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uang\OneDrive\Escritorio\"/>
    </mc:Choice>
  </mc:AlternateContent>
  <xr:revisionPtr revIDLastSave="0" documentId="13_ncr:1_{7435FFD8-E815-4394-A551-C8CA3FE1B344}" xr6:coauthVersionLast="47" xr6:coauthVersionMax="47" xr10:uidLastSave="{00000000-0000-0000-0000-000000000000}"/>
  <bookViews>
    <workbookView xWindow="-120" yWindow="-120" windowWidth="29040" windowHeight="15720" tabRatio="931" activeTab="1" xr2:uid="{00000000-000D-0000-FFFF-FFFF00000000}"/>
  </bookViews>
  <sheets>
    <sheet name="Pautas" sheetId="1" r:id="rId1"/>
    <sheet name="Input" sheetId="11" r:id="rId2"/>
    <sheet name="Moneda" sheetId="13" r:id="rId3"/>
    <sheet name="Tipo de Descuento" sheetId="14" r:id="rId4"/>
    <sheet name="MesAño" sheetId="12" r:id="rId5"/>
    <sheet name="SQL" sheetId="2" r:id="rId6"/>
    <sheet name="Cliente" sheetId="3" r:id="rId7"/>
    <sheet name="Anunciante" sheetId="4" r:id="rId8"/>
    <sheet name="Producto" sheetId="5" r:id="rId9"/>
    <sheet name="Campaña" sheetId="15" r:id="rId10"/>
    <sheet name="Condicion de Pago" sheetId="7" r:id="rId11"/>
    <sheet name="TipoMedio" sheetId="8" r:id="rId12"/>
    <sheet name="Medio" sheetId="9" r:id="rId13"/>
    <sheet name="Proveedor" sheetId="10" r:id="rId14"/>
    <sheet name="Agencias" sheetId="16" r:id="rId15"/>
    <sheet name="Plazas" sheetId="17" r:id="rId16"/>
    <sheet name="Tags" sheetId="18" r:id="rId17"/>
    <sheet name="Programas" sheetId="20" r:id="rId18"/>
    <sheet name="Auxiliares" sheetId="21" r:id="rId19"/>
  </sheets>
  <definedNames>
    <definedName name="_xlnm._FilterDatabase" localSheetId="17" hidden="1">Programas!$B$2:$F$150</definedName>
    <definedName name="Cliente">Cliente!#REF!</definedName>
    <definedName name="Consulta_desde_Demo" localSheetId="6" hidden="1">Cliente!#REF!</definedName>
    <definedName name="dpsadrian_dpsadrian_Advertys_DemoMedios_Anunciante" localSheetId="7" hidden="1">Anunciante!#REF!</definedName>
    <definedName name="dpsadrian_dpsadrian_Advertys_DemoMedios_Medio" localSheetId="12" hidden="1">Medio!#REF!</definedName>
    <definedName name="dpsadrian_dpsadrian_Advertys_DemoMedios_Producto" localSheetId="8" hidden="1">Producto!#REF!</definedName>
    <definedName name="dpsadrian_dpsadrian_Advertys_DemoMedios_Proveedor" localSheetId="13" hidden="1">Proveedor!#REF!</definedName>
    <definedName name="dpsadrian_dpsadrian_Advertys_DemoMedios_TipoMedio" localSheetId="11" hidden="1">TipoMedio!#REF!</definedName>
    <definedName name="dpsadrian_sql2012_Advertys_SDVMedia_Anunciante" localSheetId="7" hidden="1">Anunciante!$B$2:$C$155</definedName>
    <definedName name="dpsadrian_sql2012_Advertys_SDVMedia_AyudaNombreProveedor" localSheetId="11" hidden="1">TipoMedio!#REF!</definedName>
    <definedName name="dpsadrian_sql2012_Advertys_SDVMedia_Campania" localSheetId="9" hidden="1">Campaña!$B$2:$C$11</definedName>
    <definedName name="dpsadrian_sql2012_Advertys_SDVMedia_Cliente" localSheetId="6" hidden="1">Cliente!$B$2:$C$157</definedName>
    <definedName name="dpsadrian_sql2012_Advertys_SDVMedia_CondicionPago" localSheetId="10" hidden="1">'Condicion de Pago'!$B$2:$C$20</definedName>
    <definedName name="dpsadrian_sql2012_Advertys_SDVMedia_Medio_1" localSheetId="12" hidden="1">Medio!#REF!</definedName>
    <definedName name="dpsadrian_sql2012_Advertys_SDVMedia_Medio2" localSheetId="12" hidden="1">Medio!$B$2:$E$1552</definedName>
    <definedName name="dpsadrian_sql2012_Advertys_SDVMedia_Moneda" localSheetId="2" hidden="1">Moneda!$B$2:$C$7</definedName>
    <definedName name="dpsadrian_sql2012_Advertys_SDVMedia_Plaza" localSheetId="12" hidden="1">Medio!#REF!</definedName>
    <definedName name="dpsadrian_sql2012_Advertys_SDVMedia_Producto" localSheetId="8" hidden="1">Producto!$B$2:$C$16</definedName>
    <definedName name="dpsadrian_sql2012_Advertys_SDVMedia_Proveedor_1" localSheetId="13" hidden="1">Proveedor!$B$2:$C$2036</definedName>
    <definedName name="dpsadrian_sql2012_Advertys_SDVMedia_Proveedor_2" localSheetId="13" hidden="1">Proveedor!#REF!</definedName>
    <definedName name="dpsadrian_sql2012_Advertys_SDVMedia_TipoMedio" localSheetId="11" hidden="1">TipoMedio!$B$2:$C$30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1" roundtripDataSignature="AMtx7mh9O+FbFh0/h6UqZW+/vb3HgDrBbA=="/>
    </ext>
  </extLst>
</workbook>
</file>

<file path=xl/calcChain.xml><?xml version="1.0" encoding="utf-8"?>
<calcChain xmlns="http://schemas.openxmlformats.org/spreadsheetml/2006/main">
  <c r="C151" i="11" l="1"/>
  <c r="G151" i="11" a="1"/>
  <c r="G151" i="11"/>
  <c r="I151" i="11" a="1"/>
  <c r="I151" i="11"/>
  <c r="BA151" i="11"/>
  <c r="BD151" i="11"/>
  <c r="BE151" i="11"/>
  <c r="BF151" i="11"/>
  <c r="BG151" i="11"/>
  <c r="BH151" i="11"/>
  <c r="BI151" i="11"/>
  <c r="BJ151" i="11"/>
  <c r="BK151" i="11"/>
  <c r="BL151" i="11"/>
  <c r="BM151" i="11"/>
  <c r="BN151" i="11"/>
  <c r="BO151" i="11"/>
  <c r="BP151" i="11"/>
  <c r="BQ151" i="11"/>
  <c r="BB151" i="11"/>
  <c r="BC151" i="11"/>
  <c r="BS151" i="11"/>
  <c r="BT151" i="11"/>
  <c r="BU151" i="11"/>
  <c r="BV151" i="11"/>
  <c r="BW151" i="11"/>
  <c r="BX151" i="11"/>
  <c r="BY151" i="11"/>
  <c r="CA151" i="11"/>
  <c r="CD151" i="11"/>
  <c r="CE151" i="11"/>
  <c r="C152" i="11"/>
  <c r="G152" i="11" a="1"/>
  <c r="G152" i="11"/>
  <c r="I152" i="11" a="1"/>
  <c r="I152" i="11"/>
  <c r="BA152" i="11"/>
  <c r="BD152" i="11"/>
  <c r="BE152" i="11"/>
  <c r="BF152" i="11"/>
  <c r="BG152" i="11"/>
  <c r="BH152" i="11"/>
  <c r="BI152" i="11"/>
  <c r="BJ152" i="11"/>
  <c r="BK152" i="11"/>
  <c r="BL152" i="11"/>
  <c r="BM152" i="11"/>
  <c r="BN152" i="11"/>
  <c r="BO152" i="11"/>
  <c r="BP152" i="11"/>
  <c r="BQ152" i="11"/>
  <c r="BB152" i="11"/>
  <c r="BC152" i="11"/>
  <c r="BS152" i="11"/>
  <c r="BT152" i="11"/>
  <c r="BU152" i="11"/>
  <c r="BV152" i="11"/>
  <c r="BW152" i="11"/>
  <c r="BX152" i="11"/>
  <c r="BY152" i="11"/>
  <c r="CA152" i="11"/>
  <c r="CD152" i="11"/>
  <c r="CE152" i="11"/>
  <c r="C153" i="11"/>
  <c r="G153" i="11" a="1"/>
  <c r="G153" i="11"/>
  <c r="I153" i="11" a="1"/>
  <c r="I153" i="11"/>
  <c r="BA153" i="11"/>
  <c r="BD153" i="11"/>
  <c r="BE153" i="11"/>
  <c r="BF153" i="11"/>
  <c r="BG153" i="11"/>
  <c r="BH153" i="11"/>
  <c r="BI153" i="11"/>
  <c r="BJ153" i="11"/>
  <c r="BK153" i="11"/>
  <c r="BL153" i="11"/>
  <c r="BM153" i="11"/>
  <c r="BN153" i="11"/>
  <c r="BO153" i="11"/>
  <c r="BP153" i="11"/>
  <c r="BQ153" i="11"/>
  <c r="BB153" i="11"/>
  <c r="BC153" i="11"/>
  <c r="BS153" i="11"/>
  <c r="BT153" i="11"/>
  <c r="BU153" i="11"/>
  <c r="BV153" i="11"/>
  <c r="BW153" i="11"/>
  <c r="BX153" i="11"/>
  <c r="BY153" i="11"/>
  <c r="CA153" i="11"/>
  <c r="CD153" i="11"/>
  <c r="CE153" i="11"/>
  <c r="C154" i="11"/>
  <c r="G154" i="11" a="1"/>
  <c r="G154" i="11"/>
  <c r="I154" i="11" a="1"/>
  <c r="I154" i="11"/>
  <c r="BA154" i="11"/>
  <c r="BD154" i="11"/>
  <c r="BE154" i="11"/>
  <c r="BF154" i="11"/>
  <c r="BG154" i="11"/>
  <c r="BH154" i="11"/>
  <c r="BI154" i="11"/>
  <c r="BJ154" i="11"/>
  <c r="BK154" i="11"/>
  <c r="BL154" i="11"/>
  <c r="BM154" i="11"/>
  <c r="BN154" i="11"/>
  <c r="BO154" i="11"/>
  <c r="BP154" i="11"/>
  <c r="BQ154" i="11"/>
  <c r="BB154" i="11"/>
  <c r="BC154" i="11"/>
  <c r="BS154" i="11"/>
  <c r="BT154" i="11"/>
  <c r="BU154" i="11"/>
  <c r="BV154" i="11"/>
  <c r="BW154" i="11"/>
  <c r="BX154" i="11"/>
  <c r="BY154" i="11"/>
  <c r="CA154" i="11"/>
  <c r="CD154" i="11"/>
  <c r="CE154" i="11"/>
  <c r="C155" i="11"/>
  <c r="G155" i="11" a="1"/>
  <c r="G155" i="11"/>
  <c r="I155" i="11" a="1"/>
  <c r="I155" i="11"/>
  <c r="BA155" i="11"/>
  <c r="BD155" i="11"/>
  <c r="BE155" i="11"/>
  <c r="BF155" i="11"/>
  <c r="BG155" i="11"/>
  <c r="BH155" i="11"/>
  <c r="BI155" i="11"/>
  <c r="BJ155" i="11"/>
  <c r="BK155" i="11"/>
  <c r="BL155" i="11"/>
  <c r="BM155" i="11"/>
  <c r="BN155" i="11"/>
  <c r="BO155" i="11"/>
  <c r="BP155" i="11"/>
  <c r="BQ155" i="11"/>
  <c r="BB155" i="11"/>
  <c r="BC155" i="11"/>
  <c r="BS155" i="11"/>
  <c r="BT155" i="11"/>
  <c r="BU155" i="11"/>
  <c r="BV155" i="11"/>
  <c r="BW155" i="11"/>
  <c r="BX155" i="11"/>
  <c r="BY155" i="11"/>
  <c r="CA155" i="11"/>
  <c r="CD155" i="11"/>
  <c r="CE155" i="11"/>
  <c r="C156" i="11"/>
  <c r="G156" i="11" a="1"/>
  <c r="G156" i="11"/>
  <c r="I156" i="11" a="1"/>
  <c r="I156" i="11"/>
  <c r="BA156" i="11"/>
  <c r="BD156" i="11"/>
  <c r="BE156" i="11"/>
  <c r="BF156" i="11"/>
  <c r="BG156" i="11"/>
  <c r="BH156" i="11"/>
  <c r="BI156" i="11"/>
  <c r="BJ156" i="11"/>
  <c r="BK156" i="11"/>
  <c r="BL156" i="11"/>
  <c r="BM156" i="11"/>
  <c r="BN156" i="11"/>
  <c r="BO156" i="11"/>
  <c r="BP156" i="11"/>
  <c r="BQ156" i="11"/>
  <c r="BB156" i="11"/>
  <c r="BC156" i="11"/>
  <c r="BS156" i="11"/>
  <c r="BT156" i="11"/>
  <c r="BU156" i="11"/>
  <c r="BV156" i="11"/>
  <c r="BW156" i="11"/>
  <c r="BX156" i="11"/>
  <c r="BY156" i="11"/>
  <c r="CA156" i="11"/>
  <c r="CD156" i="11"/>
  <c r="CE156" i="11"/>
  <c r="C157" i="11"/>
  <c r="G157" i="11" a="1"/>
  <c r="G157" i="11"/>
  <c r="I157" i="11" a="1"/>
  <c r="I157" i="11"/>
  <c r="BA157" i="11"/>
  <c r="BD157" i="11"/>
  <c r="BE157" i="11"/>
  <c r="BF157" i="11"/>
  <c r="BG157" i="11"/>
  <c r="BH157" i="11"/>
  <c r="BI157" i="11"/>
  <c r="BJ157" i="11"/>
  <c r="BK157" i="11"/>
  <c r="BL157" i="11"/>
  <c r="BM157" i="11"/>
  <c r="BN157" i="11"/>
  <c r="BO157" i="11"/>
  <c r="BP157" i="11"/>
  <c r="BQ157" i="11"/>
  <c r="BB157" i="11"/>
  <c r="BC157" i="11"/>
  <c r="BS157" i="11"/>
  <c r="BT157" i="11"/>
  <c r="BU157" i="11"/>
  <c r="BV157" i="11"/>
  <c r="BW157" i="11"/>
  <c r="BX157" i="11"/>
  <c r="BY157" i="11"/>
  <c r="CA157" i="11"/>
  <c r="CD157" i="11"/>
  <c r="CE157" i="11"/>
  <c r="C158" i="11"/>
  <c r="G158" i="11" a="1"/>
  <c r="G158" i="11"/>
  <c r="I158" i="11" a="1"/>
  <c r="I158" i="11"/>
  <c r="BA158" i="11"/>
  <c r="BD158" i="11"/>
  <c r="BE158" i="11"/>
  <c r="BF158" i="11"/>
  <c r="BG158" i="11"/>
  <c r="BH158" i="11"/>
  <c r="BI158" i="11"/>
  <c r="BJ158" i="11"/>
  <c r="BK158" i="11"/>
  <c r="BL158" i="11"/>
  <c r="BM158" i="11"/>
  <c r="BN158" i="11"/>
  <c r="BO158" i="11"/>
  <c r="BP158" i="11"/>
  <c r="BQ158" i="11"/>
  <c r="BB158" i="11"/>
  <c r="BC158" i="11"/>
  <c r="BS158" i="11"/>
  <c r="BT158" i="11"/>
  <c r="BU158" i="11"/>
  <c r="BV158" i="11"/>
  <c r="BW158" i="11"/>
  <c r="BX158" i="11"/>
  <c r="BY158" i="11"/>
  <c r="CA158" i="11"/>
  <c r="CD158" i="11"/>
  <c r="CE158" i="11"/>
  <c r="C159" i="11"/>
  <c r="G159" i="11" a="1"/>
  <c r="G159" i="11"/>
  <c r="I159" i="11" a="1"/>
  <c r="I159" i="11"/>
  <c r="BA159" i="11"/>
  <c r="BD159" i="11"/>
  <c r="BE159" i="11"/>
  <c r="BF159" i="11"/>
  <c r="BG159" i="11"/>
  <c r="BH159" i="11"/>
  <c r="BI159" i="11"/>
  <c r="BJ159" i="11"/>
  <c r="BK159" i="11"/>
  <c r="BL159" i="11"/>
  <c r="BM159" i="11"/>
  <c r="BN159" i="11"/>
  <c r="BO159" i="11"/>
  <c r="BP159" i="11"/>
  <c r="BQ159" i="11"/>
  <c r="BB159" i="11"/>
  <c r="BC159" i="11"/>
  <c r="BS159" i="11"/>
  <c r="BT159" i="11"/>
  <c r="BU159" i="11"/>
  <c r="BV159" i="11"/>
  <c r="BW159" i="11"/>
  <c r="BX159" i="11"/>
  <c r="BY159" i="11"/>
  <c r="CA159" i="11"/>
  <c r="CD159" i="11"/>
  <c r="CE159" i="11"/>
  <c r="C160" i="11"/>
  <c r="G160" i="11" a="1"/>
  <c r="G160" i="11"/>
  <c r="I160" i="11" a="1"/>
  <c r="I160" i="11"/>
  <c r="BA160" i="11"/>
  <c r="BD160" i="11"/>
  <c r="BE160" i="11"/>
  <c r="BF160" i="11"/>
  <c r="BG160" i="11"/>
  <c r="BH160" i="11"/>
  <c r="BI160" i="11"/>
  <c r="BJ160" i="11"/>
  <c r="BK160" i="11"/>
  <c r="BL160" i="11"/>
  <c r="BM160" i="11"/>
  <c r="BN160" i="11"/>
  <c r="BO160" i="11"/>
  <c r="BP160" i="11"/>
  <c r="BQ160" i="11"/>
  <c r="BB160" i="11"/>
  <c r="BC160" i="11"/>
  <c r="BS160" i="11"/>
  <c r="BT160" i="11"/>
  <c r="BU160" i="11"/>
  <c r="BV160" i="11"/>
  <c r="BW160" i="11"/>
  <c r="BX160" i="11"/>
  <c r="BY160" i="11"/>
  <c r="CA160" i="11"/>
  <c r="CD160" i="11"/>
  <c r="CE160" i="11"/>
  <c r="C161" i="11"/>
  <c r="G161" i="11" a="1"/>
  <c r="G161" i="11"/>
  <c r="I161" i="11" a="1"/>
  <c r="I161" i="11"/>
  <c r="BA161" i="11"/>
  <c r="BD161" i="11"/>
  <c r="BE161" i="11"/>
  <c r="BF161" i="11"/>
  <c r="BG161" i="11"/>
  <c r="BH161" i="11"/>
  <c r="BI161" i="11"/>
  <c r="BJ161" i="11"/>
  <c r="BK161" i="11"/>
  <c r="BL161" i="11"/>
  <c r="BM161" i="11"/>
  <c r="BN161" i="11"/>
  <c r="BO161" i="11"/>
  <c r="BP161" i="11"/>
  <c r="BQ161" i="11"/>
  <c r="BB161" i="11"/>
  <c r="BC161" i="11"/>
  <c r="BS161" i="11"/>
  <c r="BT161" i="11"/>
  <c r="BU161" i="11"/>
  <c r="BV161" i="11"/>
  <c r="BW161" i="11"/>
  <c r="BX161" i="11"/>
  <c r="BY161" i="11"/>
  <c r="CA161" i="11"/>
  <c r="CD161" i="11"/>
  <c r="CE161" i="11"/>
  <c r="C162" i="11"/>
  <c r="G162" i="11" a="1"/>
  <c r="G162" i="11"/>
  <c r="I162" i="11" a="1"/>
  <c r="I162" i="11"/>
  <c r="BA162" i="11"/>
  <c r="BD162" i="11"/>
  <c r="BE162" i="11"/>
  <c r="BF162" i="11"/>
  <c r="BG162" i="11"/>
  <c r="BH162" i="11"/>
  <c r="BI162" i="11"/>
  <c r="BJ162" i="11"/>
  <c r="BK162" i="11"/>
  <c r="BL162" i="11"/>
  <c r="BM162" i="11"/>
  <c r="BN162" i="11"/>
  <c r="BO162" i="11"/>
  <c r="BP162" i="11"/>
  <c r="BQ162" i="11"/>
  <c r="BB162" i="11"/>
  <c r="BC162" i="11"/>
  <c r="BS162" i="11"/>
  <c r="BT162" i="11"/>
  <c r="BU162" i="11"/>
  <c r="BV162" i="11"/>
  <c r="BW162" i="11"/>
  <c r="BX162" i="11"/>
  <c r="BY162" i="11"/>
  <c r="CA162" i="11"/>
  <c r="CD162" i="11"/>
  <c r="CE162" i="11"/>
  <c r="C163" i="11"/>
  <c r="G163" i="11" a="1"/>
  <c r="G163" i="11"/>
  <c r="I163" i="11" a="1"/>
  <c r="I163" i="11"/>
  <c r="BA163" i="11"/>
  <c r="BD163" i="11"/>
  <c r="BE163" i="11"/>
  <c r="BF163" i="11"/>
  <c r="BG163" i="11"/>
  <c r="BH163" i="11"/>
  <c r="BI163" i="11"/>
  <c r="BJ163" i="11"/>
  <c r="BK163" i="11"/>
  <c r="BL163" i="11"/>
  <c r="BM163" i="11"/>
  <c r="BN163" i="11"/>
  <c r="BO163" i="11"/>
  <c r="BP163" i="11"/>
  <c r="BQ163" i="11"/>
  <c r="BB163" i="11"/>
  <c r="BC163" i="11"/>
  <c r="BS163" i="11"/>
  <c r="BT163" i="11"/>
  <c r="BU163" i="11"/>
  <c r="BV163" i="11"/>
  <c r="BW163" i="11"/>
  <c r="BX163" i="11"/>
  <c r="BY163" i="11"/>
  <c r="CA163" i="11"/>
  <c r="CD163" i="11"/>
  <c r="CE163" i="11"/>
  <c r="C164" i="11"/>
  <c r="G164" i="11" a="1"/>
  <c r="G164" i="11"/>
  <c r="I164" i="11" a="1"/>
  <c r="I164" i="11"/>
  <c r="BA164" i="11"/>
  <c r="BD164" i="11"/>
  <c r="BE164" i="11"/>
  <c r="BF164" i="11"/>
  <c r="BG164" i="11"/>
  <c r="BH164" i="11"/>
  <c r="BI164" i="11"/>
  <c r="BJ164" i="11"/>
  <c r="BK164" i="11"/>
  <c r="BL164" i="11"/>
  <c r="BM164" i="11"/>
  <c r="BN164" i="11"/>
  <c r="BO164" i="11"/>
  <c r="BP164" i="11"/>
  <c r="BQ164" i="11"/>
  <c r="BB164" i="11"/>
  <c r="BC164" i="11"/>
  <c r="BS164" i="11"/>
  <c r="BT164" i="11"/>
  <c r="BU164" i="11"/>
  <c r="BV164" i="11"/>
  <c r="BW164" i="11"/>
  <c r="BX164" i="11"/>
  <c r="BY164" i="11"/>
  <c r="CA164" i="11"/>
  <c r="CD164" i="11"/>
  <c r="CE164" i="11"/>
  <c r="C165" i="11"/>
  <c r="G165" i="11" a="1"/>
  <c r="G165" i="11"/>
  <c r="I165" i="11" a="1"/>
  <c r="I165" i="11"/>
  <c r="BA165" i="11"/>
  <c r="BD165" i="11"/>
  <c r="BE165" i="11"/>
  <c r="BF165" i="11"/>
  <c r="BG165" i="11"/>
  <c r="BH165" i="11"/>
  <c r="BI165" i="11"/>
  <c r="BJ165" i="11"/>
  <c r="BK165" i="11"/>
  <c r="BL165" i="11"/>
  <c r="BM165" i="11"/>
  <c r="BN165" i="11"/>
  <c r="BO165" i="11"/>
  <c r="BP165" i="11"/>
  <c r="BQ165" i="11"/>
  <c r="BB165" i="11"/>
  <c r="BC165" i="11"/>
  <c r="BS165" i="11"/>
  <c r="BT165" i="11"/>
  <c r="BU165" i="11"/>
  <c r="BV165" i="11"/>
  <c r="BW165" i="11"/>
  <c r="BX165" i="11"/>
  <c r="BY165" i="11"/>
  <c r="CA165" i="11"/>
  <c r="CD165" i="11"/>
  <c r="CE165" i="11"/>
  <c r="C166" i="11"/>
  <c r="G166" i="11" a="1"/>
  <c r="G166" i="11"/>
  <c r="I166" i="11" a="1"/>
  <c r="I166" i="11"/>
  <c r="BA166" i="11"/>
  <c r="BD166" i="11"/>
  <c r="BE166" i="11"/>
  <c r="BF166" i="11"/>
  <c r="BG166" i="11"/>
  <c r="BH166" i="11"/>
  <c r="BI166" i="11"/>
  <c r="BJ166" i="11"/>
  <c r="BK166" i="11"/>
  <c r="BL166" i="11"/>
  <c r="BM166" i="11"/>
  <c r="BN166" i="11"/>
  <c r="BO166" i="11"/>
  <c r="BP166" i="11"/>
  <c r="BQ166" i="11"/>
  <c r="BB166" i="11"/>
  <c r="BC166" i="11"/>
  <c r="BS166" i="11"/>
  <c r="BT166" i="11"/>
  <c r="BU166" i="11"/>
  <c r="BV166" i="11"/>
  <c r="BW166" i="11"/>
  <c r="BX166" i="11"/>
  <c r="BY166" i="11"/>
  <c r="CA166" i="11"/>
  <c r="CD166" i="11"/>
  <c r="CE166" i="11"/>
  <c r="C167" i="11"/>
  <c r="G167" i="11" a="1"/>
  <c r="G167" i="11"/>
  <c r="I167" i="11" a="1"/>
  <c r="I167" i="11"/>
  <c r="BA167" i="11"/>
  <c r="BD167" i="11"/>
  <c r="BE167" i="11"/>
  <c r="BF167" i="11"/>
  <c r="BG167" i="11"/>
  <c r="BH167" i="11"/>
  <c r="BI167" i="11"/>
  <c r="BJ167" i="11"/>
  <c r="BK167" i="11"/>
  <c r="BL167" i="11"/>
  <c r="BM167" i="11"/>
  <c r="BN167" i="11"/>
  <c r="BO167" i="11"/>
  <c r="BP167" i="11"/>
  <c r="BQ167" i="11"/>
  <c r="BB167" i="11"/>
  <c r="BC167" i="11"/>
  <c r="BS167" i="11"/>
  <c r="BT167" i="11"/>
  <c r="BU167" i="11"/>
  <c r="BV167" i="11"/>
  <c r="BW167" i="11"/>
  <c r="BX167" i="11"/>
  <c r="BY167" i="11"/>
  <c r="CA167" i="11"/>
  <c r="CD167" i="11"/>
  <c r="CE167" i="11"/>
  <c r="C168" i="11"/>
  <c r="G168" i="11" a="1"/>
  <c r="G168" i="11"/>
  <c r="I168" i="11" a="1"/>
  <c r="I168" i="11"/>
  <c r="BA168" i="11"/>
  <c r="BD168" i="11"/>
  <c r="BE168" i="11"/>
  <c r="BF168" i="11"/>
  <c r="BG168" i="11"/>
  <c r="BH168" i="11"/>
  <c r="BI168" i="11"/>
  <c r="BJ168" i="11"/>
  <c r="BK168" i="11"/>
  <c r="BL168" i="11"/>
  <c r="BM168" i="11"/>
  <c r="BN168" i="11"/>
  <c r="BO168" i="11"/>
  <c r="BP168" i="11"/>
  <c r="BQ168" i="11"/>
  <c r="BB168" i="11"/>
  <c r="BC168" i="11"/>
  <c r="BS168" i="11"/>
  <c r="BT168" i="11"/>
  <c r="BU168" i="11"/>
  <c r="BV168" i="11"/>
  <c r="BW168" i="11"/>
  <c r="BX168" i="11"/>
  <c r="BY168" i="11"/>
  <c r="CA168" i="11"/>
  <c r="CD168" i="11"/>
  <c r="CE168" i="11"/>
  <c r="C169" i="11"/>
  <c r="G169" i="11" a="1"/>
  <c r="G169" i="11"/>
  <c r="I169" i="11" a="1"/>
  <c r="I169" i="11"/>
  <c r="BA169" i="11"/>
  <c r="BD169" i="11"/>
  <c r="BE169" i="11"/>
  <c r="BF169" i="11"/>
  <c r="BG169" i="11"/>
  <c r="BH169" i="11"/>
  <c r="BI169" i="11"/>
  <c r="BJ169" i="11"/>
  <c r="BK169" i="11"/>
  <c r="BL169" i="11"/>
  <c r="BM169" i="11"/>
  <c r="BN169" i="11"/>
  <c r="BO169" i="11"/>
  <c r="BP169" i="11"/>
  <c r="BQ169" i="11"/>
  <c r="BB169" i="11"/>
  <c r="BC169" i="11"/>
  <c r="BS169" i="11"/>
  <c r="BT169" i="11"/>
  <c r="BU169" i="11"/>
  <c r="BV169" i="11"/>
  <c r="BW169" i="11"/>
  <c r="BX169" i="11"/>
  <c r="BY169" i="11"/>
  <c r="CA169" i="11"/>
  <c r="CD169" i="11"/>
  <c r="CE169" i="11"/>
  <c r="C170" i="11"/>
  <c r="G170" i="11" a="1"/>
  <c r="G170" i="11"/>
  <c r="I170" i="11" a="1"/>
  <c r="I170" i="11"/>
  <c r="BA170" i="11"/>
  <c r="BD170" i="11"/>
  <c r="BE170" i="11"/>
  <c r="BF170" i="11"/>
  <c r="BG170" i="11"/>
  <c r="BH170" i="11"/>
  <c r="BI170" i="11"/>
  <c r="BJ170" i="11"/>
  <c r="BK170" i="11"/>
  <c r="BL170" i="11"/>
  <c r="BM170" i="11"/>
  <c r="BN170" i="11"/>
  <c r="BO170" i="11"/>
  <c r="BP170" i="11"/>
  <c r="BQ170" i="11"/>
  <c r="BB170" i="11"/>
  <c r="BC170" i="11"/>
  <c r="BS170" i="11"/>
  <c r="BT170" i="11"/>
  <c r="BU170" i="11"/>
  <c r="BV170" i="11"/>
  <c r="BW170" i="11"/>
  <c r="BX170" i="11"/>
  <c r="BY170" i="11"/>
  <c r="CA170" i="11"/>
  <c r="CD170" i="11"/>
  <c r="CE170" i="11"/>
  <c r="C171" i="11"/>
  <c r="G171" i="11" a="1"/>
  <c r="G171" i="11"/>
  <c r="I171" i="11" a="1"/>
  <c r="I171" i="11"/>
  <c r="BA171" i="11"/>
  <c r="BD171" i="11"/>
  <c r="BE171" i="11"/>
  <c r="BF171" i="11"/>
  <c r="BG171" i="11"/>
  <c r="BH171" i="11"/>
  <c r="BI171" i="11"/>
  <c r="BJ171" i="11"/>
  <c r="BK171" i="11"/>
  <c r="BL171" i="11"/>
  <c r="BM171" i="11"/>
  <c r="BN171" i="11"/>
  <c r="BO171" i="11"/>
  <c r="BP171" i="11"/>
  <c r="BQ171" i="11"/>
  <c r="BB171" i="11"/>
  <c r="BC171" i="11"/>
  <c r="BS171" i="11"/>
  <c r="BT171" i="11"/>
  <c r="BU171" i="11"/>
  <c r="BV171" i="11"/>
  <c r="BW171" i="11"/>
  <c r="BX171" i="11"/>
  <c r="BY171" i="11"/>
  <c r="CA171" i="11"/>
  <c r="CD171" i="11"/>
  <c r="CE171" i="11"/>
  <c r="C172" i="11"/>
  <c r="G172" i="11" a="1"/>
  <c r="G172" i="11"/>
  <c r="I172" i="11" a="1"/>
  <c r="I172" i="11"/>
  <c r="BA172" i="11"/>
  <c r="BD172" i="11"/>
  <c r="BE172" i="11"/>
  <c r="BF172" i="11"/>
  <c r="BG172" i="11"/>
  <c r="BH172" i="11"/>
  <c r="BI172" i="11"/>
  <c r="BJ172" i="11"/>
  <c r="BK172" i="11"/>
  <c r="BL172" i="11"/>
  <c r="BM172" i="11"/>
  <c r="BN172" i="11"/>
  <c r="BO172" i="11"/>
  <c r="BP172" i="11"/>
  <c r="BQ172" i="11"/>
  <c r="BB172" i="11"/>
  <c r="BC172" i="11"/>
  <c r="BS172" i="11"/>
  <c r="BT172" i="11"/>
  <c r="BU172" i="11"/>
  <c r="BV172" i="11"/>
  <c r="BW172" i="11"/>
  <c r="BX172" i="11"/>
  <c r="BY172" i="11"/>
  <c r="CA172" i="11"/>
  <c r="CD172" i="11"/>
  <c r="CE172" i="11"/>
  <c r="C173" i="11"/>
  <c r="G173" i="11" a="1"/>
  <c r="G173" i="11"/>
  <c r="I173" i="11" a="1"/>
  <c r="I173" i="11"/>
  <c r="BA173" i="11"/>
  <c r="BD173" i="11"/>
  <c r="BE173" i="11"/>
  <c r="BF173" i="11"/>
  <c r="BG173" i="11"/>
  <c r="BH173" i="11"/>
  <c r="BI173" i="11"/>
  <c r="BJ173" i="11"/>
  <c r="BK173" i="11"/>
  <c r="BL173" i="11"/>
  <c r="BM173" i="11"/>
  <c r="BN173" i="11"/>
  <c r="BO173" i="11"/>
  <c r="BP173" i="11"/>
  <c r="BQ173" i="11"/>
  <c r="BB173" i="11"/>
  <c r="BC173" i="11"/>
  <c r="BS173" i="11"/>
  <c r="BT173" i="11"/>
  <c r="BU173" i="11"/>
  <c r="BV173" i="11"/>
  <c r="BW173" i="11"/>
  <c r="BX173" i="11"/>
  <c r="BY173" i="11"/>
  <c r="CA173" i="11"/>
  <c r="CD173" i="11"/>
  <c r="CE173" i="11"/>
  <c r="C174" i="11"/>
  <c r="G174" i="11" a="1"/>
  <c r="G174" i="11"/>
  <c r="I174" i="11" a="1"/>
  <c r="I174" i="11"/>
  <c r="BA174" i="11"/>
  <c r="BD174" i="11"/>
  <c r="BE174" i="11"/>
  <c r="BF174" i="11"/>
  <c r="BG174" i="11"/>
  <c r="BH174" i="11"/>
  <c r="BI174" i="11"/>
  <c r="BJ174" i="11"/>
  <c r="BK174" i="11"/>
  <c r="BL174" i="11"/>
  <c r="BM174" i="11"/>
  <c r="BN174" i="11"/>
  <c r="BO174" i="11"/>
  <c r="BP174" i="11"/>
  <c r="BQ174" i="11"/>
  <c r="BB174" i="11"/>
  <c r="BC174" i="11"/>
  <c r="BS174" i="11"/>
  <c r="BT174" i="11"/>
  <c r="BU174" i="11"/>
  <c r="BV174" i="11"/>
  <c r="BW174" i="11"/>
  <c r="BX174" i="11"/>
  <c r="BY174" i="11"/>
  <c r="CA174" i="11"/>
  <c r="CD174" i="11"/>
  <c r="CE174" i="11"/>
  <c r="C175" i="11"/>
  <c r="G175" i="11" a="1"/>
  <c r="G175" i="11"/>
  <c r="I175" i="11" a="1"/>
  <c r="I175" i="11"/>
  <c r="BA175" i="11"/>
  <c r="BD175" i="11"/>
  <c r="BE175" i="11"/>
  <c r="BF175" i="11"/>
  <c r="BG175" i="11"/>
  <c r="BH175" i="11"/>
  <c r="BI175" i="11"/>
  <c r="BJ175" i="11"/>
  <c r="BK175" i="11"/>
  <c r="BL175" i="11"/>
  <c r="BM175" i="11"/>
  <c r="BN175" i="11"/>
  <c r="BO175" i="11"/>
  <c r="BP175" i="11"/>
  <c r="BQ175" i="11"/>
  <c r="BB175" i="11"/>
  <c r="BC175" i="11"/>
  <c r="BS175" i="11"/>
  <c r="BT175" i="11"/>
  <c r="BU175" i="11"/>
  <c r="BV175" i="11"/>
  <c r="BW175" i="11"/>
  <c r="BX175" i="11"/>
  <c r="BY175" i="11"/>
  <c r="CA175" i="11"/>
  <c r="CD175" i="11"/>
  <c r="CE175" i="11"/>
  <c r="C176" i="11"/>
  <c r="G176" i="11" a="1"/>
  <c r="G176" i="11"/>
  <c r="I176" i="11" a="1"/>
  <c r="I176" i="11"/>
  <c r="BA176" i="11"/>
  <c r="BD176" i="11"/>
  <c r="BE176" i="11"/>
  <c r="BF176" i="11"/>
  <c r="BG176" i="11"/>
  <c r="BH176" i="11"/>
  <c r="BI176" i="11"/>
  <c r="BJ176" i="11"/>
  <c r="BK176" i="11"/>
  <c r="BL176" i="11"/>
  <c r="BM176" i="11"/>
  <c r="BN176" i="11"/>
  <c r="BO176" i="11"/>
  <c r="BP176" i="11"/>
  <c r="BQ176" i="11"/>
  <c r="BB176" i="11"/>
  <c r="BC176" i="11"/>
  <c r="BS176" i="11"/>
  <c r="BT176" i="11"/>
  <c r="BU176" i="11"/>
  <c r="BV176" i="11"/>
  <c r="BW176" i="11"/>
  <c r="BX176" i="11"/>
  <c r="BY176" i="11"/>
  <c r="CA176" i="11"/>
  <c r="CD176" i="11"/>
  <c r="CE176" i="11"/>
  <c r="C177" i="11"/>
  <c r="G177" i="11" a="1"/>
  <c r="G177" i="11"/>
  <c r="I177" i="11" a="1"/>
  <c r="I177" i="11"/>
  <c r="BA177" i="11"/>
  <c r="BD177" i="11"/>
  <c r="BE177" i="11"/>
  <c r="BF177" i="11"/>
  <c r="BG177" i="11"/>
  <c r="BH177" i="11"/>
  <c r="BI177" i="11"/>
  <c r="BJ177" i="11"/>
  <c r="BK177" i="11"/>
  <c r="BL177" i="11"/>
  <c r="BM177" i="11"/>
  <c r="BN177" i="11"/>
  <c r="BO177" i="11"/>
  <c r="BP177" i="11"/>
  <c r="BQ177" i="11"/>
  <c r="BB177" i="11"/>
  <c r="BC177" i="11"/>
  <c r="BS177" i="11"/>
  <c r="BT177" i="11"/>
  <c r="BU177" i="11"/>
  <c r="BV177" i="11"/>
  <c r="BW177" i="11"/>
  <c r="BX177" i="11"/>
  <c r="BY177" i="11"/>
  <c r="CA177" i="11"/>
  <c r="CD177" i="11"/>
  <c r="CE177" i="11"/>
  <c r="C178" i="11"/>
  <c r="G178" i="11" a="1"/>
  <c r="G178" i="11"/>
  <c r="I178" i="11" a="1"/>
  <c r="I178" i="11"/>
  <c r="BA178" i="11"/>
  <c r="BD178" i="11"/>
  <c r="BE178" i="11"/>
  <c r="BF178" i="11"/>
  <c r="BG178" i="11"/>
  <c r="BH178" i="11"/>
  <c r="BI178" i="11"/>
  <c r="BJ178" i="11"/>
  <c r="BK178" i="11"/>
  <c r="BL178" i="11"/>
  <c r="BM178" i="11"/>
  <c r="BN178" i="11"/>
  <c r="BO178" i="11"/>
  <c r="BP178" i="11"/>
  <c r="BQ178" i="11"/>
  <c r="BB178" i="11"/>
  <c r="BC178" i="11"/>
  <c r="BS178" i="11"/>
  <c r="BT178" i="11"/>
  <c r="BU178" i="11"/>
  <c r="BV178" i="11"/>
  <c r="BW178" i="11"/>
  <c r="BX178" i="11"/>
  <c r="BY178" i="11"/>
  <c r="CA178" i="11"/>
  <c r="CD178" i="11"/>
  <c r="CE178" i="11"/>
  <c r="C179" i="11"/>
  <c r="G179" i="11" a="1"/>
  <c r="G179" i="11"/>
  <c r="I179" i="11" a="1"/>
  <c r="I179" i="11"/>
  <c r="BA179" i="11"/>
  <c r="BD179" i="11"/>
  <c r="BE179" i="11"/>
  <c r="BF179" i="11"/>
  <c r="BG179" i="11"/>
  <c r="BH179" i="11"/>
  <c r="BI179" i="11"/>
  <c r="BJ179" i="11"/>
  <c r="BK179" i="11"/>
  <c r="BL179" i="11"/>
  <c r="BM179" i="11"/>
  <c r="BN179" i="11"/>
  <c r="BO179" i="11"/>
  <c r="BP179" i="11"/>
  <c r="BQ179" i="11"/>
  <c r="BB179" i="11"/>
  <c r="BC179" i="11"/>
  <c r="BS179" i="11"/>
  <c r="BT179" i="11"/>
  <c r="BU179" i="11"/>
  <c r="BV179" i="11"/>
  <c r="BW179" i="11"/>
  <c r="BX179" i="11"/>
  <c r="BY179" i="11"/>
  <c r="CA179" i="11"/>
  <c r="CD179" i="11"/>
  <c r="CE179" i="11"/>
  <c r="C180" i="11"/>
  <c r="G180" i="11" a="1"/>
  <c r="G180" i="11"/>
  <c r="I180" i="11" a="1"/>
  <c r="I180" i="11"/>
  <c r="BA180" i="11"/>
  <c r="BD180" i="11"/>
  <c r="BE180" i="11"/>
  <c r="BF180" i="11"/>
  <c r="BG180" i="11"/>
  <c r="BH180" i="11"/>
  <c r="BI180" i="11"/>
  <c r="BJ180" i="11"/>
  <c r="BK180" i="11"/>
  <c r="BL180" i="11"/>
  <c r="BM180" i="11"/>
  <c r="BN180" i="11"/>
  <c r="BO180" i="11"/>
  <c r="BP180" i="11"/>
  <c r="BQ180" i="11"/>
  <c r="BB180" i="11"/>
  <c r="BC180" i="11"/>
  <c r="BS180" i="11"/>
  <c r="BT180" i="11"/>
  <c r="BU180" i="11"/>
  <c r="BV180" i="11"/>
  <c r="BW180" i="11"/>
  <c r="BX180" i="11"/>
  <c r="BY180" i="11"/>
  <c r="CA180" i="11"/>
  <c r="CD180" i="11"/>
  <c r="CE180" i="11"/>
  <c r="C181" i="11"/>
  <c r="G181" i="11" a="1"/>
  <c r="G181" i="11"/>
  <c r="I181" i="11" a="1"/>
  <c r="I181" i="11"/>
  <c r="BA181" i="11"/>
  <c r="BD181" i="11"/>
  <c r="BE181" i="11"/>
  <c r="BF181" i="11"/>
  <c r="BG181" i="11"/>
  <c r="BH181" i="11"/>
  <c r="BI181" i="11"/>
  <c r="BJ181" i="11"/>
  <c r="BK181" i="11"/>
  <c r="BL181" i="11"/>
  <c r="BM181" i="11"/>
  <c r="BN181" i="11"/>
  <c r="BO181" i="11"/>
  <c r="BP181" i="11"/>
  <c r="BQ181" i="11"/>
  <c r="BB181" i="11"/>
  <c r="BC181" i="11"/>
  <c r="BS181" i="11"/>
  <c r="BT181" i="11"/>
  <c r="BU181" i="11"/>
  <c r="BV181" i="11"/>
  <c r="BW181" i="11"/>
  <c r="BX181" i="11"/>
  <c r="BY181" i="11"/>
  <c r="CA181" i="11"/>
  <c r="CD181" i="11"/>
  <c r="CE181" i="11"/>
  <c r="C182" i="11"/>
  <c r="G182" i="11" a="1"/>
  <c r="G182" i="11"/>
  <c r="I182" i="11" a="1"/>
  <c r="I182" i="11"/>
  <c r="BA182" i="11"/>
  <c r="BD182" i="11"/>
  <c r="BE182" i="11"/>
  <c r="BF182" i="11"/>
  <c r="BG182" i="11"/>
  <c r="BH182" i="11"/>
  <c r="BI182" i="11"/>
  <c r="BJ182" i="11"/>
  <c r="BK182" i="11"/>
  <c r="BL182" i="11"/>
  <c r="BM182" i="11"/>
  <c r="BN182" i="11"/>
  <c r="BO182" i="11"/>
  <c r="BP182" i="11"/>
  <c r="BQ182" i="11"/>
  <c r="BB182" i="11"/>
  <c r="BC182" i="11"/>
  <c r="BS182" i="11"/>
  <c r="BT182" i="11"/>
  <c r="BU182" i="11"/>
  <c r="BV182" i="11"/>
  <c r="BW182" i="11"/>
  <c r="BX182" i="11"/>
  <c r="BY182" i="11"/>
  <c r="CA182" i="11"/>
  <c r="CD182" i="11"/>
  <c r="CE182" i="11"/>
  <c r="C183" i="11"/>
  <c r="G183" i="11" a="1"/>
  <c r="G183" i="11"/>
  <c r="I183" i="11" a="1"/>
  <c r="I183" i="11"/>
  <c r="BA183" i="11"/>
  <c r="BD183" i="11"/>
  <c r="BE183" i="11"/>
  <c r="BF183" i="11"/>
  <c r="BG183" i="11"/>
  <c r="BH183" i="11"/>
  <c r="BI183" i="11"/>
  <c r="BJ183" i="11"/>
  <c r="BK183" i="11"/>
  <c r="BL183" i="11"/>
  <c r="BM183" i="11"/>
  <c r="BN183" i="11"/>
  <c r="BO183" i="11"/>
  <c r="BP183" i="11"/>
  <c r="BQ183" i="11"/>
  <c r="BB183" i="11"/>
  <c r="BC183" i="11"/>
  <c r="BS183" i="11"/>
  <c r="BT183" i="11"/>
  <c r="BU183" i="11"/>
  <c r="BV183" i="11"/>
  <c r="BW183" i="11"/>
  <c r="BX183" i="11"/>
  <c r="BY183" i="11"/>
  <c r="CA183" i="11"/>
  <c r="CD183" i="11"/>
  <c r="CE183" i="11"/>
  <c r="C184" i="11"/>
  <c r="G184" i="11" a="1"/>
  <c r="G184" i="11"/>
  <c r="I184" i="11" a="1"/>
  <c r="I184" i="11"/>
  <c r="BA184" i="11"/>
  <c r="BD184" i="11"/>
  <c r="BE184" i="11"/>
  <c r="BF184" i="11"/>
  <c r="BG184" i="11"/>
  <c r="BH184" i="11"/>
  <c r="BI184" i="11"/>
  <c r="BJ184" i="11"/>
  <c r="BK184" i="11"/>
  <c r="BL184" i="11"/>
  <c r="BM184" i="11"/>
  <c r="BN184" i="11"/>
  <c r="BO184" i="11"/>
  <c r="BP184" i="11"/>
  <c r="BQ184" i="11"/>
  <c r="BB184" i="11"/>
  <c r="BC184" i="11"/>
  <c r="BS184" i="11"/>
  <c r="BT184" i="11"/>
  <c r="BU184" i="11"/>
  <c r="BV184" i="11"/>
  <c r="BW184" i="11"/>
  <c r="BX184" i="11"/>
  <c r="BY184" i="11"/>
  <c r="CA184" i="11"/>
  <c r="CD184" i="11"/>
  <c r="CE184" i="11"/>
  <c r="C185" i="11"/>
  <c r="G185" i="11" a="1"/>
  <c r="G185" i="11"/>
  <c r="I185" i="11" a="1"/>
  <c r="I185" i="11"/>
  <c r="BA185" i="11"/>
  <c r="BD185" i="11"/>
  <c r="BE185" i="11"/>
  <c r="BF185" i="11"/>
  <c r="BG185" i="11"/>
  <c r="BH185" i="11"/>
  <c r="BI185" i="11"/>
  <c r="BJ185" i="11"/>
  <c r="BK185" i="11"/>
  <c r="BL185" i="11"/>
  <c r="BM185" i="11"/>
  <c r="BN185" i="11"/>
  <c r="BO185" i="11"/>
  <c r="BP185" i="11"/>
  <c r="BQ185" i="11"/>
  <c r="BB185" i="11"/>
  <c r="BC185" i="11"/>
  <c r="BS185" i="11"/>
  <c r="BT185" i="11"/>
  <c r="BU185" i="11"/>
  <c r="BV185" i="11"/>
  <c r="BW185" i="11"/>
  <c r="BX185" i="11"/>
  <c r="BY185" i="11"/>
  <c r="CA185" i="11"/>
  <c r="CD185" i="11"/>
  <c r="CE185" i="11"/>
  <c r="C186" i="11"/>
  <c r="G186" i="11" a="1"/>
  <c r="G186" i="11"/>
  <c r="I186" i="11" a="1"/>
  <c r="I186" i="11"/>
  <c r="BA186" i="11"/>
  <c r="BD186" i="11"/>
  <c r="BE186" i="11"/>
  <c r="BF186" i="11"/>
  <c r="BG186" i="11"/>
  <c r="BH186" i="11"/>
  <c r="BI186" i="11"/>
  <c r="BJ186" i="11"/>
  <c r="BK186" i="11"/>
  <c r="BL186" i="11"/>
  <c r="BM186" i="11"/>
  <c r="BN186" i="11"/>
  <c r="BO186" i="11"/>
  <c r="BP186" i="11"/>
  <c r="BQ186" i="11"/>
  <c r="BB186" i="11"/>
  <c r="BC186" i="11"/>
  <c r="BS186" i="11"/>
  <c r="BT186" i="11"/>
  <c r="BU186" i="11"/>
  <c r="BV186" i="11"/>
  <c r="BW186" i="11"/>
  <c r="BX186" i="11"/>
  <c r="BY186" i="11"/>
  <c r="CA186" i="11"/>
  <c r="CD186" i="11"/>
  <c r="CE186" i="11"/>
  <c r="C187" i="11"/>
  <c r="G187" i="11" a="1"/>
  <c r="G187" i="11"/>
  <c r="I187" i="11" a="1"/>
  <c r="I187" i="11"/>
  <c r="BA187" i="11"/>
  <c r="BD187" i="11"/>
  <c r="BE187" i="11"/>
  <c r="BF187" i="11"/>
  <c r="BG187" i="11"/>
  <c r="BH187" i="11"/>
  <c r="BI187" i="11"/>
  <c r="BJ187" i="11"/>
  <c r="BK187" i="11"/>
  <c r="BL187" i="11"/>
  <c r="BM187" i="11"/>
  <c r="BN187" i="11"/>
  <c r="BO187" i="11"/>
  <c r="BP187" i="11"/>
  <c r="BQ187" i="11"/>
  <c r="BB187" i="11"/>
  <c r="BC187" i="11"/>
  <c r="BS187" i="11"/>
  <c r="BT187" i="11"/>
  <c r="BU187" i="11"/>
  <c r="BV187" i="11"/>
  <c r="BW187" i="11"/>
  <c r="BX187" i="11"/>
  <c r="BY187" i="11"/>
  <c r="CA187" i="11"/>
  <c r="CD187" i="11"/>
  <c r="CE187" i="11"/>
  <c r="C188" i="11"/>
  <c r="G188" i="11" a="1"/>
  <c r="G188" i="11"/>
  <c r="I188" i="11" a="1"/>
  <c r="I188" i="11"/>
  <c r="BA188" i="11"/>
  <c r="BD188" i="11"/>
  <c r="BE188" i="11"/>
  <c r="BF188" i="11"/>
  <c r="BG188" i="11"/>
  <c r="BH188" i="11"/>
  <c r="BI188" i="11"/>
  <c r="BJ188" i="11"/>
  <c r="BK188" i="11"/>
  <c r="BL188" i="11"/>
  <c r="BM188" i="11"/>
  <c r="BN188" i="11"/>
  <c r="BO188" i="11"/>
  <c r="BP188" i="11"/>
  <c r="BQ188" i="11"/>
  <c r="BB188" i="11"/>
  <c r="BC188" i="11"/>
  <c r="BS188" i="11"/>
  <c r="BT188" i="11"/>
  <c r="BU188" i="11"/>
  <c r="BV188" i="11"/>
  <c r="BW188" i="11"/>
  <c r="BX188" i="11"/>
  <c r="BY188" i="11"/>
  <c r="CA188" i="11"/>
  <c r="CD188" i="11"/>
  <c r="CE188" i="11"/>
  <c r="C189" i="11"/>
  <c r="G189" i="11" a="1"/>
  <c r="G189" i="11"/>
  <c r="I189" i="11" a="1"/>
  <c r="I189" i="11"/>
  <c r="BA189" i="11"/>
  <c r="BD189" i="11"/>
  <c r="BE189" i="11"/>
  <c r="BF189" i="11"/>
  <c r="BG189" i="11"/>
  <c r="BH189" i="11"/>
  <c r="BI189" i="11"/>
  <c r="BJ189" i="11"/>
  <c r="BK189" i="11"/>
  <c r="BL189" i="11"/>
  <c r="BM189" i="11"/>
  <c r="BN189" i="11"/>
  <c r="BO189" i="11"/>
  <c r="BP189" i="11"/>
  <c r="BQ189" i="11"/>
  <c r="BB189" i="11"/>
  <c r="BC189" i="11"/>
  <c r="BS189" i="11"/>
  <c r="BT189" i="11"/>
  <c r="BU189" i="11"/>
  <c r="BV189" i="11"/>
  <c r="BW189" i="11"/>
  <c r="BX189" i="11"/>
  <c r="BY189" i="11"/>
  <c r="CA189" i="11"/>
  <c r="CD189" i="11"/>
  <c r="CE189" i="11"/>
  <c r="C190" i="11"/>
  <c r="G190" i="11" a="1"/>
  <c r="G190" i="11"/>
  <c r="I190" i="11" a="1"/>
  <c r="I190" i="11"/>
  <c r="BA190" i="11"/>
  <c r="BD190" i="11"/>
  <c r="BE190" i="11"/>
  <c r="BF190" i="11"/>
  <c r="BG190" i="11"/>
  <c r="BH190" i="11"/>
  <c r="BI190" i="11"/>
  <c r="BJ190" i="11"/>
  <c r="BK190" i="11"/>
  <c r="BL190" i="11"/>
  <c r="BM190" i="11"/>
  <c r="BN190" i="11"/>
  <c r="BO190" i="11"/>
  <c r="BP190" i="11"/>
  <c r="BQ190" i="11"/>
  <c r="BB190" i="11"/>
  <c r="BC190" i="11"/>
  <c r="BS190" i="11"/>
  <c r="BT190" i="11"/>
  <c r="BU190" i="11"/>
  <c r="BV190" i="11"/>
  <c r="BW190" i="11"/>
  <c r="BX190" i="11"/>
  <c r="BY190" i="11"/>
  <c r="CA190" i="11"/>
  <c r="CD190" i="11"/>
  <c r="CE190" i="11"/>
  <c r="C191" i="11"/>
  <c r="G191" i="11" a="1"/>
  <c r="G191" i="11"/>
  <c r="I191" i="11" a="1"/>
  <c r="I191" i="11"/>
  <c r="BA191" i="11"/>
  <c r="BD191" i="11"/>
  <c r="BE191" i="11"/>
  <c r="BF191" i="11"/>
  <c r="BG191" i="11"/>
  <c r="BH191" i="11"/>
  <c r="BI191" i="11"/>
  <c r="BJ191" i="11"/>
  <c r="BK191" i="11"/>
  <c r="BL191" i="11"/>
  <c r="BM191" i="11"/>
  <c r="BN191" i="11"/>
  <c r="BO191" i="11"/>
  <c r="BP191" i="11"/>
  <c r="BQ191" i="11"/>
  <c r="BB191" i="11"/>
  <c r="BC191" i="11"/>
  <c r="BS191" i="11"/>
  <c r="BT191" i="11"/>
  <c r="BU191" i="11"/>
  <c r="BV191" i="11"/>
  <c r="BW191" i="11"/>
  <c r="BX191" i="11"/>
  <c r="BY191" i="11"/>
  <c r="CA191" i="11"/>
  <c r="CD191" i="11"/>
  <c r="CE191" i="11"/>
  <c r="C192" i="11"/>
  <c r="G192" i="11" a="1"/>
  <c r="G192" i="11"/>
  <c r="I192" i="11" a="1"/>
  <c r="I192" i="11"/>
  <c r="BA192" i="11"/>
  <c r="BD192" i="11"/>
  <c r="BE192" i="11"/>
  <c r="BF192" i="11"/>
  <c r="BG192" i="11"/>
  <c r="BH192" i="11"/>
  <c r="BI192" i="11"/>
  <c r="BJ192" i="11"/>
  <c r="BK192" i="11"/>
  <c r="BL192" i="11"/>
  <c r="BM192" i="11"/>
  <c r="BN192" i="11"/>
  <c r="BO192" i="11"/>
  <c r="BP192" i="11"/>
  <c r="BQ192" i="11"/>
  <c r="BB192" i="11"/>
  <c r="BC192" i="11"/>
  <c r="BS192" i="11"/>
  <c r="BT192" i="11"/>
  <c r="BU192" i="11"/>
  <c r="BV192" i="11"/>
  <c r="BW192" i="11"/>
  <c r="BX192" i="11"/>
  <c r="BY192" i="11"/>
  <c r="CA192" i="11"/>
  <c r="CD192" i="11"/>
  <c r="CE192" i="11"/>
  <c r="C193" i="11"/>
  <c r="G193" i="11" a="1"/>
  <c r="G193" i="11"/>
  <c r="I193" i="11" a="1"/>
  <c r="I193" i="11"/>
  <c r="BA193" i="11"/>
  <c r="BD193" i="11"/>
  <c r="BE193" i="11"/>
  <c r="BF193" i="11"/>
  <c r="BG193" i="11"/>
  <c r="BH193" i="11"/>
  <c r="BI193" i="11"/>
  <c r="BJ193" i="11"/>
  <c r="BK193" i="11"/>
  <c r="BL193" i="11"/>
  <c r="BM193" i="11"/>
  <c r="BN193" i="11"/>
  <c r="BO193" i="11"/>
  <c r="BP193" i="11"/>
  <c r="BQ193" i="11"/>
  <c r="BB193" i="11"/>
  <c r="BC193" i="11"/>
  <c r="BS193" i="11"/>
  <c r="BT193" i="11"/>
  <c r="BU193" i="11"/>
  <c r="BV193" i="11"/>
  <c r="BW193" i="11"/>
  <c r="BX193" i="11"/>
  <c r="BY193" i="11"/>
  <c r="CA193" i="11"/>
  <c r="CD193" i="11"/>
  <c r="CE193" i="11"/>
  <c r="C194" i="11"/>
  <c r="G194" i="11" a="1"/>
  <c r="G194" i="11"/>
  <c r="I194" i="11" a="1"/>
  <c r="I194" i="11"/>
  <c r="BA194" i="11"/>
  <c r="BD194" i="11"/>
  <c r="BE194" i="11"/>
  <c r="BF194" i="11"/>
  <c r="BG194" i="11"/>
  <c r="BH194" i="11"/>
  <c r="BI194" i="11"/>
  <c r="BJ194" i="11"/>
  <c r="BK194" i="11"/>
  <c r="BL194" i="11"/>
  <c r="BM194" i="11"/>
  <c r="BN194" i="11"/>
  <c r="BO194" i="11"/>
  <c r="BP194" i="11"/>
  <c r="BQ194" i="11"/>
  <c r="BB194" i="11"/>
  <c r="BC194" i="11"/>
  <c r="BS194" i="11"/>
  <c r="BT194" i="11"/>
  <c r="BU194" i="11"/>
  <c r="BV194" i="11"/>
  <c r="BW194" i="11"/>
  <c r="BX194" i="11"/>
  <c r="BY194" i="11"/>
  <c r="CA194" i="11"/>
  <c r="CD194" i="11"/>
  <c r="CE194" i="11"/>
  <c r="C195" i="11"/>
  <c r="G195" i="11" a="1"/>
  <c r="G195" i="11"/>
  <c r="I195" i="11" a="1"/>
  <c r="I195" i="11"/>
  <c r="BA195" i="11"/>
  <c r="BD195" i="11"/>
  <c r="BE195" i="11"/>
  <c r="BF195" i="11"/>
  <c r="BG195" i="11"/>
  <c r="BH195" i="11"/>
  <c r="BI195" i="11"/>
  <c r="BJ195" i="11"/>
  <c r="BK195" i="11"/>
  <c r="BL195" i="11"/>
  <c r="BM195" i="11"/>
  <c r="BN195" i="11"/>
  <c r="BO195" i="11"/>
  <c r="BP195" i="11"/>
  <c r="BQ195" i="11"/>
  <c r="BB195" i="11"/>
  <c r="BC195" i="11"/>
  <c r="BS195" i="11"/>
  <c r="BT195" i="11"/>
  <c r="BU195" i="11"/>
  <c r="BV195" i="11"/>
  <c r="BW195" i="11"/>
  <c r="BX195" i="11"/>
  <c r="BY195" i="11"/>
  <c r="CA195" i="11"/>
  <c r="CD195" i="11"/>
  <c r="CE195" i="11"/>
  <c r="C196" i="11"/>
  <c r="G196" i="11" a="1"/>
  <c r="G196" i="11"/>
  <c r="I196" i="11" a="1"/>
  <c r="I196" i="11"/>
  <c r="BA196" i="11"/>
  <c r="BD196" i="11"/>
  <c r="BE196" i="11"/>
  <c r="BF196" i="11"/>
  <c r="BG196" i="11"/>
  <c r="BH196" i="11"/>
  <c r="BI196" i="11"/>
  <c r="BJ196" i="11"/>
  <c r="BK196" i="11"/>
  <c r="BL196" i="11"/>
  <c r="BM196" i="11"/>
  <c r="BN196" i="11"/>
  <c r="BO196" i="11"/>
  <c r="BP196" i="11"/>
  <c r="BQ196" i="11"/>
  <c r="BB196" i="11"/>
  <c r="BC196" i="11"/>
  <c r="BS196" i="11"/>
  <c r="BT196" i="11"/>
  <c r="BU196" i="11"/>
  <c r="BV196" i="11"/>
  <c r="BW196" i="11"/>
  <c r="BX196" i="11"/>
  <c r="BY196" i="11"/>
  <c r="CA196" i="11"/>
  <c r="CD196" i="11"/>
  <c r="CE196" i="11"/>
  <c r="C197" i="11"/>
  <c r="G197" i="11" a="1"/>
  <c r="G197" i="11"/>
  <c r="I197" i="11" a="1"/>
  <c r="I197" i="11"/>
  <c r="BA197" i="11"/>
  <c r="BD197" i="11"/>
  <c r="BE197" i="11"/>
  <c r="BF197" i="11"/>
  <c r="BG197" i="11"/>
  <c r="BH197" i="11"/>
  <c r="BI197" i="11"/>
  <c r="BJ197" i="11"/>
  <c r="BK197" i="11"/>
  <c r="BL197" i="11"/>
  <c r="BM197" i="11"/>
  <c r="BN197" i="11"/>
  <c r="BO197" i="11"/>
  <c r="BP197" i="11"/>
  <c r="BQ197" i="11"/>
  <c r="BB197" i="11"/>
  <c r="BC197" i="11"/>
  <c r="BS197" i="11"/>
  <c r="BT197" i="11"/>
  <c r="BU197" i="11"/>
  <c r="BV197" i="11"/>
  <c r="BW197" i="11"/>
  <c r="BX197" i="11"/>
  <c r="BY197" i="11"/>
  <c r="CA197" i="11"/>
  <c r="CD197" i="11"/>
  <c r="CE197" i="11"/>
  <c r="C198" i="11"/>
  <c r="G198" i="11" a="1"/>
  <c r="G198" i="11"/>
  <c r="I198" i="11" a="1"/>
  <c r="I198" i="11"/>
  <c r="BA198" i="11"/>
  <c r="BD198" i="11"/>
  <c r="BE198" i="11"/>
  <c r="BF198" i="11"/>
  <c r="BG198" i="11"/>
  <c r="BH198" i="11"/>
  <c r="BI198" i="11"/>
  <c r="BJ198" i="11"/>
  <c r="BK198" i="11"/>
  <c r="BL198" i="11"/>
  <c r="BM198" i="11"/>
  <c r="BN198" i="11"/>
  <c r="BO198" i="11"/>
  <c r="BP198" i="11"/>
  <c r="BQ198" i="11"/>
  <c r="BB198" i="11"/>
  <c r="BC198" i="11"/>
  <c r="BS198" i="11"/>
  <c r="BT198" i="11"/>
  <c r="BU198" i="11"/>
  <c r="BV198" i="11"/>
  <c r="BW198" i="11"/>
  <c r="BX198" i="11"/>
  <c r="BY198" i="11"/>
  <c r="CA198" i="11"/>
  <c r="CD198" i="11"/>
  <c r="CE198" i="11"/>
  <c r="C199" i="11"/>
  <c r="G199" i="11" a="1"/>
  <c r="G199" i="11"/>
  <c r="I199" i="11" a="1"/>
  <c r="I199" i="11"/>
  <c r="BA199" i="11"/>
  <c r="BD199" i="11"/>
  <c r="BE199" i="11"/>
  <c r="BF199" i="11"/>
  <c r="BG199" i="11"/>
  <c r="BH199" i="11"/>
  <c r="BI199" i="11"/>
  <c r="BJ199" i="11"/>
  <c r="BK199" i="11"/>
  <c r="BL199" i="11"/>
  <c r="BM199" i="11"/>
  <c r="BN199" i="11"/>
  <c r="BO199" i="11"/>
  <c r="BP199" i="11"/>
  <c r="BQ199" i="11"/>
  <c r="BB199" i="11"/>
  <c r="BC199" i="11"/>
  <c r="BS199" i="11"/>
  <c r="BT199" i="11"/>
  <c r="BU199" i="11"/>
  <c r="BV199" i="11"/>
  <c r="BW199" i="11"/>
  <c r="BX199" i="11"/>
  <c r="BY199" i="11"/>
  <c r="CA199" i="11"/>
  <c r="CD199" i="11"/>
  <c r="CE199" i="11"/>
  <c r="C200" i="11"/>
  <c r="G200" i="11" a="1"/>
  <c r="G200" i="11"/>
  <c r="I200" i="11" a="1"/>
  <c r="I200" i="11"/>
  <c r="BA200" i="11"/>
  <c r="BD200" i="11"/>
  <c r="BE200" i="11"/>
  <c r="BF200" i="11"/>
  <c r="BG200" i="11"/>
  <c r="BH200" i="11"/>
  <c r="BI200" i="11"/>
  <c r="BJ200" i="11"/>
  <c r="BK200" i="11"/>
  <c r="BL200" i="11"/>
  <c r="BM200" i="11"/>
  <c r="BN200" i="11"/>
  <c r="BO200" i="11"/>
  <c r="BP200" i="11"/>
  <c r="BQ200" i="11"/>
  <c r="BB200" i="11"/>
  <c r="BC200" i="11"/>
  <c r="BS200" i="11"/>
  <c r="BT200" i="11"/>
  <c r="BU200" i="11"/>
  <c r="BV200" i="11"/>
  <c r="BW200" i="11"/>
  <c r="BX200" i="11"/>
  <c r="BY200" i="11"/>
  <c r="CA200" i="11"/>
  <c r="CD200" i="11"/>
  <c r="CE200" i="11"/>
  <c r="C201" i="11"/>
  <c r="G201" i="11" a="1"/>
  <c r="G201" i="11"/>
  <c r="I201" i="11" a="1"/>
  <c r="I201" i="11"/>
  <c r="BA201" i="11"/>
  <c r="BD201" i="11"/>
  <c r="BE201" i="11"/>
  <c r="BF201" i="11"/>
  <c r="BG201" i="11"/>
  <c r="BH201" i="11"/>
  <c r="BI201" i="11"/>
  <c r="BJ201" i="11"/>
  <c r="BK201" i="11"/>
  <c r="BL201" i="11"/>
  <c r="BM201" i="11"/>
  <c r="BN201" i="11"/>
  <c r="BO201" i="11"/>
  <c r="BP201" i="11"/>
  <c r="BQ201" i="11"/>
  <c r="BB201" i="11"/>
  <c r="BC201" i="11"/>
  <c r="BS201" i="11"/>
  <c r="BT201" i="11"/>
  <c r="BU201" i="11"/>
  <c r="BV201" i="11"/>
  <c r="BW201" i="11"/>
  <c r="BX201" i="11"/>
  <c r="BY201" i="11"/>
  <c r="CA201" i="11"/>
  <c r="CD201" i="11"/>
  <c r="CE201" i="11"/>
  <c r="C202" i="11"/>
  <c r="G202" i="11" a="1"/>
  <c r="G202" i="11"/>
  <c r="I202" i="11" a="1"/>
  <c r="I202" i="11"/>
  <c r="BA202" i="11"/>
  <c r="BD202" i="11"/>
  <c r="BE202" i="11"/>
  <c r="BF202" i="11"/>
  <c r="BG202" i="11"/>
  <c r="BH202" i="11"/>
  <c r="BI202" i="11"/>
  <c r="BJ202" i="11"/>
  <c r="BK202" i="11"/>
  <c r="BL202" i="11"/>
  <c r="BM202" i="11"/>
  <c r="BN202" i="11"/>
  <c r="BO202" i="11"/>
  <c r="BP202" i="11"/>
  <c r="BQ202" i="11"/>
  <c r="BB202" i="11"/>
  <c r="BC202" i="11"/>
  <c r="BS202" i="11"/>
  <c r="BT202" i="11"/>
  <c r="BU202" i="11"/>
  <c r="BV202" i="11"/>
  <c r="BW202" i="11"/>
  <c r="BX202" i="11"/>
  <c r="BY202" i="11"/>
  <c r="CA202" i="11"/>
  <c r="CD202" i="11"/>
  <c r="CE202" i="11"/>
  <c r="C203" i="11"/>
  <c r="G203" i="11" a="1"/>
  <c r="G203" i="11"/>
  <c r="I203" i="11" a="1"/>
  <c r="I203" i="11"/>
  <c r="BA203" i="11"/>
  <c r="BD203" i="11"/>
  <c r="BE203" i="11"/>
  <c r="BF203" i="11"/>
  <c r="BG203" i="11"/>
  <c r="BH203" i="11"/>
  <c r="BI203" i="11"/>
  <c r="BJ203" i="11"/>
  <c r="BK203" i="11"/>
  <c r="BL203" i="11"/>
  <c r="BM203" i="11"/>
  <c r="BN203" i="11"/>
  <c r="BO203" i="11"/>
  <c r="BP203" i="11"/>
  <c r="BQ203" i="11"/>
  <c r="BB203" i="11"/>
  <c r="BC203" i="11"/>
  <c r="BS203" i="11"/>
  <c r="BT203" i="11"/>
  <c r="BU203" i="11"/>
  <c r="BV203" i="11"/>
  <c r="BW203" i="11"/>
  <c r="BX203" i="11"/>
  <c r="BY203" i="11"/>
  <c r="CA203" i="11"/>
  <c r="CD203" i="11"/>
  <c r="CE203" i="11"/>
  <c r="C204" i="11"/>
  <c r="G204" i="11" a="1"/>
  <c r="G204" i="11"/>
  <c r="I204" i="11" a="1"/>
  <c r="I204" i="11"/>
  <c r="BA204" i="11"/>
  <c r="BD204" i="11"/>
  <c r="BE204" i="11"/>
  <c r="BF204" i="11"/>
  <c r="BG204" i="11"/>
  <c r="BH204" i="11"/>
  <c r="BI204" i="11"/>
  <c r="BJ204" i="11"/>
  <c r="BK204" i="11"/>
  <c r="BL204" i="11"/>
  <c r="BM204" i="11"/>
  <c r="BN204" i="11"/>
  <c r="BO204" i="11"/>
  <c r="BP204" i="11"/>
  <c r="BQ204" i="11"/>
  <c r="BB204" i="11"/>
  <c r="BC204" i="11"/>
  <c r="BS204" i="11"/>
  <c r="BT204" i="11"/>
  <c r="BU204" i="11"/>
  <c r="BV204" i="11"/>
  <c r="BW204" i="11"/>
  <c r="BX204" i="11"/>
  <c r="BY204" i="11"/>
  <c r="CA204" i="11"/>
  <c r="CD204" i="11"/>
  <c r="CE204" i="11"/>
  <c r="C205" i="11"/>
  <c r="G205" i="11" a="1"/>
  <c r="G205" i="11"/>
  <c r="I205" i="11" a="1"/>
  <c r="I205" i="11"/>
  <c r="BA205" i="11"/>
  <c r="BD205" i="11"/>
  <c r="BE205" i="11"/>
  <c r="BF205" i="11"/>
  <c r="BG205" i="11"/>
  <c r="BH205" i="11"/>
  <c r="BI205" i="11"/>
  <c r="BJ205" i="11"/>
  <c r="BK205" i="11"/>
  <c r="BL205" i="11"/>
  <c r="BM205" i="11"/>
  <c r="BN205" i="11"/>
  <c r="BO205" i="11"/>
  <c r="BP205" i="11"/>
  <c r="BQ205" i="11"/>
  <c r="BB205" i="11"/>
  <c r="BC205" i="11"/>
  <c r="BS205" i="11"/>
  <c r="BT205" i="11"/>
  <c r="BU205" i="11"/>
  <c r="BV205" i="11"/>
  <c r="BW205" i="11"/>
  <c r="BX205" i="11"/>
  <c r="BY205" i="11"/>
  <c r="CA205" i="11"/>
  <c r="CD205" i="11"/>
  <c r="CE205" i="11"/>
  <c r="C206" i="11"/>
  <c r="G206" i="11" a="1"/>
  <c r="G206" i="11"/>
  <c r="I206" i="11" a="1"/>
  <c r="I206" i="11"/>
  <c r="BA206" i="11"/>
  <c r="BD206" i="11"/>
  <c r="BE206" i="11"/>
  <c r="BF206" i="11"/>
  <c r="BG206" i="11"/>
  <c r="BH206" i="11"/>
  <c r="BI206" i="11"/>
  <c r="BJ206" i="11"/>
  <c r="BK206" i="11"/>
  <c r="BL206" i="11"/>
  <c r="BM206" i="11"/>
  <c r="BN206" i="11"/>
  <c r="BO206" i="11"/>
  <c r="BP206" i="11"/>
  <c r="BQ206" i="11"/>
  <c r="BB206" i="11"/>
  <c r="BC206" i="11"/>
  <c r="BS206" i="11"/>
  <c r="BT206" i="11"/>
  <c r="BU206" i="11"/>
  <c r="BV206" i="11"/>
  <c r="BW206" i="11"/>
  <c r="BX206" i="11"/>
  <c r="BY206" i="11"/>
  <c r="CA206" i="11"/>
  <c r="CD206" i="11"/>
  <c r="CE206" i="11"/>
  <c r="C207" i="11"/>
  <c r="G207" i="11" a="1"/>
  <c r="G207" i="11"/>
  <c r="I207" i="11" a="1"/>
  <c r="I207" i="11"/>
  <c r="BA207" i="11"/>
  <c r="BD207" i="11"/>
  <c r="BE207" i="11"/>
  <c r="BF207" i="11"/>
  <c r="BG207" i="11"/>
  <c r="BH207" i="11"/>
  <c r="BI207" i="11"/>
  <c r="BJ207" i="11"/>
  <c r="BK207" i="11"/>
  <c r="BL207" i="11"/>
  <c r="BM207" i="11"/>
  <c r="BN207" i="11"/>
  <c r="BO207" i="11"/>
  <c r="BP207" i="11"/>
  <c r="BQ207" i="11"/>
  <c r="BB207" i="11"/>
  <c r="BC207" i="11"/>
  <c r="BS207" i="11"/>
  <c r="BT207" i="11"/>
  <c r="BU207" i="11"/>
  <c r="BV207" i="11"/>
  <c r="BW207" i="11"/>
  <c r="BX207" i="11"/>
  <c r="BY207" i="11"/>
  <c r="CA207" i="11"/>
  <c r="CD207" i="11"/>
  <c r="CE207" i="11"/>
  <c r="C208" i="11"/>
  <c r="G208" i="11" a="1"/>
  <c r="G208" i="11"/>
  <c r="I208" i="11" a="1"/>
  <c r="I208" i="11"/>
  <c r="BA208" i="11"/>
  <c r="BD208" i="11"/>
  <c r="BE208" i="11"/>
  <c r="BF208" i="11"/>
  <c r="BG208" i="11"/>
  <c r="BH208" i="11"/>
  <c r="BI208" i="11"/>
  <c r="BJ208" i="11"/>
  <c r="BK208" i="11"/>
  <c r="BL208" i="11"/>
  <c r="BM208" i="11"/>
  <c r="BN208" i="11"/>
  <c r="BO208" i="11"/>
  <c r="BP208" i="11"/>
  <c r="BQ208" i="11"/>
  <c r="BB208" i="11"/>
  <c r="BC208" i="11"/>
  <c r="BS208" i="11"/>
  <c r="BT208" i="11"/>
  <c r="BU208" i="11"/>
  <c r="BV208" i="11"/>
  <c r="BW208" i="11"/>
  <c r="BX208" i="11"/>
  <c r="BY208" i="11"/>
  <c r="CA208" i="11"/>
  <c r="CD208" i="11"/>
  <c r="CE208" i="11"/>
  <c r="C209" i="11"/>
  <c r="G209" i="11" a="1"/>
  <c r="G209" i="11"/>
  <c r="I209" i="11" a="1"/>
  <c r="I209" i="11"/>
  <c r="BA209" i="11"/>
  <c r="BD209" i="11"/>
  <c r="BE209" i="11"/>
  <c r="BF209" i="11"/>
  <c r="BG209" i="11"/>
  <c r="BH209" i="11"/>
  <c r="BI209" i="11"/>
  <c r="BJ209" i="11"/>
  <c r="BK209" i="11"/>
  <c r="BL209" i="11"/>
  <c r="BM209" i="11"/>
  <c r="BN209" i="11"/>
  <c r="BO209" i="11"/>
  <c r="BP209" i="11"/>
  <c r="BQ209" i="11"/>
  <c r="BB209" i="11"/>
  <c r="BC209" i="11"/>
  <c r="BS209" i="11"/>
  <c r="BT209" i="11"/>
  <c r="BU209" i="11"/>
  <c r="BV209" i="11"/>
  <c r="BW209" i="11"/>
  <c r="BX209" i="11"/>
  <c r="BY209" i="11"/>
  <c r="CA209" i="11"/>
  <c r="CD209" i="11"/>
  <c r="CE209" i="11"/>
  <c r="C210" i="11"/>
  <c r="G210" i="11" a="1"/>
  <c r="G210" i="11"/>
  <c r="I210" i="11" a="1"/>
  <c r="I210" i="11"/>
  <c r="BA210" i="11"/>
  <c r="BD210" i="11"/>
  <c r="BE210" i="11"/>
  <c r="BF210" i="11"/>
  <c r="BG210" i="11"/>
  <c r="BH210" i="11"/>
  <c r="BI210" i="11"/>
  <c r="BJ210" i="11"/>
  <c r="BK210" i="11"/>
  <c r="BL210" i="11"/>
  <c r="BM210" i="11"/>
  <c r="BN210" i="11"/>
  <c r="BO210" i="11"/>
  <c r="BP210" i="11"/>
  <c r="BQ210" i="11"/>
  <c r="BB210" i="11"/>
  <c r="BC210" i="11"/>
  <c r="BS210" i="11"/>
  <c r="BT210" i="11"/>
  <c r="BU210" i="11"/>
  <c r="BV210" i="11"/>
  <c r="BW210" i="11"/>
  <c r="BX210" i="11"/>
  <c r="BY210" i="11"/>
  <c r="CA210" i="11"/>
  <c r="CD210" i="11"/>
  <c r="CE210" i="11"/>
  <c r="C211" i="11"/>
  <c r="G211" i="11" a="1"/>
  <c r="G211" i="11"/>
  <c r="I211" i="11" a="1"/>
  <c r="I211" i="11"/>
  <c r="BA211" i="11"/>
  <c r="BD211" i="11"/>
  <c r="BE211" i="11"/>
  <c r="BF211" i="11"/>
  <c r="BG211" i="11"/>
  <c r="BH211" i="11"/>
  <c r="BI211" i="11"/>
  <c r="BJ211" i="11"/>
  <c r="BK211" i="11"/>
  <c r="BL211" i="11"/>
  <c r="BM211" i="11"/>
  <c r="BN211" i="11"/>
  <c r="BO211" i="11"/>
  <c r="BP211" i="11"/>
  <c r="BQ211" i="11"/>
  <c r="BB211" i="11"/>
  <c r="BC211" i="11"/>
  <c r="BS211" i="11"/>
  <c r="BT211" i="11"/>
  <c r="BU211" i="11"/>
  <c r="BV211" i="11"/>
  <c r="BW211" i="11"/>
  <c r="BX211" i="11"/>
  <c r="BY211" i="11"/>
  <c r="CA211" i="11"/>
  <c r="CD211" i="11"/>
  <c r="CE211" i="11"/>
  <c r="C212" i="11"/>
  <c r="G212" i="11" a="1"/>
  <c r="G212" i="11"/>
  <c r="I212" i="11" a="1"/>
  <c r="I212" i="11"/>
  <c r="BA212" i="11"/>
  <c r="BD212" i="11"/>
  <c r="BE212" i="11"/>
  <c r="BF212" i="11"/>
  <c r="BG212" i="11"/>
  <c r="BH212" i="11"/>
  <c r="BI212" i="11"/>
  <c r="BJ212" i="11"/>
  <c r="BK212" i="11"/>
  <c r="BL212" i="11"/>
  <c r="BM212" i="11"/>
  <c r="BN212" i="11"/>
  <c r="BO212" i="11"/>
  <c r="BP212" i="11"/>
  <c r="BQ212" i="11"/>
  <c r="BB212" i="11"/>
  <c r="BC212" i="11"/>
  <c r="BS212" i="11"/>
  <c r="BT212" i="11"/>
  <c r="BU212" i="11"/>
  <c r="BV212" i="11"/>
  <c r="BW212" i="11"/>
  <c r="BX212" i="11"/>
  <c r="BY212" i="11"/>
  <c r="CA212" i="11"/>
  <c r="CD212" i="11"/>
  <c r="CE212" i="11"/>
  <c r="C213" i="11"/>
  <c r="G213" i="11" a="1"/>
  <c r="G213" i="11"/>
  <c r="I213" i="11" a="1"/>
  <c r="I213" i="11"/>
  <c r="BA213" i="11"/>
  <c r="BD213" i="11"/>
  <c r="BE213" i="11"/>
  <c r="BF213" i="11"/>
  <c r="BG213" i="11"/>
  <c r="BH213" i="11"/>
  <c r="BI213" i="11"/>
  <c r="BJ213" i="11"/>
  <c r="BK213" i="11"/>
  <c r="BL213" i="11"/>
  <c r="BM213" i="11"/>
  <c r="BN213" i="11"/>
  <c r="BO213" i="11"/>
  <c r="BP213" i="11"/>
  <c r="BQ213" i="11"/>
  <c r="BB213" i="11"/>
  <c r="BC213" i="11"/>
  <c r="BS213" i="11"/>
  <c r="BT213" i="11"/>
  <c r="BU213" i="11"/>
  <c r="BV213" i="11"/>
  <c r="BW213" i="11"/>
  <c r="BX213" i="11"/>
  <c r="BY213" i="11"/>
  <c r="CA213" i="11"/>
  <c r="CD213" i="11"/>
  <c r="CE213" i="11"/>
  <c r="C214" i="11"/>
  <c r="G214" i="11" a="1"/>
  <c r="G214" i="11"/>
  <c r="I214" i="11" a="1"/>
  <c r="I214" i="11"/>
  <c r="BA214" i="11"/>
  <c r="BD214" i="11"/>
  <c r="BE214" i="11"/>
  <c r="BF214" i="11"/>
  <c r="BG214" i="11"/>
  <c r="BH214" i="11"/>
  <c r="BI214" i="11"/>
  <c r="BJ214" i="11"/>
  <c r="BK214" i="11"/>
  <c r="BL214" i="11"/>
  <c r="BM214" i="11"/>
  <c r="BN214" i="11"/>
  <c r="BO214" i="11"/>
  <c r="BP214" i="11"/>
  <c r="BQ214" i="11"/>
  <c r="BB214" i="11"/>
  <c r="BC214" i="11"/>
  <c r="BS214" i="11"/>
  <c r="BT214" i="11"/>
  <c r="BU214" i="11"/>
  <c r="BV214" i="11"/>
  <c r="BW214" i="11"/>
  <c r="BX214" i="11"/>
  <c r="BY214" i="11"/>
  <c r="CA214" i="11"/>
  <c r="CD214" i="11"/>
  <c r="CE214" i="11"/>
  <c r="C215" i="11"/>
  <c r="G215" i="11" a="1"/>
  <c r="G215" i="11"/>
  <c r="I215" i="11" a="1"/>
  <c r="I215" i="11"/>
  <c r="BA215" i="11"/>
  <c r="BD215" i="11"/>
  <c r="BE215" i="11"/>
  <c r="BF215" i="11"/>
  <c r="BG215" i="11"/>
  <c r="BH215" i="11"/>
  <c r="BI215" i="11"/>
  <c r="BJ215" i="11"/>
  <c r="BK215" i="11"/>
  <c r="BL215" i="11"/>
  <c r="BM215" i="11"/>
  <c r="BN215" i="11"/>
  <c r="BO215" i="11"/>
  <c r="BP215" i="11"/>
  <c r="BQ215" i="11"/>
  <c r="BB215" i="11"/>
  <c r="BC215" i="11"/>
  <c r="BS215" i="11"/>
  <c r="BT215" i="11"/>
  <c r="BU215" i="11"/>
  <c r="BV215" i="11"/>
  <c r="BW215" i="11"/>
  <c r="BX215" i="11"/>
  <c r="BY215" i="11"/>
  <c r="CA215" i="11"/>
  <c r="CD215" i="11"/>
  <c r="CE215" i="11"/>
  <c r="C216" i="11"/>
  <c r="G216" i="11" a="1"/>
  <c r="G216" i="11"/>
  <c r="I216" i="11" a="1"/>
  <c r="I216" i="11"/>
  <c r="BA216" i="11"/>
  <c r="BD216" i="11"/>
  <c r="BE216" i="11"/>
  <c r="BF216" i="11"/>
  <c r="BG216" i="11"/>
  <c r="BH216" i="11"/>
  <c r="BI216" i="11"/>
  <c r="BJ216" i="11"/>
  <c r="BK216" i="11"/>
  <c r="BL216" i="11"/>
  <c r="BM216" i="11"/>
  <c r="BN216" i="11"/>
  <c r="BO216" i="11"/>
  <c r="BP216" i="11"/>
  <c r="BQ216" i="11"/>
  <c r="BB216" i="11"/>
  <c r="BC216" i="11"/>
  <c r="BS216" i="11"/>
  <c r="BT216" i="11"/>
  <c r="BU216" i="11"/>
  <c r="BV216" i="11"/>
  <c r="BW216" i="11"/>
  <c r="BX216" i="11"/>
  <c r="BY216" i="11"/>
  <c r="CA216" i="11"/>
  <c r="CD216" i="11"/>
  <c r="CE216" i="11"/>
  <c r="C217" i="11"/>
  <c r="G217" i="11" a="1"/>
  <c r="G217" i="11"/>
  <c r="I217" i="11" a="1"/>
  <c r="I217" i="11"/>
  <c r="BA217" i="11"/>
  <c r="BD217" i="11"/>
  <c r="BE217" i="11"/>
  <c r="BF217" i="11"/>
  <c r="BG217" i="11"/>
  <c r="BH217" i="11"/>
  <c r="BI217" i="11"/>
  <c r="BJ217" i="11"/>
  <c r="BK217" i="11"/>
  <c r="BL217" i="11"/>
  <c r="BM217" i="11"/>
  <c r="BN217" i="11"/>
  <c r="BO217" i="11"/>
  <c r="BP217" i="11"/>
  <c r="BQ217" i="11"/>
  <c r="BB217" i="11"/>
  <c r="BC217" i="11"/>
  <c r="BS217" i="11"/>
  <c r="BT217" i="11"/>
  <c r="BU217" i="11"/>
  <c r="BV217" i="11"/>
  <c r="BW217" i="11"/>
  <c r="BX217" i="11"/>
  <c r="BY217" i="11"/>
  <c r="CA217" i="11"/>
  <c r="CD217" i="11"/>
  <c r="CE217" i="11"/>
  <c r="C218" i="11"/>
  <c r="G218" i="11" a="1"/>
  <c r="G218" i="11"/>
  <c r="I218" i="11" a="1"/>
  <c r="I218" i="11"/>
  <c r="BA218" i="11"/>
  <c r="BD218" i="11"/>
  <c r="BE218" i="11"/>
  <c r="BF218" i="11"/>
  <c r="BG218" i="11"/>
  <c r="BH218" i="11"/>
  <c r="BI218" i="11"/>
  <c r="BJ218" i="11"/>
  <c r="BK218" i="11"/>
  <c r="BL218" i="11"/>
  <c r="BM218" i="11"/>
  <c r="BN218" i="11"/>
  <c r="BO218" i="11"/>
  <c r="BP218" i="11"/>
  <c r="BQ218" i="11"/>
  <c r="BB218" i="11"/>
  <c r="BC218" i="11"/>
  <c r="BS218" i="11"/>
  <c r="BT218" i="11"/>
  <c r="BU218" i="11"/>
  <c r="BV218" i="11"/>
  <c r="BW218" i="11"/>
  <c r="BX218" i="11"/>
  <c r="BY218" i="11"/>
  <c r="CA218" i="11"/>
  <c r="CD218" i="11"/>
  <c r="CE218" i="11"/>
  <c r="C219" i="11"/>
  <c r="G219" i="11" a="1"/>
  <c r="G219" i="11"/>
  <c r="I219" i="11" a="1"/>
  <c r="I219" i="11"/>
  <c r="BA219" i="11"/>
  <c r="BD219" i="11"/>
  <c r="BE219" i="11"/>
  <c r="BF219" i="11"/>
  <c r="BG219" i="11"/>
  <c r="BH219" i="11"/>
  <c r="BI219" i="11"/>
  <c r="BJ219" i="11"/>
  <c r="BK219" i="11"/>
  <c r="BL219" i="11"/>
  <c r="BM219" i="11"/>
  <c r="BN219" i="11"/>
  <c r="BO219" i="11"/>
  <c r="BP219" i="11"/>
  <c r="BQ219" i="11"/>
  <c r="BB219" i="11"/>
  <c r="BC219" i="11"/>
  <c r="BS219" i="11"/>
  <c r="BT219" i="11"/>
  <c r="BU219" i="11"/>
  <c r="BV219" i="11"/>
  <c r="BW219" i="11"/>
  <c r="BX219" i="11"/>
  <c r="BY219" i="11"/>
  <c r="CA219" i="11"/>
  <c r="CD219" i="11"/>
  <c r="CE219" i="11"/>
  <c r="C220" i="11"/>
  <c r="G220" i="11" a="1"/>
  <c r="G220" i="11"/>
  <c r="I220" i="11" a="1"/>
  <c r="I220" i="11"/>
  <c r="BA220" i="11"/>
  <c r="BD220" i="11"/>
  <c r="BE220" i="11"/>
  <c r="BF220" i="11"/>
  <c r="BG220" i="11"/>
  <c r="BH220" i="11"/>
  <c r="BI220" i="11"/>
  <c r="BJ220" i="11"/>
  <c r="BK220" i="11"/>
  <c r="BL220" i="11"/>
  <c r="BM220" i="11"/>
  <c r="BN220" i="11"/>
  <c r="BO220" i="11"/>
  <c r="BP220" i="11"/>
  <c r="BQ220" i="11"/>
  <c r="BB220" i="11"/>
  <c r="BC220" i="11"/>
  <c r="BS220" i="11"/>
  <c r="BT220" i="11"/>
  <c r="BU220" i="11"/>
  <c r="BV220" i="11"/>
  <c r="BW220" i="11"/>
  <c r="BX220" i="11"/>
  <c r="BY220" i="11"/>
  <c r="CA220" i="11"/>
  <c r="CD220" i="11"/>
  <c r="CE220" i="11"/>
  <c r="C221" i="11"/>
  <c r="G221" i="11" a="1"/>
  <c r="G221" i="11"/>
  <c r="I221" i="11" a="1"/>
  <c r="I221" i="11"/>
  <c r="BA221" i="11"/>
  <c r="BD221" i="11"/>
  <c r="BE221" i="11"/>
  <c r="BF221" i="11"/>
  <c r="BG221" i="11"/>
  <c r="BH221" i="11"/>
  <c r="BI221" i="11"/>
  <c r="BJ221" i="11"/>
  <c r="BK221" i="11"/>
  <c r="BL221" i="11"/>
  <c r="BM221" i="11"/>
  <c r="BN221" i="11"/>
  <c r="BO221" i="11"/>
  <c r="BP221" i="11"/>
  <c r="BQ221" i="11"/>
  <c r="BB221" i="11"/>
  <c r="BC221" i="11"/>
  <c r="BS221" i="11"/>
  <c r="BT221" i="11"/>
  <c r="BU221" i="11"/>
  <c r="BV221" i="11"/>
  <c r="BW221" i="11"/>
  <c r="BX221" i="11"/>
  <c r="BY221" i="11"/>
  <c r="CA221" i="11"/>
  <c r="CD221" i="11"/>
  <c r="CE221" i="11"/>
  <c r="C222" i="11"/>
  <c r="G222" i="11" a="1"/>
  <c r="G222" i="11"/>
  <c r="I222" i="11" a="1"/>
  <c r="I222" i="11"/>
  <c r="BA222" i="11"/>
  <c r="BD222" i="11"/>
  <c r="BE222" i="11"/>
  <c r="BF222" i="11"/>
  <c r="BG222" i="11"/>
  <c r="BH222" i="11"/>
  <c r="BI222" i="11"/>
  <c r="BJ222" i="11"/>
  <c r="BK222" i="11"/>
  <c r="BL222" i="11"/>
  <c r="BM222" i="11"/>
  <c r="BN222" i="11"/>
  <c r="BO222" i="11"/>
  <c r="BP222" i="11"/>
  <c r="BQ222" i="11"/>
  <c r="BB222" i="11"/>
  <c r="BC222" i="11"/>
  <c r="BS222" i="11"/>
  <c r="BT222" i="11"/>
  <c r="BU222" i="11"/>
  <c r="BV222" i="11"/>
  <c r="BW222" i="11"/>
  <c r="BX222" i="11"/>
  <c r="BY222" i="11"/>
  <c r="CA222" i="11"/>
  <c r="CD222" i="11"/>
  <c r="CE222" i="11"/>
  <c r="C223" i="11"/>
  <c r="G223" i="11" a="1"/>
  <c r="G223" i="11"/>
  <c r="I223" i="11" a="1"/>
  <c r="I223" i="11"/>
  <c r="BA223" i="11"/>
  <c r="BD223" i="11"/>
  <c r="BE223" i="11"/>
  <c r="BF223" i="11"/>
  <c r="BG223" i="11"/>
  <c r="BH223" i="11"/>
  <c r="BI223" i="11"/>
  <c r="BJ223" i="11"/>
  <c r="BK223" i="11"/>
  <c r="BL223" i="11"/>
  <c r="BM223" i="11"/>
  <c r="BN223" i="11"/>
  <c r="BO223" i="11"/>
  <c r="BP223" i="11"/>
  <c r="BQ223" i="11"/>
  <c r="BB223" i="11"/>
  <c r="BC223" i="11"/>
  <c r="BS223" i="11"/>
  <c r="BT223" i="11"/>
  <c r="BU223" i="11"/>
  <c r="BV223" i="11"/>
  <c r="BW223" i="11"/>
  <c r="BX223" i="11"/>
  <c r="BY223" i="11"/>
  <c r="CA223" i="11"/>
  <c r="CD223" i="11"/>
  <c r="CE223" i="11"/>
  <c r="C224" i="11"/>
  <c r="G224" i="11" a="1"/>
  <c r="G224" i="11"/>
  <c r="I224" i="11" a="1"/>
  <c r="I224" i="11"/>
  <c r="BA224" i="11"/>
  <c r="BD224" i="11"/>
  <c r="BE224" i="11"/>
  <c r="BF224" i="11"/>
  <c r="BG224" i="11"/>
  <c r="BH224" i="11"/>
  <c r="BI224" i="11"/>
  <c r="BJ224" i="11"/>
  <c r="BK224" i="11"/>
  <c r="BL224" i="11"/>
  <c r="BM224" i="11"/>
  <c r="BN224" i="11"/>
  <c r="BO224" i="11"/>
  <c r="BP224" i="11"/>
  <c r="BQ224" i="11"/>
  <c r="BB224" i="11"/>
  <c r="BC224" i="11"/>
  <c r="BS224" i="11"/>
  <c r="BT224" i="11"/>
  <c r="BU224" i="11"/>
  <c r="BV224" i="11"/>
  <c r="BW224" i="11"/>
  <c r="BX224" i="11"/>
  <c r="BY224" i="11"/>
  <c r="CA224" i="11"/>
  <c r="CD224" i="11"/>
  <c r="CE224" i="11"/>
  <c r="C225" i="11"/>
  <c r="G225" i="11" a="1"/>
  <c r="G225" i="11"/>
  <c r="I225" i="11" a="1"/>
  <c r="I225" i="11"/>
  <c r="BA225" i="11"/>
  <c r="BD225" i="11"/>
  <c r="BE225" i="11"/>
  <c r="BF225" i="11"/>
  <c r="BG225" i="11"/>
  <c r="BH225" i="11"/>
  <c r="BI225" i="11"/>
  <c r="BJ225" i="11"/>
  <c r="BK225" i="11"/>
  <c r="BL225" i="11"/>
  <c r="BM225" i="11"/>
  <c r="BN225" i="11"/>
  <c r="BO225" i="11"/>
  <c r="BP225" i="11"/>
  <c r="BQ225" i="11"/>
  <c r="BB225" i="11"/>
  <c r="BC225" i="11"/>
  <c r="BS225" i="11"/>
  <c r="BT225" i="11"/>
  <c r="BU225" i="11"/>
  <c r="BV225" i="11"/>
  <c r="BW225" i="11"/>
  <c r="BX225" i="11"/>
  <c r="BY225" i="11"/>
  <c r="CA225" i="11"/>
  <c r="CD225" i="11"/>
  <c r="CE225" i="11"/>
  <c r="C226" i="11"/>
  <c r="G226" i="11" a="1"/>
  <c r="G226" i="11"/>
  <c r="I226" i="11" a="1"/>
  <c r="I226" i="11"/>
  <c r="BA226" i="11"/>
  <c r="BD226" i="11"/>
  <c r="BE226" i="11"/>
  <c r="BF226" i="11"/>
  <c r="BG226" i="11"/>
  <c r="BH226" i="11"/>
  <c r="BI226" i="11"/>
  <c r="BJ226" i="11"/>
  <c r="BK226" i="11"/>
  <c r="BL226" i="11"/>
  <c r="BM226" i="11"/>
  <c r="BN226" i="11"/>
  <c r="BO226" i="11"/>
  <c r="BP226" i="11"/>
  <c r="BQ226" i="11"/>
  <c r="BB226" i="11"/>
  <c r="BC226" i="11"/>
  <c r="BS226" i="11"/>
  <c r="BT226" i="11"/>
  <c r="BU226" i="11"/>
  <c r="BV226" i="11"/>
  <c r="BW226" i="11"/>
  <c r="BX226" i="11"/>
  <c r="BY226" i="11"/>
  <c r="CA226" i="11"/>
  <c r="CD226" i="11"/>
  <c r="CE226" i="11"/>
  <c r="C227" i="11"/>
  <c r="G227" i="11" a="1"/>
  <c r="G227" i="11"/>
  <c r="I227" i="11" a="1"/>
  <c r="I227" i="11"/>
  <c r="BA227" i="11"/>
  <c r="BD227" i="11"/>
  <c r="BE227" i="11"/>
  <c r="BF227" i="11"/>
  <c r="BG227" i="11"/>
  <c r="BH227" i="11"/>
  <c r="BI227" i="11"/>
  <c r="BJ227" i="11"/>
  <c r="BK227" i="11"/>
  <c r="BL227" i="11"/>
  <c r="BM227" i="11"/>
  <c r="BN227" i="11"/>
  <c r="BO227" i="11"/>
  <c r="BP227" i="11"/>
  <c r="BQ227" i="11"/>
  <c r="BB227" i="11"/>
  <c r="BC227" i="11"/>
  <c r="BS227" i="11"/>
  <c r="BT227" i="11"/>
  <c r="BU227" i="11"/>
  <c r="BV227" i="11"/>
  <c r="BW227" i="11"/>
  <c r="BX227" i="11"/>
  <c r="BY227" i="11"/>
  <c r="CA227" i="11"/>
  <c r="CD227" i="11"/>
  <c r="CE227" i="11"/>
  <c r="C228" i="11"/>
  <c r="G228" i="11" a="1"/>
  <c r="G228" i="11"/>
  <c r="I228" i="11" a="1"/>
  <c r="I228" i="11"/>
  <c r="BA228" i="11"/>
  <c r="BD228" i="11"/>
  <c r="BE228" i="11"/>
  <c r="BF228" i="11"/>
  <c r="BG228" i="11"/>
  <c r="BH228" i="11"/>
  <c r="BI228" i="11"/>
  <c r="BJ228" i="11"/>
  <c r="BK228" i="11"/>
  <c r="BL228" i="11"/>
  <c r="BM228" i="11"/>
  <c r="BN228" i="11"/>
  <c r="BO228" i="11"/>
  <c r="BP228" i="11"/>
  <c r="BQ228" i="11"/>
  <c r="BB228" i="11"/>
  <c r="BC228" i="11"/>
  <c r="BS228" i="11"/>
  <c r="BT228" i="11"/>
  <c r="BU228" i="11"/>
  <c r="BV228" i="11"/>
  <c r="BW228" i="11"/>
  <c r="BX228" i="11"/>
  <c r="BY228" i="11"/>
  <c r="CA228" i="11"/>
  <c r="CD228" i="11"/>
  <c r="CE228" i="11"/>
  <c r="C229" i="11"/>
  <c r="G229" i="11" a="1"/>
  <c r="G229" i="11"/>
  <c r="I229" i="11" a="1"/>
  <c r="I229" i="11"/>
  <c r="BA229" i="11"/>
  <c r="BD229" i="11"/>
  <c r="BE229" i="11"/>
  <c r="BF229" i="11"/>
  <c r="BG229" i="11"/>
  <c r="BH229" i="11"/>
  <c r="BI229" i="11"/>
  <c r="BJ229" i="11"/>
  <c r="BK229" i="11"/>
  <c r="BL229" i="11"/>
  <c r="BM229" i="11"/>
  <c r="BN229" i="11"/>
  <c r="BO229" i="11"/>
  <c r="BP229" i="11"/>
  <c r="BQ229" i="11"/>
  <c r="BB229" i="11"/>
  <c r="BC229" i="11"/>
  <c r="BS229" i="11"/>
  <c r="BT229" i="11"/>
  <c r="BU229" i="11"/>
  <c r="BV229" i="11"/>
  <c r="BW229" i="11"/>
  <c r="BX229" i="11"/>
  <c r="BY229" i="11"/>
  <c r="CA229" i="11"/>
  <c r="CD229" i="11"/>
  <c r="CE229" i="11"/>
  <c r="C230" i="11"/>
  <c r="G230" i="11" a="1"/>
  <c r="G230" i="11"/>
  <c r="I230" i="11" a="1"/>
  <c r="I230" i="11"/>
  <c r="BA230" i="11"/>
  <c r="BD230" i="11"/>
  <c r="BE230" i="11"/>
  <c r="BF230" i="11"/>
  <c r="BG230" i="11"/>
  <c r="BH230" i="11"/>
  <c r="BI230" i="11"/>
  <c r="BJ230" i="11"/>
  <c r="BK230" i="11"/>
  <c r="BL230" i="11"/>
  <c r="BM230" i="11"/>
  <c r="BN230" i="11"/>
  <c r="BO230" i="11"/>
  <c r="BP230" i="11"/>
  <c r="BQ230" i="11"/>
  <c r="BB230" i="11"/>
  <c r="BC230" i="11"/>
  <c r="BS230" i="11"/>
  <c r="BT230" i="11"/>
  <c r="BU230" i="11"/>
  <c r="BV230" i="11"/>
  <c r="BW230" i="11"/>
  <c r="BX230" i="11"/>
  <c r="BY230" i="11"/>
  <c r="CA230" i="11"/>
  <c r="CD230" i="11"/>
  <c r="CE230" i="11"/>
  <c r="C231" i="11"/>
  <c r="G231" i="11" a="1"/>
  <c r="G231" i="11"/>
  <c r="I231" i="11" a="1"/>
  <c r="I231" i="11"/>
  <c r="BA231" i="11"/>
  <c r="BD231" i="11"/>
  <c r="BE231" i="11"/>
  <c r="BF231" i="11"/>
  <c r="BG231" i="11"/>
  <c r="BH231" i="11"/>
  <c r="BI231" i="11"/>
  <c r="BJ231" i="11"/>
  <c r="BK231" i="11"/>
  <c r="BL231" i="11"/>
  <c r="BM231" i="11"/>
  <c r="BN231" i="11"/>
  <c r="BO231" i="11"/>
  <c r="BP231" i="11"/>
  <c r="BQ231" i="11"/>
  <c r="BB231" i="11"/>
  <c r="BC231" i="11"/>
  <c r="BS231" i="11"/>
  <c r="BT231" i="11"/>
  <c r="BU231" i="11"/>
  <c r="BV231" i="11"/>
  <c r="BW231" i="11"/>
  <c r="BX231" i="11"/>
  <c r="BY231" i="11"/>
  <c r="CA231" i="11"/>
  <c r="CD231" i="11"/>
  <c r="CE231" i="11"/>
  <c r="C232" i="11"/>
  <c r="G232" i="11" a="1"/>
  <c r="G232" i="11"/>
  <c r="I232" i="11" a="1"/>
  <c r="I232" i="11"/>
  <c r="BA232" i="11"/>
  <c r="BD232" i="11"/>
  <c r="BE232" i="11"/>
  <c r="BF232" i="11"/>
  <c r="BG232" i="11"/>
  <c r="BH232" i="11"/>
  <c r="BI232" i="11"/>
  <c r="BJ232" i="11"/>
  <c r="BK232" i="11"/>
  <c r="BL232" i="11"/>
  <c r="BM232" i="11"/>
  <c r="BN232" i="11"/>
  <c r="BO232" i="11"/>
  <c r="BP232" i="11"/>
  <c r="BQ232" i="11"/>
  <c r="BB232" i="11"/>
  <c r="BC232" i="11"/>
  <c r="BS232" i="11"/>
  <c r="BT232" i="11"/>
  <c r="BU232" i="11"/>
  <c r="BV232" i="11"/>
  <c r="BW232" i="11"/>
  <c r="BX232" i="11"/>
  <c r="BY232" i="11"/>
  <c r="CA232" i="11"/>
  <c r="CD232" i="11"/>
  <c r="CE232" i="11"/>
  <c r="C233" i="11"/>
  <c r="G233" i="11" a="1"/>
  <c r="G233" i="11"/>
  <c r="I233" i="11" a="1"/>
  <c r="I233" i="11"/>
  <c r="BA233" i="11"/>
  <c r="BD233" i="11"/>
  <c r="BE233" i="11"/>
  <c r="BF233" i="11"/>
  <c r="BG233" i="11"/>
  <c r="BH233" i="11"/>
  <c r="BI233" i="11"/>
  <c r="BJ233" i="11"/>
  <c r="BK233" i="11"/>
  <c r="BL233" i="11"/>
  <c r="BM233" i="11"/>
  <c r="BN233" i="11"/>
  <c r="BO233" i="11"/>
  <c r="BP233" i="11"/>
  <c r="BQ233" i="11"/>
  <c r="BB233" i="11"/>
  <c r="BC233" i="11"/>
  <c r="BS233" i="11"/>
  <c r="BT233" i="11"/>
  <c r="BU233" i="11"/>
  <c r="BV233" i="11"/>
  <c r="BW233" i="11"/>
  <c r="BX233" i="11"/>
  <c r="BY233" i="11"/>
  <c r="CA233" i="11"/>
  <c r="CD233" i="11"/>
  <c r="CE233" i="11"/>
  <c r="C234" i="11"/>
  <c r="G234" i="11" a="1"/>
  <c r="G234" i="11"/>
  <c r="I234" i="11" a="1"/>
  <c r="I234" i="11"/>
  <c r="BA234" i="11"/>
  <c r="BD234" i="11"/>
  <c r="BE234" i="11"/>
  <c r="BF234" i="11"/>
  <c r="BG234" i="11"/>
  <c r="BH234" i="11"/>
  <c r="BI234" i="11"/>
  <c r="BJ234" i="11"/>
  <c r="BK234" i="11"/>
  <c r="BL234" i="11"/>
  <c r="BM234" i="11"/>
  <c r="BN234" i="11"/>
  <c r="BO234" i="11"/>
  <c r="BP234" i="11"/>
  <c r="BQ234" i="11"/>
  <c r="BB234" i="11"/>
  <c r="BC234" i="11"/>
  <c r="BS234" i="11"/>
  <c r="BT234" i="11"/>
  <c r="BU234" i="11"/>
  <c r="BV234" i="11"/>
  <c r="BW234" i="11"/>
  <c r="BX234" i="11"/>
  <c r="BY234" i="11"/>
  <c r="CA234" i="11"/>
  <c r="CD234" i="11"/>
  <c r="CE234" i="11"/>
  <c r="C235" i="11"/>
  <c r="G235" i="11" a="1"/>
  <c r="G235" i="11"/>
  <c r="I235" i="11" a="1"/>
  <c r="I235" i="11"/>
  <c r="BA235" i="11"/>
  <c r="BD235" i="11"/>
  <c r="BE235" i="11"/>
  <c r="BF235" i="11"/>
  <c r="BG235" i="11"/>
  <c r="BH235" i="11"/>
  <c r="BI235" i="11"/>
  <c r="BJ235" i="11"/>
  <c r="BK235" i="11"/>
  <c r="BL235" i="11"/>
  <c r="BM235" i="11"/>
  <c r="BN235" i="11"/>
  <c r="BO235" i="11"/>
  <c r="BP235" i="11"/>
  <c r="BQ235" i="11"/>
  <c r="BB235" i="11"/>
  <c r="BC235" i="11"/>
  <c r="BS235" i="11"/>
  <c r="BT235" i="11"/>
  <c r="BU235" i="11"/>
  <c r="BV235" i="11"/>
  <c r="BW235" i="11"/>
  <c r="BX235" i="11"/>
  <c r="BY235" i="11"/>
  <c r="CA235" i="11"/>
  <c r="CD235" i="11"/>
  <c r="CE235" i="11"/>
  <c r="C236" i="11"/>
  <c r="G236" i="11" a="1"/>
  <c r="G236" i="11"/>
  <c r="I236" i="11" a="1"/>
  <c r="I236" i="11"/>
  <c r="BA236" i="11"/>
  <c r="BD236" i="11"/>
  <c r="BE236" i="11"/>
  <c r="BF236" i="11"/>
  <c r="BG236" i="11"/>
  <c r="BH236" i="11"/>
  <c r="BI236" i="11"/>
  <c r="BJ236" i="11"/>
  <c r="BK236" i="11"/>
  <c r="BL236" i="11"/>
  <c r="BM236" i="11"/>
  <c r="BN236" i="11"/>
  <c r="BO236" i="11"/>
  <c r="BP236" i="11"/>
  <c r="BQ236" i="11"/>
  <c r="BB236" i="11"/>
  <c r="BC236" i="11"/>
  <c r="BS236" i="11"/>
  <c r="BT236" i="11"/>
  <c r="BU236" i="11"/>
  <c r="BV236" i="11"/>
  <c r="BW236" i="11"/>
  <c r="BX236" i="11"/>
  <c r="BY236" i="11"/>
  <c r="CA236" i="11"/>
  <c r="CD236" i="11"/>
  <c r="CE236" i="11"/>
  <c r="C237" i="11"/>
  <c r="G237" i="11" a="1"/>
  <c r="G237" i="11"/>
  <c r="I237" i="11" a="1"/>
  <c r="I237" i="11"/>
  <c r="BA237" i="11"/>
  <c r="BD237" i="11"/>
  <c r="BE237" i="11"/>
  <c r="BF237" i="11"/>
  <c r="BG237" i="11"/>
  <c r="BH237" i="11"/>
  <c r="BI237" i="11"/>
  <c r="BJ237" i="11"/>
  <c r="BK237" i="11"/>
  <c r="BL237" i="11"/>
  <c r="BM237" i="11"/>
  <c r="BN237" i="11"/>
  <c r="BO237" i="11"/>
  <c r="BP237" i="11"/>
  <c r="BQ237" i="11"/>
  <c r="BB237" i="11"/>
  <c r="BC237" i="11"/>
  <c r="BS237" i="11"/>
  <c r="BT237" i="11"/>
  <c r="BU237" i="11"/>
  <c r="BV237" i="11"/>
  <c r="BW237" i="11"/>
  <c r="BX237" i="11"/>
  <c r="BY237" i="11"/>
  <c r="CA237" i="11"/>
  <c r="CD237" i="11"/>
  <c r="CE237" i="11"/>
  <c r="C238" i="11"/>
  <c r="G238" i="11" a="1"/>
  <c r="G238" i="11"/>
  <c r="I238" i="11" a="1"/>
  <c r="I238" i="11"/>
  <c r="BA238" i="11"/>
  <c r="BD238" i="11"/>
  <c r="BE238" i="11"/>
  <c r="BF238" i="11"/>
  <c r="BG238" i="11"/>
  <c r="BH238" i="11"/>
  <c r="BI238" i="11"/>
  <c r="BJ238" i="11"/>
  <c r="BK238" i="11"/>
  <c r="BL238" i="11"/>
  <c r="BM238" i="11"/>
  <c r="BN238" i="11"/>
  <c r="BO238" i="11"/>
  <c r="BP238" i="11"/>
  <c r="BQ238" i="11"/>
  <c r="BB238" i="11"/>
  <c r="BC238" i="11"/>
  <c r="BS238" i="11"/>
  <c r="BT238" i="11"/>
  <c r="BU238" i="11"/>
  <c r="BV238" i="11"/>
  <c r="BW238" i="11"/>
  <c r="BX238" i="11"/>
  <c r="BY238" i="11"/>
  <c r="CA238" i="11"/>
  <c r="CD238" i="11"/>
  <c r="CE238" i="11"/>
  <c r="C239" i="11"/>
  <c r="G239" i="11" a="1"/>
  <c r="G239" i="11"/>
  <c r="I239" i="11" a="1"/>
  <c r="I239" i="11"/>
  <c r="BA239" i="11"/>
  <c r="BD239" i="11"/>
  <c r="BE239" i="11"/>
  <c r="BF239" i="11"/>
  <c r="BG239" i="11"/>
  <c r="BH239" i="11"/>
  <c r="BI239" i="11"/>
  <c r="BJ239" i="11"/>
  <c r="BK239" i="11"/>
  <c r="BL239" i="11"/>
  <c r="BM239" i="11"/>
  <c r="BN239" i="11"/>
  <c r="BO239" i="11"/>
  <c r="BP239" i="11"/>
  <c r="BQ239" i="11"/>
  <c r="BB239" i="11"/>
  <c r="BC239" i="11"/>
  <c r="BS239" i="11"/>
  <c r="BT239" i="11"/>
  <c r="BU239" i="11"/>
  <c r="BV239" i="11"/>
  <c r="BW239" i="11"/>
  <c r="BX239" i="11"/>
  <c r="BY239" i="11"/>
  <c r="CA239" i="11"/>
  <c r="CD239" i="11"/>
  <c r="CE239" i="11"/>
  <c r="C240" i="11"/>
  <c r="G240" i="11" a="1"/>
  <c r="G240" i="11"/>
  <c r="I240" i="11" a="1"/>
  <c r="I240" i="11"/>
  <c r="BA240" i="11"/>
  <c r="BD240" i="11"/>
  <c r="BE240" i="11"/>
  <c r="BF240" i="11"/>
  <c r="BG240" i="11"/>
  <c r="BH240" i="11"/>
  <c r="BI240" i="11"/>
  <c r="BJ240" i="11"/>
  <c r="BK240" i="11"/>
  <c r="BL240" i="11"/>
  <c r="BM240" i="11"/>
  <c r="BN240" i="11"/>
  <c r="BO240" i="11"/>
  <c r="BP240" i="11"/>
  <c r="BQ240" i="11"/>
  <c r="BB240" i="11"/>
  <c r="BC240" i="11"/>
  <c r="BS240" i="11"/>
  <c r="BT240" i="11"/>
  <c r="BU240" i="11"/>
  <c r="BV240" i="11"/>
  <c r="BW240" i="11"/>
  <c r="BX240" i="11"/>
  <c r="BY240" i="11"/>
  <c r="CA240" i="11"/>
  <c r="CD240" i="11"/>
  <c r="CE240" i="11"/>
  <c r="C241" i="11"/>
  <c r="G241" i="11" a="1"/>
  <c r="G241" i="11"/>
  <c r="I241" i="11" a="1"/>
  <c r="I241" i="11"/>
  <c r="BA241" i="11"/>
  <c r="BD241" i="11"/>
  <c r="BE241" i="11"/>
  <c r="BF241" i="11"/>
  <c r="BG241" i="11"/>
  <c r="BH241" i="11"/>
  <c r="BI241" i="11"/>
  <c r="BJ241" i="11"/>
  <c r="BK241" i="11"/>
  <c r="BL241" i="11"/>
  <c r="BM241" i="11"/>
  <c r="BN241" i="11"/>
  <c r="BO241" i="11"/>
  <c r="BP241" i="11"/>
  <c r="BQ241" i="11"/>
  <c r="BB241" i="11"/>
  <c r="BC241" i="11"/>
  <c r="BS241" i="11"/>
  <c r="BT241" i="11"/>
  <c r="BU241" i="11"/>
  <c r="BV241" i="11"/>
  <c r="BW241" i="11"/>
  <c r="BX241" i="11"/>
  <c r="BY241" i="11"/>
  <c r="CA241" i="11"/>
  <c r="CD241" i="11"/>
  <c r="CE241" i="11"/>
  <c r="C242" i="11"/>
  <c r="G242" i="11" a="1"/>
  <c r="G242" i="11"/>
  <c r="I242" i="11" a="1"/>
  <c r="I242" i="11"/>
  <c r="BA242" i="11"/>
  <c r="BD242" i="11"/>
  <c r="BE242" i="11"/>
  <c r="BF242" i="11"/>
  <c r="BG242" i="11"/>
  <c r="BH242" i="11"/>
  <c r="BI242" i="11"/>
  <c r="BJ242" i="11"/>
  <c r="BK242" i="11"/>
  <c r="BL242" i="11"/>
  <c r="BM242" i="11"/>
  <c r="BN242" i="11"/>
  <c r="BO242" i="11"/>
  <c r="BP242" i="11"/>
  <c r="BQ242" i="11"/>
  <c r="BB242" i="11"/>
  <c r="BC242" i="11"/>
  <c r="BS242" i="11"/>
  <c r="BT242" i="11"/>
  <c r="BU242" i="11"/>
  <c r="BV242" i="11"/>
  <c r="BW242" i="11"/>
  <c r="BX242" i="11"/>
  <c r="BY242" i="11"/>
  <c r="CA242" i="11"/>
  <c r="CD242" i="11"/>
  <c r="CE242" i="11"/>
  <c r="C243" i="11"/>
  <c r="G243" i="11" a="1"/>
  <c r="G243" i="11"/>
  <c r="I243" i="11" a="1"/>
  <c r="I243" i="11"/>
  <c r="BA243" i="11"/>
  <c r="BD243" i="11"/>
  <c r="BE243" i="11"/>
  <c r="BF243" i="11"/>
  <c r="BG243" i="11"/>
  <c r="BH243" i="11"/>
  <c r="BI243" i="11"/>
  <c r="BJ243" i="11"/>
  <c r="BK243" i="11"/>
  <c r="BL243" i="11"/>
  <c r="BM243" i="11"/>
  <c r="BN243" i="11"/>
  <c r="BO243" i="11"/>
  <c r="BP243" i="11"/>
  <c r="BQ243" i="11"/>
  <c r="BB243" i="11"/>
  <c r="BC243" i="11"/>
  <c r="BS243" i="11"/>
  <c r="BT243" i="11"/>
  <c r="BU243" i="11"/>
  <c r="BV243" i="11"/>
  <c r="BW243" i="11"/>
  <c r="BX243" i="11"/>
  <c r="BY243" i="11"/>
  <c r="CA243" i="11"/>
  <c r="CD243" i="11"/>
  <c r="CE243" i="11"/>
  <c r="C244" i="11"/>
  <c r="G244" i="11" a="1"/>
  <c r="G244" i="11"/>
  <c r="I244" i="11" a="1"/>
  <c r="I244" i="11"/>
  <c r="BA244" i="11"/>
  <c r="BD244" i="11"/>
  <c r="BE244" i="11"/>
  <c r="BF244" i="11"/>
  <c r="BG244" i="11"/>
  <c r="BH244" i="11"/>
  <c r="BI244" i="11"/>
  <c r="BJ244" i="11"/>
  <c r="BK244" i="11"/>
  <c r="BL244" i="11"/>
  <c r="BM244" i="11"/>
  <c r="BN244" i="11"/>
  <c r="BO244" i="11"/>
  <c r="BP244" i="11"/>
  <c r="BQ244" i="11"/>
  <c r="BB244" i="11"/>
  <c r="BC244" i="11"/>
  <c r="BS244" i="11"/>
  <c r="BT244" i="11"/>
  <c r="BU244" i="11"/>
  <c r="BV244" i="11"/>
  <c r="BW244" i="11"/>
  <c r="BX244" i="11"/>
  <c r="BY244" i="11"/>
  <c r="CA244" i="11"/>
  <c r="CD244" i="11"/>
  <c r="CE244" i="11"/>
  <c r="C245" i="11"/>
  <c r="G245" i="11" a="1"/>
  <c r="G245" i="11"/>
  <c r="I245" i="11" a="1"/>
  <c r="I245" i="11"/>
  <c r="BA245" i="11"/>
  <c r="BD245" i="11"/>
  <c r="BE245" i="11"/>
  <c r="BF245" i="11"/>
  <c r="BG245" i="11"/>
  <c r="BH245" i="11"/>
  <c r="BI245" i="11"/>
  <c r="BJ245" i="11"/>
  <c r="BK245" i="11"/>
  <c r="BL245" i="11"/>
  <c r="BM245" i="11"/>
  <c r="BN245" i="11"/>
  <c r="BO245" i="11"/>
  <c r="BP245" i="11"/>
  <c r="BQ245" i="11"/>
  <c r="BB245" i="11"/>
  <c r="BC245" i="11"/>
  <c r="BS245" i="11"/>
  <c r="BT245" i="11"/>
  <c r="BU245" i="11"/>
  <c r="BV245" i="11"/>
  <c r="BW245" i="11"/>
  <c r="BX245" i="11"/>
  <c r="BY245" i="11"/>
  <c r="CA245" i="11"/>
  <c r="CD245" i="11"/>
  <c r="CE245" i="11"/>
  <c r="C246" i="11"/>
  <c r="G246" i="11" a="1"/>
  <c r="G246" i="11"/>
  <c r="I246" i="11" a="1"/>
  <c r="I246" i="11"/>
  <c r="BA246" i="11"/>
  <c r="BD246" i="11"/>
  <c r="BE246" i="11"/>
  <c r="BF246" i="11"/>
  <c r="BG246" i="11"/>
  <c r="BH246" i="11"/>
  <c r="BI246" i="11"/>
  <c r="BJ246" i="11"/>
  <c r="BK246" i="11"/>
  <c r="BL246" i="11"/>
  <c r="BM246" i="11"/>
  <c r="BN246" i="11"/>
  <c r="BO246" i="11"/>
  <c r="BP246" i="11"/>
  <c r="BQ246" i="11"/>
  <c r="BB246" i="11"/>
  <c r="BC246" i="11"/>
  <c r="BS246" i="11"/>
  <c r="BT246" i="11"/>
  <c r="BU246" i="11"/>
  <c r="BV246" i="11"/>
  <c r="BW246" i="11"/>
  <c r="BX246" i="11"/>
  <c r="BY246" i="11"/>
  <c r="CA246" i="11"/>
  <c r="CD246" i="11"/>
  <c r="CE246" i="11"/>
  <c r="C247" i="11"/>
  <c r="G247" i="11" a="1"/>
  <c r="G247" i="11"/>
  <c r="I247" i="11" a="1"/>
  <c r="I247" i="11"/>
  <c r="BA247" i="11"/>
  <c r="BD247" i="11"/>
  <c r="BE247" i="11"/>
  <c r="BF247" i="11"/>
  <c r="BG247" i="11"/>
  <c r="BH247" i="11"/>
  <c r="BI247" i="11"/>
  <c r="BJ247" i="11"/>
  <c r="BK247" i="11"/>
  <c r="BL247" i="11"/>
  <c r="BM247" i="11"/>
  <c r="BN247" i="11"/>
  <c r="BO247" i="11"/>
  <c r="BP247" i="11"/>
  <c r="BQ247" i="11"/>
  <c r="BB247" i="11"/>
  <c r="BC247" i="11"/>
  <c r="BS247" i="11"/>
  <c r="BT247" i="11"/>
  <c r="BU247" i="11"/>
  <c r="BV247" i="11"/>
  <c r="BW247" i="11"/>
  <c r="BX247" i="11"/>
  <c r="BY247" i="11"/>
  <c r="CA247" i="11"/>
  <c r="CD247" i="11"/>
  <c r="CE247" i="11"/>
  <c r="C248" i="11"/>
  <c r="G248" i="11" a="1"/>
  <c r="G248" i="11"/>
  <c r="I248" i="11" a="1"/>
  <c r="I248" i="11"/>
  <c r="BA248" i="11"/>
  <c r="BD248" i="11"/>
  <c r="BE248" i="11"/>
  <c r="BF248" i="11"/>
  <c r="BG248" i="11"/>
  <c r="BH248" i="11"/>
  <c r="BI248" i="11"/>
  <c r="BJ248" i="11"/>
  <c r="BK248" i="11"/>
  <c r="BL248" i="11"/>
  <c r="BM248" i="11"/>
  <c r="BN248" i="11"/>
  <c r="BO248" i="11"/>
  <c r="BP248" i="11"/>
  <c r="BQ248" i="11"/>
  <c r="BB248" i="11"/>
  <c r="BC248" i="11"/>
  <c r="BS248" i="11"/>
  <c r="BT248" i="11"/>
  <c r="BU248" i="11"/>
  <c r="BV248" i="11"/>
  <c r="BW248" i="11"/>
  <c r="BX248" i="11"/>
  <c r="BY248" i="11"/>
  <c r="CA248" i="11"/>
  <c r="CD248" i="11"/>
  <c r="CE248" i="11"/>
  <c r="C249" i="11"/>
  <c r="G249" i="11" a="1"/>
  <c r="G249" i="11"/>
  <c r="I249" i="11" a="1"/>
  <c r="I249" i="11"/>
  <c r="BA249" i="11"/>
  <c r="BD249" i="11"/>
  <c r="BE249" i="11"/>
  <c r="BF249" i="11"/>
  <c r="BG249" i="11"/>
  <c r="BH249" i="11"/>
  <c r="BI249" i="11"/>
  <c r="BJ249" i="11"/>
  <c r="BK249" i="11"/>
  <c r="BL249" i="11"/>
  <c r="BM249" i="11"/>
  <c r="BN249" i="11"/>
  <c r="BO249" i="11"/>
  <c r="BP249" i="11"/>
  <c r="BQ249" i="11"/>
  <c r="BB249" i="11"/>
  <c r="BC249" i="11"/>
  <c r="BS249" i="11"/>
  <c r="BT249" i="11"/>
  <c r="BU249" i="11"/>
  <c r="BV249" i="11"/>
  <c r="BW249" i="11"/>
  <c r="BX249" i="11"/>
  <c r="BY249" i="11"/>
  <c r="CA249" i="11"/>
  <c r="CD249" i="11"/>
  <c r="CE249" i="11"/>
  <c r="C250" i="11"/>
  <c r="G250" i="11" a="1"/>
  <c r="G250" i="11"/>
  <c r="I250" i="11" a="1"/>
  <c r="I250" i="11"/>
  <c r="BA250" i="11"/>
  <c r="BD250" i="11"/>
  <c r="BE250" i="11"/>
  <c r="BF250" i="11"/>
  <c r="BG250" i="11"/>
  <c r="BH250" i="11"/>
  <c r="BI250" i="11"/>
  <c r="BJ250" i="11"/>
  <c r="BK250" i="11"/>
  <c r="BL250" i="11"/>
  <c r="BM250" i="11"/>
  <c r="BN250" i="11"/>
  <c r="BO250" i="11"/>
  <c r="BP250" i="11"/>
  <c r="BQ250" i="11"/>
  <c r="BB250" i="11"/>
  <c r="BC250" i="11"/>
  <c r="BS250" i="11"/>
  <c r="BT250" i="11"/>
  <c r="BU250" i="11"/>
  <c r="BV250" i="11"/>
  <c r="BW250" i="11"/>
  <c r="BX250" i="11"/>
  <c r="BY250" i="11"/>
  <c r="CA250" i="11"/>
  <c r="CD250" i="11"/>
  <c r="CE250" i="11"/>
  <c r="C251" i="11"/>
  <c r="G251" i="11" a="1"/>
  <c r="G251" i="11"/>
  <c r="I251" i="11" a="1"/>
  <c r="I251" i="11"/>
  <c r="BA251" i="11"/>
  <c r="BD251" i="11"/>
  <c r="BE251" i="11"/>
  <c r="BF251" i="11"/>
  <c r="BG251" i="11"/>
  <c r="BH251" i="11"/>
  <c r="BI251" i="11"/>
  <c r="BJ251" i="11"/>
  <c r="BK251" i="11"/>
  <c r="BL251" i="11"/>
  <c r="BM251" i="11"/>
  <c r="BN251" i="11"/>
  <c r="BO251" i="11"/>
  <c r="BP251" i="11"/>
  <c r="BQ251" i="11"/>
  <c r="BB251" i="11"/>
  <c r="BC251" i="11"/>
  <c r="BS251" i="11"/>
  <c r="BT251" i="11"/>
  <c r="BU251" i="11"/>
  <c r="BV251" i="11"/>
  <c r="BW251" i="11"/>
  <c r="BX251" i="11"/>
  <c r="BY251" i="11"/>
  <c r="CA251" i="11"/>
  <c r="CD251" i="11"/>
  <c r="CE251" i="11"/>
  <c r="C252" i="11"/>
  <c r="G252" i="11" a="1"/>
  <c r="G252" i="11"/>
  <c r="I252" i="11" a="1"/>
  <c r="I252" i="11"/>
  <c r="BA252" i="11"/>
  <c r="BD252" i="11"/>
  <c r="BE252" i="11"/>
  <c r="BF252" i="11"/>
  <c r="BG252" i="11"/>
  <c r="BH252" i="11"/>
  <c r="BI252" i="11"/>
  <c r="BJ252" i="11"/>
  <c r="BK252" i="11"/>
  <c r="BL252" i="11"/>
  <c r="BM252" i="11"/>
  <c r="BN252" i="11"/>
  <c r="BO252" i="11"/>
  <c r="BP252" i="11"/>
  <c r="BQ252" i="11"/>
  <c r="BB252" i="11"/>
  <c r="BC252" i="11"/>
  <c r="BS252" i="11"/>
  <c r="BT252" i="11"/>
  <c r="BU252" i="11"/>
  <c r="BV252" i="11"/>
  <c r="BW252" i="11"/>
  <c r="BX252" i="11"/>
  <c r="BY252" i="11"/>
  <c r="CA252" i="11"/>
  <c r="CD252" i="11"/>
  <c r="CE252" i="11"/>
  <c r="C253" i="11"/>
  <c r="G253" i="11" a="1"/>
  <c r="G253" i="11"/>
  <c r="I253" i="11" a="1"/>
  <c r="I253" i="11"/>
  <c r="BA253" i="11"/>
  <c r="BD253" i="11"/>
  <c r="BE253" i="11"/>
  <c r="BF253" i="11"/>
  <c r="BG253" i="11"/>
  <c r="BH253" i="11"/>
  <c r="BI253" i="11"/>
  <c r="BJ253" i="11"/>
  <c r="BK253" i="11"/>
  <c r="BL253" i="11"/>
  <c r="BM253" i="11"/>
  <c r="BN253" i="11"/>
  <c r="BO253" i="11"/>
  <c r="BP253" i="11"/>
  <c r="BQ253" i="11"/>
  <c r="BB253" i="11"/>
  <c r="BC253" i="11"/>
  <c r="BS253" i="11"/>
  <c r="BT253" i="11"/>
  <c r="BU253" i="11"/>
  <c r="BV253" i="11"/>
  <c r="BW253" i="11"/>
  <c r="BX253" i="11"/>
  <c r="BY253" i="11"/>
  <c r="CA253" i="11"/>
  <c r="CD253" i="11"/>
  <c r="CE253" i="11"/>
  <c r="C254" i="11"/>
  <c r="G254" i="11" a="1"/>
  <c r="G254" i="11"/>
  <c r="I254" i="11" a="1"/>
  <c r="I254" i="11"/>
  <c r="BA254" i="11"/>
  <c r="BD254" i="11"/>
  <c r="BE254" i="11"/>
  <c r="BF254" i="11"/>
  <c r="BG254" i="11"/>
  <c r="BH254" i="11"/>
  <c r="BI254" i="11"/>
  <c r="BJ254" i="11"/>
  <c r="BK254" i="11"/>
  <c r="BL254" i="11"/>
  <c r="BM254" i="11"/>
  <c r="BN254" i="11"/>
  <c r="BO254" i="11"/>
  <c r="BP254" i="11"/>
  <c r="BQ254" i="11"/>
  <c r="BB254" i="11"/>
  <c r="BC254" i="11"/>
  <c r="BS254" i="11"/>
  <c r="BT254" i="11"/>
  <c r="BU254" i="11"/>
  <c r="BV254" i="11"/>
  <c r="BW254" i="11"/>
  <c r="BX254" i="11"/>
  <c r="BY254" i="11"/>
  <c r="CA254" i="11"/>
  <c r="CD254" i="11"/>
  <c r="CE254" i="11"/>
  <c r="C255" i="11"/>
  <c r="G255" i="11" a="1"/>
  <c r="G255" i="11"/>
  <c r="I255" i="11" a="1"/>
  <c r="I255" i="11"/>
  <c r="BA255" i="11"/>
  <c r="BD255" i="11"/>
  <c r="BE255" i="11"/>
  <c r="BF255" i="11"/>
  <c r="BG255" i="11"/>
  <c r="BH255" i="11"/>
  <c r="BI255" i="11"/>
  <c r="BJ255" i="11"/>
  <c r="BK255" i="11"/>
  <c r="BL255" i="11"/>
  <c r="BM255" i="11"/>
  <c r="BN255" i="11"/>
  <c r="BO255" i="11"/>
  <c r="BP255" i="11"/>
  <c r="BQ255" i="11"/>
  <c r="BB255" i="11"/>
  <c r="BC255" i="11"/>
  <c r="BS255" i="11"/>
  <c r="BT255" i="11"/>
  <c r="BU255" i="11"/>
  <c r="BV255" i="11"/>
  <c r="BW255" i="11"/>
  <c r="BX255" i="11"/>
  <c r="BY255" i="11"/>
  <c r="CA255" i="11"/>
  <c r="CD255" i="11"/>
  <c r="CE255" i="11"/>
  <c r="C256" i="11"/>
  <c r="G256" i="11" a="1"/>
  <c r="G256" i="11"/>
  <c r="I256" i="11" a="1"/>
  <c r="I256" i="11"/>
  <c r="BA256" i="11"/>
  <c r="BD256" i="11"/>
  <c r="BE256" i="11"/>
  <c r="BF256" i="11"/>
  <c r="BG256" i="11"/>
  <c r="BH256" i="11"/>
  <c r="BI256" i="11"/>
  <c r="BJ256" i="11"/>
  <c r="BK256" i="11"/>
  <c r="BL256" i="11"/>
  <c r="BM256" i="11"/>
  <c r="BN256" i="11"/>
  <c r="BO256" i="11"/>
  <c r="BP256" i="11"/>
  <c r="BQ256" i="11"/>
  <c r="BB256" i="11"/>
  <c r="BC256" i="11"/>
  <c r="BS256" i="11"/>
  <c r="BT256" i="11"/>
  <c r="BU256" i="11"/>
  <c r="BV256" i="11"/>
  <c r="BW256" i="11"/>
  <c r="BX256" i="11"/>
  <c r="BY256" i="11"/>
  <c r="CA256" i="11"/>
  <c r="CD256" i="11"/>
  <c r="CE256" i="11"/>
  <c r="C257" i="11"/>
  <c r="G257" i="11" a="1"/>
  <c r="G257" i="11"/>
  <c r="I257" i="11" a="1"/>
  <c r="I257" i="11"/>
  <c r="BA257" i="11"/>
  <c r="BD257" i="11"/>
  <c r="BE257" i="11"/>
  <c r="BF257" i="11"/>
  <c r="BG257" i="11"/>
  <c r="BH257" i="11"/>
  <c r="BI257" i="11"/>
  <c r="BJ257" i="11"/>
  <c r="BK257" i="11"/>
  <c r="BL257" i="11"/>
  <c r="BM257" i="11"/>
  <c r="BN257" i="11"/>
  <c r="BO257" i="11"/>
  <c r="BP257" i="11"/>
  <c r="BQ257" i="11"/>
  <c r="BB257" i="11"/>
  <c r="BC257" i="11"/>
  <c r="BS257" i="11"/>
  <c r="BT257" i="11"/>
  <c r="BU257" i="11"/>
  <c r="BV257" i="11"/>
  <c r="BW257" i="11"/>
  <c r="BX257" i="11"/>
  <c r="BY257" i="11"/>
  <c r="CA257" i="11"/>
  <c r="CD257" i="11"/>
  <c r="CE257" i="11"/>
  <c r="C258" i="11"/>
  <c r="G258" i="11" a="1"/>
  <c r="G258" i="11"/>
  <c r="I258" i="11" a="1"/>
  <c r="I258" i="11"/>
  <c r="BA258" i="11"/>
  <c r="BD258" i="11"/>
  <c r="BE258" i="11"/>
  <c r="BF258" i="11"/>
  <c r="BG258" i="11"/>
  <c r="BH258" i="11"/>
  <c r="BI258" i="11"/>
  <c r="BJ258" i="11"/>
  <c r="BK258" i="11"/>
  <c r="BL258" i="11"/>
  <c r="BM258" i="11"/>
  <c r="BN258" i="11"/>
  <c r="BO258" i="11"/>
  <c r="BP258" i="11"/>
  <c r="BQ258" i="11"/>
  <c r="BB258" i="11"/>
  <c r="BC258" i="11"/>
  <c r="BS258" i="11"/>
  <c r="BT258" i="11"/>
  <c r="BU258" i="11"/>
  <c r="BV258" i="11"/>
  <c r="BW258" i="11"/>
  <c r="BX258" i="11"/>
  <c r="BY258" i="11"/>
  <c r="CA258" i="11"/>
  <c r="CD258" i="11"/>
  <c r="CE258" i="11"/>
  <c r="C259" i="11"/>
  <c r="G259" i="11" a="1"/>
  <c r="G259" i="11"/>
  <c r="I259" i="11" a="1"/>
  <c r="I259" i="11"/>
  <c r="BA259" i="11"/>
  <c r="BD259" i="11"/>
  <c r="BE259" i="11"/>
  <c r="BF259" i="11"/>
  <c r="BG259" i="11"/>
  <c r="BH259" i="11"/>
  <c r="BI259" i="11"/>
  <c r="BJ259" i="11"/>
  <c r="BK259" i="11"/>
  <c r="BL259" i="11"/>
  <c r="BM259" i="11"/>
  <c r="BN259" i="11"/>
  <c r="BO259" i="11"/>
  <c r="BP259" i="11"/>
  <c r="BQ259" i="11"/>
  <c r="BB259" i="11"/>
  <c r="BC259" i="11"/>
  <c r="BS259" i="11"/>
  <c r="BT259" i="11"/>
  <c r="BU259" i="11"/>
  <c r="BV259" i="11"/>
  <c r="BW259" i="11"/>
  <c r="BX259" i="11"/>
  <c r="BY259" i="11"/>
  <c r="CA259" i="11"/>
  <c r="CD259" i="11"/>
  <c r="CE259" i="11"/>
  <c r="C260" i="11"/>
  <c r="G260" i="11" a="1"/>
  <c r="G260" i="11"/>
  <c r="I260" i="11" a="1"/>
  <c r="I260" i="11"/>
  <c r="BA260" i="11"/>
  <c r="BD260" i="11"/>
  <c r="BE260" i="11"/>
  <c r="BF260" i="11"/>
  <c r="BG260" i="11"/>
  <c r="BH260" i="11"/>
  <c r="BI260" i="11"/>
  <c r="BJ260" i="11"/>
  <c r="BK260" i="11"/>
  <c r="BL260" i="11"/>
  <c r="BM260" i="11"/>
  <c r="BN260" i="11"/>
  <c r="BO260" i="11"/>
  <c r="BP260" i="11"/>
  <c r="BQ260" i="11"/>
  <c r="BB260" i="11"/>
  <c r="BC260" i="11"/>
  <c r="BS260" i="11"/>
  <c r="BT260" i="11"/>
  <c r="BU260" i="11"/>
  <c r="BV260" i="11"/>
  <c r="BW260" i="11"/>
  <c r="BX260" i="11"/>
  <c r="BY260" i="11"/>
  <c r="CA260" i="11"/>
  <c r="CD260" i="11"/>
  <c r="CE260" i="11"/>
  <c r="C261" i="11"/>
  <c r="G261" i="11" a="1"/>
  <c r="G261" i="11"/>
  <c r="I261" i="11" a="1"/>
  <c r="I261" i="11"/>
  <c r="BA261" i="11"/>
  <c r="BD261" i="11"/>
  <c r="BE261" i="11"/>
  <c r="BF261" i="11"/>
  <c r="BG261" i="11"/>
  <c r="BH261" i="11"/>
  <c r="BI261" i="11"/>
  <c r="BJ261" i="11"/>
  <c r="BK261" i="11"/>
  <c r="BL261" i="11"/>
  <c r="BM261" i="11"/>
  <c r="BN261" i="11"/>
  <c r="BO261" i="11"/>
  <c r="BP261" i="11"/>
  <c r="BQ261" i="11"/>
  <c r="BB261" i="11"/>
  <c r="BC261" i="11"/>
  <c r="BS261" i="11"/>
  <c r="BT261" i="11"/>
  <c r="BU261" i="11"/>
  <c r="BV261" i="11"/>
  <c r="BW261" i="11"/>
  <c r="BX261" i="11"/>
  <c r="BY261" i="11"/>
  <c r="CA261" i="11"/>
  <c r="CD261" i="11"/>
  <c r="CE261" i="11"/>
  <c r="C262" i="11"/>
  <c r="G262" i="11" a="1"/>
  <c r="G262" i="11"/>
  <c r="I262" i="11" a="1"/>
  <c r="I262" i="11"/>
  <c r="BA262" i="11"/>
  <c r="BD262" i="11"/>
  <c r="BE262" i="11"/>
  <c r="BF262" i="11"/>
  <c r="BG262" i="11"/>
  <c r="BH262" i="11"/>
  <c r="BI262" i="11"/>
  <c r="BJ262" i="11"/>
  <c r="BK262" i="11"/>
  <c r="BL262" i="11"/>
  <c r="BM262" i="11"/>
  <c r="BN262" i="11"/>
  <c r="BO262" i="11"/>
  <c r="BP262" i="11"/>
  <c r="BQ262" i="11"/>
  <c r="BB262" i="11"/>
  <c r="BC262" i="11"/>
  <c r="BS262" i="11"/>
  <c r="BT262" i="11"/>
  <c r="BU262" i="11"/>
  <c r="BV262" i="11"/>
  <c r="BW262" i="11"/>
  <c r="BX262" i="11"/>
  <c r="BY262" i="11"/>
  <c r="CA262" i="11"/>
  <c r="CD262" i="11"/>
  <c r="CE262" i="11"/>
  <c r="C263" i="11"/>
  <c r="G263" i="11" a="1"/>
  <c r="G263" i="11"/>
  <c r="I263" i="11" a="1"/>
  <c r="I263" i="11"/>
  <c r="BA263" i="11"/>
  <c r="BD263" i="11"/>
  <c r="BE263" i="11"/>
  <c r="BF263" i="11"/>
  <c r="BG263" i="11"/>
  <c r="BH263" i="11"/>
  <c r="BI263" i="11"/>
  <c r="BJ263" i="11"/>
  <c r="BK263" i="11"/>
  <c r="BL263" i="11"/>
  <c r="BM263" i="11"/>
  <c r="BN263" i="11"/>
  <c r="BO263" i="11"/>
  <c r="BP263" i="11"/>
  <c r="BQ263" i="11"/>
  <c r="BB263" i="11"/>
  <c r="BC263" i="11"/>
  <c r="BS263" i="11"/>
  <c r="BT263" i="11"/>
  <c r="BU263" i="11"/>
  <c r="BV263" i="11"/>
  <c r="BW263" i="11"/>
  <c r="BX263" i="11"/>
  <c r="BY263" i="11"/>
  <c r="CA263" i="11"/>
  <c r="CD263" i="11"/>
  <c r="CE263" i="11"/>
  <c r="C264" i="11"/>
  <c r="G264" i="11" a="1"/>
  <c r="G264" i="11"/>
  <c r="I264" i="11" a="1"/>
  <c r="I264" i="11"/>
  <c r="BA264" i="11"/>
  <c r="BD264" i="11"/>
  <c r="BE264" i="11"/>
  <c r="BF264" i="11"/>
  <c r="BG264" i="11"/>
  <c r="BH264" i="11"/>
  <c r="BI264" i="11"/>
  <c r="BJ264" i="11"/>
  <c r="BK264" i="11"/>
  <c r="BL264" i="11"/>
  <c r="BM264" i="11"/>
  <c r="BN264" i="11"/>
  <c r="BO264" i="11"/>
  <c r="BP264" i="11"/>
  <c r="BQ264" i="11"/>
  <c r="BB264" i="11"/>
  <c r="BC264" i="11"/>
  <c r="BS264" i="11"/>
  <c r="BT264" i="11"/>
  <c r="BU264" i="11"/>
  <c r="BV264" i="11"/>
  <c r="BW264" i="11"/>
  <c r="BX264" i="11"/>
  <c r="BY264" i="11"/>
  <c r="CA264" i="11"/>
  <c r="CD264" i="11"/>
  <c r="CE264" i="11"/>
  <c r="C265" i="11"/>
  <c r="G265" i="11" a="1"/>
  <c r="G265" i="11"/>
  <c r="I265" i="11" a="1"/>
  <c r="I265" i="11"/>
  <c r="BA265" i="11"/>
  <c r="BD265" i="11"/>
  <c r="BE265" i="11"/>
  <c r="BF265" i="11"/>
  <c r="BG265" i="11"/>
  <c r="BH265" i="11"/>
  <c r="BI265" i="11"/>
  <c r="BJ265" i="11"/>
  <c r="BK265" i="11"/>
  <c r="BL265" i="11"/>
  <c r="BM265" i="11"/>
  <c r="BN265" i="11"/>
  <c r="BO265" i="11"/>
  <c r="BP265" i="11"/>
  <c r="BQ265" i="11"/>
  <c r="BB265" i="11"/>
  <c r="BC265" i="11"/>
  <c r="BS265" i="11"/>
  <c r="BT265" i="11"/>
  <c r="BU265" i="11"/>
  <c r="BV265" i="11"/>
  <c r="BW265" i="11"/>
  <c r="BX265" i="11"/>
  <c r="BY265" i="11"/>
  <c r="CA265" i="11"/>
  <c r="CD265" i="11"/>
  <c r="CE265" i="11"/>
  <c r="C266" i="11"/>
  <c r="G266" i="11" a="1"/>
  <c r="G266" i="11"/>
  <c r="I266" i="11" a="1"/>
  <c r="I266" i="11"/>
  <c r="BA266" i="11"/>
  <c r="BD266" i="11"/>
  <c r="BE266" i="11"/>
  <c r="BF266" i="11"/>
  <c r="BG266" i="11"/>
  <c r="BH266" i="11"/>
  <c r="BI266" i="11"/>
  <c r="BJ266" i="11"/>
  <c r="BK266" i="11"/>
  <c r="BL266" i="11"/>
  <c r="BM266" i="11"/>
  <c r="BN266" i="11"/>
  <c r="BO266" i="11"/>
  <c r="BP266" i="11"/>
  <c r="BQ266" i="11"/>
  <c r="BB266" i="11"/>
  <c r="BC266" i="11"/>
  <c r="BS266" i="11"/>
  <c r="BT266" i="11"/>
  <c r="BU266" i="11"/>
  <c r="BV266" i="11"/>
  <c r="BW266" i="11"/>
  <c r="BX266" i="11"/>
  <c r="BY266" i="11"/>
  <c r="CA266" i="11"/>
  <c r="CD266" i="11"/>
  <c r="CE266" i="11"/>
  <c r="C267" i="11"/>
  <c r="G267" i="11" a="1"/>
  <c r="G267" i="11"/>
  <c r="I267" i="11" a="1"/>
  <c r="I267" i="11"/>
  <c r="BA267" i="11"/>
  <c r="BD267" i="11"/>
  <c r="BE267" i="11"/>
  <c r="BF267" i="11"/>
  <c r="BG267" i="11"/>
  <c r="BH267" i="11"/>
  <c r="BI267" i="11"/>
  <c r="BJ267" i="11"/>
  <c r="BK267" i="11"/>
  <c r="BL267" i="11"/>
  <c r="BM267" i="11"/>
  <c r="BN267" i="11"/>
  <c r="BO267" i="11"/>
  <c r="BP267" i="11"/>
  <c r="BQ267" i="11"/>
  <c r="BB267" i="11"/>
  <c r="BC267" i="11"/>
  <c r="BS267" i="11"/>
  <c r="BT267" i="11"/>
  <c r="BU267" i="11"/>
  <c r="BV267" i="11"/>
  <c r="BW267" i="11"/>
  <c r="BX267" i="11"/>
  <c r="BY267" i="11"/>
  <c r="CA267" i="11"/>
  <c r="CD267" i="11"/>
  <c r="CE267" i="11"/>
  <c r="C268" i="11"/>
  <c r="G268" i="11" a="1"/>
  <c r="G268" i="11"/>
  <c r="I268" i="11" a="1"/>
  <c r="I268" i="11"/>
  <c r="BA268" i="11"/>
  <c r="BD268" i="11"/>
  <c r="BE268" i="11"/>
  <c r="BF268" i="11"/>
  <c r="BG268" i="11"/>
  <c r="BH268" i="11"/>
  <c r="BI268" i="11"/>
  <c r="BJ268" i="11"/>
  <c r="BK268" i="11"/>
  <c r="BL268" i="11"/>
  <c r="BM268" i="11"/>
  <c r="BN268" i="11"/>
  <c r="BO268" i="11"/>
  <c r="BP268" i="11"/>
  <c r="BQ268" i="11"/>
  <c r="BB268" i="11"/>
  <c r="BC268" i="11"/>
  <c r="BS268" i="11"/>
  <c r="BT268" i="11"/>
  <c r="BU268" i="11"/>
  <c r="BV268" i="11"/>
  <c r="BW268" i="11"/>
  <c r="BX268" i="11"/>
  <c r="BY268" i="11"/>
  <c r="CA268" i="11"/>
  <c r="CD268" i="11"/>
  <c r="CE268" i="11"/>
  <c r="C269" i="11"/>
  <c r="G269" i="11" a="1"/>
  <c r="G269" i="11"/>
  <c r="I269" i="11" a="1"/>
  <c r="I269" i="11"/>
  <c r="BA269" i="11"/>
  <c r="BD269" i="11"/>
  <c r="BE269" i="11"/>
  <c r="BF269" i="11"/>
  <c r="BG269" i="11"/>
  <c r="BH269" i="11"/>
  <c r="BI269" i="11"/>
  <c r="BJ269" i="11"/>
  <c r="BK269" i="11"/>
  <c r="BL269" i="11"/>
  <c r="BM269" i="11"/>
  <c r="BN269" i="11"/>
  <c r="BO269" i="11"/>
  <c r="BP269" i="11"/>
  <c r="BQ269" i="11"/>
  <c r="BB269" i="11"/>
  <c r="BC269" i="11"/>
  <c r="BS269" i="11"/>
  <c r="BT269" i="11"/>
  <c r="BU269" i="11"/>
  <c r="BV269" i="11"/>
  <c r="BW269" i="11"/>
  <c r="BX269" i="11"/>
  <c r="BY269" i="11"/>
  <c r="CA269" i="11"/>
  <c r="CD269" i="11"/>
  <c r="CE269" i="11"/>
  <c r="C270" i="11"/>
  <c r="G270" i="11" a="1"/>
  <c r="G270" i="11"/>
  <c r="I270" i="11" a="1"/>
  <c r="I270" i="11"/>
  <c r="BA270" i="11"/>
  <c r="BD270" i="11"/>
  <c r="BE270" i="11"/>
  <c r="BF270" i="11"/>
  <c r="BG270" i="11"/>
  <c r="BH270" i="11"/>
  <c r="BI270" i="11"/>
  <c r="BJ270" i="11"/>
  <c r="BK270" i="11"/>
  <c r="BL270" i="11"/>
  <c r="BM270" i="11"/>
  <c r="BN270" i="11"/>
  <c r="BO270" i="11"/>
  <c r="BP270" i="11"/>
  <c r="BQ270" i="11"/>
  <c r="BB270" i="11"/>
  <c r="BC270" i="11"/>
  <c r="BS270" i="11"/>
  <c r="BT270" i="11"/>
  <c r="BU270" i="11"/>
  <c r="BV270" i="11"/>
  <c r="BW270" i="11"/>
  <c r="BX270" i="11"/>
  <c r="BY270" i="11"/>
  <c r="CA270" i="11"/>
  <c r="CD270" i="11"/>
  <c r="CE270" i="11"/>
  <c r="C271" i="11"/>
  <c r="G271" i="11" a="1"/>
  <c r="G271" i="11"/>
  <c r="I271" i="11" a="1"/>
  <c r="I271" i="11"/>
  <c r="BA271" i="11"/>
  <c r="BD271" i="11"/>
  <c r="BE271" i="11"/>
  <c r="BF271" i="11"/>
  <c r="BG271" i="11"/>
  <c r="BH271" i="11"/>
  <c r="BI271" i="11"/>
  <c r="BJ271" i="11"/>
  <c r="BK271" i="11"/>
  <c r="BL271" i="11"/>
  <c r="BM271" i="11"/>
  <c r="BN271" i="11"/>
  <c r="BO271" i="11"/>
  <c r="BP271" i="11"/>
  <c r="BQ271" i="11"/>
  <c r="BB271" i="11"/>
  <c r="BC271" i="11"/>
  <c r="BS271" i="11"/>
  <c r="BT271" i="11"/>
  <c r="BU271" i="11"/>
  <c r="BV271" i="11"/>
  <c r="BW271" i="11"/>
  <c r="BX271" i="11"/>
  <c r="BY271" i="11"/>
  <c r="CA271" i="11"/>
  <c r="CD271" i="11"/>
  <c r="CE271" i="11"/>
  <c r="C272" i="11"/>
  <c r="G272" i="11" a="1"/>
  <c r="G272" i="11"/>
  <c r="I272" i="11" a="1"/>
  <c r="I272" i="11"/>
  <c r="BA272" i="11"/>
  <c r="BD272" i="11"/>
  <c r="BE272" i="11"/>
  <c r="BF272" i="11"/>
  <c r="BG272" i="11"/>
  <c r="BH272" i="11"/>
  <c r="BI272" i="11"/>
  <c r="BJ272" i="11"/>
  <c r="BK272" i="11"/>
  <c r="BL272" i="11"/>
  <c r="BM272" i="11"/>
  <c r="BN272" i="11"/>
  <c r="BO272" i="11"/>
  <c r="BP272" i="11"/>
  <c r="BQ272" i="11"/>
  <c r="BB272" i="11"/>
  <c r="BC272" i="11"/>
  <c r="BS272" i="11"/>
  <c r="BT272" i="11"/>
  <c r="BU272" i="11"/>
  <c r="BV272" i="11"/>
  <c r="BW272" i="11"/>
  <c r="BX272" i="11"/>
  <c r="BY272" i="11"/>
  <c r="CA272" i="11"/>
  <c r="CD272" i="11"/>
  <c r="CE272" i="11"/>
  <c r="C273" i="11"/>
  <c r="G273" i="11" a="1"/>
  <c r="G273" i="11"/>
  <c r="I273" i="11" a="1"/>
  <c r="I273" i="11"/>
  <c r="BA273" i="11"/>
  <c r="BD273" i="11"/>
  <c r="BE273" i="11"/>
  <c r="BF273" i="11"/>
  <c r="BG273" i="11"/>
  <c r="BH273" i="11"/>
  <c r="BI273" i="11"/>
  <c r="BJ273" i="11"/>
  <c r="BK273" i="11"/>
  <c r="BL273" i="11"/>
  <c r="BM273" i="11"/>
  <c r="BN273" i="11"/>
  <c r="BO273" i="11"/>
  <c r="BP273" i="11"/>
  <c r="BQ273" i="11"/>
  <c r="BB273" i="11"/>
  <c r="BC273" i="11"/>
  <c r="BS273" i="11"/>
  <c r="BT273" i="11"/>
  <c r="BU273" i="11"/>
  <c r="BV273" i="11"/>
  <c r="BW273" i="11"/>
  <c r="BX273" i="11"/>
  <c r="BY273" i="11"/>
  <c r="CA273" i="11"/>
  <c r="CD273" i="11"/>
  <c r="CE273" i="11"/>
  <c r="C274" i="11"/>
  <c r="G274" i="11" a="1"/>
  <c r="G274" i="11"/>
  <c r="I274" i="11" a="1"/>
  <c r="I274" i="11"/>
  <c r="BA274" i="11"/>
  <c r="BD274" i="11"/>
  <c r="BE274" i="11"/>
  <c r="BF274" i="11"/>
  <c r="BG274" i="11"/>
  <c r="BH274" i="11"/>
  <c r="BI274" i="11"/>
  <c r="BJ274" i="11"/>
  <c r="BK274" i="11"/>
  <c r="BL274" i="11"/>
  <c r="BM274" i="11"/>
  <c r="BN274" i="11"/>
  <c r="BO274" i="11"/>
  <c r="BP274" i="11"/>
  <c r="BQ274" i="11"/>
  <c r="BB274" i="11"/>
  <c r="BC274" i="11"/>
  <c r="BS274" i="11"/>
  <c r="BT274" i="11"/>
  <c r="BU274" i="11"/>
  <c r="BV274" i="11"/>
  <c r="BW274" i="11"/>
  <c r="BX274" i="11"/>
  <c r="BY274" i="11"/>
  <c r="CA274" i="11"/>
  <c r="CD274" i="11"/>
  <c r="CE274" i="11"/>
  <c r="C275" i="11"/>
  <c r="G275" i="11" a="1"/>
  <c r="G275" i="11"/>
  <c r="I275" i="11" a="1"/>
  <c r="I275" i="11"/>
  <c r="BA275" i="11"/>
  <c r="BD275" i="11"/>
  <c r="BE275" i="11"/>
  <c r="BF275" i="11"/>
  <c r="BG275" i="11"/>
  <c r="BH275" i="11"/>
  <c r="BI275" i="11"/>
  <c r="BJ275" i="11"/>
  <c r="BK275" i="11"/>
  <c r="BL275" i="11"/>
  <c r="BM275" i="11"/>
  <c r="BN275" i="11"/>
  <c r="BO275" i="11"/>
  <c r="BP275" i="11"/>
  <c r="BQ275" i="11"/>
  <c r="BB275" i="11"/>
  <c r="BC275" i="11"/>
  <c r="BS275" i="11"/>
  <c r="BT275" i="11"/>
  <c r="BU275" i="11"/>
  <c r="BV275" i="11"/>
  <c r="BW275" i="11"/>
  <c r="BX275" i="11"/>
  <c r="BY275" i="11"/>
  <c r="CA275" i="11"/>
  <c r="CD275" i="11"/>
  <c r="CE275" i="11"/>
  <c r="C276" i="11"/>
  <c r="G276" i="11" a="1"/>
  <c r="G276" i="11"/>
  <c r="I276" i="11" a="1"/>
  <c r="I276" i="11"/>
  <c r="BA276" i="11"/>
  <c r="BD276" i="11"/>
  <c r="BE276" i="11"/>
  <c r="BF276" i="11"/>
  <c r="BG276" i="11"/>
  <c r="BH276" i="11"/>
  <c r="BI276" i="11"/>
  <c r="BJ276" i="11"/>
  <c r="BK276" i="11"/>
  <c r="BL276" i="11"/>
  <c r="BM276" i="11"/>
  <c r="BN276" i="11"/>
  <c r="BO276" i="11"/>
  <c r="BP276" i="11"/>
  <c r="BQ276" i="11"/>
  <c r="BB276" i="11"/>
  <c r="BC276" i="11"/>
  <c r="BS276" i="11"/>
  <c r="BT276" i="11"/>
  <c r="BU276" i="11"/>
  <c r="BV276" i="11"/>
  <c r="BW276" i="11"/>
  <c r="BX276" i="11"/>
  <c r="BY276" i="11"/>
  <c r="CA276" i="11"/>
  <c r="CD276" i="11"/>
  <c r="CE276" i="11"/>
  <c r="C277" i="11"/>
  <c r="G277" i="11" a="1"/>
  <c r="G277" i="11"/>
  <c r="I277" i="11" a="1"/>
  <c r="I277" i="11"/>
  <c r="BA277" i="11"/>
  <c r="BD277" i="11"/>
  <c r="BE277" i="11"/>
  <c r="BF277" i="11"/>
  <c r="BG277" i="11"/>
  <c r="BH277" i="11"/>
  <c r="BI277" i="11"/>
  <c r="BJ277" i="11"/>
  <c r="BK277" i="11"/>
  <c r="BL277" i="11"/>
  <c r="BM277" i="11"/>
  <c r="BN277" i="11"/>
  <c r="BO277" i="11"/>
  <c r="BP277" i="11"/>
  <c r="BQ277" i="11"/>
  <c r="BB277" i="11"/>
  <c r="BC277" i="11"/>
  <c r="BS277" i="11"/>
  <c r="BT277" i="11"/>
  <c r="BU277" i="11"/>
  <c r="BV277" i="11"/>
  <c r="BW277" i="11"/>
  <c r="BX277" i="11"/>
  <c r="BY277" i="11"/>
  <c r="CA277" i="11"/>
  <c r="CD277" i="11"/>
  <c r="CE277" i="11"/>
  <c r="C278" i="11"/>
  <c r="G278" i="11" a="1"/>
  <c r="G278" i="11"/>
  <c r="I278" i="11" a="1"/>
  <c r="I278" i="11"/>
  <c r="BA278" i="11"/>
  <c r="BD278" i="11"/>
  <c r="BE278" i="11"/>
  <c r="BF278" i="11"/>
  <c r="BG278" i="11"/>
  <c r="BH278" i="11"/>
  <c r="BI278" i="11"/>
  <c r="BJ278" i="11"/>
  <c r="BK278" i="11"/>
  <c r="BL278" i="11"/>
  <c r="BM278" i="11"/>
  <c r="BN278" i="11"/>
  <c r="BO278" i="11"/>
  <c r="BP278" i="11"/>
  <c r="BQ278" i="11"/>
  <c r="BB278" i="11"/>
  <c r="BC278" i="11"/>
  <c r="BS278" i="11"/>
  <c r="BT278" i="11"/>
  <c r="BU278" i="11"/>
  <c r="BV278" i="11"/>
  <c r="BW278" i="11"/>
  <c r="BX278" i="11"/>
  <c r="BY278" i="11"/>
  <c r="CA278" i="11"/>
  <c r="CD278" i="11"/>
  <c r="CE278" i="11"/>
  <c r="C279" i="11"/>
  <c r="G279" i="11" a="1"/>
  <c r="G279" i="11"/>
  <c r="I279" i="11" a="1"/>
  <c r="I279" i="11"/>
  <c r="BA279" i="11"/>
  <c r="BD279" i="11"/>
  <c r="BE279" i="11"/>
  <c r="BF279" i="11"/>
  <c r="BG279" i="11"/>
  <c r="BH279" i="11"/>
  <c r="BI279" i="11"/>
  <c r="BJ279" i="11"/>
  <c r="BK279" i="11"/>
  <c r="BL279" i="11"/>
  <c r="BM279" i="11"/>
  <c r="BN279" i="11"/>
  <c r="BO279" i="11"/>
  <c r="BP279" i="11"/>
  <c r="BQ279" i="11"/>
  <c r="BB279" i="11"/>
  <c r="BC279" i="11"/>
  <c r="BS279" i="11"/>
  <c r="BT279" i="11"/>
  <c r="BU279" i="11"/>
  <c r="BV279" i="11"/>
  <c r="BW279" i="11"/>
  <c r="BX279" i="11"/>
  <c r="BY279" i="11"/>
  <c r="CA279" i="11"/>
  <c r="CD279" i="11"/>
  <c r="CE279" i="11"/>
  <c r="C280" i="11"/>
  <c r="G280" i="11" a="1"/>
  <c r="G280" i="11"/>
  <c r="I280" i="11" a="1"/>
  <c r="I280" i="11"/>
  <c r="BA280" i="11"/>
  <c r="BD280" i="11"/>
  <c r="BE280" i="11"/>
  <c r="BF280" i="11"/>
  <c r="BG280" i="11"/>
  <c r="BH280" i="11"/>
  <c r="BI280" i="11"/>
  <c r="BJ280" i="11"/>
  <c r="BK280" i="11"/>
  <c r="BL280" i="11"/>
  <c r="BM280" i="11"/>
  <c r="BN280" i="11"/>
  <c r="BO280" i="11"/>
  <c r="BP280" i="11"/>
  <c r="BQ280" i="11"/>
  <c r="BB280" i="11"/>
  <c r="BC280" i="11"/>
  <c r="BS280" i="11"/>
  <c r="BT280" i="11"/>
  <c r="BU280" i="11"/>
  <c r="BV280" i="11"/>
  <c r="BW280" i="11"/>
  <c r="BX280" i="11"/>
  <c r="BY280" i="11"/>
  <c r="CA280" i="11"/>
  <c r="CD280" i="11"/>
  <c r="CE280" i="11"/>
  <c r="C281" i="11"/>
  <c r="G281" i="11" a="1"/>
  <c r="G281" i="11"/>
  <c r="I281" i="11" a="1"/>
  <c r="I281" i="11"/>
  <c r="BA281" i="11"/>
  <c r="BD281" i="11"/>
  <c r="BE281" i="11"/>
  <c r="BF281" i="11"/>
  <c r="BG281" i="11"/>
  <c r="BH281" i="11"/>
  <c r="BI281" i="11"/>
  <c r="BJ281" i="11"/>
  <c r="BK281" i="11"/>
  <c r="BL281" i="11"/>
  <c r="BM281" i="11"/>
  <c r="BN281" i="11"/>
  <c r="BO281" i="11"/>
  <c r="BP281" i="11"/>
  <c r="BQ281" i="11"/>
  <c r="BB281" i="11"/>
  <c r="BC281" i="11"/>
  <c r="BS281" i="11"/>
  <c r="BT281" i="11"/>
  <c r="BU281" i="11"/>
  <c r="BV281" i="11"/>
  <c r="BW281" i="11"/>
  <c r="BX281" i="11"/>
  <c r="BY281" i="11"/>
  <c r="CA281" i="11"/>
  <c r="CD281" i="11"/>
  <c r="CE281" i="11"/>
  <c r="C282" i="11"/>
  <c r="G282" i="11" a="1"/>
  <c r="G282" i="11"/>
  <c r="I282" i="11" a="1"/>
  <c r="I282" i="11"/>
  <c r="BA282" i="11"/>
  <c r="BD282" i="11"/>
  <c r="BE282" i="11"/>
  <c r="BF282" i="11"/>
  <c r="BG282" i="11"/>
  <c r="BH282" i="11"/>
  <c r="BI282" i="11"/>
  <c r="BJ282" i="11"/>
  <c r="BK282" i="11"/>
  <c r="BL282" i="11"/>
  <c r="BM282" i="11"/>
  <c r="BN282" i="11"/>
  <c r="BO282" i="11"/>
  <c r="BP282" i="11"/>
  <c r="BQ282" i="11"/>
  <c r="BB282" i="11"/>
  <c r="BC282" i="11"/>
  <c r="BS282" i="11"/>
  <c r="BT282" i="11"/>
  <c r="BU282" i="11"/>
  <c r="BV282" i="11"/>
  <c r="BW282" i="11"/>
  <c r="BX282" i="11"/>
  <c r="BY282" i="11"/>
  <c r="CA282" i="11"/>
  <c r="CD282" i="11"/>
  <c r="CE282" i="11"/>
  <c r="C283" i="11"/>
  <c r="G283" i="11" a="1"/>
  <c r="G283" i="11"/>
  <c r="I283" i="11" a="1"/>
  <c r="I283" i="11"/>
  <c r="BA283" i="11"/>
  <c r="BD283" i="11"/>
  <c r="BE283" i="11"/>
  <c r="BF283" i="11"/>
  <c r="BG283" i="11"/>
  <c r="BH283" i="11"/>
  <c r="BI283" i="11"/>
  <c r="BJ283" i="11"/>
  <c r="BK283" i="11"/>
  <c r="BL283" i="11"/>
  <c r="BM283" i="11"/>
  <c r="BN283" i="11"/>
  <c r="BO283" i="11"/>
  <c r="BP283" i="11"/>
  <c r="BQ283" i="11"/>
  <c r="BB283" i="11"/>
  <c r="BC283" i="11"/>
  <c r="BS283" i="11"/>
  <c r="BT283" i="11"/>
  <c r="BU283" i="11"/>
  <c r="BV283" i="11"/>
  <c r="BW283" i="11"/>
  <c r="BX283" i="11"/>
  <c r="BY283" i="11"/>
  <c r="CA283" i="11"/>
  <c r="CD283" i="11"/>
  <c r="CE283" i="11"/>
  <c r="C284" i="11"/>
  <c r="G284" i="11" a="1"/>
  <c r="G284" i="11"/>
  <c r="I284" i="11" a="1"/>
  <c r="I284" i="11"/>
  <c r="BA284" i="11"/>
  <c r="BD284" i="11"/>
  <c r="BE284" i="11"/>
  <c r="BF284" i="11"/>
  <c r="BG284" i="11"/>
  <c r="BH284" i="11"/>
  <c r="BI284" i="11"/>
  <c r="BJ284" i="11"/>
  <c r="BK284" i="11"/>
  <c r="BL284" i="11"/>
  <c r="BM284" i="11"/>
  <c r="BN284" i="11"/>
  <c r="BO284" i="11"/>
  <c r="BP284" i="11"/>
  <c r="BQ284" i="11"/>
  <c r="BB284" i="11"/>
  <c r="BC284" i="11"/>
  <c r="BS284" i="11"/>
  <c r="BT284" i="11"/>
  <c r="BU284" i="11"/>
  <c r="BV284" i="11"/>
  <c r="BW284" i="11"/>
  <c r="BX284" i="11"/>
  <c r="BY284" i="11"/>
  <c r="CA284" i="11"/>
  <c r="CD284" i="11"/>
  <c r="CE284" i="11"/>
  <c r="C285" i="11"/>
  <c r="G285" i="11" a="1"/>
  <c r="G285" i="11"/>
  <c r="I285" i="11" a="1"/>
  <c r="I285" i="11"/>
  <c r="BA285" i="11"/>
  <c r="BD285" i="11"/>
  <c r="BE285" i="11"/>
  <c r="BF285" i="11"/>
  <c r="BG285" i="11"/>
  <c r="BH285" i="11"/>
  <c r="BI285" i="11"/>
  <c r="BJ285" i="11"/>
  <c r="BK285" i="11"/>
  <c r="BL285" i="11"/>
  <c r="BM285" i="11"/>
  <c r="BN285" i="11"/>
  <c r="BO285" i="11"/>
  <c r="BP285" i="11"/>
  <c r="BQ285" i="11"/>
  <c r="BB285" i="11"/>
  <c r="BC285" i="11"/>
  <c r="BS285" i="11"/>
  <c r="BT285" i="11"/>
  <c r="BU285" i="11"/>
  <c r="BV285" i="11"/>
  <c r="BW285" i="11"/>
  <c r="BX285" i="11"/>
  <c r="BY285" i="11"/>
  <c r="CA285" i="11"/>
  <c r="CD285" i="11"/>
  <c r="CE285" i="11"/>
  <c r="C286" i="11"/>
  <c r="G286" i="11" a="1"/>
  <c r="G286" i="11"/>
  <c r="I286" i="11" a="1"/>
  <c r="I286" i="11"/>
  <c r="BA286" i="11"/>
  <c r="BD286" i="11"/>
  <c r="BE286" i="11"/>
  <c r="BF286" i="11"/>
  <c r="BG286" i="11"/>
  <c r="BH286" i="11"/>
  <c r="BI286" i="11"/>
  <c r="BJ286" i="11"/>
  <c r="BK286" i="11"/>
  <c r="BL286" i="11"/>
  <c r="BM286" i="11"/>
  <c r="BN286" i="11"/>
  <c r="BO286" i="11"/>
  <c r="BP286" i="11"/>
  <c r="BQ286" i="11"/>
  <c r="BB286" i="11"/>
  <c r="BC286" i="11"/>
  <c r="BS286" i="11"/>
  <c r="BT286" i="11"/>
  <c r="BU286" i="11"/>
  <c r="BV286" i="11"/>
  <c r="BW286" i="11"/>
  <c r="BX286" i="11"/>
  <c r="BY286" i="11"/>
  <c r="CA286" i="11"/>
  <c r="CD286" i="11"/>
  <c r="CE286" i="11"/>
  <c r="C287" i="11"/>
  <c r="G287" i="11" a="1"/>
  <c r="G287" i="11"/>
  <c r="I287" i="11" a="1"/>
  <c r="I287" i="11"/>
  <c r="BA287" i="11"/>
  <c r="BD287" i="11"/>
  <c r="BE287" i="11"/>
  <c r="BF287" i="11"/>
  <c r="BG287" i="11"/>
  <c r="BH287" i="11"/>
  <c r="BI287" i="11"/>
  <c r="BJ287" i="11"/>
  <c r="BK287" i="11"/>
  <c r="BL287" i="11"/>
  <c r="BM287" i="11"/>
  <c r="BN287" i="11"/>
  <c r="BO287" i="11"/>
  <c r="BP287" i="11"/>
  <c r="BQ287" i="11"/>
  <c r="BB287" i="11"/>
  <c r="BC287" i="11"/>
  <c r="BS287" i="11"/>
  <c r="BT287" i="11"/>
  <c r="BU287" i="11"/>
  <c r="BV287" i="11"/>
  <c r="BW287" i="11"/>
  <c r="BX287" i="11"/>
  <c r="BY287" i="11"/>
  <c r="CA287" i="11"/>
  <c r="CD287" i="11"/>
  <c r="CE287" i="11"/>
  <c r="C288" i="11"/>
  <c r="G288" i="11" a="1"/>
  <c r="G288" i="11"/>
  <c r="I288" i="11" a="1"/>
  <c r="I288" i="11"/>
  <c r="BA288" i="11"/>
  <c r="BD288" i="11"/>
  <c r="BE288" i="11"/>
  <c r="BF288" i="11"/>
  <c r="BG288" i="11"/>
  <c r="BH288" i="11"/>
  <c r="BI288" i="11"/>
  <c r="BJ288" i="11"/>
  <c r="BK288" i="11"/>
  <c r="BL288" i="11"/>
  <c r="BM288" i="11"/>
  <c r="BN288" i="11"/>
  <c r="BO288" i="11"/>
  <c r="BP288" i="11"/>
  <c r="BQ288" i="11"/>
  <c r="BB288" i="11"/>
  <c r="BC288" i="11"/>
  <c r="BS288" i="11"/>
  <c r="BT288" i="11"/>
  <c r="BU288" i="11"/>
  <c r="BV288" i="11"/>
  <c r="BW288" i="11"/>
  <c r="BX288" i="11"/>
  <c r="BY288" i="11"/>
  <c r="CA288" i="11"/>
  <c r="CD288" i="11"/>
  <c r="CE288" i="11"/>
  <c r="C289" i="11"/>
  <c r="G289" i="11" a="1"/>
  <c r="G289" i="11"/>
  <c r="I289" i="11" a="1"/>
  <c r="I289" i="11"/>
  <c r="BA289" i="11"/>
  <c r="BD289" i="11"/>
  <c r="BE289" i="11"/>
  <c r="BF289" i="11"/>
  <c r="BG289" i="11"/>
  <c r="BH289" i="11"/>
  <c r="BI289" i="11"/>
  <c r="BJ289" i="11"/>
  <c r="BK289" i="11"/>
  <c r="BL289" i="11"/>
  <c r="BM289" i="11"/>
  <c r="BN289" i="11"/>
  <c r="BO289" i="11"/>
  <c r="BP289" i="11"/>
  <c r="BQ289" i="11"/>
  <c r="BB289" i="11"/>
  <c r="BC289" i="11"/>
  <c r="BS289" i="11"/>
  <c r="BT289" i="11"/>
  <c r="BU289" i="11"/>
  <c r="BV289" i="11"/>
  <c r="BW289" i="11"/>
  <c r="BX289" i="11"/>
  <c r="BY289" i="11"/>
  <c r="CA289" i="11"/>
  <c r="CD289" i="11"/>
  <c r="CE289" i="11"/>
  <c r="C290" i="11"/>
  <c r="G290" i="11" a="1"/>
  <c r="G290" i="11"/>
  <c r="I290" i="11" a="1"/>
  <c r="I290" i="11"/>
  <c r="BA290" i="11"/>
  <c r="BD290" i="11"/>
  <c r="BE290" i="11"/>
  <c r="BF290" i="11"/>
  <c r="BG290" i="11"/>
  <c r="BH290" i="11"/>
  <c r="BI290" i="11"/>
  <c r="BJ290" i="11"/>
  <c r="BK290" i="11"/>
  <c r="BL290" i="11"/>
  <c r="BM290" i="11"/>
  <c r="BN290" i="11"/>
  <c r="BO290" i="11"/>
  <c r="BP290" i="11"/>
  <c r="BQ290" i="11"/>
  <c r="BB290" i="11"/>
  <c r="BC290" i="11"/>
  <c r="BS290" i="11"/>
  <c r="BT290" i="11"/>
  <c r="BU290" i="11"/>
  <c r="BV290" i="11"/>
  <c r="BW290" i="11"/>
  <c r="BX290" i="11"/>
  <c r="BY290" i="11"/>
  <c r="CA290" i="11"/>
  <c r="CD290" i="11"/>
  <c r="CE290" i="11"/>
  <c r="C291" i="11"/>
  <c r="G291" i="11" a="1"/>
  <c r="G291" i="11"/>
  <c r="I291" i="11" a="1"/>
  <c r="I291" i="11"/>
  <c r="BA291" i="11"/>
  <c r="BD291" i="11"/>
  <c r="BE291" i="11"/>
  <c r="BF291" i="11"/>
  <c r="BG291" i="11"/>
  <c r="BH291" i="11"/>
  <c r="BI291" i="11"/>
  <c r="BJ291" i="11"/>
  <c r="BK291" i="11"/>
  <c r="BL291" i="11"/>
  <c r="BM291" i="11"/>
  <c r="BN291" i="11"/>
  <c r="BO291" i="11"/>
  <c r="BP291" i="11"/>
  <c r="BQ291" i="11"/>
  <c r="BB291" i="11"/>
  <c r="BC291" i="11"/>
  <c r="BS291" i="11"/>
  <c r="BT291" i="11"/>
  <c r="BU291" i="11"/>
  <c r="BV291" i="11"/>
  <c r="BW291" i="11"/>
  <c r="BX291" i="11"/>
  <c r="BY291" i="11"/>
  <c r="CA291" i="11"/>
  <c r="CD291" i="11"/>
  <c r="CE291" i="11"/>
  <c r="C292" i="11"/>
  <c r="G292" i="11" a="1"/>
  <c r="G292" i="11"/>
  <c r="I292" i="11" a="1"/>
  <c r="I292" i="11"/>
  <c r="BA292" i="11"/>
  <c r="BD292" i="11"/>
  <c r="BE292" i="11"/>
  <c r="BF292" i="11"/>
  <c r="BG292" i="11"/>
  <c r="BH292" i="11"/>
  <c r="BI292" i="11"/>
  <c r="BJ292" i="11"/>
  <c r="BK292" i="11"/>
  <c r="BL292" i="11"/>
  <c r="BM292" i="11"/>
  <c r="BN292" i="11"/>
  <c r="BO292" i="11"/>
  <c r="BP292" i="11"/>
  <c r="BQ292" i="11"/>
  <c r="BB292" i="11"/>
  <c r="BC292" i="11"/>
  <c r="BS292" i="11"/>
  <c r="BT292" i="11"/>
  <c r="BU292" i="11"/>
  <c r="BV292" i="11"/>
  <c r="BW292" i="11"/>
  <c r="BX292" i="11"/>
  <c r="BY292" i="11"/>
  <c r="CA292" i="11"/>
  <c r="CD292" i="11"/>
  <c r="CE292" i="11"/>
  <c r="C293" i="11"/>
  <c r="G293" i="11" a="1"/>
  <c r="G293" i="11"/>
  <c r="I293" i="11" a="1"/>
  <c r="I293" i="11"/>
  <c r="BA293" i="11"/>
  <c r="BD293" i="11"/>
  <c r="BE293" i="11"/>
  <c r="BF293" i="11"/>
  <c r="BG293" i="11"/>
  <c r="BH293" i="11"/>
  <c r="BI293" i="11"/>
  <c r="BJ293" i="11"/>
  <c r="BK293" i="11"/>
  <c r="BL293" i="11"/>
  <c r="BM293" i="11"/>
  <c r="BN293" i="11"/>
  <c r="BO293" i="11"/>
  <c r="BP293" i="11"/>
  <c r="BQ293" i="11"/>
  <c r="BB293" i="11"/>
  <c r="BC293" i="11"/>
  <c r="BS293" i="11"/>
  <c r="BT293" i="11"/>
  <c r="BU293" i="11"/>
  <c r="BV293" i="11"/>
  <c r="BW293" i="11"/>
  <c r="BX293" i="11"/>
  <c r="BY293" i="11"/>
  <c r="CA293" i="11"/>
  <c r="CD293" i="11"/>
  <c r="CE293" i="11"/>
  <c r="C294" i="11"/>
  <c r="G294" i="11" a="1"/>
  <c r="G294" i="11"/>
  <c r="I294" i="11" a="1"/>
  <c r="I294" i="11"/>
  <c r="BA294" i="11"/>
  <c r="BD294" i="11"/>
  <c r="BE294" i="11"/>
  <c r="BF294" i="11"/>
  <c r="BG294" i="11"/>
  <c r="BH294" i="11"/>
  <c r="BI294" i="11"/>
  <c r="BJ294" i="11"/>
  <c r="BK294" i="11"/>
  <c r="BL294" i="11"/>
  <c r="BM294" i="11"/>
  <c r="BN294" i="11"/>
  <c r="BO294" i="11"/>
  <c r="BP294" i="11"/>
  <c r="BQ294" i="11"/>
  <c r="BB294" i="11"/>
  <c r="BC294" i="11"/>
  <c r="BS294" i="11"/>
  <c r="BT294" i="11"/>
  <c r="BU294" i="11"/>
  <c r="BV294" i="11"/>
  <c r="BW294" i="11"/>
  <c r="BX294" i="11"/>
  <c r="BY294" i="11"/>
  <c r="CA294" i="11"/>
  <c r="CD294" i="11"/>
  <c r="CE294" i="11"/>
  <c r="C295" i="11"/>
  <c r="G295" i="11" a="1"/>
  <c r="G295" i="11"/>
  <c r="I295" i="11" a="1"/>
  <c r="I295" i="11"/>
  <c r="BA295" i="11"/>
  <c r="BD295" i="11"/>
  <c r="BE295" i="11"/>
  <c r="BF295" i="11"/>
  <c r="BG295" i="11"/>
  <c r="BH295" i="11"/>
  <c r="BI295" i="11"/>
  <c r="BJ295" i="11"/>
  <c r="BK295" i="11"/>
  <c r="BL295" i="11"/>
  <c r="BM295" i="11"/>
  <c r="BN295" i="11"/>
  <c r="BO295" i="11"/>
  <c r="BP295" i="11"/>
  <c r="BQ295" i="11"/>
  <c r="BB295" i="11"/>
  <c r="BC295" i="11"/>
  <c r="BS295" i="11"/>
  <c r="BT295" i="11"/>
  <c r="BU295" i="11"/>
  <c r="BV295" i="11"/>
  <c r="BW295" i="11"/>
  <c r="BX295" i="11"/>
  <c r="BY295" i="11"/>
  <c r="CA295" i="11"/>
  <c r="CD295" i="11"/>
  <c r="CE295" i="11"/>
  <c r="C296" i="11"/>
  <c r="G296" i="11" a="1"/>
  <c r="G296" i="11"/>
  <c r="I296" i="11" a="1"/>
  <c r="I296" i="11"/>
  <c r="BA296" i="11"/>
  <c r="BD296" i="11"/>
  <c r="BE296" i="11"/>
  <c r="BF296" i="11"/>
  <c r="BG296" i="11"/>
  <c r="BH296" i="11"/>
  <c r="BI296" i="11"/>
  <c r="BJ296" i="11"/>
  <c r="BK296" i="11"/>
  <c r="BL296" i="11"/>
  <c r="BM296" i="11"/>
  <c r="BN296" i="11"/>
  <c r="BO296" i="11"/>
  <c r="BP296" i="11"/>
  <c r="BQ296" i="11"/>
  <c r="BB296" i="11"/>
  <c r="BC296" i="11"/>
  <c r="BS296" i="11"/>
  <c r="BT296" i="11"/>
  <c r="BU296" i="11"/>
  <c r="BV296" i="11"/>
  <c r="BW296" i="11"/>
  <c r="BX296" i="11"/>
  <c r="BY296" i="11"/>
  <c r="CA296" i="11"/>
  <c r="CD296" i="11"/>
  <c r="CE296" i="11"/>
  <c r="C297" i="11"/>
  <c r="G297" i="11" a="1"/>
  <c r="G297" i="11"/>
  <c r="I297" i="11" a="1"/>
  <c r="I297" i="11"/>
  <c r="BA297" i="11"/>
  <c r="BD297" i="11"/>
  <c r="BE297" i="11"/>
  <c r="BF297" i="11"/>
  <c r="BG297" i="11"/>
  <c r="BH297" i="11"/>
  <c r="BI297" i="11"/>
  <c r="BJ297" i="11"/>
  <c r="BK297" i="11"/>
  <c r="BL297" i="11"/>
  <c r="BM297" i="11"/>
  <c r="BN297" i="11"/>
  <c r="BO297" i="11"/>
  <c r="BP297" i="11"/>
  <c r="BQ297" i="11"/>
  <c r="BB297" i="11"/>
  <c r="BC297" i="11"/>
  <c r="BS297" i="11"/>
  <c r="BT297" i="11"/>
  <c r="BU297" i="11"/>
  <c r="BV297" i="11"/>
  <c r="BW297" i="11"/>
  <c r="BX297" i="11"/>
  <c r="BY297" i="11"/>
  <c r="CA297" i="11"/>
  <c r="CD297" i="11"/>
  <c r="CE297" i="11"/>
  <c r="C298" i="11"/>
  <c r="G298" i="11" a="1"/>
  <c r="G298" i="11"/>
  <c r="I298" i="11" a="1"/>
  <c r="I298" i="11"/>
  <c r="BA298" i="11"/>
  <c r="BD298" i="11"/>
  <c r="BE298" i="11"/>
  <c r="BF298" i="11"/>
  <c r="BG298" i="11"/>
  <c r="BH298" i="11"/>
  <c r="BI298" i="11"/>
  <c r="BJ298" i="11"/>
  <c r="BK298" i="11"/>
  <c r="BL298" i="11"/>
  <c r="BM298" i="11"/>
  <c r="BN298" i="11"/>
  <c r="BO298" i="11"/>
  <c r="BP298" i="11"/>
  <c r="BQ298" i="11"/>
  <c r="BB298" i="11"/>
  <c r="BC298" i="11"/>
  <c r="BS298" i="11"/>
  <c r="BT298" i="11"/>
  <c r="BU298" i="11"/>
  <c r="BV298" i="11"/>
  <c r="BW298" i="11"/>
  <c r="BX298" i="11"/>
  <c r="BY298" i="11"/>
  <c r="CA298" i="11"/>
  <c r="CD298" i="11"/>
  <c r="CE298" i="11"/>
  <c r="C299" i="11"/>
  <c r="G299" i="11" a="1"/>
  <c r="G299" i="11"/>
  <c r="I299" i="11" a="1"/>
  <c r="I299" i="11"/>
  <c r="BA299" i="11"/>
  <c r="BD299" i="11"/>
  <c r="BE299" i="11"/>
  <c r="BF299" i="11"/>
  <c r="BG299" i="11"/>
  <c r="BH299" i="11"/>
  <c r="BI299" i="11"/>
  <c r="BJ299" i="11"/>
  <c r="BK299" i="11"/>
  <c r="BL299" i="11"/>
  <c r="BM299" i="11"/>
  <c r="BN299" i="11"/>
  <c r="BO299" i="11"/>
  <c r="BP299" i="11"/>
  <c r="BQ299" i="11"/>
  <c r="BB299" i="11"/>
  <c r="BC299" i="11"/>
  <c r="BS299" i="11"/>
  <c r="BT299" i="11"/>
  <c r="BU299" i="11"/>
  <c r="BV299" i="11"/>
  <c r="BW299" i="11"/>
  <c r="BX299" i="11"/>
  <c r="BY299" i="11"/>
  <c r="CA299" i="11"/>
  <c r="CD299" i="11"/>
  <c r="CE299" i="11"/>
  <c r="C300" i="11"/>
  <c r="G300" i="11" a="1"/>
  <c r="G300" i="11"/>
  <c r="I300" i="11" a="1"/>
  <c r="I300" i="11"/>
  <c r="BA300" i="11"/>
  <c r="BD300" i="11"/>
  <c r="BE300" i="11"/>
  <c r="BF300" i="11"/>
  <c r="BG300" i="11"/>
  <c r="BH300" i="11"/>
  <c r="BI300" i="11"/>
  <c r="BJ300" i="11"/>
  <c r="BK300" i="11"/>
  <c r="BL300" i="11"/>
  <c r="BM300" i="11"/>
  <c r="BN300" i="11"/>
  <c r="BO300" i="11"/>
  <c r="BP300" i="11"/>
  <c r="BQ300" i="11"/>
  <c r="BB300" i="11"/>
  <c r="BC300" i="11"/>
  <c r="BS300" i="11"/>
  <c r="BT300" i="11"/>
  <c r="BU300" i="11"/>
  <c r="BV300" i="11"/>
  <c r="BW300" i="11"/>
  <c r="BX300" i="11"/>
  <c r="BY300" i="11"/>
  <c r="CA300" i="11"/>
  <c r="CD300" i="11"/>
  <c r="CE300" i="11"/>
  <c r="C301" i="11"/>
  <c r="G301" i="11" a="1"/>
  <c r="G301" i="11"/>
  <c r="I301" i="11" a="1"/>
  <c r="I301" i="11"/>
  <c r="BA301" i="11"/>
  <c r="BD301" i="11"/>
  <c r="BE301" i="11"/>
  <c r="BF301" i="11"/>
  <c r="BG301" i="11"/>
  <c r="BH301" i="11"/>
  <c r="BI301" i="11"/>
  <c r="BJ301" i="11"/>
  <c r="BK301" i="11"/>
  <c r="BL301" i="11"/>
  <c r="BM301" i="11"/>
  <c r="BN301" i="11"/>
  <c r="BO301" i="11"/>
  <c r="BP301" i="11"/>
  <c r="BQ301" i="11"/>
  <c r="BB301" i="11"/>
  <c r="BC301" i="11"/>
  <c r="BS301" i="11"/>
  <c r="BT301" i="11"/>
  <c r="BU301" i="11"/>
  <c r="BV301" i="11"/>
  <c r="BW301" i="11"/>
  <c r="BX301" i="11"/>
  <c r="BY301" i="11"/>
  <c r="CA301" i="11"/>
  <c r="CD301" i="11"/>
  <c r="CE301" i="11"/>
  <c r="C302" i="11"/>
  <c r="G302" i="11" a="1"/>
  <c r="G302" i="11"/>
  <c r="I302" i="11" a="1"/>
  <c r="I302" i="11"/>
  <c r="BA302" i="11"/>
  <c r="BD302" i="11"/>
  <c r="BE302" i="11"/>
  <c r="BF302" i="11"/>
  <c r="BG302" i="11"/>
  <c r="BH302" i="11"/>
  <c r="BI302" i="11"/>
  <c r="BJ302" i="11"/>
  <c r="BK302" i="11"/>
  <c r="BL302" i="11"/>
  <c r="BM302" i="11"/>
  <c r="BN302" i="11"/>
  <c r="BO302" i="11"/>
  <c r="BP302" i="11"/>
  <c r="BQ302" i="11"/>
  <c r="BB302" i="11"/>
  <c r="BC302" i="11"/>
  <c r="BS302" i="11"/>
  <c r="BT302" i="11"/>
  <c r="BU302" i="11"/>
  <c r="BV302" i="11"/>
  <c r="BW302" i="11"/>
  <c r="BX302" i="11"/>
  <c r="BY302" i="11"/>
  <c r="CA302" i="11"/>
  <c r="CD302" i="11"/>
  <c r="CE302" i="11"/>
  <c r="C303" i="11"/>
  <c r="G303" i="11" a="1"/>
  <c r="G303" i="11"/>
  <c r="I303" i="11" a="1"/>
  <c r="I303" i="11"/>
  <c r="BA303" i="11"/>
  <c r="BD303" i="11"/>
  <c r="BE303" i="11"/>
  <c r="BF303" i="11"/>
  <c r="BG303" i="11"/>
  <c r="BH303" i="11"/>
  <c r="BI303" i="11"/>
  <c r="BJ303" i="11"/>
  <c r="BK303" i="11"/>
  <c r="BL303" i="11"/>
  <c r="BM303" i="11"/>
  <c r="BN303" i="11"/>
  <c r="BO303" i="11"/>
  <c r="BP303" i="11"/>
  <c r="BQ303" i="11"/>
  <c r="BB303" i="11"/>
  <c r="BC303" i="11"/>
  <c r="BS303" i="11"/>
  <c r="BT303" i="11"/>
  <c r="BU303" i="11"/>
  <c r="BV303" i="11"/>
  <c r="BW303" i="11"/>
  <c r="BX303" i="11"/>
  <c r="BY303" i="11"/>
  <c r="CA303" i="11"/>
  <c r="CD303" i="11"/>
  <c r="CE303" i="11"/>
  <c r="C304" i="11"/>
  <c r="G304" i="11" a="1"/>
  <c r="G304" i="11"/>
  <c r="I304" i="11" a="1"/>
  <c r="I304" i="11"/>
  <c r="BA304" i="11"/>
  <c r="BD304" i="11"/>
  <c r="BE304" i="11"/>
  <c r="BF304" i="11"/>
  <c r="BG304" i="11"/>
  <c r="BH304" i="11"/>
  <c r="BI304" i="11"/>
  <c r="BJ304" i="11"/>
  <c r="BK304" i="11"/>
  <c r="BL304" i="11"/>
  <c r="BM304" i="11"/>
  <c r="BN304" i="11"/>
  <c r="BO304" i="11"/>
  <c r="BP304" i="11"/>
  <c r="BQ304" i="11"/>
  <c r="BB304" i="11"/>
  <c r="BC304" i="11"/>
  <c r="BS304" i="11"/>
  <c r="BT304" i="11"/>
  <c r="BU304" i="11"/>
  <c r="BV304" i="11"/>
  <c r="BW304" i="11"/>
  <c r="BX304" i="11"/>
  <c r="BY304" i="11"/>
  <c r="CA304" i="11"/>
  <c r="CD304" i="11"/>
  <c r="CE304" i="11"/>
  <c r="C305" i="11"/>
  <c r="G305" i="11" a="1"/>
  <c r="G305" i="11"/>
  <c r="I305" i="11" a="1"/>
  <c r="I305" i="11"/>
  <c r="BA305" i="11"/>
  <c r="BD305" i="11"/>
  <c r="BE305" i="11"/>
  <c r="BF305" i="11"/>
  <c r="BG305" i="11"/>
  <c r="BH305" i="11"/>
  <c r="BI305" i="11"/>
  <c r="BJ305" i="11"/>
  <c r="BK305" i="11"/>
  <c r="BL305" i="11"/>
  <c r="BM305" i="11"/>
  <c r="BN305" i="11"/>
  <c r="BO305" i="11"/>
  <c r="BP305" i="11"/>
  <c r="BQ305" i="11"/>
  <c r="BB305" i="11"/>
  <c r="BC305" i="11"/>
  <c r="BS305" i="11"/>
  <c r="BT305" i="11"/>
  <c r="BU305" i="11"/>
  <c r="BV305" i="11"/>
  <c r="BW305" i="11"/>
  <c r="BX305" i="11"/>
  <c r="BY305" i="11"/>
  <c r="CA305" i="11"/>
  <c r="CD305" i="11"/>
  <c r="CE305" i="11"/>
  <c r="C306" i="11"/>
  <c r="G306" i="11" a="1"/>
  <c r="G306" i="11"/>
  <c r="I306" i="11" a="1"/>
  <c r="I306" i="11"/>
  <c r="BA306" i="11"/>
  <c r="BD306" i="11"/>
  <c r="BE306" i="11"/>
  <c r="BF306" i="11"/>
  <c r="BG306" i="11"/>
  <c r="BH306" i="11"/>
  <c r="BI306" i="11"/>
  <c r="BJ306" i="11"/>
  <c r="BK306" i="11"/>
  <c r="BL306" i="11"/>
  <c r="BM306" i="11"/>
  <c r="BN306" i="11"/>
  <c r="BO306" i="11"/>
  <c r="BP306" i="11"/>
  <c r="BQ306" i="11"/>
  <c r="BB306" i="11"/>
  <c r="BC306" i="11"/>
  <c r="BS306" i="11"/>
  <c r="BT306" i="11"/>
  <c r="BU306" i="11"/>
  <c r="BV306" i="11"/>
  <c r="BW306" i="11"/>
  <c r="BX306" i="11"/>
  <c r="BY306" i="11"/>
  <c r="CA306" i="11"/>
  <c r="CD306" i="11"/>
  <c r="CE306" i="11"/>
  <c r="C307" i="11"/>
  <c r="G307" i="11" a="1"/>
  <c r="G307" i="11"/>
  <c r="I307" i="11" a="1"/>
  <c r="I307" i="11"/>
  <c r="BA307" i="11"/>
  <c r="BD307" i="11"/>
  <c r="BE307" i="11"/>
  <c r="BF307" i="11"/>
  <c r="BG307" i="11"/>
  <c r="BH307" i="11"/>
  <c r="BI307" i="11"/>
  <c r="BJ307" i="11"/>
  <c r="BK307" i="11"/>
  <c r="BL307" i="11"/>
  <c r="BM307" i="11"/>
  <c r="BN307" i="11"/>
  <c r="BO307" i="11"/>
  <c r="BP307" i="11"/>
  <c r="BQ307" i="11"/>
  <c r="BB307" i="11"/>
  <c r="BC307" i="11"/>
  <c r="BS307" i="11"/>
  <c r="BT307" i="11"/>
  <c r="BU307" i="11"/>
  <c r="BV307" i="11"/>
  <c r="BW307" i="11"/>
  <c r="BX307" i="11"/>
  <c r="BY307" i="11"/>
  <c r="CA307" i="11"/>
  <c r="CD307" i="11"/>
  <c r="CE307" i="11"/>
  <c r="C308" i="11"/>
  <c r="G308" i="11" a="1"/>
  <c r="G308" i="11"/>
  <c r="I308" i="11" a="1"/>
  <c r="I308" i="11"/>
  <c r="BA308" i="11"/>
  <c r="BD308" i="11"/>
  <c r="BE308" i="11"/>
  <c r="BF308" i="11"/>
  <c r="BG308" i="11"/>
  <c r="BH308" i="11"/>
  <c r="BI308" i="11"/>
  <c r="BJ308" i="11"/>
  <c r="BK308" i="11"/>
  <c r="BL308" i="11"/>
  <c r="BM308" i="11"/>
  <c r="BN308" i="11"/>
  <c r="BO308" i="11"/>
  <c r="BP308" i="11"/>
  <c r="BQ308" i="11"/>
  <c r="BB308" i="11"/>
  <c r="BC308" i="11"/>
  <c r="BS308" i="11"/>
  <c r="BT308" i="11"/>
  <c r="BU308" i="11"/>
  <c r="BV308" i="11"/>
  <c r="BW308" i="11"/>
  <c r="BX308" i="11"/>
  <c r="BY308" i="11"/>
  <c r="CA308" i="11"/>
  <c r="CD308" i="11"/>
  <c r="CE308" i="11"/>
  <c r="C309" i="11"/>
  <c r="G309" i="11" a="1"/>
  <c r="G309" i="11"/>
  <c r="I309" i="11" a="1"/>
  <c r="I309" i="11"/>
  <c r="BA309" i="11"/>
  <c r="BD309" i="11"/>
  <c r="BE309" i="11"/>
  <c r="BF309" i="11"/>
  <c r="BG309" i="11"/>
  <c r="BH309" i="11"/>
  <c r="BI309" i="11"/>
  <c r="BJ309" i="11"/>
  <c r="BK309" i="11"/>
  <c r="BL309" i="11"/>
  <c r="BM309" i="11"/>
  <c r="BN309" i="11"/>
  <c r="BO309" i="11"/>
  <c r="BP309" i="11"/>
  <c r="BQ309" i="11"/>
  <c r="BB309" i="11"/>
  <c r="BC309" i="11"/>
  <c r="BS309" i="11"/>
  <c r="BT309" i="11"/>
  <c r="BU309" i="11"/>
  <c r="BV309" i="11"/>
  <c r="BW309" i="11"/>
  <c r="BX309" i="11"/>
  <c r="BY309" i="11"/>
  <c r="CA309" i="11"/>
  <c r="CD309" i="11"/>
  <c r="CE309" i="11"/>
  <c r="C310" i="11"/>
  <c r="G310" i="11" a="1"/>
  <c r="G310" i="11"/>
  <c r="I310" i="11" a="1"/>
  <c r="I310" i="11"/>
  <c r="BA310" i="11"/>
  <c r="BD310" i="11"/>
  <c r="BE310" i="11"/>
  <c r="BF310" i="11"/>
  <c r="BG310" i="11"/>
  <c r="BH310" i="11"/>
  <c r="BI310" i="11"/>
  <c r="BJ310" i="11"/>
  <c r="BK310" i="11"/>
  <c r="BL310" i="11"/>
  <c r="BM310" i="11"/>
  <c r="BN310" i="11"/>
  <c r="BO310" i="11"/>
  <c r="BP310" i="11"/>
  <c r="BQ310" i="11"/>
  <c r="BB310" i="11"/>
  <c r="BC310" i="11"/>
  <c r="BS310" i="11"/>
  <c r="BT310" i="11"/>
  <c r="BU310" i="11"/>
  <c r="BV310" i="11"/>
  <c r="BW310" i="11"/>
  <c r="BX310" i="11"/>
  <c r="BY310" i="11"/>
  <c r="CA310" i="11"/>
  <c r="CD310" i="11"/>
  <c r="CE310" i="11"/>
  <c r="C311" i="11"/>
  <c r="G311" i="11" a="1"/>
  <c r="G311" i="11"/>
  <c r="I311" i="11" a="1"/>
  <c r="I311" i="11"/>
  <c r="BA311" i="11"/>
  <c r="BD311" i="11"/>
  <c r="BE311" i="11"/>
  <c r="BF311" i="11"/>
  <c r="BG311" i="11"/>
  <c r="BH311" i="11"/>
  <c r="BI311" i="11"/>
  <c r="BJ311" i="11"/>
  <c r="BK311" i="11"/>
  <c r="BL311" i="11"/>
  <c r="BM311" i="11"/>
  <c r="BN311" i="11"/>
  <c r="BO311" i="11"/>
  <c r="BP311" i="11"/>
  <c r="BQ311" i="11"/>
  <c r="BB311" i="11"/>
  <c r="BC311" i="11"/>
  <c r="BS311" i="11"/>
  <c r="BT311" i="11"/>
  <c r="BU311" i="11"/>
  <c r="BV311" i="11"/>
  <c r="BW311" i="11"/>
  <c r="BX311" i="11"/>
  <c r="BY311" i="11"/>
  <c r="CA311" i="11"/>
  <c r="CD311" i="11"/>
  <c r="CE311" i="11"/>
  <c r="C312" i="11"/>
  <c r="G312" i="11" a="1"/>
  <c r="G312" i="11"/>
  <c r="I312" i="11" a="1"/>
  <c r="I312" i="11"/>
  <c r="BA312" i="11"/>
  <c r="BD312" i="11"/>
  <c r="BE312" i="11"/>
  <c r="BF312" i="11"/>
  <c r="BG312" i="11"/>
  <c r="BH312" i="11"/>
  <c r="BI312" i="11"/>
  <c r="BJ312" i="11"/>
  <c r="BK312" i="11"/>
  <c r="BL312" i="11"/>
  <c r="BM312" i="11"/>
  <c r="BN312" i="11"/>
  <c r="BO312" i="11"/>
  <c r="BP312" i="11"/>
  <c r="BQ312" i="11"/>
  <c r="BB312" i="11"/>
  <c r="BC312" i="11"/>
  <c r="BS312" i="11"/>
  <c r="BT312" i="11"/>
  <c r="BU312" i="11"/>
  <c r="BV312" i="11"/>
  <c r="BW312" i="11"/>
  <c r="BX312" i="11"/>
  <c r="BY312" i="11"/>
  <c r="CA312" i="11"/>
  <c r="CD312" i="11"/>
  <c r="CE312" i="11"/>
  <c r="C313" i="11"/>
  <c r="G313" i="11" a="1"/>
  <c r="G313" i="11"/>
  <c r="I313" i="11" a="1"/>
  <c r="I313" i="11"/>
  <c r="BA313" i="11"/>
  <c r="BD313" i="11"/>
  <c r="BE313" i="11"/>
  <c r="BF313" i="11"/>
  <c r="BG313" i="11"/>
  <c r="BH313" i="11"/>
  <c r="BI313" i="11"/>
  <c r="BJ313" i="11"/>
  <c r="BK313" i="11"/>
  <c r="BL313" i="11"/>
  <c r="BM313" i="11"/>
  <c r="BN313" i="11"/>
  <c r="BO313" i="11"/>
  <c r="BP313" i="11"/>
  <c r="BQ313" i="11"/>
  <c r="BB313" i="11"/>
  <c r="BC313" i="11"/>
  <c r="BS313" i="11"/>
  <c r="BT313" i="11"/>
  <c r="BU313" i="11"/>
  <c r="BV313" i="11"/>
  <c r="BW313" i="11"/>
  <c r="BX313" i="11"/>
  <c r="BY313" i="11"/>
  <c r="CA313" i="11"/>
  <c r="CD313" i="11"/>
  <c r="CE313" i="11"/>
  <c r="C314" i="11"/>
  <c r="G314" i="11" a="1"/>
  <c r="G314" i="11"/>
  <c r="I314" i="11" a="1"/>
  <c r="I314" i="11"/>
  <c r="BA314" i="11"/>
  <c r="BD314" i="11"/>
  <c r="BE314" i="11"/>
  <c r="BF314" i="11"/>
  <c r="BG314" i="11"/>
  <c r="BH314" i="11"/>
  <c r="BI314" i="11"/>
  <c r="BJ314" i="11"/>
  <c r="BK314" i="11"/>
  <c r="BL314" i="11"/>
  <c r="BM314" i="11"/>
  <c r="BN314" i="11"/>
  <c r="BO314" i="11"/>
  <c r="BP314" i="11"/>
  <c r="BQ314" i="11"/>
  <c r="BB314" i="11"/>
  <c r="BC314" i="11"/>
  <c r="BS314" i="11"/>
  <c r="BT314" i="11"/>
  <c r="BU314" i="11"/>
  <c r="BV314" i="11"/>
  <c r="BW314" i="11"/>
  <c r="BX314" i="11"/>
  <c r="BY314" i="11"/>
  <c r="CA314" i="11"/>
  <c r="CD314" i="11"/>
  <c r="CE314" i="11"/>
  <c r="C315" i="11"/>
  <c r="G315" i="11" a="1"/>
  <c r="G315" i="11"/>
  <c r="I315" i="11" a="1"/>
  <c r="I315" i="11"/>
  <c r="BA315" i="11"/>
  <c r="BD315" i="11"/>
  <c r="BE315" i="11"/>
  <c r="BF315" i="11"/>
  <c r="BG315" i="11"/>
  <c r="BH315" i="11"/>
  <c r="BI315" i="11"/>
  <c r="BJ315" i="11"/>
  <c r="BK315" i="11"/>
  <c r="BL315" i="11"/>
  <c r="BM315" i="11"/>
  <c r="BN315" i="11"/>
  <c r="BO315" i="11"/>
  <c r="BP315" i="11"/>
  <c r="BQ315" i="11"/>
  <c r="BB315" i="11"/>
  <c r="BC315" i="11"/>
  <c r="BS315" i="11"/>
  <c r="BT315" i="11"/>
  <c r="BU315" i="11"/>
  <c r="BV315" i="11"/>
  <c r="BW315" i="11"/>
  <c r="BX315" i="11"/>
  <c r="BY315" i="11"/>
  <c r="CA315" i="11"/>
  <c r="CD315" i="11"/>
  <c r="CE315" i="11"/>
  <c r="C316" i="11"/>
  <c r="G316" i="11" a="1"/>
  <c r="G316" i="11"/>
  <c r="I316" i="11" a="1"/>
  <c r="I316" i="11"/>
  <c r="BA316" i="11"/>
  <c r="BD316" i="11"/>
  <c r="BE316" i="11"/>
  <c r="BF316" i="11"/>
  <c r="BG316" i="11"/>
  <c r="BH316" i="11"/>
  <c r="BI316" i="11"/>
  <c r="BJ316" i="11"/>
  <c r="BK316" i="11"/>
  <c r="BL316" i="11"/>
  <c r="BM316" i="11"/>
  <c r="BN316" i="11"/>
  <c r="BO316" i="11"/>
  <c r="BP316" i="11"/>
  <c r="BQ316" i="11"/>
  <c r="BB316" i="11"/>
  <c r="BC316" i="11"/>
  <c r="BS316" i="11"/>
  <c r="BT316" i="11"/>
  <c r="BU316" i="11"/>
  <c r="BV316" i="11"/>
  <c r="BW316" i="11"/>
  <c r="BX316" i="11"/>
  <c r="BY316" i="11"/>
  <c r="CA316" i="11"/>
  <c r="CD316" i="11"/>
  <c r="CE316" i="11"/>
  <c r="C317" i="11"/>
  <c r="G317" i="11" a="1"/>
  <c r="G317" i="11"/>
  <c r="I317" i="11" a="1"/>
  <c r="I317" i="11"/>
  <c r="BA317" i="11"/>
  <c r="BD317" i="11"/>
  <c r="BE317" i="11"/>
  <c r="BF317" i="11"/>
  <c r="BG317" i="11"/>
  <c r="BH317" i="11"/>
  <c r="BI317" i="11"/>
  <c r="BJ317" i="11"/>
  <c r="BK317" i="11"/>
  <c r="BL317" i="11"/>
  <c r="BM317" i="11"/>
  <c r="BN317" i="11"/>
  <c r="BO317" i="11"/>
  <c r="BP317" i="11"/>
  <c r="BQ317" i="11"/>
  <c r="BB317" i="11"/>
  <c r="BC317" i="11"/>
  <c r="BS317" i="11"/>
  <c r="BT317" i="11"/>
  <c r="BU317" i="11"/>
  <c r="BV317" i="11"/>
  <c r="BW317" i="11"/>
  <c r="BX317" i="11"/>
  <c r="BY317" i="11"/>
  <c r="CA317" i="11"/>
  <c r="CD317" i="11"/>
  <c r="CE317" i="11"/>
  <c r="C318" i="11"/>
  <c r="G318" i="11" a="1"/>
  <c r="G318" i="11"/>
  <c r="I318" i="11" a="1"/>
  <c r="I318" i="11"/>
  <c r="BA318" i="11"/>
  <c r="BD318" i="11"/>
  <c r="BE318" i="11"/>
  <c r="BF318" i="11"/>
  <c r="BG318" i="11"/>
  <c r="BH318" i="11"/>
  <c r="BI318" i="11"/>
  <c r="BJ318" i="11"/>
  <c r="BK318" i="11"/>
  <c r="BL318" i="11"/>
  <c r="BM318" i="11"/>
  <c r="BN318" i="11"/>
  <c r="BO318" i="11"/>
  <c r="BP318" i="11"/>
  <c r="BQ318" i="11"/>
  <c r="BB318" i="11"/>
  <c r="BC318" i="11"/>
  <c r="BS318" i="11"/>
  <c r="BT318" i="11"/>
  <c r="BU318" i="11"/>
  <c r="BV318" i="11"/>
  <c r="BW318" i="11"/>
  <c r="BX318" i="11"/>
  <c r="BY318" i="11"/>
  <c r="CA318" i="11"/>
  <c r="CD318" i="11"/>
  <c r="CE318" i="11"/>
  <c r="C319" i="11"/>
  <c r="G319" i="11" a="1"/>
  <c r="G319" i="11"/>
  <c r="I319" i="11" a="1"/>
  <c r="I319" i="11"/>
  <c r="BA319" i="11"/>
  <c r="BD319" i="11"/>
  <c r="BE319" i="11"/>
  <c r="BF319" i="11"/>
  <c r="BG319" i="11"/>
  <c r="BH319" i="11"/>
  <c r="BI319" i="11"/>
  <c r="BJ319" i="11"/>
  <c r="BK319" i="11"/>
  <c r="BL319" i="11"/>
  <c r="BM319" i="11"/>
  <c r="BN319" i="11"/>
  <c r="BO319" i="11"/>
  <c r="BP319" i="11"/>
  <c r="BQ319" i="11"/>
  <c r="BB319" i="11"/>
  <c r="BC319" i="11"/>
  <c r="BS319" i="11"/>
  <c r="BT319" i="11"/>
  <c r="BU319" i="11"/>
  <c r="BV319" i="11"/>
  <c r="BW319" i="11"/>
  <c r="BX319" i="11"/>
  <c r="BY319" i="11"/>
  <c r="CA319" i="11"/>
  <c r="CD319" i="11"/>
  <c r="CE319" i="11"/>
  <c r="C320" i="11"/>
  <c r="G320" i="11" a="1"/>
  <c r="G320" i="11"/>
  <c r="I320" i="11" a="1"/>
  <c r="I320" i="11"/>
  <c r="BA320" i="11"/>
  <c r="BD320" i="11"/>
  <c r="BE320" i="11"/>
  <c r="BF320" i="11"/>
  <c r="BG320" i="11"/>
  <c r="BH320" i="11"/>
  <c r="BI320" i="11"/>
  <c r="BJ320" i="11"/>
  <c r="BK320" i="11"/>
  <c r="BL320" i="11"/>
  <c r="BM320" i="11"/>
  <c r="BN320" i="11"/>
  <c r="BO320" i="11"/>
  <c r="BP320" i="11"/>
  <c r="BQ320" i="11"/>
  <c r="BB320" i="11"/>
  <c r="BC320" i="11"/>
  <c r="BS320" i="11"/>
  <c r="BT320" i="11"/>
  <c r="BU320" i="11"/>
  <c r="BV320" i="11"/>
  <c r="BW320" i="11"/>
  <c r="BX320" i="11"/>
  <c r="BY320" i="11"/>
  <c r="CA320" i="11"/>
  <c r="CD320" i="11"/>
  <c r="CE320" i="11"/>
  <c r="C321" i="11"/>
  <c r="G321" i="11" a="1"/>
  <c r="G321" i="11"/>
  <c r="I321" i="11" a="1"/>
  <c r="I321" i="11"/>
  <c r="BA321" i="11"/>
  <c r="BD321" i="11"/>
  <c r="BE321" i="11"/>
  <c r="BF321" i="11"/>
  <c r="BG321" i="11"/>
  <c r="BH321" i="11"/>
  <c r="BI321" i="11"/>
  <c r="BJ321" i="11"/>
  <c r="BK321" i="11"/>
  <c r="BL321" i="11"/>
  <c r="BM321" i="11"/>
  <c r="BN321" i="11"/>
  <c r="BO321" i="11"/>
  <c r="BP321" i="11"/>
  <c r="BQ321" i="11"/>
  <c r="BB321" i="11"/>
  <c r="BC321" i="11"/>
  <c r="BS321" i="11"/>
  <c r="BT321" i="11"/>
  <c r="BU321" i="11"/>
  <c r="BV321" i="11"/>
  <c r="BW321" i="11"/>
  <c r="BX321" i="11"/>
  <c r="BY321" i="11"/>
  <c r="CA321" i="11"/>
  <c r="CD321" i="11"/>
  <c r="CE321" i="11"/>
  <c r="C322" i="11"/>
  <c r="G322" i="11" a="1"/>
  <c r="G322" i="11"/>
  <c r="I322" i="11" a="1"/>
  <c r="I322" i="11"/>
  <c r="BA322" i="11"/>
  <c r="BD322" i="11"/>
  <c r="BE322" i="11"/>
  <c r="BF322" i="11"/>
  <c r="BG322" i="11"/>
  <c r="BH322" i="11"/>
  <c r="BI322" i="11"/>
  <c r="BJ322" i="11"/>
  <c r="BK322" i="11"/>
  <c r="BL322" i="11"/>
  <c r="BM322" i="11"/>
  <c r="BN322" i="11"/>
  <c r="BO322" i="11"/>
  <c r="BP322" i="11"/>
  <c r="BQ322" i="11"/>
  <c r="BB322" i="11"/>
  <c r="BC322" i="11"/>
  <c r="BS322" i="11"/>
  <c r="BT322" i="11"/>
  <c r="BU322" i="11"/>
  <c r="BV322" i="11"/>
  <c r="BW322" i="11"/>
  <c r="BX322" i="11"/>
  <c r="BY322" i="11"/>
  <c r="CA322" i="11"/>
  <c r="CD322" i="11"/>
  <c r="CE322" i="11"/>
  <c r="C323" i="11"/>
  <c r="G323" i="11" a="1"/>
  <c r="G323" i="11"/>
  <c r="I323" i="11" a="1"/>
  <c r="I323" i="11"/>
  <c r="BA323" i="11"/>
  <c r="BD323" i="11"/>
  <c r="BE323" i="11"/>
  <c r="BF323" i="11"/>
  <c r="BG323" i="11"/>
  <c r="BH323" i="11"/>
  <c r="BI323" i="11"/>
  <c r="BJ323" i="11"/>
  <c r="BK323" i="11"/>
  <c r="BL323" i="11"/>
  <c r="BM323" i="11"/>
  <c r="BN323" i="11"/>
  <c r="BO323" i="11"/>
  <c r="BP323" i="11"/>
  <c r="BQ323" i="11"/>
  <c r="BB323" i="11"/>
  <c r="BC323" i="11"/>
  <c r="BS323" i="11"/>
  <c r="BT323" i="11"/>
  <c r="BU323" i="11"/>
  <c r="BV323" i="11"/>
  <c r="BW323" i="11"/>
  <c r="BX323" i="11"/>
  <c r="BY323" i="11"/>
  <c r="CA323" i="11"/>
  <c r="CD323" i="11"/>
  <c r="CE323" i="11"/>
  <c r="C324" i="11"/>
  <c r="G324" i="11" a="1"/>
  <c r="G324" i="11"/>
  <c r="I324" i="11" a="1"/>
  <c r="I324" i="11"/>
  <c r="BA324" i="11"/>
  <c r="BD324" i="11"/>
  <c r="BE324" i="11"/>
  <c r="BF324" i="11"/>
  <c r="BG324" i="11"/>
  <c r="BH324" i="11"/>
  <c r="BI324" i="11"/>
  <c r="BJ324" i="11"/>
  <c r="BK324" i="11"/>
  <c r="BL324" i="11"/>
  <c r="BM324" i="11"/>
  <c r="BN324" i="11"/>
  <c r="BO324" i="11"/>
  <c r="BP324" i="11"/>
  <c r="BQ324" i="11"/>
  <c r="BB324" i="11"/>
  <c r="BC324" i="11"/>
  <c r="BS324" i="11"/>
  <c r="BT324" i="11"/>
  <c r="BU324" i="11"/>
  <c r="BV324" i="11"/>
  <c r="BW324" i="11"/>
  <c r="BX324" i="11"/>
  <c r="BY324" i="11"/>
  <c r="CA324" i="11"/>
  <c r="CD324" i="11"/>
  <c r="CE324" i="11"/>
  <c r="C325" i="11"/>
  <c r="G325" i="11" a="1"/>
  <c r="G325" i="11"/>
  <c r="I325" i="11" a="1"/>
  <c r="I325" i="11"/>
  <c r="BA325" i="11"/>
  <c r="BD325" i="11"/>
  <c r="BE325" i="11"/>
  <c r="BF325" i="11"/>
  <c r="BG325" i="11"/>
  <c r="BH325" i="11"/>
  <c r="BI325" i="11"/>
  <c r="BJ325" i="11"/>
  <c r="BK325" i="11"/>
  <c r="BL325" i="11"/>
  <c r="BM325" i="11"/>
  <c r="BN325" i="11"/>
  <c r="BO325" i="11"/>
  <c r="BP325" i="11"/>
  <c r="BQ325" i="11"/>
  <c r="BB325" i="11"/>
  <c r="BC325" i="11"/>
  <c r="BS325" i="11"/>
  <c r="BT325" i="11"/>
  <c r="BU325" i="11"/>
  <c r="BV325" i="11"/>
  <c r="BW325" i="11"/>
  <c r="BX325" i="11"/>
  <c r="BY325" i="11"/>
  <c r="CA325" i="11"/>
  <c r="CD325" i="11"/>
  <c r="CE325" i="11"/>
  <c r="C326" i="11"/>
  <c r="G326" i="11" a="1"/>
  <c r="G326" i="11"/>
  <c r="I326" i="11" a="1"/>
  <c r="I326" i="11"/>
  <c r="BA326" i="11"/>
  <c r="BD326" i="11"/>
  <c r="BE326" i="11"/>
  <c r="BF326" i="11"/>
  <c r="BG326" i="11"/>
  <c r="BH326" i="11"/>
  <c r="BI326" i="11"/>
  <c r="BJ326" i="11"/>
  <c r="BK326" i="11"/>
  <c r="BL326" i="11"/>
  <c r="BM326" i="11"/>
  <c r="BN326" i="11"/>
  <c r="BO326" i="11"/>
  <c r="BP326" i="11"/>
  <c r="BQ326" i="11"/>
  <c r="BB326" i="11"/>
  <c r="BC326" i="11"/>
  <c r="BS326" i="11"/>
  <c r="BT326" i="11"/>
  <c r="BU326" i="11"/>
  <c r="BV326" i="11"/>
  <c r="BW326" i="11"/>
  <c r="BX326" i="11"/>
  <c r="BY326" i="11"/>
  <c r="CA326" i="11"/>
  <c r="CD326" i="11"/>
  <c r="CE326" i="11"/>
  <c r="C327" i="11"/>
  <c r="G327" i="11" a="1"/>
  <c r="G327" i="11"/>
  <c r="I327" i="11" a="1"/>
  <c r="I327" i="11"/>
  <c r="BA327" i="11"/>
  <c r="BD327" i="11"/>
  <c r="BE327" i="11"/>
  <c r="BF327" i="11"/>
  <c r="BG327" i="11"/>
  <c r="BH327" i="11"/>
  <c r="BI327" i="11"/>
  <c r="BJ327" i="11"/>
  <c r="BK327" i="11"/>
  <c r="BL327" i="11"/>
  <c r="BM327" i="11"/>
  <c r="BN327" i="11"/>
  <c r="BO327" i="11"/>
  <c r="BP327" i="11"/>
  <c r="BQ327" i="11"/>
  <c r="BB327" i="11"/>
  <c r="BC327" i="11"/>
  <c r="BS327" i="11"/>
  <c r="BT327" i="11"/>
  <c r="BU327" i="11"/>
  <c r="BV327" i="11"/>
  <c r="BW327" i="11"/>
  <c r="BX327" i="11"/>
  <c r="BY327" i="11"/>
  <c r="CA327" i="11"/>
  <c r="CD327" i="11"/>
  <c r="CE327" i="11"/>
  <c r="C328" i="11"/>
  <c r="G328" i="11" a="1"/>
  <c r="G328" i="11"/>
  <c r="I328" i="11" a="1"/>
  <c r="I328" i="11"/>
  <c r="BA328" i="11"/>
  <c r="BD328" i="11"/>
  <c r="BE328" i="11"/>
  <c r="BF328" i="11"/>
  <c r="BG328" i="11"/>
  <c r="BH328" i="11"/>
  <c r="BI328" i="11"/>
  <c r="BJ328" i="11"/>
  <c r="BK328" i="11"/>
  <c r="BL328" i="11"/>
  <c r="BM328" i="11"/>
  <c r="BN328" i="11"/>
  <c r="BO328" i="11"/>
  <c r="BP328" i="11"/>
  <c r="BQ328" i="11"/>
  <c r="BB328" i="11"/>
  <c r="BC328" i="11"/>
  <c r="BS328" i="11"/>
  <c r="BT328" i="11"/>
  <c r="BU328" i="11"/>
  <c r="BV328" i="11"/>
  <c r="BW328" i="11"/>
  <c r="BX328" i="11"/>
  <c r="BY328" i="11"/>
  <c r="CA328" i="11"/>
  <c r="CD328" i="11"/>
  <c r="CE328" i="11"/>
  <c r="C329" i="11"/>
  <c r="G329" i="11" a="1"/>
  <c r="G329" i="11"/>
  <c r="I329" i="11" a="1"/>
  <c r="I329" i="11"/>
  <c r="BA329" i="11"/>
  <c r="BD329" i="11"/>
  <c r="BE329" i="11"/>
  <c r="BF329" i="11"/>
  <c r="BG329" i="11"/>
  <c r="BH329" i="11"/>
  <c r="BI329" i="11"/>
  <c r="BJ329" i="11"/>
  <c r="BK329" i="11"/>
  <c r="BL329" i="11"/>
  <c r="BM329" i="11"/>
  <c r="BN329" i="11"/>
  <c r="BO329" i="11"/>
  <c r="BP329" i="11"/>
  <c r="BQ329" i="11"/>
  <c r="BB329" i="11"/>
  <c r="BC329" i="11"/>
  <c r="BS329" i="11"/>
  <c r="BT329" i="11"/>
  <c r="BU329" i="11"/>
  <c r="BV329" i="11"/>
  <c r="BW329" i="11"/>
  <c r="BX329" i="11"/>
  <c r="BY329" i="11"/>
  <c r="CA329" i="11"/>
  <c r="CD329" i="11"/>
  <c r="CE329" i="11"/>
  <c r="C330" i="11"/>
  <c r="G330" i="11" a="1"/>
  <c r="G330" i="11"/>
  <c r="I330" i="11" a="1"/>
  <c r="I330" i="11"/>
  <c r="BA330" i="11"/>
  <c r="BD330" i="11"/>
  <c r="BE330" i="11"/>
  <c r="BF330" i="11"/>
  <c r="BG330" i="11"/>
  <c r="BH330" i="11"/>
  <c r="BI330" i="11"/>
  <c r="BJ330" i="11"/>
  <c r="BK330" i="11"/>
  <c r="BL330" i="11"/>
  <c r="BM330" i="11"/>
  <c r="BN330" i="11"/>
  <c r="BO330" i="11"/>
  <c r="BP330" i="11"/>
  <c r="BQ330" i="11"/>
  <c r="BB330" i="11"/>
  <c r="BC330" i="11"/>
  <c r="BS330" i="11"/>
  <c r="BT330" i="11"/>
  <c r="BU330" i="11"/>
  <c r="BV330" i="11"/>
  <c r="BW330" i="11"/>
  <c r="BX330" i="11"/>
  <c r="BY330" i="11"/>
  <c r="CA330" i="11"/>
  <c r="CD330" i="11"/>
  <c r="CE330" i="11"/>
  <c r="C331" i="11"/>
  <c r="G331" i="11" a="1"/>
  <c r="G331" i="11"/>
  <c r="I331" i="11" a="1"/>
  <c r="I331" i="11"/>
  <c r="BA331" i="11"/>
  <c r="BD331" i="11"/>
  <c r="BE331" i="11"/>
  <c r="BF331" i="11"/>
  <c r="BG331" i="11"/>
  <c r="BH331" i="11"/>
  <c r="BI331" i="11"/>
  <c r="BJ331" i="11"/>
  <c r="BK331" i="11"/>
  <c r="BL331" i="11"/>
  <c r="BM331" i="11"/>
  <c r="BN331" i="11"/>
  <c r="BO331" i="11"/>
  <c r="BP331" i="11"/>
  <c r="BQ331" i="11"/>
  <c r="BB331" i="11"/>
  <c r="BC331" i="11"/>
  <c r="BS331" i="11"/>
  <c r="BT331" i="11"/>
  <c r="BU331" i="11"/>
  <c r="BV331" i="11"/>
  <c r="BW331" i="11"/>
  <c r="BX331" i="11"/>
  <c r="BY331" i="11"/>
  <c r="CA331" i="11"/>
  <c r="CD331" i="11"/>
  <c r="CE331" i="11"/>
  <c r="C332" i="11"/>
  <c r="G332" i="11" a="1"/>
  <c r="G332" i="11"/>
  <c r="I332" i="11" a="1"/>
  <c r="I332" i="11"/>
  <c r="BA332" i="11"/>
  <c r="BD332" i="11"/>
  <c r="BE332" i="11"/>
  <c r="BF332" i="11"/>
  <c r="BG332" i="11"/>
  <c r="BH332" i="11"/>
  <c r="BI332" i="11"/>
  <c r="BJ332" i="11"/>
  <c r="BK332" i="11"/>
  <c r="BL332" i="11"/>
  <c r="BM332" i="11"/>
  <c r="BN332" i="11"/>
  <c r="BO332" i="11"/>
  <c r="BP332" i="11"/>
  <c r="BQ332" i="11"/>
  <c r="BB332" i="11"/>
  <c r="BC332" i="11"/>
  <c r="BS332" i="11"/>
  <c r="BT332" i="11"/>
  <c r="BU332" i="11"/>
  <c r="BV332" i="11"/>
  <c r="BW332" i="11"/>
  <c r="BX332" i="11"/>
  <c r="BY332" i="11"/>
  <c r="CA332" i="11"/>
  <c r="CD332" i="11"/>
  <c r="CE332" i="11"/>
  <c r="C333" i="11"/>
  <c r="G333" i="11" a="1"/>
  <c r="G333" i="11"/>
  <c r="I333" i="11" a="1"/>
  <c r="I333" i="11"/>
  <c r="BA333" i="11"/>
  <c r="BD333" i="11"/>
  <c r="BE333" i="11"/>
  <c r="BF333" i="11"/>
  <c r="BG333" i="11"/>
  <c r="BH333" i="11"/>
  <c r="BI333" i="11"/>
  <c r="BJ333" i="11"/>
  <c r="BK333" i="11"/>
  <c r="BL333" i="11"/>
  <c r="BM333" i="11"/>
  <c r="BN333" i="11"/>
  <c r="BO333" i="11"/>
  <c r="BP333" i="11"/>
  <c r="BQ333" i="11"/>
  <c r="BB333" i="11"/>
  <c r="BC333" i="11"/>
  <c r="BS333" i="11"/>
  <c r="BT333" i="11"/>
  <c r="BU333" i="11"/>
  <c r="BV333" i="11"/>
  <c r="BW333" i="11"/>
  <c r="BX333" i="11"/>
  <c r="BY333" i="11"/>
  <c r="CA333" i="11"/>
  <c r="CD333" i="11"/>
  <c r="CE333" i="11"/>
  <c r="C334" i="11"/>
  <c r="G334" i="11" a="1"/>
  <c r="G334" i="11"/>
  <c r="I334" i="11" a="1"/>
  <c r="I334" i="11"/>
  <c r="BA334" i="11"/>
  <c r="BD334" i="11"/>
  <c r="BE334" i="11"/>
  <c r="BF334" i="11"/>
  <c r="BG334" i="11"/>
  <c r="BH334" i="11"/>
  <c r="BI334" i="11"/>
  <c r="BJ334" i="11"/>
  <c r="BK334" i="11"/>
  <c r="BL334" i="11"/>
  <c r="BM334" i="11"/>
  <c r="BN334" i="11"/>
  <c r="BO334" i="11"/>
  <c r="BP334" i="11"/>
  <c r="BQ334" i="11"/>
  <c r="BB334" i="11"/>
  <c r="BC334" i="11"/>
  <c r="BS334" i="11"/>
  <c r="BT334" i="11"/>
  <c r="BU334" i="11"/>
  <c r="BV334" i="11"/>
  <c r="BW334" i="11"/>
  <c r="BX334" i="11"/>
  <c r="BY334" i="11"/>
  <c r="CA334" i="11"/>
  <c r="CD334" i="11"/>
  <c r="CE334" i="11"/>
  <c r="C335" i="11"/>
  <c r="G335" i="11" a="1"/>
  <c r="G335" i="11"/>
  <c r="I335" i="11" a="1"/>
  <c r="I335" i="11"/>
  <c r="BA335" i="11"/>
  <c r="BD335" i="11"/>
  <c r="BE335" i="11"/>
  <c r="BF335" i="11"/>
  <c r="BG335" i="11"/>
  <c r="BH335" i="11"/>
  <c r="BI335" i="11"/>
  <c r="BJ335" i="11"/>
  <c r="BK335" i="11"/>
  <c r="BL335" i="11"/>
  <c r="BM335" i="11"/>
  <c r="BN335" i="11"/>
  <c r="BO335" i="11"/>
  <c r="BP335" i="11"/>
  <c r="BQ335" i="11"/>
  <c r="BB335" i="11"/>
  <c r="BC335" i="11"/>
  <c r="BS335" i="11"/>
  <c r="BT335" i="11"/>
  <c r="BU335" i="11"/>
  <c r="BV335" i="11"/>
  <c r="BW335" i="11"/>
  <c r="BX335" i="11"/>
  <c r="BY335" i="11"/>
  <c r="CA335" i="11"/>
  <c r="CD335" i="11"/>
  <c r="CE335" i="11"/>
  <c r="C336" i="11"/>
  <c r="G336" i="11" a="1"/>
  <c r="G336" i="11"/>
  <c r="I336" i="11" a="1"/>
  <c r="I336" i="11"/>
  <c r="BA336" i="11"/>
  <c r="BD336" i="11"/>
  <c r="BE336" i="11"/>
  <c r="BF336" i="11"/>
  <c r="BG336" i="11"/>
  <c r="BH336" i="11"/>
  <c r="BI336" i="11"/>
  <c r="BJ336" i="11"/>
  <c r="BK336" i="11"/>
  <c r="BL336" i="11"/>
  <c r="BM336" i="11"/>
  <c r="BN336" i="11"/>
  <c r="BO336" i="11"/>
  <c r="BP336" i="11"/>
  <c r="BQ336" i="11"/>
  <c r="BB336" i="11"/>
  <c r="BC336" i="11"/>
  <c r="BS336" i="11"/>
  <c r="BT336" i="11"/>
  <c r="BU336" i="11"/>
  <c r="BV336" i="11"/>
  <c r="BW336" i="11"/>
  <c r="BX336" i="11"/>
  <c r="BY336" i="11"/>
  <c r="CA336" i="11"/>
  <c r="CD336" i="11"/>
  <c r="CE336" i="11"/>
  <c r="C337" i="11"/>
  <c r="G337" i="11" a="1"/>
  <c r="G337" i="11"/>
  <c r="I337" i="11" a="1"/>
  <c r="I337" i="11"/>
  <c r="BA337" i="11"/>
  <c r="BD337" i="11"/>
  <c r="BE337" i="11"/>
  <c r="BF337" i="11"/>
  <c r="BG337" i="11"/>
  <c r="BH337" i="11"/>
  <c r="BI337" i="11"/>
  <c r="BJ337" i="11"/>
  <c r="BK337" i="11"/>
  <c r="BL337" i="11"/>
  <c r="BM337" i="11"/>
  <c r="BN337" i="11"/>
  <c r="BO337" i="11"/>
  <c r="BP337" i="11"/>
  <c r="BQ337" i="11"/>
  <c r="BB337" i="11"/>
  <c r="BC337" i="11"/>
  <c r="BS337" i="11"/>
  <c r="BT337" i="11"/>
  <c r="BU337" i="11"/>
  <c r="BV337" i="11"/>
  <c r="BW337" i="11"/>
  <c r="BX337" i="11"/>
  <c r="BY337" i="11"/>
  <c r="CA337" i="11"/>
  <c r="CD337" i="11"/>
  <c r="CE337" i="11"/>
  <c r="C338" i="11"/>
  <c r="G338" i="11" a="1"/>
  <c r="G338" i="11"/>
  <c r="I338" i="11" a="1"/>
  <c r="I338" i="11"/>
  <c r="BA338" i="11"/>
  <c r="BD338" i="11"/>
  <c r="BE338" i="11"/>
  <c r="BF338" i="11"/>
  <c r="BG338" i="11"/>
  <c r="BH338" i="11"/>
  <c r="BI338" i="11"/>
  <c r="BJ338" i="11"/>
  <c r="BK338" i="11"/>
  <c r="BL338" i="11"/>
  <c r="BM338" i="11"/>
  <c r="BN338" i="11"/>
  <c r="BO338" i="11"/>
  <c r="BP338" i="11"/>
  <c r="BQ338" i="11"/>
  <c r="BB338" i="11"/>
  <c r="BC338" i="11"/>
  <c r="BS338" i="11"/>
  <c r="BT338" i="11"/>
  <c r="BU338" i="11"/>
  <c r="BV338" i="11"/>
  <c r="BW338" i="11"/>
  <c r="BX338" i="11"/>
  <c r="BY338" i="11"/>
  <c r="CA338" i="11"/>
  <c r="CD338" i="11"/>
  <c r="CE338" i="11"/>
  <c r="C339" i="11"/>
  <c r="G339" i="11" a="1"/>
  <c r="G339" i="11"/>
  <c r="I339" i="11" a="1"/>
  <c r="I339" i="11"/>
  <c r="BA339" i="11"/>
  <c r="BD339" i="11"/>
  <c r="BE339" i="11"/>
  <c r="BF339" i="11"/>
  <c r="BG339" i="11"/>
  <c r="BH339" i="11"/>
  <c r="BI339" i="11"/>
  <c r="BJ339" i="11"/>
  <c r="BK339" i="11"/>
  <c r="BL339" i="11"/>
  <c r="BM339" i="11"/>
  <c r="BN339" i="11"/>
  <c r="BO339" i="11"/>
  <c r="BP339" i="11"/>
  <c r="BQ339" i="11"/>
  <c r="BB339" i="11"/>
  <c r="BC339" i="11"/>
  <c r="BS339" i="11"/>
  <c r="BT339" i="11"/>
  <c r="BU339" i="11"/>
  <c r="BV339" i="11"/>
  <c r="BW339" i="11"/>
  <c r="BX339" i="11"/>
  <c r="BY339" i="11"/>
  <c r="CA339" i="11"/>
  <c r="CD339" i="11"/>
  <c r="CE339" i="11"/>
  <c r="C340" i="11"/>
  <c r="G340" i="11" a="1"/>
  <c r="G340" i="11"/>
  <c r="I340" i="11" a="1"/>
  <c r="I340" i="11"/>
  <c r="BA340" i="11"/>
  <c r="BD340" i="11"/>
  <c r="BE340" i="11"/>
  <c r="BF340" i="11"/>
  <c r="BG340" i="11"/>
  <c r="BH340" i="11"/>
  <c r="BI340" i="11"/>
  <c r="BJ340" i="11"/>
  <c r="BK340" i="11"/>
  <c r="BL340" i="11"/>
  <c r="BM340" i="11"/>
  <c r="BN340" i="11"/>
  <c r="BO340" i="11"/>
  <c r="BP340" i="11"/>
  <c r="BQ340" i="11"/>
  <c r="BB340" i="11"/>
  <c r="BC340" i="11"/>
  <c r="BS340" i="11"/>
  <c r="BT340" i="11"/>
  <c r="BU340" i="11"/>
  <c r="BV340" i="11"/>
  <c r="BW340" i="11"/>
  <c r="BX340" i="11"/>
  <c r="BY340" i="11"/>
  <c r="CA340" i="11"/>
  <c r="CD340" i="11"/>
  <c r="CE340" i="11"/>
  <c r="C341" i="11"/>
  <c r="G341" i="11" a="1"/>
  <c r="G341" i="11"/>
  <c r="I341" i="11" a="1"/>
  <c r="I341" i="11"/>
  <c r="BA341" i="11"/>
  <c r="BD341" i="11"/>
  <c r="BE341" i="11"/>
  <c r="BF341" i="11"/>
  <c r="BG341" i="11"/>
  <c r="BH341" i="11"/>
  <c r="BI341" i="11"/>
  <c r="BJ341" i="11"/>
  <c r="BK341" i="11"/>
  <c r="BL341" i="11"/>
  <c r="BM341" i="11"/>
  <c r="BN341" i="11"/>
  <c r="BO341" i="11"/>
  <c r="BP341" i="11"/>
  <c r="BQ341" i="11"/>
  <c r="BB341" i="11"/>
  <c r="BC341" i="11"/>
  <c r="BS341" i="11"/>
  <c r="BT341" i="11"/>
  <c r="BU341" i="11"/>
  <c r="BV341" i="11"/>
  <c r="BW341" i="11"/>
  <c r="BX341" i="11"/>
  <c r="BY341" i="11"/>
  <c r="CA341" i="11"/>
  <c r="CD341" i="11"/>
  <c r="CE341" i="11"/>
  <c r="C342" i="11"/>
  <c r="G342" i="11" a="1"/>
  <c r="G342" i="11"/>
  <c r="I342" i="11" a="1"/>
  <c r="I342" i="11"/>
  <c r="BA342" i="11"/>
  <c r="BD342" i="11"/>
  <c r="BE342" i="11"/>
  <c r="BF342" i="11"/>
  <c r="BG342" i="11"/>
  <c r="BH342" i="11"/>
  <c r="BI342" i="11"/>
  <c r="BJ342" i="11"/>
  <c r="BK342" i="11"/>
  <c r="BL342" i="11"/>
  <c r="BM342" i="11"/>
  <c r="BN342" i="11"/>
  <c r="BO342" i="11"/>
  <c r="BP342" i="11"/>
  <c r="BQ342" i="11"/>
  <c r="BB342" i="11"/>
  <c r="BC342" i="11"/>
  <c r="BS342" i="11"/>
  <c r="BT342" i="11"/>
  <c r="BU342" i="11"/>
  <c r="BV342" i="11"/>
  <c r="BW342" i="11"/>
  <c r="BX342" i="11"/>
  <c r="BY342" i="11"/>
  <c r="CA342" i="11"/>
  <c r="CD342" i="11"/>
  <c r="CE342" i="11"/>
  <c r="C343" i="11"/>
  <c r="G343" i="11" a="1"/>
  <c r="G343" i="11"/>
  <c r="I343" i="11" a="1"/>
  <c r="I343" i="11"/>
  <c r="BA343" i="11"/>
  <c r="BD343" i="11"/>
  <c r="BE343" i="11"/>
  <c r="BF343" i="11"/>
  <c r="BG343" i="11"/>
  <c r="BH343" i="11"/>
  <c r="BI343" i="11"/>
  <c r="BJ343" i="11"/>
  <c r="BK343" i="11"/>
  <c r="BL343" i="11"/>
  <c r="BM343" i="11"/>
  <c r="BN343" i="11"/>
  <c r="BO343" i="11"/>
  <c r="BP343" i="11"/>
  <c r="BQ343" i="11"/>
  <c r="BB343" i="11"/>
  <c r="BC343" i="11"/>
  <c r="BS343" i="11"/>
  <c r="BT343" i="11"/>
  <c r="BU343" i="11"/>
  <c r="BV343" i="11"/>
  <c r="BW343" i="11"/>
  <c r="BX343" i="11"/>
  <c r="BY343" i="11"/>
  <c r="CA343" i="11"/>
  <c r="CD343" i="11"/>
  <c r="CE343" i="11"/>
  <c r="C344" i="11"/>
  <c r="G344" i="11" a="1"/>
  <c r="G344" i="11"/>
  <c r="I344" i="11" a="1"/>
  <c r="I344" i="11"/>
  <c r="BA344" i="11"/>
  <c r="BD344" i="11"/>
  <c r="BE344" i="11"/>
  <c r="BF344" i="11"/>
  <c r="BG344" i="11"/>
  <c r="BH344" i="11"/>
  <c r="BI344" i="11"/>
  <c r="BJ344" i="11"/>
  <c r="BK344" i="11"/>
  <c r="BL344" i="11"/>
  <c r="BM344" i="11"/>
  <c r="BN344" i="11"/>
  <c r="BO344" i="11"/>
  <c r="BP344" i="11"/>
  <c r="BQ344" i="11"/>
  <c r="BB344" i="11"/>
  <c r="BC344" i="11"/>
  <c r="BS344" i="11"/>
  <c r="BT344" i="11"/>
  <c r="BU344" i="11"/>
  <c r="BV344" i="11"/>
  <c r="BW344" i="11"/>
  <c r="BX344" i="11"/>
  <c r="BY344" i="11"/>
  <c r="CA344" i="11"/>
  <c r="CD344" i="11"/>
  <c r="CE344" i="11"/>
  <c r="C345" i="11"/>
  <c r="G345" i="11" a="1"/>
  <c r="G345" i="11"/>
  <c r="I345" i="11" a="1"/>
  <c r="I345" i="11"/>
  <c r="BA345" i="11"/>
  <c r="BD345" i="11"/>
  <c r="BE345" i="11"/>
  <c r="BF345" i="11"/>
  <c r="BG345" i="11"/>
  <c r="BH345" i="11"/>
  <c r="BI345" i="11"/>
  <c r="BJ345" i="11"/>
  <c r="BK345" i="11"/>
  <c r="BL345" i="11"/>
  <c r="BM345" i="11"/>
  <c r="BN345" i="11"/>
  <c r="BO345" i="11"/>
  <c r="BP345" i="11"/>
  <c r="BQ345" i="11"/>
  <c r="BB345" i="11"/>
  <c r="BC345" i="11"/>
  <c r="BS345" i="11"/>
  <c r="BT345" i="11"/>
  <c r="BU345" i="11"/>
  <c r="BV345" i="11"/>
  <c r="BW345" i="11"/>
  <c r="BX345" i="11"/>
  <c r="BY345" i="11"/>
  <c r="CA345" i="11"/>
  <c r="CD345" i="11"/>
  <c r="CE345" i="11"/>
  <c r="C346" i="11"/>
  <c r="G346" i="11" a="1"/>
  <c r="G346" i="11"/>
  <c r="I346" i="11" a="1"/>
  <c r="I346" i="11"/>
  <c r="BA346" i="11"/>
  <c r="BD346" i="11"/>
  <c r="BE346" i="11"/>
  <c r="BF346" i="11"/>
  <c r="BG346" i="11"/>
  <c r="BH346" i="11"/>
  <c r="BI346" i="11"/>
  <c r="BJ346" i="11"/>
  <c r="BK346" i="11"/>
  <c r="BL346" i="11"/>
  <c r="BM346" i="11"/>
  <c r="BN346" i="11"/>
  <c r="BO346" i="11"/>
  <c r="BP346" i="11"/>
  <c r="BQ346" i="11"/>
  <c r="BB346" i="11"/>
  <c r="BC346" i="11"/>
  <c r="BS346" i="11"/>
  <c r="BT346" i="11"/>
  <c r="BU346" i="11"/>
  <c r="BV346" i="11"/>
  <c r="BW346" i="11"/>
  <c r="BX346" i="11"/>
  <c r="BY346" i="11"/>
  <c r="CA346" i="11"/>
  <c r="CD346" i="11"/>
  <c r="CE346" i="11"/>
  <c r="C347" i="11"/>
  <c r="G347" i="11" a="1"/>
  <c r="G347" i="11"/>
  <c r="I347" i="11" a="1"/>
  <c r="I347" i="11"/>
  <c r="BA347" i="11"/>
  <c r="BD347" i="11"/>
  <c r="BE347" i="11"/>
  <c r="BF347" i="11"/>
  <c r="BG347" i="11"/>
  <c r="BH347" i="11"/>
  <c r="BI347" i="11"/>
  <c r="BJ347" i="11"/>
  <c r="BK347" i="11"/>
  <c r="BL347" i="11"/>
  <c r="BM347" i="11"/>
  <c r="BN347" i="11"/>
  <c r="BO347" i="11"/>
  <c r="BP347" i="11"/>
  <c r="BQ347" i="11"/>
  <c r="BB347" i="11"/>
  <c r="BC347" i="11"/>
  <c r="BS347" i="11"/>
  <c r="BT347" i="11"/>
  <c r="BU347" i="11"/>
  <c r="BV347" i="11"/>
  <c r="BW347" i="11"/>
  <c r="BX347" i="11"/>
  <c r="BY347" i="11"/>
  <c r="CA347" i="11"/>
  <c r="CD347" i="11"/>
  <c r="CE347" i="11"/>
  <c r="C348" i="11"/>
  <c r="G348" i="11" a="1"/>
  <c r="G348" i="11"/>
  <c r="I348" i="11" a="1"/>
  <c r="I348" i="11"/>
  <c r="BA348" i="11"/>
  <c r="BD348" i="11"/>
  <c r="BE348" i="11"/>
  <c r="BF348" i="11"/>
  <c r="BG348" i="11"/>
  <c r="BH348" i="11"/>
  <c r="BI348" i="11"/>
  <c r="BJ348" i="11"/>
  <c r="BK348" i="11"/>
  <c r="BL348" i="11"/>
  <c r="BM348" i="11"/>
  <c r="BN348" i="11"/>
  <c r="BO348" i="11"/>
  <c r="BP348" i="11"/>
  <c r="BQ348" i="11"/>
  <c r="BB348" i="11"/>
  <c r="BC348" i="11"/>
  <c r="BS348" i="11"/>
  <c r="BT348" i="11"/>
  <c r="BU348" i="11"/>
  <c r="BV348" i="11"/>
  <c r="BW348" i="11"/>
  <c r="BX348" i="11"/>
  <c r="BY348" i="11"/>
  <c r="CA348" i="11"/>
  <c r="CD348" i="11"/>
  <c r="CE348" i="11"/>
  <c r="C349" i="11"/>
  <c r="G349" i="11" a="1"/>
  <c r="G349" i="11"/>
  <c r="I349" i="11" a="1"/>
  <c r="I349" i="11"/>
  <c r="BA349" i="11"/>
  <c r="BD349" i="11"/>
  <c r="BE349" i="11"/>
  <c r="BF349" i="11"/>
  <c r="BG349" i="11"/>
  <c r="BH349" i="11"/>
  <c r="BI349" i="11"/>
  <c r="BJ349" i="11"/>
  <c r="BK349" i="11"/>
  <c r="BL349" i="11"/>
  <c r="BM349" i="11"/>
  <c r="BN349" i="11"/>
  <c r="BO349" i="11"/>
  <c r="BP349" i="11"/>
  <c r="BQ349" i="11"/>
  <c r="BB349" i="11"/>
  <c r="BC349" i="11"/>
  <c r="BS349" i="11"/>
  <c r="BT349" i="11"/>
  <c r="BU349" i="11"/>
  <c r="BV349" i="11"/>
  <c r="BW349" i="11"/>
  <c r="BX349" i="11"/>
  <c r="BY349" i="11"/>
  <c r="CA349" i="11"/>
  <c r="CD349" i="11"/>
  <c r="CE349" i="11"/>
  <c r="C350" i="11"/>
  <c r="G350" i="11" a="1"/>
  <c r="G350" i="11"/>
  <c r="I350" i="11" a="1"/>
  <c r="I350" i="11"/>
  <c r="BA350" i="11"/>
  <c r="BD350" i="11"/>
  <c r="BE350" i="11"/>
  <c r="BF350" i="11"/>
  <c r="BG350" i="11"/>
  <c r="BH350" i="11"/>
  <c r="BI350" i="11"/>
  <c r="BJ350" i="11"/>
  <c r="BK350" i="11"/>
  <c r="BL350" i="11"/>
  <c r="BM350" i="11"/>
  <c r="BN350" i="11"/>
  <c r="BO350" i="11"/>
  <c r="BP350" i="11"/>
  <c r="BQ350" i="11"/>
  <c r="BB350" i="11"/>
  <c r="BC350" i="11"/>
  <c r="BS350" i="11"/>
  <c r="BT350" i="11"/>
  <c r="BU350" i="11"/>
  <c r="BV350" i="11"/>
  <c r="BW350" i="11"/>
  <c r="BX350" i="11"/>
  <c r="BY350" i="11"/>
  <c r="CA350" i="11"/>
  <c r="CD350" i="11"/>
  <c r="CE350" i="11"/>
  <c r="C351" i="11"/>
  <c r="G351" i="11" a="1"/>
  <c r="G351" i="11"/>
  <c r="I351" i="11" a="1"/>
  <c r="I351" i="11"/>
  <c r="BA351" i="11"/>
  <c r="BD351" i="11"/>
  <c r="BE351" i="11"/>
  <c r="BF351" i="11"/>
  <c r="BG351" i="11"/>
  <c r="BH351" i="11"/>
  <c r="BI351" i="11"/>
  <c r="BJ351" i="11"/>
  <c r="BK351" i="11"/>
  <c r="BL351" i="11"/>
  <c r="BM351" i="11"/>
  <c r="BN351" i="11"/>
  <c r="BO351" i="11"/>
  <c r="BP351" i="11"/>
  <c r="BQ351" i="11"/>
  <c r="BB351" i="11"/>
  <c r="BC351" i="11"/>
  <c r="BS351" i="11"/>
  <c r="BT351" i="11"/>
  <c r="BU351" i="11"/>
  <c r="BV351" i="11"/>
  <c r="BW351" i="11"/>
  <c r="BX351" i="11"/>
  <c r="BY351" i="11"/>
  <c r="CA351" i="11"/>
  <c r="CD351" i="11"/>
  <c r="CE351" i="11"/>
  <c r="C352" i="11"/>
  <c r="G352" i="11" a="1"/>
  <c r="G352" i="11"/>
  <c r="I352" i="11" a="1"/>
  <c r="I352" i="11"/>
  <c r="BA352" i="11"/>
  <c r="BD352" i="11"/>
  <c r="BE352" i="11"/>
  <c r="BF352" i="11"/>
  <c r="BG352" i="11"/>
  <c r="BH352" i="11"/>
  <c r="BI352" i="11"/>
  <c r="BJ352" i="11"/>
  <c r="BK352" i="11"/>
  <c r="BL352" i="11"/>
  <c r="BM352" i="11"/>
  <c r="BN352" i="11"/>
  <c r="BO352" i="11"/>
  <c r="BP352" i="11"/>
  <c r="BQ352" i="11"/>
  <c r="BB352" i="11"/>
  <c r="BC352" i="11"/>
  <c r="BS352" i="11"/>
  <c r="BT352" i="11"/>
  <c r="BU352" i="11"/>
  <c r="BV352" i="11"/>
  <c r="BW352" i="11"/>
  <c r="BX352" i="11"/>
  <c r="BY352" i="11"/>
  <c r="CA352" i="11"/>
  <c r="CD352" i="11"/>
  <c r="CE352" i="11"/>
  <c r="C353" i="11"/>
  <c r="G353" i="11" a="1"/>
  <c r="G353" i="11"/>
  <c r="I353" i="11" a="1"/>
  <c r="I353" i="11"/>
  <c r="BA353" i="11"/>
  <c r="BD353" i="11"/>
  <c r="BE353" i="11"/>
  <c r="BF353" i="11"/>
  <c r="BG353" i="11"/>
  <c r="BH353" i="11"/>
  <c r="BI353" i="11"/>
  <c r="BJ353" i="11"/>
  <c r="BK353" i="11"/>
  <c r="BL353" i="11"/>
  <c r="BM353" i="11"/>
  <c r="BN353" i="11"/>
  <c r="BO353" i="11"/>
  <c r="BP353" i="11"/>
  <c r="BQ353" i="11"/>
  <c r="BB353" i="11"/>
  <c r="BC353" i="11"/>
  <c r="BS353" i="11"/>
  <c r="BT353" i="11"/>
  <c r="BU353" i="11"/>
  <c r="BV353" i="11"/>
  <c r="BW353" i="11"/>
  <c r="BX353" i="11"/>
  <c r="BY353" i="11"/>
  <c r="CA353" i="11"/>
  <c r="CD353" i="11"/>
  <c r="CE353" i="11"/>
  <c r="C354" i="11"/>
  <c r="G354" i="11" a="1"/>
  <c r="G354" i="11"/>
  <c r="I354" i="11" a="1"/>
  <c r="I354" i="11"/>
  <c r="BA354" i="11"/>
  <c r="BD354" i="11"/>
  <c r="BE354" i="11"/>
  <c r="BF354" i="11"/>
  <c r="BG354" i="11"/>
  <c r="BH354" i="11"/>
  <c r="BI354" i="11"/>
  <c r="BJ354" i="11"/>
  <c r="BK354" i="11"/>
  <c r="BL354" i="11"/>
  <c r="BM354" i="11"/>
  <c r="BN354" i="11"/>
  <c r="BO354" i="11"/>
  <c r="BP354" i="11"/>
  <c r="BQ354" i="11"/>
  <c r="BB354" i="11"/>
  <c r="BC354" i="11"/>
  <c r="BS354" i="11"/>
  <c r="BT354" i="11"/>
  <c r="BU354" i="11"/>
  <c r="BV354" i="11"/>
  <c r="BW354" i="11"/>
  <c r="BX354" i="11"/>
  <c r="BY354" i="11"/>
  <c r="CA354" i="11"/>
  <c r="CD354" i="11"/>
  <c r="CE354" i="11"/>
  <c r="C355" i="11"/>
  <c r="G355" i="11" a="1"/>
  <c r="G355" i="11"/>
  <c r="I355" i="11" a="1"/>
  <c r="I355" i="11"/>
  <c r="BA355" i="11"/>
  <c r="BD355" i="11"/>
  <c r="BE355" i="11"/>
  <c r="BF355" i="11"/>
  <c r="BG355" i="11"/>
  <c r="BH355" i="11"/>
  <c r="BI355" i="11"/>
  <c r="BJ355" i="11"/>
  <c r="BK355" i="11"/>
  <c r="BL355" i="11"/>
  <c r="BM355" i="11"/>
  <c r="BN355" i="11"/>
  <c r="BO355" i="11"/>
  <c r="BP355" i="11"/>
  <c r="BQ355" i="11"/>
  <c r="BB355" i="11"/>
  <c r="BC355" i="11"/>
  <c r="BS355" i="11"/>
  <c r="BT355" i="11"/>
  <c r="BU355" i="11"/>
  <c r="BV355" i="11"/>
  <c r="BW355" i="11"/>
  <c r="BX355" i="11"/>
  <c r="BY355" i="11"/>
  <c r="CA355" i="11"/>
  <c r="CD355" i="11"/>
  <c r="CE355" i="11"/>
  <c r="C356" i="11"/>
  <c r="G356" i="11" a="1"/>
  <c r="G356" i="11"/>
  <c r="I356" i="11" a="1"/>
  <c r="I356" i="11"/>
  <c r="BA356" i="11"/>
  <c r="BD356" i="11"/>
  <c r="BE356" i="11"/>
  <c r="BF356" i="11"/>
  <c r="BG356" i="11"/>
  <c r="BH356" i="11"/>
  <c r="BI356" i="11"/>
  <c r="BJ356" i="11"/>
  <c r="BK356" i="11"/>
  <c r="BL356" i="11"/>
  <c r="BM356" i="11"/>
  <c r="BN356" i="11"/>
  <c r="BO356" i="11"/>
  <c r="BP356" i="11"/>
  <c r="BQ356" i="11"/>
  <c r="BB356" i="11"/>
  <c r="BC356" i="11"/>
  <c r="BS356" i="11"/>
  <c r="BT356" i="11"/>
  <c r="BU356" i="11"/>
  <c r="BV356" i="11"/>
  <c r="BW356" i="11"/>
  <c r="BX356" i="11"/>
  <c r="BY356" i="11"/>
  <c r="CA356" i="11"/>
  <c r="CD356" i="11"/>
  <c r="CE356" i="11"/>
  <c r="C357" i="11"/>
  <c r="G357" i="11" a="1"/>
  <c r="G357" i="11"/>
  <c r="I357" i="11" a="1"/>
  <c r="I357" i="11"/>
  <c r="BA357" i="11"/>
  <c r="BD357" i="11"/>
  <c r="BE357" i="11"/>
  <c r="BF357" i="11"/>
  <c r="BG357" i="11"/>
  <c r="BH357" i="11"/>
  <c r="BI357" i="11"/>
  <c r="BJ357" i="11"/>
  <c r="BK357" i="11"/>
  <c r="BL357" i="11"/>
  <c r="BM357" i="11"/>
  <c r="BN357" i="11"/>
  <c r="BO357" i="11"/>
  <c r="BP357" i="11"/>
  <c r="BQ357" i="11"/>
  <c r="BB357" i="11"/>
  <c r="BC357" i="11"/>
  <c r="BS357" i="11"/>
  <c r="BT357" i="11"/>
  <c r="BU357" i="11"/>
  <c r="BV357" i="11"/>
  <c r="BW357" i="11"/>
  <c r="BX357" i="11"/>
  <c r="BY357" i="11"/>
  <c r="CA357" i="11"/>
  <c r="CD357" i="11"/>
  <c r="CE357" i="11"/>
  <c r="C358" i="11"/>
  <c r="G358" i="11" a="1"/>
  <c r="G358" i="11"/>
  <c r="I358" i="11" a="1"/>
  <c r="I358" i="11"/>
  <c r="BA358" i="11"/>
  <c r="BD358" i="11"/>
  <c r="BE358" i="11"/>
  <c r="BF358" i="11"/>
  <c r="BG358" i="11"/>
  <c r="BH358" i="11"/>
  <c r="BI358" i="11"/>
  <c r="BJ358" i="11"/>
  <c r="BK358" i="11"/>
  <c r="BL358" i="11"/>
  <c r="BM358" i="11"/>
  <c r="BN358" i="11"/>
  <c r="BO358" i="11"/>
  <c r="BP358" i="11"/>
  <c r="BQ358" i="11"/>
  <c r="BB358" i="11"/>
  <c r="BC358" i="11"/>
  <c r="BS358" i="11"/>
  <c r="BT358" i="11"/>
  <c r="BU358" i="11"/>
  <c r="BV358" i="11"/>
  <c r="BW358" i="11"/>
  <c r="BX358" i="11"/>
  <c r="BY358" i="11"/>
  <c r="CA358" i="11"/>
  <c r="CD358" i="11"/>
  <c r="CE358" i="11"/>
  <c r="C359" i="11"/>
  <c r="G359" i="11" a="1"/>
  <c r="G359" i="11"/>
  <c r="I359" i="11" a="1"/>
  <c r="I359" i="11"/>
  <c r="BA359" i="11"/>
  <c r="BD359" i="11"/>
  <c r="BE359" i="11"/>
  <c r="BF359" i="11"/>
  <c r="BG359" i="11"/>
  <c r="BH359" i="11"/>
  <c r="BI359" i="11"/>
  <c r="BJ359" i="11"/>
  <c r="BK359" i="11"/>
  <c r="BL359" i="11"/>
  <c r="BM359" i="11"/>
  <c r="BN359" i="11"/>
  <c r="BO359" i="11"/>
  <c r="BP359" i="11"/>
  <c r="BQ359" i="11"/>
  <c r="BB359" i="11"/>
  <c r="BC359" i="11"/>
  <c r="BS359" i="11"/>
  <c r="BT359" i="11"/>
  <c r="BU359" i="11"/>
  <c r="BV359" i="11"/>
  <c r="BW359" i="11"/>
  <c r="BX359" i="11"/>
  <c r="BY359" i="11"/>
  <c r="CA359" i="11"/>
  <c r="CD359" i="11"/>
  <c r="CE359" i="11"/>
  <c r="C360" i="11"/>
  <c r="G360" i="11" a="1"/>
  <c r="G360" i="11"/>
  <c r="I360" i="11" a="1"/>
  <c r="I360" i="11"/>
  <c r="BA360" i="11"/>
  <c r="BD360" i="11"/>
  <c r="BE360" i="11"/>
  <c r="BF360" i="11"/>
  <c r="BG360" i="11"/>
  <c r="BH360" i="11"/>
  <c r="BI360" i="11"/>
  <c r="BJ360" i="11"/>
  <c r="BK360" i="11"/>
  <c r="BL360" i="11"/>
  <c r="BM360" i="11"/>
  <c r="BN360" i="11"/>
  <c r="BO360" i="11"/>
  <c r="BP360" i="11"/>
  <c r="BQ360" i="11"/>
  <c r="BB360" i="11"/>
  <c r="BC360" i="11"/>
  <c r="BS360" i="11"/>
  <c r="BT360" i="11"/>
  <c r="BU360" i="11"/>
  <c r="BV360" i="11"/>
  <c r="BW360" i="11"/>
  <c r="BX360" i="11"/>
  <c r="BY360" i="11"/>
  <c r="CA360" i="11"/>
  <c r="CD360" i="11"/>
  <c r="CE360" i="11"/>
  <c r="C361" i="11"/>
  <c r="G361" i="11" a="1"/>
  <c r="G361" i="11"/>
  <c r="I361" i="11" a="1"/>
  <c r="I361" i="11"/>
  <c r="BA361" i="11"/>
  <c r="BD361" i="11"/>
  <c r="BE361" i="11"/>
  <c r="BF361" i="11"/>
  <c r="BG361" i="11"/>
  <c r="BH361" i="11"/>
  <c r="BI361" i="11"/>
  <c r="BJ361" i="11"/>
  <c r="BK361" i="11"/>
  <c r="BL361" i="11"/>
  <c r="BM361" i="11"/>
  <c r="BN361" i="11"/>
  <c r="BO361" i="11"/>
  <c r="BP361" i="11"/>
  <c r="BQ361" i="11"/>
  <c r="BB361" i="11"/>
  <c r="BC361" i="11"/>
  <c r="BS361" i="11"/>
  <c r="BT361" i="11"/>
  <c r="BU361" i="11"/>
  <c r="BV361" i="11"/>
  <c r="BW361" i="11"/>
  <c r="BX361" i="11"/>
  <c r="BY361" i="11"/>
  <c r="CA361" i="11"/>
  <c r="CD361" i="11"/>
  <c r="CE361" i="11"/>
  <c r="C362" i="11"/>
  <c r="G362" i="11" a="1"/>
  <c r="G362" i="11"/>
  <c r="I362" i="11" a="1"/>
  <c r="I362" i="11"/>
  <c r="BA362" i="11"/>
  <c r="BD362" i="11"/>
  <c r="BE362" i="11"/>
  <c r="BF362" i="11"/>
  <c r="BG362" i="11"/>
  <c r="BH362" i="11"/>
  <c r="BI362" i="11"/>
  <c r="BJ362" i="11"/>
  <c r="BK362" i="11"/>
  <c r="BL362" i="11"/>
  <c r="BM362" i="11"/>
  <c r="BN362" i="11"/>
  <c r="BO362" i="11"/>
  <c r="BP362" i="11"/>
  <c r="BQ362" i="11"/>
  <c r="BB362" i="11"/>
  <c r="BC362" i="11"/>
  <c r="BS362" i="11"/>
  <c r="BT362" i="11"/>
  <c r="BU362" i="11"/>
  <c r="BV362" i="11"/>
  <c r="BW362" i="11"/>
  <c r="BX362" i="11"/>
  <c r="BY362" i="11"/>
  <c r="CA362" i="11"/>
  <c r="CD362" i="11"/>
  <c r="CE362" i="11"/>
  <c r="C363" i="11"/>
  <c r="G363" i="11" a="1"/>
  <c r="G363" i="11"/>
  <c r="I363" i="11" a="1"/>
  <c r="I363" i="11"/>
  <c r="BA363" i="11"/>
  <c r="BD363" i="11"/>
  <c r="BE363" i="11"/>
  <c r="BF363" i="11"/>
  <c r="BG363" i="11"/>
  <c r="BH363" i="11"/>
  <c r="BI363" i="11"/>
  <c r="BJ363" i="11"/>
  <c r="BK363" i="11"/>
  <c r="BL363" i="11"/>
  <c r="BM363" i="11"/>
  <c r="BN363" i="11"/>
  <c r="BO363" i="11"/>
  <c r="BP363" i="11"/>
  <c r="BQ363" i="11"/>
  <c r="BB363" i="11"/>
  <c r="BC363" i="11"/>
  <c r="BS363" i="11"/>
  <c r="BT363" i="11"/>
  <c r="BU363" i="11"/>
  <c r="BV363" i="11"/>
  <c r="BW363" i="11"/>
  <c r="BX363" i="11"/>
  <c r="BY363" i="11"/>
  <c r="CA363" i="11"/>
  <c r="CD363" i="11"/>
  <c r="CE363" i="11"/>
  <c r="C364" i="11"/>
  <c r="G364" i="11" a="1"/>
  <c r="G364" i="11"/>
  <c r="I364" i="11" a="1"/>
  <c r="I364" i="11"/>
  <c r="BA364" i="11"/>
  <c r="BD364" i="11"/>
  <c r="BE364" i="11"/>
  <c r="BF364" i="11"/>
  <c r="BG364" i="11"/>
  <c r="BH364" i="11"/>
  <c r="BI364" i="11"/>
  <c r="BJ364" i="11"/>
  <c r="BK364" i="11"/>
  <c r="BL364" i="11"/>
  <c r="BM364" i="11"/>
  <c r="BN364" i="11"/>
  <c r="BO364" i="11"/>
  <c r="BP364" i="11"/>
  <c r="BQ364" i="11"/>
  <c r="BB364" i="11"/>
  <c r="BC364" i="11"/>
  <c r="BS364" i="11"/>
  <c r="BT364" i="11"/>
  <c r="BU364" i="11"/>
  <c r="BV364" i="11"/>
  <c r="BW364" i="11"/>
  <c r="BX364" i="11"/>
  <c r="BY364" i="11"/>
  <c r="CA364" i="11"/>
  <c r="CD364" i="11"/>
  <c r="CE364" i="11"/>
  <c r="C365" i="11"/>
  <c r="G365" i="11" a="1"/>
  <c r="G365" i="11"/>
  <c r="I365" i="11" a="1"/>
  <c r="I365" i="11"/>
  <c r="BA365" i="11"/>
  <c r="BD365" i="11"/>
  <c r="BE365" i="11"/>
  <c r="BF365" i="11"/>
  <c r="BG365" i="11"/>
  <c r="BH365" i="11"/>
  <c r="BI365" i="11"/>
  <c r="BJ365" i="11"/>
  <c r="BK365" i="11"/>
  <c r="BL365" i="11"/>
  <c r="BM365" i="11"/>
  <c r="BN365" i="11"/>
  <c r="BO365" i="11"/>
  <c r="BP365" i="11"/>
  <c r="BQ365" i="11"/>
  <c r="BB365" i="11"/>
  <c r="BC365" i="11"/>
  <c r="BS365" i="11"/>
  <c r="BT365" i="11"/>
  <c r="BU365" i="11"/>
  <c r="BV365" i="11"/>
  <c r="BW365" i="11"/>
  <c r="BX365" i="11"/>
  <c r="BY365" i="11"/>
  <c r="CA365" i="11"/>
  <c r="CD365" i="11"/>
  <c r="CE365" i="11"/>
  <c r="C366" i="11"/>
  <c r="G366" i="11" a="1"/>
  <c r="G366" i="11"/>
  <c r="I366" i="11" a="1"/>
  <c r="I366" i="11"/>
  <c r="BA366" i="11"/>
  <c r="BD366" i="11"/>
  <c r="BE366" i="11"/>
  <c r="BF366" i="11"/>
  <c r="BG366" i="11"/>
  <c r="BH366" i="11"/>
  <c r="BI366" i="11"/>
  <c r="BJ366" i="11"/>
  <c r="BK366" i="11"/>
  <c r="BL366" i="11"/>
  <c r="BM366" i="11"/>
  <c r="BN366" i="11"/>
  <c r="BO366" i="11"/>
  <c r="BP366" i="11"/>
  <c r="BQ366" i="11"/>
  <c r="BB366" i="11"/>
  <c r="BC366" i="11"/>
  <c r="BS366" i="11"/>
  <c r="BT366" i="11"/>
  <c r="BU366" i="11"/>
  <c r="BV366" i="11"/>
  <c r="BW366" i="11"/>
  <c r="BX366" i="11"/>
  <c r="BY366" i="11"/>
  <c r="CA366" i="11"/>
  <c r="CD366" i="11"/>
  <c r="CE366" i="11"/>
  <c r="C367" i="11"/>
  <c r="G367" i="11" a="1"/>
  <c r="G367" i="11"/>
  <c r="I367" i="11" a="1"/>
  <c r="I367" i="11"/>
  <c r="BA367" i="11"/>
  <c r="BD367" i="11"/>
  <c r="BE367" i="11"/>
  <c r="BF367" i="11"/>
  <c r="BG367" i="11"/>
  <c r="BH367" i="11"/>
  <c r="BI367" i="11"/>
  <c r="BJ367" i="11"/>
  <c r="BK367" i="11"/>
  <c r="BL367" i="11"/>
  <c r="BM367" i="11"/>
  <c r="BN367" i="11"/>
  <c r="BO367" i="11"/>
  <c r="BP367" i="11"/>
  <c r="BQ367" i="11"/>
  <c r="BB367" i="11"/>
  <c r="BC367" i="11"/>
  <c r="BS367" i="11"/>
  <c r="BT367" i="11"/>
  <c r="BU367" i="11"/>
  <c r="BV367" i="11"/>
  <c r="BW367" i="11"/>
  <c r="BX367" i="11"/>
  <c r="BY367" i="11"/>
  <c r="CA367" i="11"/>
  <c r="CD367" i="11"/>
  <c r="CE367" i="11"/>
  <c r="C368" i="11"/>
  <c r="G368" i="11" a="1"/>
  <c r="G368" i="11"/>
  <c r="I368" i="11" a="1"/>
  <c r="I368" i="11"/>
  <c r="BA368" i="11"/>
  <c r="BD368" i="11"/>
  <c r="BE368" i="11"/>
  <c r="BF368" i="11"/>
  <c r="BG368" i="11"/>
  <c r="BH368" i="11"/>
  <c r="BI368" i="11"/>
  <c r="BJ368" i="11"/>
  <c r="BK368" i="11"/>
  <c r="BL368" i="11"/>
  <c r="BM368" i="11"/>
  <c r="BN368" i="11"/>
  <c r="BO368" i="11"/>
  <c r="BP368" i="11"/>
  <c r="BQ368" i="11"/>
  <c r="BB368" i="11"/>
  <c r="BC368" i="11"/>
  <c r="BS368" i="11"/>
  <c r="BT368" i="11"/>
  <c r="BU368" i="11"/>
  <c r="BV368" i="11"/>
  <c r="BW368" i="11"/>
  <c r="BX368" i="11"/>
  <c r="BY368" i="11"/>
  <c r="CA368" i="11"/>
  <c r="CD368" i="11"/>
  <c r="CE368" i="11"/>
  <c r="C369" i="11"/>
  <c r="G369" i="11" a="1"/>
  <c r="G369" i="11"/>
  <c r="I369" i="11" a="1"/>
  <c r="I369" i="11"/>
  <c r="BA369" i="11"/>
  <c r="BD369" i="11"/>
  <c r="BE369" i="11"/>
  <c r="BF369" i="11"/>
  <c r="BG369" i="11"/>
  <c r="BH369" i="11"/>
  <c r="BI369" i="11"/>
  <c r="BJ369" i="11"/>
  <c r="BK369" i="11"/>
  <c r="BL369" i="11"/>
  <c r="BM369" i="11"/>
  <c r="BN369" i="11"/>
  <c r="BO369" i="11"/>
  <c r="BP369" i="11"/>
  <c r="BQ369" i="11"/>
  <c r="BB369" i="11"/>
  <c r="BC369" i="11"/>
  <c r="BS369" i="11"/>
  <c r="BT369" i="11"/>
  <c r="BU369" i="11"/>
  <c r="BV369" i="11"/>
  <c r="BW369" i="11"/>
  <c r="BX369" i="11"/>
  <c r="BY369" i="11"/>
  <c r="CA369" i="11"/>
  <c r="CD369" i="11"/>
  <c r="CE369" i="11"/>
  <c r="C370" i="11"/>
  <c r="G370" i="11" a="1"/>
  <c r="G370" i="11"/>
  <c r="I370" i="11" a="1"/>
  <c r="I370" i="11"/>
  <c r="BA370" i="11"/>
  <c r="BD370" i="11"/>
  <c r="BE370" i="11"/>
  <c r="BF370" i="11"/>
  <c r="BG370" i="11"/>
  <c r="BH370" i="11"/>
  <c r="BI370" i="11"/>
  <c r="BJ370" i="11"/>
  <c r="BK370" i="11"/>
  <c r="BL370" i="11"/>
  <c r="BM370" i="11"/>
  <c r="BN370" i="11"/>
  <c r="BO370" i="11"/>
  <c r="BP370" i="11"/>
  <c r="BQ370" i="11"/>
  <c r="BB370" i="11"/>
  <c r="BC370" i="11"/>
  <c r="BS370" i="11"/>
  <c r="BT370" i="11"/>
  <c r="BU370" i="11"/>
  <c r="BV370" i="11"/>
  <c r="BW370" i="11"/>
  <c r="BX370" i="11"/>
  <c r="BY370" i="11"/>
  <c r="CA370" i="11"/>
  <c r="CD370" i="11"/>
  <c r="CE370" i="11"/>
  <c r="C371" i="11"/>
  <c r="G371" i="11" a="1"/>
  <c r="G371" i="11"/>
  <c r="I371" i="11" a="1"/>
  <c r="I371" i="11"/>
  <c r="BA371" i="11"/>
  <c r="BD371" i="11"/>
  <c r="BE371" i="11"/>
  <c r="BF371" i="11"/>
  <c r="BG371" i="11"/>
  <c r="BH371" i="11"/>
  <c r="BI371" i="11"/>
  <c r="BJ371" i="11"/>
  <c r="BK371" i="11"/>
  <c r="BL371" i="11"/>
  <c r="BM371" i="11"/>
  <c r="BN371" i="11"/>
  <c r="BO371" i="11"/>
  <c r="BP371" i="11"/>
  <c r="BQ371" i="11"/>
  <c r="BB371" i="11"/>
  <c r="BC371" i="11"/>
  <c r="BS371" i="11"/>
  <c r="BT371" i="11"/>
  <c r="BU371" i="11"/>
  <c r="BV371" i="11"/>
  <c r="BW371" i="11"/>
  <c r="BX371" i="11"/>
  <c r="BY371" i="11"/>
  <c r="CA371" i="11"/>
  <c r="CD371" i="11"/>
  <c r="CE371" i="11"/>
  <c r="C372" i="11"/>
  <c r="G372" i="11" a="1"/>
  <c r="G372" i="11"/>
  <c r="I372" i="11" a="1"/>
  <c r="I372" i="11"/>
  <c r="BA372" i="11"/>
  <c r="BD372" i="11"/>
  <c r="BE372" i="11"/>
  <c r="BF372" i="11"/>
  <c r="BG372" i="11"/>
  <c r="BH372" i="11"/>
  <c r="BI372" i="11"/>
  <c r="BJ372" i="11"/>
  <c r="BK372" i="11"/>
  <c r="BL372" i="11"/>
  <c r="BM372" i="11"/>
  <c r="BN372" i="11"/>
  <c r="BO372" i="11"/>
  <c r="BP372" i="11"/>
  <c r="BQ372" i="11"/>
  <c r="BB372" i="11"/>
  <c r="BC372" i="11"/>
  <c r="BS372" i="11"/>
  <c r="BT372" i="11"/>
  <c r="BU372" i="11"/>
  <c r="BV372" i="11"/>
  <c r="BW372" i="11"/>
  <c r="BX372" i="11"/>
  <c r="BY372" i="11"/>
  <c r="CA372" i="11"/>
  <c r="CD372" i="11"/>
  <c r="CE372" i="11"/>
  <c r="C373" i="11"/>
  <c r="G373" i="11" a="1"/>
  <c r="G373" i="11"/>
  <c r="I373" i="11" a="1"/>
  <c r="I373" i="11"/>
  <c r="BA373" i="11"/>
  <c r="BD373" i="11"/>
  <c r="BE373" i="11"/>
  <c r="BF373" i="11"/>
  <c r="BG373" i="11"/>
  <c r="BH373" i="11"/>
  <c r="BI373" i="11"/>
  <c r="BJ373" i="11"/>
  <c r="BK373" i="11"/>
  <c r="BL373" i="11"/>
  <c r="BM373" i="11"/>
  <c r="BN373" i="11"/>
  <c r="BO373" i="11"/>
  <c r="BP373" i="11"/>
  <c r="BQ373" i="11"/>
  <c r="BB373" i="11"/>
  <c r="BC373" i="11"/>
  <c r="BS373" i="11"/>
  <c r="BT373" i="11"/>
  <c r="BU373" i="11"/>
  <c r="BV373" i="11"/>
  <c r="BW373" i="11"/>
  <c r="BX373" i="11"/>
  <c r="BY373" i="11"/>
  <c r="CA373" i="11"/>
  <c r="CD373" i="11"/>
  <c r="CE373" i="11"/>
  <c r="C374" i="11"/>
  <c r="G374" i="11" a="1"/>
  <c r="G374" i="11"/>
  <c r="I374" i="11" a="1"/>
  <c r="I374" i="11"/>
  <c r="BA374" i="11"/>
  <c r="BD374" i="11"/>
  <c r="BE374" i="11"/>
  <c r="BF374" i="11"/>
  <c r="BG374" i="11"/>
  <c r="BH374" i="11"/>
  <c r="BI374" i="11"/>
  <c r="BJ374" i="11"/>
  <c r="BK374" i="11"/>
  <c r="BL374" i="11"/>
  <c r="BM374" i="11"/>
  <c r="BN374" i="11"/>
  <c r="BO374" i="11"/>
  <c r="BP374" i="11"/>
  <c r="BQ374" i="11"/>
  <c r="BB374" i="11"/>
  <c r="BC374" i="11"/>
  <c r="BS374" i="11"/>
  <c r="BT374" i="11"/>
  <c r="BU374" i="11"/>
  <c r="BV374" i="11"/>
  <c r="BW374" i="11"/>
  <c r="BX374" i="11"/>
  <c r="BY374" i="11"/>
  <c r="CA374" i="11"/>
  <c r="CD374" i="11"/>
  <c r="CE374" i="11"/>
  <c r="C375" i="11"/>
  <c r="G375" i="11" a="1"/>
  <c r="G375" i="11"/>
  <c r="I375" i="11" a="1"/>
  <c r="I375" i="11"/>
  <c r="BA375" i="11"/>
  <c r="BD375" i="11"/>
  <c r="BE375" i="11"/>
  <c r="BF375" i="11"/>
  <c r="BG375" i="11"/>
  <c r="BH375" i="11"/>
  <c r="BI375" i="11"/>
  <c r="BJ375" i="11"/>
  <c r="BK375" i="11"/>
  <c r="BL375" i="11"/>
  <c r="BM375" i="11"/>
  <c r="BN375" i="11"/>
  <c r="BO375" i="11"/>
  <c r="BP375" i="11"/>
  <c r="BQ375" i="11"/>
  <c r="BB375" i="11"/>
  <c r="BC375" i="11"/>
  <c r="BS375" i="11"/>
  <c r="BT375" i="11"/>
  <c r="BU375" i="11"/>
  <c r="BV375" i="11"/>
  <c r="BW375" i="11"/>
  <c r="BX375" i="11"/>
  <c r="BY375" i="11"/>
  <c r="CA375" i="11"/>
  <c r="CD375" i="11"/>
  <c r="CE375" i="11"/>
  <c r="C376" i="11"/>
  <c r="G376" i="11" a="1"/>
  <c r="G376" i="11"/>
  <c r="I376" i="11" a="1"/>
  <c r="I376" i="11"/>
  <c r="BA376" i="11"/>
  <c r="BD376" i="11"/>
  <c r="BE376" i="11"/>
  <c r="BF376" i="11"/>
  <c r="BG376" i="11"/>
  <c r="BH376" i="11"/>
  <c r="BI376" i="11"/>
  <c r="BJ376" i="11"/>
  <c r="BK376" i="11"/>
  <c r="BL376" i="11"/>
  <c r="BM376" i="11"/>
  <c r="BN376" i="11"/>
  <c r="BO376" i="11"/>
  <c r="BP376" i="11"/>
  <c r="BQ376" i="11"/>
  <c r="BB376" i="11"/>
  <c r="BC376" i="11"/>
  <c r="BS376" i="11"/>
  <c r="BT376" i="11"/>
  <c r="BU376" i="11"/>
  <c r="BV376" i="11"/>
  <c r="BW376" i="11"/>
  <c r="BX376" i="11"/>
  <c r="BY376" i="11"/>
  <c r="CA376" i="11"/>
  <c r="CD376" i="11"/>
  <c r="CE376" i="11"/>
  <c r="C377" i="11"/>
  <c r="G377" i="11" a="1"/>
  <c r="G377" i="11"/>
  <c r="I377" i="11" a="1"/>
  <c r="I377" i="11"/>
  <c r="BA377" i="11"/>
  <c r="BD377" i="11"/>
  <c r="BE377" i="11"/>
  <c r="BF377" i="11"/>
  <c r="BG377" i="11"/>
  <c r="BH377" i="11"/>
  <c r="BI377" i="11"/>
  <c r="BJ377" i="11"/>
  <c r="BK377" i="11"/>
  <c r="BL377" i="11"/>
  <c r="BM377" i="11"/>
  <c r="BN377" i="11"/>
  <c r="BO377" i="11"/>
  <c r="BP377" i="11"/>
  <c r="BQ377" i="11"/>
  <c r="BB377" i="11"/>
  <c r="BC377" i="11"/>
  <c r="BS377" i="11"/>
  <c r="BT377" i="11"/>
  <c r="BU377" i="11"/>
  <c r="BV377" i="11"/>
  <c r="BW377" i="11"/>
  <c r="BX377" i="11"/>
  <c r="BY377" i="11"/>
  <c r="CA377" i="11"/>
  <c r="CD377" i="11"/>
  <c r="CE377" i="11"/>
  <c r="C378" i="11"/>
  <c r="G378" i="11" a="1"/>
  <c r="G378" i="11"/>
  <c r="I378" i="11" a="1"/>
  <c r="I378" i="11"/>
  <c r="BA378" i="11"/>
  <c r="BD378" i="11"/>
  <c r="BE378" i="11"/>
  <c r="BF378" i="11"/>
  <c r="BG378" i="11"/>
  <c r="BH378" i="11"/>
  <c r="BI378" i="11"/>
  <c r="BJ378" i="11"/>
  <c r="BK378" i="11"/>
  <c r="BL378" i="11"/>
  <c r="BM378" i="11"/>
  <c r="BN378" i="11"/>
  <c r="BO378" i="11"/>
  <c r="BP378" i="11"/>
  <c r="BQ378" i="11"/>
  <c r="BB378" i="11"/>
  <c r="BC378" i="11"/>
  <c r="BS378" i="11"/>
  <c r="BT378" i="11"/>
  <c r="BU378" i="11"/>
  <c r="BV378" i="11"/>
  <c r="BW378" i="11"/>
  <c r="BX378" i="11"/>
  <c r="BY378" i="11"/>
  <c r="CA378" i="11"/>
  <c r="CD378" i="11"/>
  <c r="CE378" i="11"/>
  <c r="C379" i="11"/>
  <c r="G379" i="11" a="1"/>
  <c r="G379" i="11"/>
  <c r="I379" i="11" a="1"/>
  <c r="I379" i="11"/>
  <c r="BA379" i="11"/>
  <c r="BD379" i="11"/>
  <c r="BE379" i="11"/>
  <c r="BF379" i="11"/>
  <c r="BG379" i="11"/>
  <c r="BH379" i="11"/>
  <c r="BI379" i="11"/>
  <c r="BJ379" i="11"/>
  <c r="BK379" i="11"/>
  <c r="BL379" i="11"/>
  <c r="BM379" i="11"/>
  <c r="BN379" i="11"/>
  <c r="BO379" i="11"/>
  <c r="BP379" i="11"/>
  <c r="BQ379" i="11"/>
  <c r="BB379" i="11"/>
  <c r="BC379" i="11"/>
  <c r="BS379" i="11"/>
  <c r="BT379" i="11"/>
  <c r="BU379" i="11"/>
  <c r="BV379" i="11"/>
  <c r="BW379" i="11"/>
  <c r="BX379" i="11"/>
  <c r="BY379" i="11"/>
  <c r="CA379" i="11"/>
  <c r="CD379" i="11"/>
  <c r="CE379" i="11"/>
  <c r="C380" i="11"/>
  <c r="G380" i="11" a="1"/>
  <c r="G380" i="11"/>
  <c r="I380" i="11" a="1"/>
  <c r="I380" i="11"/>
  <c r="BA380" i="11"/>
  <c r="BD380" i="11"/>
  <c r="BE380" i="11"/>
  <c r="BF380" i="11"/>
  <c r="BG380" i="11"/>
  <c r="BH380" i="11"/>
  <c r="BI380" i="11"/>
  <c r="BJ380" i="11"/>
  <c r="BK380" i="11"/>
  <c r="BL380" i="11"/>
  <c r="BM380" i="11"/>
  <c r="BN380" i="11"/>
  <c r="BO380" i="11"/>
  <c r="BP380" i="11"/>
  <c r="BQ380" i="11"/>
  <c r="BB380" i="11"/>
  <c r="BC380" i="11"/>
  <c r="BS380" i="11"/>
  <c r="BT380" i="11"/>
  <c r="BU380" i="11"/>
  <c r="BV380" i="11"/>
  <c r="BW380" i="11"/>
  <c r="BX380" i="11"/>
  <c r="BY380" i="11"/>
  <c r="CA380" i="11"/>
  <c r="CD380" i="11"/>
  <c r="CE380" i="11"/>
  <c r="C381" i="11"/>
  <c r="G381" i="11" a="1"/>
  <c r="G381" i="11"/>
  <c r="I381" i="11" a="1"/>
  <c r="I381" i="11"/>
  <c r="BA381" i="11"/>
  <c r="BD381" i="11"/>
  <c r="BE381" i="11"/>
  <c r="BF381" i="11"/>
  <c r="BG381" i="11"/>
  <c r="BH381" i="11"/>
  <c r="BI381" i="11"/>
  <c r="BJ381" i="11"/>
  <c r="BK381" i="11"/>
  <c r="BL381" i="11"/>
  <c r="BM381" i="11"/>
  <c r="BN381" i="11"/>
  <c r="BO381" i="11"/>
  <c r="BP381" i="11"/>
  <c r="BQ381" i="11"/>
  <c r="BB381" i="11"/>
  <c r="BC381" i="11"/>
  <c r="BS381" i="11"/>
  <c r="BT381" i="11"/>
  <c r="BU381" i="11"/>
  <c r="BV381" i="11"/>
  <c r="BW381" i="11"/>
  <c r="BX381" i="11"/>
  <c r="BY381" i="11"/>
  <c r="CA381" i="11"/>
  <c r="CD381" i="11"/>
  <c r="CE381" i="11"/>
  <c r="C382" i="11"/>
  <c r="G382" i="11" a="1"/>
  <c r="G382" i="11"/>
  <c r="I382" i="11" a="1"/>
  <c r="I382" i="11"/>
  <c r="BA382" i="11"/>
  <c r="BD382" i="11"/>
  <c r="BE382" i="11"/>
  <c r="BF382" i="11"/>
  <c r="BG382" i="11"/>
  <c r="BH382" i="11"/>
  <c r="BI382" i="11"/>
  <c r="BJ382" i="11"/>
  <c r="BK382" i="11"/>
  <c r="BL382" i="11"/>
  <c r="BM382" i="11"/>
  <c r="BN382" i="11"/>
  <c r="BO382" i="11"/>
  <c r="BP382" i="11"/>
  <c r="BQ382" i="11"/>
  <c r="BB382" i="11"/>
  <c r="BC382" i="11"/>
  <c r="BS382" i="11"/>
  <c r="BT382" i="11"/>
  <c r="BU382" i="11"/>
  <c r="BV382" i="11"/>
  <c r="BW382" i="11"/>
  <c r="BX382" i="11"/>
  <c r="BY382" i="11"/>
  <c r="CA382" i="11"/>
  <c r="CD382" i="11"/>
  <c r="CE382" i="11"/>
  <c r="C383" i="11"/>
  <c r="G383" i="11" a="1"/>
  <c r="G383" i="11"/>
  <c r="I383" i="11" a="1"/>
  <c r="I383" i="11"/>
  <c r="BA383" i="11"/>
  <c r="BD383" i="11"/>
  <c r="BE383" i="11"/>
  <c r="BF383" i="11"/>
  <c r="BG383" i="11"/>
  <c r="BH383" i="11"/>
  <c r="BI383" i="11"/>
  <c r="BJ383" i="11"/>
  <c r="BK383" i="11"/>
  <c r="BL383" i="11"/>
  <c r="BM383" i="11"/>
  <c r="BN383" i="11"/>
  <c r="BO383" i="11"/>
  <c r="BP383" i="11"/>
  <c r="BQ383" i="11"/>
  <c r="BB383" i="11"/>
  <c r="BC383" i="11"/>
  <c r="BS383" i="11"/>
  <c r="BT383" i="11"/>
  <c r="BU383" i="11"/>
  <c r="BV383" i="11"/>
  <c r="BW383" i="11"/>
  <c r="BX383" i="11"/>
  <c r="BY383" i="11"/>
  <c r="CA383" i="11"/>
  <c r="CD383" i="11"/>
  <c r="CE383" i="11"/>
  <c r="C384" i="11"/>
  <c r="G384" i="11" a="1"/>
  <c r="G384" i="11"/>
  <c r="I384" i="11" a="1"/>
  <c r="I384" i="11"/>
  <c r="BA384" i="11"/>
  <c r="BD384" i="11"/>
  <c r="BE384" i="11"/>
  <c r="BF384" i="11"/>
  <c r="BG384" i="11"/>
  <c r="BH384" i="11"/>
  <c r="BI384" i="11"/>
  <c r="BJ384" i="11"/>
  <c r="BK384" i="11"/>
  <c r="BL384" i="11"/>
  <c r="BM384" i="11"/>
  <c r="BN384" i="11"/>
  <c r="BO384" i="11"/>
  <c r="BP384" i="11"/>
  <c r="BQ384" i="11"/>
  <c r="BB384" i="11"/>
  <c r="BC384" i="11"/>
  <c r="BS384" i="11"/>
  <c r="BT384" i="11"/>
  <c r="BU384" i="11"/>
  <c r="BV384" i="11"/>
  <c r="BW384" i="11"/>
  <c r="BX384" i="11"/>
  <c r="BY384" i="11"/>
  <c r="CA384" i="11"/>
  <c r="CD384" i="11"/>
  <c r="CE384" i="11"/>
  <c r="C385" i="11"/>
  <c r="G385" i="11" a="1"/>
  <c r="G385" i="11"/>
  <c r="I385" i="11" a="1"/>
  <c r="I385" i="11"/>
  <c r="BA385" i="11"/>
  <c r="BD385" i="11"/>
  <c r="BE385" i="11"/>
  <c r="BF385" i="11"/>
  <c r="BG385" i="11"/>
  <c r="BH385" i="11"/>
  <c r="BI385" i="11"/>
  <c r="BJ385" i="11"/>
  <c r="BK385" i="11"/>
  <c r="BL385" i="11"/>
  <c r="BM385" i="11"/>
  <c r="BN385" i="11"/>
  <c r="BO385" i="11"/>
  <c r="BP385" i="11"/>
  <c r="BQ385" i="11"/>
  <c r="BB385" i="11"/>
  <c r="BC385" i="11"/>
  <c r="BS385" i="11"/>
  <c r="BT385" i="11"/>
  <c r="BU385" i="11"/>
  <c r="BV385" i="11"/>
  <c r="BW385" i="11"/>
  <c r="BX385" i="11"/>
  <c r="BY385" i="11"/>
  <c r="CA385" i="11"/>
  <c r="CD385" i="11"/>
  <c r="CE385" i="11"/>
  <c r="C386" i="11"/>
  <c r="G386" i="11" a="1"/>
  <c r="G386" i="11"/>
  <c r="I386" i="11" a="1"/>
  <c r="I386" i="11"/>
  <c r="BA386" i="11"/>
  <c r="BD386" i="11"/>
  <c r="BE386" i="11"/>
  <c r="BF386" i="11"/>
  <c r="BG386" i="11"/>
  <c r="BH386" i="11"/>
  <c r="BI386" i="11"/>
  <c r="BJ386" i="11"/>
  <c r="BK386" i="11"/>
  <c r="BL386" i="11"/>
  <c r="BM386" i="11"/>
  <c r="BN386" i="11"/>
  <c r="BO386" i="11"/>
  <c r="BP386" i="11"/>
  <c r="BQ386" i="11"/>
  <c r="BB386" i="11"/>
  <c r="BC386" i="11"/>
  <c r="BS386" i="11"/>
  <c r="BT386" i="11"/>
  <c r="BU386" i="11"/>
  <c r="BV386" i="11"/>
  <c r="BW386" i="11"/>
  <c r="BX386" i="11"/>
  <c r="BY386" i="11"/>
  <c r="CA386" i="11"/>
  <c r="CD386" i="11"/>
  <c r="CE386" i="11"/>
  <c r="C387" i="11"/>
  <c r="G387" i="11" a="1"/>
  <c r="G387" i="11"/>
  <c r="I387" i="11" a="1"/>
  <c r="I387" i="11"/>
  <c r="BA387" i="11"/>
  <c r="BD387" i="11"/>
  <c r="BE387" i="11"/>
  <c r="BF387" i="11"/>
  <c r="BG387" i="11"/>
  <c r="BH387" i="11"/>
  <c r="BI387" i="11"/>
  <c r="BJ387" i="11"/>
  <c r="BK387" i="11"/>
  <c r="BL387" i="11"/>
  <c r="BM387" i="11"/>
  <c r="BN387" i="11"/>
  <c r="BO387" i="11"/>
  <c r="BP387" i="11"/>
  <c r="BQ387" i="11"/>
  <c r="BB387" i="11"/>
  <c r="BC387" i="11"/>
  <c r="BS387" i="11"/>
  <c r="BT387" i="11"/>
  <c r="BU387" i="11"/>
  <c r="BV387" i="11"/>
  <c r="BW387" i="11"/>
  <c r="BX387" i="11"/>
  <c r="BY387" i="11"/>
  <c r="CA387" i="11"/>
  <c r="CD387" i="11"/>
  <c r="CE387" i="11"/>
  <c r="C388" i="11"/>
  <c r="G388" i="11" a="1"/>
  <c r="G388" i="11"/>
  <c r="I388" i="11" a="1"/>
  <c r="I388" i="11"/>
  <c r="BA388" i="11"/>
  <c r="BD388" i="11"/>
  <c r="BE388" i="11"/>
  <c r="BF388" i="11"/>
  <c r="BG388" i="11"/>
  <c r="BH388" i="11"/>
  <c r="BI388" i="11"/>
  <c r="BJ388" i="11"/>
  <c r="BK388" i="11"/>
  <c r="BL388" i="11"/>
  <c r="BM388" i="11"/>
  <c r="BN388" i="11"/>
  <c r="BO388" i="11"/>
  <c r="BP388" i="11"/>
  <c r="BQ388" i="11"/>
  <c r="BB388" i="11"/>
  <c r="BC388" i="11"/>
  <c r="BS388" i="11"/>
  <c r="BT388" i="11"/>
  <c r="BU388" i="11"/>
  <c r="BV388" i="11"/>
  <c r="BW388" i="11"/>
  <c r="BX388" i="11"/>
  <c r="BY388" i="11"/>
  <c r="CA388" i="11"/>
  <c r="CD388" i="11"/>
  <c r="CE388" i="11"/>
  <c r="C389" i="11"/>
  <c r="G389" i="11" a="1"/>
  <c r="G389" i="11"/>
  <c r="I389" i="11" a="1"/>
  <c r="I389" i="11"/>
  <c r="BA389" i="11"/>
  <c r="BD389" i="11"/>
  <c r="BE389" i="11"/>
  <c r="BF389" i="11"/>
  <c r="BG389" i="11"/>
  <c r="BH389" i="11"/>
  <c r="BI389" i="11"/>
  <c r="BJ389" i="11"/>
  <c r="BK389" i="11"/>
  <c r="BL389" i="11"/>
  <c r="BM389" i="11"/>
  <c r="BN389" i="11"/>
  <c r="BO389" i="11"/>
  <c r="BP389" i="11"/>
  <c r="BQ389" i="11"/>
  <c r="BB389" i="11"/>
  <c r="BC389" i="11"/>
  <c r="BS389" i="11"/>
  <c r="BT389" i="11"/>
  <c r="BU389" i="11"/>
  <c r="BV389" i="11"/>
  <c r="BW389" i="11"/>
  <c r="BX389" i="11"/>
  <c r="BY389" i="11"/>
  <c r="CA389" i="11"/>
  <c r="CD389" i="11"/>
  <c r="CE389" i="11"/>
  <c r="C390" i="11"/>
  <c r="G390" i="11" a="1"/>
  <c r="G390" i="11"/>
  <c r="I390" i="11" a="1"/>
  <c r="I390" i="11"/>
  <c r="BA390" i="11"/>
  <c r="BD390" i="11"/>
  <c r="BE390" i="11"/>
  <c r="BF390" i="11"/>
  <c r="BG390" i="11"/>
  <c r="BH390" i="11"/>
  <c r="BI390" i="11"/>
  <c r="BJ390" i="11"/>
  <c r="BK390" i="11"/>
  <c r="BL390" i="11"/>
  <c r="BM390" i="11"/>
  <c r="BN390" i="11"/>
  <c r="BO390" i="11"/>
  <c r="BP390" i="11"/>
  <c r="BQ390" i="11"/>
  <c r="BB390" i="11"/>
  <c r="BC390" i="11"/>
  <c r="BS390" i="11"/>
  <c r="BT390" i="11"/>
  <c r="BU390" i="11"/>
  <c r="BV390" i="11"/>
  <c r="BW390" i="11"/>
  <c r="BX390" i="11"/>
  <c r="BY390" i="11"/>
  <c r="CA390" i="11"/>
  <c r="CD390" i="11"/>
  <c r="CE390" i="11"/>
  <c r="C391" i="11"/>
  <c r="G391" i="11" a="1"/>
  <c r="G391" i="11"/>
  <c r="I391" i="11" a="1"/>
  <c r="I391" i="11"/>
  <c r="BA391" i="11"/>
  <c r="BD391" i="11"/>
  <c r="BE391" i="11"/>
  <c r="BF391" i="11"/>
  <c r="BG391" i="11"/>
  <c r="BH391" i="11"/>
  <c r="BI391" i="11"/>
  <c r="BJ391" i="11"/>
  <c r="BK391" i="11"/>
  <c r="BL391" i="11"/>
  <c r="BM391" i="11"/>
  <c r="BN391" i="11"/>
  <c r="BO391" i="11"/>
  <c r="BP391" i="11"/>
  <c r="BQ391" i="11"/>
  <c r="BB391" i="11"/>
  <c r="BC391" i="11"/>
  <c r="BS391" i="11"/>
  <c r="BT391" i="11"/>
  <c r="BU391" i="11"/>
  <c r="BV391" i="11"/>
  <c r="BW391" i="11"/>
  <c r="BX391" i="11"/>
  <c r="BY391" i="11"/>
  <c r="CA391" i="11"/>
  <c r="CD391" i="11"/>
  <c r="CE391" i="11"/>
  <c r="C392" i="11"/>
  <c r="G392" i="11" a="1"/>
  <c r="G392" i="11"/>
  <c r="I392" i="11" a="1"/>
  <c r="I392" i="11"/>
  <c r="BA392" i="11"/>
  <c r="BD392" i="11"/>
  <c r="BE392" i="11"/>
  <c r="BF392" i="11"/>
  <c r="BG392" i="11"/>
  <c r="BH392" i="11"/>
  <c r="BI392" i="11"/>
  <c r="BJ392" i="11"/>
  <c r="BK392" i="11"/>
  <c r="BL392" i="11"/>
  <c r="BM392" i="11"/>
  <c r="BN392" i="11"/>
  <c r="BO392" i="11"/>
  <c r="BP392" i="11"/>
  <c r="BQ392" i="11"/>
  <c r="BB392" i="11"/>
  <c r="BC392" i="11"/>
  <c r="BS392" i="11"/>
  <c r="BT392" i="11"/>
  <c r="BU392" i="11"/>
  <c r="BV392" i="11"/>
  <c r="BW392" i="11"/>
  <c r="BX392" i="11"/>
  <c r="BY392" i="11"/>
  <c r="CA392" i="11"/>
  <c r="CD392" i="11"/>
  <c r="CE392" i="11"/>
  <c r="C393" i="11"/>
  <c r="G393" i="11" a="1"/>
  <c r="G393" i="11"/>
  <c r="I393" i="11" a="1"/>
  <c r="I393" i="11"/>
  <c r="BA393" i="11"/>
  <c r="BD393" i="11"/>
  <c r="BE393" i="11"/>
  <c r="BF393" i="11"/>
  <c r="BG393" i="11"/>
  <c r="BH393" i="11"/>
  <c r="BI393" i="11"/>
  <c r="BJ393" i="11"/>
  <c r="BK393" i="11"/>
  <c r="BL393" i="11"/>
  <c r="BM393" i="11"/>
  <c r="BN393" i="11"/>
  <c r="BO393" i="11"/>
  <c r="BP393" i="11"/>
  <c r="BQ393" i="11"/>
  <c r="BB393" i="11"/>
  <c r="BC393" i="11"/>
  <c r="BS393" i="11"/>
  <c r="BT393" i="11"/>
  <c r="BU393" i="11"/>
  <c r="BV393" i="11"/>
  <c r="BW393" i="11"/>
  <c r="BX393" i="11"/>
  <c r="BY393" i="11"/>
  <c r="CA393" i="11"/>
  <c r="CD393" i="11"/>
  <c r="CE393" i="11"/>
  <c r="C394" i="11"/>
  <c r="G394" i="11" a="1"/>
  <c r="G394" i="11"/>
  <c r="I394" i="11" a="1"/>
  <c r="I394" i="11"/>
  <c r="BA394" i="11"/>
  <c r="BD394" i="11"/>
  <c r="BE394" i="11"/>
  <c r="BF394" i="11"/>
  <c r="BG394" i="11"/>
  <c r="BH394" i="11"/>
  <c r="BI394" i="11"/>
  <c r="BJ394" i="11"/>
  <c r="BK394" i="11"/>
  <c r="BL394" i="11"/>
  <c r="BM394" i="11"/>
  <c r="BN394" i="11"/>
  <c r="BO394" i="11"/>
  <c r="BP394" i="11"/>
  <c r="BQ394" i="11"/>
  <c r="BB394" i="11"/>
  <c r="BC394" i="11"/>
  <c r="BS394" i="11"/>
  <c r="BT394" i="11"/>
  <c r="BU394" i="11"/>
  <c r="BV394" i="11"/>
  <c r="BW394" i="11"/>
  <c r="BX394" i="11"/>
  <c r="BY394" i="11"/>
  <c r="CA394" i="11"/>
  <c r="CD394" i="11"/>
  <c r="CE394" i="11"/>
  <c r="C395" i="11"/>
  <c r="G395" i="11" a="1"/>
  <c r="G395" i="11"/>
  <c r="I395" i="11" a="1"/>
  <c r="I395" i="11"/>
  <c r="BA395" i="11"/>
  <c r="BD395" i="11"/>
  <c r="BE395" i="11"/>
  <c r="BF395" i="11"/>
  <c r="BG395" i="11"/>
  <c r="BH395" i="11"/>
  <c r="BI395" i="11"/>
  <c r="BJ395" i="11"/>
  <c r="BK395" i="11"/>
  <c r="BL395" i="11"/>
  <c r="BM395" i="11"/>
  <c r="BN395" i="11"/>
  <c r="BO395" i="11"/>
  <c r="BP395" i="11"/>
  <c r="BQ395" i="11"/>
  <c r="BB395" i="11"/>
  <c r="BC395" i="11"/>
  <c r="BS395" i="11"/>
  <c r="BT395" i="11"/>
  <c r="BU395" i="11"/>
  <c r="BV395" i="11"/>
  <c r="BW395" i="11"/>
  <c r="BX395" i="11"/>
  <c r="BY395" i="11"/>
  <c r="CA395" i="11"/>
  <c r="CD395" i="11"/>
  <c r="CE395" i="11"/>
  <c r="C396" i="11"/>
  <c r="G396" i="11" a="1"/>
  <c r="G396" i="11"/>
  <c r="I396" i="11" a="1"/>
  <c r="I396" i="11"/>
  <c r="BA396" i="11"/>
  <c r="BD396" i="11"/>
  <c r="BE396" i="11"/>
  <c r="BF396" i="11"/>
  <c r="BG396" i="11"/>
  <c r="BH396" i="11"/>
  <c r="BI396" i="11"/>
  <c r="BJ396" i="11"/>
  <c r="BK396" i="11"/>
  <c r="BL396" i="11"/>
  <c r="BM396" i="11"/>
  <c r="BN396" i="11"/>
  <c r="BO396" i="11"/>
  <c r="BP396" i="11"/>
  <c r="BQ396" i="11"/>
  <c r="BB396" i="11"/>
  <c r="BC396" i="11"/>
  <c r="BS396" i="11"/>
  <c r="BT396" i="11"/>
  <c r="BU396" i="11"/>
  <c r="BV396" i="11"/>
  <c r="BW396" i="11"/>
  <c r="BX396" i="11"/>
  <c r="BY396" i="11"/>
  <c r="CA396" i="11"/>
  <c r="CD396" i="11"/>
  <c r="CE396" i="11"/>
  <c r="C397" i="11"/>
  <c r="G397" i="11" a="1"/>
  <c r="G397" i="11"/>
  <c r="I397" i="11" a="1"/>
  <c r="I397" i="11"/>
  <c r="BA397" i="11"/>
  <c r="BD397" i="11"/>
  <c r="BE397" i="11"/>
  <c r="BF397" i="11"/>
  <c r="BG397" i="11"/>
  <c r="BH397" i="11"/>
  <c r="BI397" i="11"/>
  <c r="BJ397" i="11"/>
  <c r="BK397" i="11"/>
  <c r="BL397" i="11"/>
  <c r="BM397" i="11"/>
  <c r="BN397" i="11"/>
  <c r="BO397" i="11"/>
  <c r="BP397" i="11"/>
  <c r="BQ397" i="11"/>
  <c r="BB397" i="11"/>
  <c r="BC397" i="11"/>
  <c r="BS397" i="11"/>
  <c r="BT397" i="11"/>
  <c r="BU397" i="11"/>
  <c r="BV397" i="11"/>
  <c r="BW397" i="11"/>
  <c r="BX397" i="11"/>
  <c r="BY397" i="11"/>
  <c r="CA397" i="11"/>
  <c r="CD397" i="11"/>
  <c r="CE397" i="11"/>
  <c r="C398" i="11"/>
  <c r="G398" i="11" a="1"/>
  <c r="G398" i="11"/>
  <c r="I398" i="11" a="1"/>
  <c r="I398" i="11"/>
  <c r="BA398" i="11"/>
  <c r="BD398" i="11"/>
  <c r="BE398" i="11"/>
  <c r="BF398" i="11"/>
  <c r="BG398" i="11"/>
  <c r="BH398" i="11"/>
  <c r="BI398" i="11"/>
  <c r="BJ398" i="11"/>
  <c r="BK398" i="11"/>
  <c r="BL398" i="11"/>
  <c r="BM398" i="11"/>
  <c r="BN398" i="11"/>
  <c r="BO398" i="11"/>
  <c r="BP398" i="11"/>
  <c r="BQ398" i="11"/>
  <c r="BB398" i="11"/>
  <c r="BC398" i="11"/>
  <c r="BS398" i="11"/>
  <c r="BT398" i="11"/>
  <c r="BU398" i="11"/>
  <c r="BV398" i="11"/>
  <c r="BW398" i="11"/>
  <c r="BX398" i="11"/>
  <c r="BY398" i="11"/>
  <c r="CA398" i="11"/>
  <c r="CD398" i="11"/>
  <c r="CE398" i="11"/>
  <c r="C399" i="11"/>
  <c r="G399" i="11" a="1"/>
  <c r="G399" i="11"/>
  <c r="I399" i="11" a="1"/>
  <c r="I399" i="11"/>
  <c r="BA399" i="11"/>
  <c r="BD399" i="11"/>
  <c r="BE399" i="11"/>
  <c r="BF399" i="11"/>
  <c r="BG399" i="11"/>
  <c r="BH399" i="11"/>
  <c r="BI399" i="11"/>
  <c r="BJ399" i="11"/>
  <c r="BK399" i="11"/>
  <c r="BL399" i="11"/>
  <c r="BM399" i="11"/>
  <c r="BN399" i="11"/>
  <c r="BO399" i="11"/>
  <c r="BP399" i="11"/>
  <c r="BQ399" i="11"/>
  <c r="BB399" i="11"/>
  <c r="BC399" i="11"/>
  <c r="BS399" i="11"/>
  <c r="BT399" i="11"/>
  <c r="BU399" i="11"/>
  <c r="BV399" i="11"/>
  <c r="BW399" i="11"/>
  <c r="BX399" i="11"/>
  <c r="BY399" i="11"/>
  <c r="CA399" i="11"/>
  <c r="CD399" i="11"/>
  <c r="CE399" i="11"/>
  <c r="C400" i="11"/>
  <c r="G400" i="11" a="1"/>
  <c r="G400" i="11"/>
  <c r="I400" i="11" a="1"/>
  <c r="I400" i="11"/>
  <c r="BA400" i="11"/>
  <c r="BD400" i="11"/>
  <c r="BE400" i="11"/>
  <c r="BF400" i="11"/>
  <c r="BG400" i="11"/>
  <c r="BH400" i="11"/>
  <c r="BI400" i="11"/>
  <c r="BJ400" i="11"/>
  <c r="BK400" i="11"/>
  <c r="BL400" i="11"/>
  <c r="BM400" i="11"/>
  <c r="BN400" i="11"/>
  <c r="BO400" i="11"/>
  <c r="BP400" i="11"/>
  <c r="BQ400" i="11"/>
  <c r="BB400" i="11"/>
  <c r="BC400" i="11"/>
  <c r="BS400" i="11"/>
  <c r="BT400" i="11"/>
  <c r="BU400" i="11"/>
  <c r="BV400" i="11"/>
  <c r="BW400" i="11"/>
  <c r="BX400" i="11"/>
  <c r="BY400" i="11"/>
  <c r="CA400" i="11"/>
  <c r="CD400" i="11"/>
  <c r="CE400" i="11"/>
  <c r="C401" i="11"/>
  <c r="G401" i="11" a="1"/>
  <c r="G401" i="11"/>
  <c r="I401" i="11" a="1"/>
  <c r="I401" i="11"/>
  <c r="BA401" i="11"/>
  <c r="BD401" i="11"/>
  <c r="BE401" i="11"/>
  <c r="BF401" i="11"/>
  <c r="BG401" i="11"/>
  <c r="BH401" i="11"/>
  <c r="BI401" i="11"/>
  <c r="BJ401" i="11"/>
  <c r="BK401" i="11"/>
  <c r="BL401" i="11"/>
  <c r="BM401" i="11"/>
  <c r="BN401" i="11"/>
  <c r="BO401" i="11"/>
  <c r="BP401" i="11"/>
  <c r="BQ401" i="11"/>
  <c r="BB401" i="11"/>
  <c r="BC401" i="11"/>
  <c r="BS401" i="11"/>
  <c r="BT401" i="11"/>
  <c r="BU401" i="11"/>
  <c r="BV401" i="11"/>
  <c r="BW401" i="11"/>
  <c r="BX401" i="11"/>
  <c r="BY401" i="11"/>
  <c r="CA401" i="11"/>
  <c r="CD401" i="11"/>
  <c r="CE401" i="11"/>
  <c r="C402" i="11"/>
  <c r="G402" i="11" a="1"/>
  <c r="G402" i="11"/>
  <c r="I402" i="11" a="1"/>
  <c r="I402" i="11"/>
  <c r="BA402" i="11"/>
  <c r="BD402" i="11"/>
  <c r="BE402" i="11"/>
  <c r="BF402" i="11"/>
  <c r="BG402" i="11"/>
  <c r="BH402" i="11"/>
  <c r="BI402" i="11"/>
  <c r="BJ402" i="11"/>
  <c r="BK402" i="11"/>
  <c r="BL402" i="11"/>
  <c r="BM402" i="11"/>
  <c r="BN402" i="11"/>
  <c r="BO402" i="11"/>
  <c r="BP402" i="11"/>
  <c r="BQ402" i="11"/>
  <c r="BB402" i="11"/>
  <c r="BC402" i="11"/>
  <c r="BS402" i="11"/>
  <c r="BT402" i="11"/>
  <c r="BU402" i="11"/>
  <c r="BV402" i="11"/>
  <c r="BW402" i="11"/>
  <c r="BX402" i="11"/>
  <c r="BY402" i="11"/>
  <c r="CA402" i="11"/>
  <c r="CD402" i="11"/>
  <c r="CE402" i="11"/>
  <c r="C403" i="11"/>
  <c r="G403" i="11" a="1"/>
  <c r="G403" i="11"/>
  <c r="I403" i="11" a="1"/>
  <c r="I403" i="11"/>
  <c r="BA403" i="11"/>
  <c r="BD403" i="11"/>
  <c r="BE403" i="11"/>
  <c r="BF403" i="11"/>
  <c r="BG403" i="11"/>
  <c r="BH403" i="11"/>
  <c r="BI403" i="11"/>
  <c r="BJ403" i="11"/>
  <c r="BK403" i="11"/>
  <c r="BL403" i="11"/>
  <c r="BM403" i="11"/>
  <c r="BN403" i="11"/>
  <c r="BO403" i="11"/>
  <c r="BP403" i="11"/>
  <c r="BQ403" i="11"/>
  <c r="BB403" i="11"/>
  <c r="BC403" i="11"/>
  <c r="BS403" i="11"/>
  <c r="BT403" i="11"/>
  <c r="BU403" i="11"/>
  <c r="BV403" i="11"/>
  <c r="BW403" i="11"/>
  <c r="BX403" i="11"/>
  <c r="BY403" i="11"/>
  <c r="CA403" i="11"/>
  <c r="CD403" i="11"/>
  <c r="CE403" i="11"/>
  <c r="C404" i="11"/>
  <c r="G404" i="11" a="1"/>
  <c r="G404" i="11"/>
  <c r="I404" i="11" a="1"/>
  <c r="I404" i="11"/>
  <c r="BA404" i="11"/>
  <c r="BD404" i="11"/>
  <c r="BE404" i="11"/>
  <c r="BF404" i="11"/>
  <c r="BG404" i="11"/>
  <c r="BH404" i="11"/>
  <c r="BI404" i="11"/>
  <c r="BJ404" i="11"/>
  <c r="BK404" i="11"/>
  <c r="BL404" i="11"/>
  <c r="BM404" i="11"/>
  <c r="BN404" i="11"/>
  <c r="BO404" i="11"/>
  <c r="BP404" i="11"/>
  <c r="BQ404" i="11"/>
  <c r="BB404" i="11"/>
  <c r="BC404" i="11"/>
  <c r="BS404" i="11"/>
  <c r="BT404" i="11"/>
  <c r="BU404" i="11"/>
  <c r="BV404" i="11"/>
  <c r="BW404" i="11"/>
  <c r="BX404" i="11"/>
  <c r="BY404" i="11"/>
  <c r="CA404" i="11"/>
  <c r="CD404" i="11"/>
  <c r="CE404" i="11"/>
  <c r="C405" i="11"/>
  <c r="G405" i="11" a="1"/>
  <c r="G405" i="11"/>
  <c r="I405" i="11" a="1"/>
  <c r="I405" i="11"/>
  <c r="BA405" i="11"/>
  <c r="BD405" i="11"/>
  <c r="BE405" i="11"/>
  <c r="BF405" i="11"/>
  <c r="BG405" i="11"/>
  <c r="BH405" i="11"/>
  <c r="BI405" i="11"/>
  <c r="BJ405" i="11"/>
  <c r="BK405" i="11"/>
  <c r="BL405" i="11"/>
  <c r="BM405" i="11"/>
  <c r="BN405" i="11"/>
  <c r="BO405" i="11"/>
  <c r="BP405" i="11"/>
  <c r="BQ405" i="11"/>
  <c r="BB405" i="11"/>
  <c r="BC405" i="11"/>
  <c r="BS405" i="11"/>
  <c r="BT405" i="11"/>
  <c r="BU405" i="11"/>
  <c r="BV405" i="11"/>
  <c r="BW405" i="11"/>
  <c r="BX405" i="11"/>
  <c r="BY405" i="11"/>
  <c r="CA405" i="11"/>
  <c r="CD405" i="11"/>
  <c r="CE405" i="11"/>
  <c r="C406" i="11"/>
  <c r="G406" i="11" a="1"/>
  <c r="G406" i="11"/>
  <c r="I406" i="11" a="1"/>
  <c r="I406" i="11"/>
  <c r="BA406" i="11"/>
  <c r="BD406" i="11"/>
  <c r="BE406" i="11"/>
  <c r="BF406" i="11"/>
  <c r="BG406" i="11"/>
  <c r="BH406" i="11"/>
  <c r="BI406" i="11"/>
  <c r="BJ406" i="11"/>
  <c r="BK406" i="11"/>
  <c r="BL406" i="11"/>
  <c r="BM406" i="11"/>
  <c r="BN406" i="11"/>
  <c r="BO406" i="11"/>
  <c r="BP406" i="11"/>
  <c r="BQ406" i="11"/>
  <c r="BB406" i="11"/>
  <c r="BC406" i="11"/>
  <c r="BS406" i="11"/>
  <c r="BT406" i="11"/>
  <c r="BU406" i="11"/>
  <c r="BV406" i="11"/>
  <c r="BW406" i="11"/>
  <c r="BX406" i="11"/>
  <c r="BY406" i="11"/>
  <c r="CA406" i="11"/>
  <c r="CD406" i="11"/>
  <c r="CE406" i="11"/>
  <c r="C407" i="11"/>
  <c r="G407" i="11" a="1"/>
  <c r="G407" i="11"/>
  <c r="I407" i="11" a="1"/>
  <c r="I407" i="11"/>
  <c r="BA407" i="11"/>
  <c r="BD407" i="11"/>
  <c r="BE407" i="11"/>
  <c r="BF407" i="11"/>
  <c r="BG407" i="11"/>
  <c r="BH407" i="11"/>
  <c r="BI407" i="11"/>
  <c r="BJ407" i="11"/>
  <c r="BK407" i="11"/>
  <c r="BL407" i="11"/>
  <c r="BM407" i="11"/>
  <c r="BN407" i="11"/>
  <c r="BO407" i="11"/>
  <c r="BP407" i="11"/>
  <c r="BQ407" i="11"/>
  <c r="BB407" i="11"/>
  <c r="BC407" i="11"/>
  <c r="BS407" i="11"/>
  <c r="BT407" i="11"/>
  <c r="BU407" i="11"/>
  <c r="BV407" i="11"/>
  <c r="BW407" i="11"/>
  <c r="BX407" i="11"/>
  <c r="BY407" i="11"/>
  <c r="CA407" i="11"/>
  <c r="CD407" i="11"/>
  <c r="CE407" i="11"/>
  <c r="C408" i="11"/>
  <c r="G408" i="11" a="1"/>
  <c r="G408" i="11"/>
  <c r="I408" i="11" a="1"/>
  <c r="I408" i="11"/>
  <c r="BA408" i="11"/>
  <c r="BD408" i="11"/>
  <c r="BE408" i="11"/>
  <c r="BF408" i="11"/>
  <c r="BG408" i="11"/>
  <c r="BH408" i="11"/>
  <c r="BI408" i="11"/>
  <c r="BJ408" i="11"/>
  <c r="BK408" i="11"/>
  <c r="BL408" i="11"/>
  <c r="BM408" i="11"/>
  <c r="BN408" i="11"/>
  <c r="BO408" i="11"/>
  <c r="BP408" i="11"/>
  <c r="BQ408" i="11"/>
  <c r="BB408" i="11"/>
  <c r="BC408" i="11"/>
  <c r="BS408" i="11"/>
  <c r="BT408" i="11"/>
  <c r="BU408" i="11"/>
  <c r="BV408" i="11"/>
  <c r="BW408" i="11"/>
  <c r="BX408" i="11"/>
  <c r="BY408" i="11"/>
  <c r="CA408" i="11"/>
  <c r="CD408" i="11"/>
  <c r="CE408" i="11"/>
  <c r="C409" i="11"/>
  <c r="G409" i="11" a="1"/>
  <c r="G409" i="11"/>
  <c r="I409" i="11" a="1"/>
  <c r="I409" i="11"/>
  <c r="BA409" i="11"/>
  <c r="BD409" i="11"/>
  <c r="BE409" i="11"/>
  <c r="BF409" i="11"/>
  <c r="BG409" i="11"/>
  <c r="BH409" i="11"/>
  <c r="BI409" i="11"/>
  <c r="BJ409" i="11"/>
  <c r="BK409" i="11"/>
  <c r="BL409" i="11"/>
  <c r="BM409" i="11"/>
  <c r="BN409" i="11"/>
  <c r="BO409" i="11"/>
  <c r="BP409" i="11"/>
  <c r="BQ409" i="11"/>
  <c r="BB409" i="11"/>
  <c r="BC409" i="11"/>
  <c r="BS409" i="11"/>
  <c r="BT409" i="11"/>
  <c r="BU409" i="11"/>
  <c r="BV409" i="11"/>
  <c r="BW409" i="11"/>
  <c r="BX409" i="11"/>
  <c r="BY409" i="11"/>
  <c r="CA409" i="11"/>
  <c r="CD409" i="11"/>
  <c r="CE409" i="11"/>
  <c r="C410" i="11"/>
  <c r="G410" i="11" a="1"/>
  <c r="G410" i="11"/>
  <c r="I410" i="11" a="1"/>
  <c r="I410" i="11"/>
  <c r="BA410" i="11"/>
  <c r="BD410" i="11"/>
  <c r="BE410" i="11"/>
  <c r="BF410" i="11"/>
  <c r="BG410" i="11"/>
  <c r="BH410" i="11"/>
  <c r="BI410" i="11"/>
  <c r="BJ410" i="11"/>
  <c r="BK410" i="11"/>
  <c r="BL410" i="11"/>
  <c r="BM410" i="11"/>
  <c r="BN410" i="11"/>
  <c r="BO410" i="11"/>
  <c r="BP410" i="11"/>
  <c r="BQ410" i="11"/>
  <c r="BB410" i="11"/>
  <c r="BC410" i="11"/>
  <c r="BS410" i="11"/>
  <c r="BT410" i="11"/>
  <c r="BU410" i="11"/>
  <c r="BV410" i="11"/>
  <c r="BW410" i="11"/>
  <c r="BX410" i="11"/>
  <c r="BY410" i="11"/>
  <c r="CA410" i="11"/>
  <c r="CD410" i="11"/>
  <c r="CE410" i="11"/>
  <c r="C411" i="11"/>
  <c r="G411" i="11" a="1"/>
  <c r="G411" i="11"/>
  <c r="I411" i="11" a="1"/>
  <c r="I411" i="11"/>
  <c r="BA411" i="11"/>
  <c r="BD411" i="11"/>
  <c r="BE411" i="11"/>
  <c r="BF411" i="11"/>
  <c r="BG411" i="11"/>
  <c r="BH411" i="11"/>
  <c r="BI411" i="11"/>
  <c r="BJ411" i="11"/>
  <c r="BK411" i="11"/>
  <c r="BL411" i="11"/>
  <c r="BM411" i="11"/>
  <c r="BN411" i="11"/>
  <c r="BO411" i="11"/>
  <c r="BP411" i="11"/>
  <c r="BQ411" i="11"/>
  <c r="BB411" i="11"/>
  <c r="BC411" i="11"/>
  <c r="BS411" i="11"/>
  <c r="BT411" i="11"/>
  <c r="BU411" i="11"/>
  <c r="BV411" i="11"/>
  <c r="BW411" i="11"/>
  <c r="BX411" i="11"/>
  <c r="BY411" i="11"/>
  <c r="CA411" i="11"/>
  <c r="CD411" i="11"/>
  <c r="CE411" i="11"/>
  <c r="C412" i="11"/>
  <c r="G412" i="11" a="1"/>
  <c r="G412" i="11"/>
  <c r="I412" i="11" a="1"/>
  <c r="I412" i="11"/>
  <c r="BA412" i="11"/>
  <c r="BD412" i="11"/>
  <c r="BE412" i="11"/>
  <c r="BF412" i="11"/>
  <c r="BG412" i="11"/>
  <c r="BH412" i="11"/>
  <c r="BI412" i="11"/>
  <c r="BJ412" i="11"/>
  <c r="BK412" i="11"/>
  <c r="BL412" i="11"/>
  <c r="BM412" i="11"/>
  <c r="BN412" i="11"/>
  <c r="BO412" i="11"/>
  <c r="BP412" i="11"/>
  <c r="BQ412" i="11"/>
  <c r="BB412" i="11"/>
  <c r="BC412" i="11"/>
  <c r="BS412" i="11"/>
  <c r="BT412" i="11"/>
  <c r="BU412" i="11"/>
  <c r="BV412" i="11"/>
  <c r="BW412" i="11"/>
  <c r="BX412" i="11"/>
  <c r="BY412" i="11"/>
  <c r="CA412" i="11"/>
  <c r="CD412" i="11"/>
  <c r="CE412" i="11"/>
  <c r="C413" i="11"/>
  <c r="G413" i="11" a="1"/>
  <c r="G413" i="11"/>
  <c r="I413" i="11" a="1"/>
  <c r="I413" i="11"/>
  <c r="BA413" i="11"/>
  <c r="BD413" i="11"/>
  <c r="BE413" i="11"/>
  <c r="BF413" i="11"/>
  <c r="BG413" i="11"/>
  <c r="BH413" i="11"/>
  <c r="BI413" i="11"/>
  <c r="BJ413" i="11"/>
  <c r="BK413" i="11"/>
  <c r="BL413" i="11"/>
  <c r="BM413" i="11"/>
  <c r="BN413" i="11"/>
  <c r="BO413" i="11"/>
  <c r="BP413" i="11"/>
  <c r="BQ413" i="11"/>
  <c r="BB413" i="11"/>
  <c r="BC413" i="11"/>
  <c r="BS413" i="11"/>
  <c r="BT413" i="11"/>
  <c r="BU413" i="11"/>
  <c r="BV413" i="11"/>
  <c r="BW413" i="11"/>
  <c r="BX413" i="11"/>
  <c r="BY413" i="11"/>
  <c r="CA413" i="11"/>
  <c r="CD413" i="11"/>
  <c r="CE413" i="11"/>
  <c r="C414" i="11"/>
  <c r="G414" i="11" a="1"/>
  <c r="G414" i="11"/>
  <c r="I414" i="11" a="1"/>
  <c r="I414" i="11"/>
  <c r="BA414" i="11"/>
  <c r="BD414" i="11"/>
  <c r="BE414" i="11"/>
  <c r="BF414" i="11"/>
  <c r="BG414" i="11"/>
  <c r="BH414" i="11"/>
  <c r="BI414" i="11"/>
  <c r="BJ414" i="11"/>
  <c r="BK414" i="11"/>
  <c r="BL414" i="11"/>
  <c r="BM414" i="11"/>
  <c r="BN414" i="11"/>
  <c r="BO414" i="11"/>
  <c r="BP414" i="11"/>
  <c r="BQ414" i="11"/>
  <c r="BB414" i="11"/>
  <c r="BC414" i="11"/>
  <c r="BS414" i="11"/>
  <c r="BT414" i="11"/>
  <c r="BU414" i="11"/>
  <c r="BV414" i="11"/>
  <c r="BW414" i="11"/>
  <c r="BX414" i="11"/>
  <c r="BY414" i="11"/>
  <c r="CA414" i="11"/>
  <c r="CD414" i="11"/>
  <c r="CE414" i="11"/>
  <c r="C415" i="11"/>
  <c r="G415" i="11" a="1"/>
  <c r="G415" i="11"/>
  <c r="I415" i="11" a="1"/>
  <c r="I415" i="11"/>
  <c r="BA415" i="11"/>
  <c r="BD415" i="11"/>
  <c r="BE415" i="11"/>
  <c r="BF415" i="11"/>
  <c r="BG415" i="11"/>
  <c r="BH415" i="11"/>
  <c r="BI415" i="11"/>
  <c r="BJ415" i="11"/>
  <c r="BK415" i="11"/>
  <c r="BL415" i="11"/>
  <c r="BM415" i="11"/>
  <c r="BN415" i="11"/>
  <c r="BO415" i="11"/>
  <c r="BP415" i="11"/>
  <c r="BQ415" i="11"/>
  <c r="BB415" i="11"/>
  <c r="BC415" i="11"/>
  <c r="BS415" i="11"/>
  <c r="BT415" i="11"/>
  <c r="BU415" i="11"/>
  <c r="BV415" i="11"/>
  <c r="BW415" i="11"/>
  <c r="BX415" i="11"/>
  <c r="BY415" i="11"/>
  <c r="CA415" i="11"/>
  <c r="CD415" i="11"/>
  <c r="CE415" i="11"/>
  <c r="C416" i="11"/>
  <c r="G416" i="11" a="1"/>
  <c r="G416" i="11"/>
  <c r="I416" i="11" a="1"/>
  <c r="I416" i="11"/>
  <c r="BA416" i="11"/>
  <c r="BD416" i="11"/>
  <c r="BE416" i="11"/>
  <c r="BF416" i="11"/>
  <c r="BG416" i="11"/>
  <c r="BH416" i="11"/>
  <c r="BI416" i="11"/>
  <c r="BJ416" i="11"/>
  <c r="BK416" i="11"/>
  <c r="BL416" i="11"/>
  <c r="BM416" i="11"/>
  <c r="BN416" i="11"/>
  <c r="BO416" i="11"/>
  <c r="BP416" i="11"/>
  <c r="BQ416" i="11"/>
  <c r="BB416" i="11"/>
  <c r="BC416" i="11"/>
  <c r="BS416" i="11"/>
  <c r="BT416" i="11"/>
  <c r="BU416" i="11"/>
  <c r="BV416" i="11"/>
  <c r="BW416" i="11"/>
  <c r="BX416" i="11"/>
  <c r="BY416" i="11"/>
  <c r="CA416" i="11"/>
  <c r="CD416" i="11"/>
  <c r="CE416" i="11"/>
  <c r="C417" i="11"/>
  <c r="G417" i="11" a="1"/>
  <c r="G417" i="11"/>
  <c r="I417" i="11" a="1"/>
  <c r="I417" i="11"/>
  <c r="BA417" i="11"/>
  <c r="BD417" i="11"/>
  <c r="BE417" i="11"/>
  <c r="BF417" i="11"/>
  <c r="BG417" i="11"/>
  <c r="BH417" i="11"/>
  <c r="BI417" i="11"/>
  <c r="BJ417" i="11"/>
  <c r="BK417" i="11"/>
  <c r="BL417" i="11"/>
  <c r="BM417" i="11"/>
  <c r="BN417" i="11"/>
  <c r="BO417" i="11"/>
  <c r="BP417" i="11"/>
  <c r="BQ417" i="11"/>
  <c r="BB417" i="11"/>
  <c r="BC417" i="11"/>
  <c r="BS417" i="11"/>
  <c r="BT417" i="11"/>
  <c r="BU417" i="11"/>
  <c r="BV417" i="11"/>
  <c r="BW417" i="11"/>
  <c r="BX417" i="11"/>
  <c r="BY417" i="11"/>
  <c r="CA417" i="11"/>
  <c r="CD417" i="11"/>
  <c r="CE417" i="11"/>
  <c r="C418" i="11"/>
  <c r="G418" i="11" a="1"/>
  <c r="G418" i="11"/>
  <c r="I418" i="11" a="1"/>
  <c r="I418" i="11"/>
  <c r="BA418" i="11"/>
  <c r="BD418" i="11"/>
  <c r="BE418" i="11"/>
  <c r="BF418" i="11"/>
  <c r="BG418" i="11"/>
  <c r="BH418" i="11"/>
  <c r="BI418" i="11"/>
  <c r="BJ418" i="11"/>
  <c r="BK418" i="11"/>
  <c r="BL418" i="11"/>
  <c r="BM418" i="11"/>
  <c r="BN418" i="11"/>
  <c r="BO418" i="11"/>
  <c r="BP418" i="11"/>
  <c r="BQ418" i="11"/>
  <c r="BB418" i="11"/>
  <c r="BC418" i="11"/>
  <c r="BS418" i="11"/>
  <c r="BT418" i="11"/>
  <c r="BU418" i="11"/>
  <c r="BV418" i="11"/>
  <c r="BW418" i="11"/>
  <c r="BX418" i="11"/>
  <c r="BY418" i="11"/>
  <c r="CA418" i="11"/>
  <c r="CD418" i="11"/>
  <c r="CE418" i="11"/>
  <c r="C419" i="11"/>
  <c r="G419" i="11" a="1"/>
  <c r="G419" i="11"/>
  <c r="I419" i="11" a="1"/>
  <c r="I419" i="11"/>
  <c r="BA419" i="11"/>
  <c r="BD419" i="11"/>
  <c r="BE419" i="11"/>
  <c r="BF419" i="11"/>
  <c r="BG419" i="11"/>
  <c r="BH419" i="11"/>
  <c r="BI419" i="11"/>
  <c r="BJ419" i="11"/>
  <c r="BK419" i="11"/>
  <c r="BL419" i="11"/>
  <c r="BM419" i="11"/>
  <c r="BN419" i="11"/>
  <c r="BO419" i="11"/>
  <c r="BP419" i="11"/>
  <c r="BQ419" i="11"/>
  <c r="BB419" i="11"/>
  <c r="BC419" i="11"/>
  <c r="BS419" i="11"/>
  <c r="BT419" i="11"/>
  <c r="BU419" i="11"/>
  <c r="BV419" i="11"/>
  <c r="BW419" i="11"/>
  <c r="BX419" i="11"/>
  <c r="BY419" i="11"/>
  <c r="CA419" i="11"/>
  <c r="CD419" i="11"/>
  <c r="CE419" i="11"/>
  <c r="C420" i="11"/>
  <c r="G420" i="11" a="1"/>
  <c r="G420" i="11"/>
  <c r="I420" i="11" a="1"/>
  <c r="I420" i="11"/>
  <c r="BA420" i="11"/>
  <c r="BD420" i="11"/>
  <c r="BE420" i="11"/>
  <c r="BF420" i="11"/>
  <c r="BG420" i="11"/>
  <c r="BH420" i="11"/>
  <c r="BI420" i="11"/>
  <c r="BJ420" i="11"/>
  <c r="BK420" i="11"/>
  <c r="BL420" i="11"/>
  <c r="BM420" i="11"/>
  <c r="BN420" i="11"/>
  <c r="BO420" i="11"/>
  <c r="BP420" i="11"/>
  <c r="BQ420" i="11"/>
  <c r="BB420" i="11"/>
  <c r="BC420" i="11"/>
  <c r="BS420" i="11"/>
  <c r="BT420" i="11"/>
  <c r="BU420" i="11"/>
  <c r="BV420" i="11"/>
  <c r="BW420" i="11"/>
  <c r="BX420" i="11"/>
  <c r="BY420" i="11"/>
  <c r="CA420" i="11"/>
  <c r="CD420" i="11"/>
  <c r="CE420" i="11"/>
  <c r="C421" i="11"/>
  <c r="G421" i="11" a="1"/>
  <c r="G421" i="11"/>
  <c r="I421" i="11" a="1"/>
  <c r="I421" i="11"/>
  <c r="BA421" i="11"/>
  <c r="BD421" i="11"/>
  <c r="BE421" i="11"/>
  <c r="BF421" i="11"/>
  <c r="BG421" i="11"/>
  <c r="BH421" i="11"/>
  <c r="BI421" i="11"/>
  <c r="BJ421" i="11"/>
  <c r="BK421" i="11"/>
  <c r="BL421" i="11"/>
  <c r="BM421" i="11"/>
  <c r="BN421" i="11"/>
  <c r="BO421" i="11"/>
  <c r="BP421" i="11"/>
  <c r="BQ421" i="11"/>
  <c r="BB421" i="11"/>
  <c r="BC421" i="11"/>
  <c r="BS421" i="11"/>
  <c r="BT421" i="11"/>
  <c r="BU421" i="11"/>
  <c r="BV421" i="11"/>
  <c r="BW421" i="11"/>
  <c r="BX421" i="11"/>
  <c r="BY421" i="11"/>
  <c r="CA421" i="11"/>
  <c r="CD421" i="11"/>
  <c r="CE421" i="11"/>
  <c r="C422" i="11"/>
  <c r="G422" i="11" a="1"/>
  <c r="G422" i="11"/>
  <c r="I422" i="11" a="1"/>
  <c r="I422" i="11"/>
  <c r="BA422" i="11"/>
  <c r="BD422" i="11"/>
  <c r="BE422" i="11"/>
  <c r="BF422" i="11"/>
  <c r="BG422" i="11"/>
  <c r="BH422" i="11"/>
  <c r="BI422" i="11"/>
  <c r="BJ422" i="11"/>
  <c r="BK422" i="11"/>
  <c r="BL422" i="11"/>
  <c r="BM422" i="11"/>
  <c r="BN422" i="11"/>
  <c r="BO422" i="11"/>
  <c r="BP422" i="11"/>
  <c r="BQ422" i="11"/>
  <c r="BB422" i="11"/>
  <c r="BC422" i="11"/>
  <c r="BS422" i="11"/>
  <c r="BT422" i="11"/>
  <c r="BU422" i="11"/>
  <c r="BV422" i="11"/>
  <c r="BW422" i="11"/>
  <c r="BX422" i="11"/>
  <c r="BY422" i="11"/>
  <c r="CA422" i="11"/>
  <c r="CD422" i="11"/>
  <c r="CE422" i="11"/>
  <c r="C423" i="11"/>
  <c r="G423" i="11" a="1"/>
  <c r="G423" i="11"/>
  <c r="I423" i="11" a="1"/>
  <c r="I423" i="11"/>
  <c r="BA423" i="11"/>
  <c r="BD423" i="11"/>
  <c r="BE423" i="11"/>
  <c r="BF423" i="11"/>
  <c r="BG423" i="11"/>
  <c r="BH423" i="11"/>
  <c r="BI423" i="11"/>
  <c r="BJ423" i="11"/>
  <c r="BK423" i="11"/>
  <c r="BL423" i="11"/>
  <c r="BM423" i="11"/>
  <c r="BN423" i="11"/>
  <c r="BO423" i="11"/>
  <c r="BP423" i="11"/>
  <c r="BQ423" i="11"/>
  <c r="BB423" i="11"/>
  <c r="BC423" i="11"/>
  <c r="BS423" i="11"/>
  <c r="BT423" i="11"/>
  <c r="BU423" i="11"/>
  <c r="BV423" i="11"/>
  <c r="BW423" i="11"/>
  <c r="BX423" i="11"/>
  <c r="BY423" i="11"/>
  <c r="CA423" i="11"/>
  <c r="CD423" i="11"/>
  <c r="CE423" i="11"/>
  <c r="C424" i="11"/>
  <c r="G424" i="11" a="1"/>
  <c r="G424" i="11"/>
  <c r="I424" i="11" a="1"/>
  <c r="I424" i="11"/>
  <c r="BA424" i="11"/>
  <c r="BD424" i="11"/>
  <c r="BE424" i="11"/>
  <c r="BF424" i="11"/>
  <c r="BG424" i="11"/>
  <c r="BH424" i="11"/>
  <c r="BI424" i="11"/>
  <c r="BJ424" i="11"/>
  <c r="BK424" i="11"/>
  <c r="BL424" i="11"/>
  <c r="BM424" i="11"/>
  <c r="BN424" i="11"/>
  <c r="BO424" i="11"/>
  <c r="BP424" i="11"/>
  <c r="BQ424" i="11"/>
  <c r="BB424" i="11"/>
  <c r="BC424" i="11"/>
  <c r="BS424" i="11"/>
  <c r="BT424" i="11"/>
  <c r="BU424" i="11"/>
  <c r="BV424" i="11"/>
  <c r="BW424" i="11"/>
  <c r="BX424" i="11"/>
  <c r="BY424" i="11"/>
  <c r="CA424" i="11"/>
  <c r="CD424" i="11"/>
  <c r="CE424" i="11"/>
  <c r="C425" i="11"/>
  <c r="G425" i="11" a="1"/>
  <c r="G425" i="11"/>
  <c r="I425" i="11" a="1"/>
  <c r="I425" i="11"/>
  <c r="BA425" i="11"/>
  <c r="BD425" i="11"/>
  <c r="BE425" i="11"/>
  <c r="BF425" i="11"/>
  <c r="BG425" i="11"/>
  <c r="BH425" i="11"/>
  <c r="BI425" i="11"/>
  <c r="BJ425" i="11"/>
  <c r="BK425" i="11"/>
  <c r="BL425" i="11"/>
  <c r="BM425" i="11"/>
  <c r="BN425" i="11"/>
  <c r="BO425" i="11"/>
  <c r="BP425" i="11"/>
  <c r="BQ425" i="11"/>
  <c r="BB425" i="11"/>
  <c r="BC425" i="11"/>
  <c r="BS425" i="11"/>
  <c r="BT425" i="11"/>
  <c r="BU425" i="11"/>
  <c r="BV425" i="11"/>
  <c r="BW425" i="11"/>
  <c r="BX425" i="11"/>
  <c r="BY425" i="11"/>
  <c r="CA425" i="11"/>
  <c r="CD425" i="11"/>
  <c r="CE425" i="11"/>
  <c r="C426" i="11"/>
  <c r="G426" i="11" a="1"/>
  <c r="G426" i="11"/>
  <c r="I426" i="11" a="1"/>
  <c r="I426" i="11"/>
  <c r="BA426" i="11"/>
  <c r="BD426" i="11"/>
  <c r="BE426" i="11"/>
  <c r="BF426" i="11"/>
  <c r="BG426" i="11"/>
  <c r="BH426" i="11"/>
  <c r="BI426" i="11"/>
  <c r="BJ426" i="11"/>
  <c r="BK426" i="11"/>
  <c r="BL426" i="11"/>
  <c r="BM426" i="11"/>
  <c r="BN426" i="11"/>
  <c r="BO426" i="11"/>
  <c r="BP426" i="11"/>
  <c r="BQ426" i="11"/>
  <c r="BB426" i="11"/>
  <c r="BC426" i="11"/>
  <c r="BS426" i="11"/>
  <c r="BT426" i="11"/>
  <c r="BU426" i="11"/>
  <c r="BV426" i="11"/>
  <c r="BW426" i="11"/>
  <c r="BX426" i="11"/>
  <c r="BY426" i="11"/>
  <c r="CA426" i="11"/>
  <c r="CD426" i="11"/>
  <c r="CE426" i="11"/>
  <c r="C427" i="11"/>
  <c r="G427" i="11" a="1"/>
  <c r="G427" i="11"/>
  <c r="I427" i="11" a="1"/>
  <c r="I427" i="11"/>
  <c r="BA427" i="11"/>
  <c r="BD427" i="11"/>
  <c r="BE427" i="11"/>
  <c r="BF427" i="11"/>
  <c r="BG427" i="11"/>
  <c r="BH427" i="11"/>
  <c r="BI427" i="11"/>
  <c r="BJ427" i="11"/>
  <c r="BK427" i="11"/>
  <c r="BL427" i="11"/>
  <c r="BM427" i="11"/>
  <c r="BN427" i="11"/>
  <c r="BO427" i="11"/>
  <c r="BP427" i="11"/>
  <c r="BQ427" i="11"/>
  <c r="BB427" i="11"/>
  <c r="BC427" i="11"/>
  <c r="BS427" i="11"/>
  <c r="BT427" i="11"/>
  <c r="BU427" i="11"/>
  <c r="BV427" i="11"/>
  <c r="BW427" i="11"/>
  <c r="BX427" i="11"/>
  <c r="BY427" i="11"/>
  <c r="CA427" i="11"/>
  <c r="CD427" i="11"/>
  <c r="CE427" i="11"/>
  <c r="C428" i="11"/>
  <c r="G428" i="11" a="1"/>
  <c r="G428" i="11"/>
  <c r="I428" i="11" a="1"/>
  <c r="I428" i="11"/>
  <c r="BA428" i="11"/>
  <c r="BD428" i="11"/>
  <c r="BE428" i="11"/>
  <c r="BF428" i="11"/>
  <c r="BG428" i="11"/>
  <c r="BH428" i="11"/>
  <c r="BI428" i="11"/>
  <c r="BJ428" i="11"/>
  <c r="BK428" i="11"/>
  <c r="BL428" i="11"/>
  <c r="BM428" i="11"/>
  <c r="BN428" i="11"/>
  <c r="BO428" i="11"/>
  <c r="BP428" i="11"/>
  <c r="BQ428" i="11"/>
  <c r="BB428" i="11"/>
  <c r="BC428" i="11"/>
  <c r="BS428" i="11"/>
  <c r="BT428" i="11"/>
  <c r="BU428" i="11"/>
  <c r="BV428" i="11"/>
  <c r="BW428" i="11"/>
  <c r="BX428" i="11"/>
  <c r="BY428" i="11"/>
  <c r="CA428" i="11"/>
  <c r="CD428" i="11"/>
  <c r="CE428" i="11"/>
  <c r="C429" i="11"/>
  <c r="G429" i="11" a="1"/>
  <c r="G429" i="11"/>
  <c r="I429" i="11" a="1"/>
  <c r="I429" i="11"/>
  <c r="BA429" i="11"/>
  <c r="BD429" i="11"/>
  <c r="BE429" i="11"/>
  <c r="BF429" i="11"/>
  <c r="BG429" i="11"/>
  <c r="BH429" i="11"/>
  <c r="BI429" i="11"/>
  <c r="BJ429" i="11"/>
  <c r="BK429" i="11"/>
  <c r="BL429" i="11"/>
  <c r="BM429" i="11"/>
  <c r="BN429" i="11"/>
  <c r="BO429" i="11"/>
  <c r="BP429" i="11"/>
  <c r="BQ429" i="11"/>
  <c r="BB429" i="11"/>
  <c r="BC429" i="11"/>
  <c r="BS429" i="11"/>
  <c r="BT429" i="11"/>
  <c r="BU429" i="11"/>
  <c r="BV429" i="11"/>
  <c r="BW429" i="11"/>
  <c r="BX429" i="11"/>
  <c r="BY429" i="11"/>
  <c r="CA429" i="11"/>
  <c r="CD429" i="11"/>
  <c r="CE429" i="11"/>
  <c r="C430" i="11"/>
  <c r="G430" i="11" a="1"/>
  <c r="G430" i="11"/>
  <c r="I430" i="11" a="1"/>
  <c r="I430" i="11"/>
  <c r="BA430" i="11"/>
  <c r="BD430" i="11"/>
  <c r="BE430" i="11"/>
  <c r="BF430" i="11"/>
  <c r="BG430" i="11"/>
  <c r="BH430" i="11"/>
  <c r="BI430" i="11"/>
  <c r="BJ430" i="11"/>
  <c r="BK430" i="11"/>
  <c r="BL430" i="11"/>
  <c r="BM430" i="11"/>
  <c r="BN430" i="11"/>
  <c r="BO430" i="11"/>
  <c r="BP430" i="11"/>
  <c r="BQ430" i="11"/>
  <c r="BB430" i="11"/>
  <c r="BC430" i="11"/>
  <c r="BS430" i="11"/>
  <c r="BT430" i="11"/>
  <c r="BU430" i="11"/>
  <c r="BV430" i="11"/>
  <c r="BW430" i="11"/>
  <c r="BX430" i="11"/>
  <c r="BY430" i="11"/>
  <c r="CA430" i="11"/>
  <c r="CD430" i="11"/>
  <c r="CE430" i="11"/>
  <c r="C431" i="11"/>
  <c r="G431" i="11" a="1"/>
  <c r="G431" i="11"/>
  <c r="I431" i="11" a="1"/>
  <c r="I431" i="11"/>
  <c r="BA431" i="11"/>
  <c r="BD431" i="11"/>
  <c r="BE431" i="11"/>
  <c r="BF431" i="11"/>
  <c r="BG431" i="11"/>
  <c r="BH431" i="11"/>
  <c r="BI431" i="11"/>
  <c r="BJ431" i="11"/>
  <c r="BK431" i="11"/>
  <c r="BL431" i="11"/>
  <c r="BM431" i="11"/>
  <c r="BN431" i="11"/>
  <c r="BO431" i="11"/>
  <c r="BP431" i="11"/>
  <c r="BQ431" i="11"/>
  <c r="BB431" i="11"/>
  <c r="BC431" i="11"/>
  <c r="BS431" i="11"/>
  <c r="BT431" i="11"/>
  <c r="BU431" i="11"/>
  <c r="BV431" i="11"/>
  <c r="BW431" i="11"/>
  <c r="BX431" i="11"/>
  <c r="BY431" i="11"/>
  <c r="CA431" i="11"/>
  <c r="CD431" i="11"/>
  <c r="CE431" i="11"/>
  <c r="C432" i="11"/>
  <c r="G432" i="11" a="1"/>
  <c r="G432" i="11"/>
  <c r="I432" i="11" a="1"/>
  <c r="I432" i="11"/>
  <c r="BA432" i="11"/>
  <c r="BD432" i="11"/>
  <c r="BE432" i="11"/>
  <c r="BF432" i="11"/>
  <c r="BG432" i="11"/>
  <c r="BH432" i="11"/>
  <c r="BI432" i="11"/>
  <c r="BJ432" i="11"/>
  <c r="BK432" i="11"/>
  <c r="BL432" i="11"/>
  <c r="BM432" i="11"/>
  <c r="BN432" i="11"/>
  <c r="BO432" i="11"/>
  <c r="BP432" i="11"/>
  <c r="BQ432" i="11"/>
  <c r="BB432" i="11"/>
  <c r="BC432" i="11"/>
  <c r="BS432" i="11"/>
  <c r="BT432" i="11"/>
  <c r="BU432" i="11"/>
  <c r="BV432" i="11"/>
  <c r="BW432" i="11"/>
  <c r="BX432" i="11"/>
  <c r="BY432" i="11"/>
  <c r="CA432" i="11"/>
  <c r="CD432" i="11"/>
  <c r="CE432" i="11"/>
  <c r="C433" i="11"/>
  <c r="G433" i="11" a="1"/>
  <c r="G433" i="11"/>
  <c r="I433" i="11" a="1"/>
  <c r="I433" i="11"/>
  <c r="BA433" i="11"/>
  <c r="BD433" i="11"/>
  <c r="BE433" i="11"/>
  <c r="BF433" i="11"/>
  <c r="BG433" i="11"/>
  <c r="BH433" i="11"/>
  <c r="BI433" i="11"/>
  <c r="BJ433" i="11"/>
  <c r="BK433" i="11"/>
  <c r="BL433" i="11"/>
  <c r="BM433" i="11"/>
  <c r="BN433" i="11"/>
  <c r="BO433" i="11"/>
  <c r="BP433" i="11"/>
  <c r="BQ433" i="11"/>
  <c r="BB433" i="11"/>
  <c r="BC433" i="11"/>
  <c r="BS433" i="11"/>
  <c r="BT433" i="11"/>
  <c r="BU433" i="11"/>
  <c r="BV433" i="11"/>
  <c r="BW433" i="11"/>
  <c r="BX433" i="11"/>
  <c r="BY433" i="11"/>
  <c r="CA433" i="11"/>
  <c r="CD433" i="11"/>
  <c r="CE433" i="11"/>
  <c r="C434" i="11"/>
  <c r="G434" i="11" a="1"/>
  <c r="G434" i="11"/>
  <c r="I434" i="11" a="1"/>
  <c r="I434" i="11"/>
  <c r="BA434" i="11"/>
  <c r="BD434" i="11"/>
  <c r="BE434" i="11"/>
  <c r="BF434" i="11"/>
  <c r="BG434" i="11"/>
  <c r="BH434" i="11"/>
  <c r="BI434" i="11"/>
  <c r="BJ434" i="11"/>
  <c r="BK434" i="11"/>
  <c r="BL434" i="11"/>
  <c r="BM434" i="11"/>
  <c r="BN434" i="11"/>
  <c r="BO434" i="11"/>
  <c r="BP434" i="11"/>
  <c r="BQ434" i="11"/>
  <c r="BB434" i="11"/>
  <c r="BC434" i="11"/>
  <c r="BS434" i="11"/>
  <c r="BT434" i="11"/>
  <c r="BU434" i="11"/>
  <c r="BV434" i="11"/>
  <c r="BW434" i="11"/>
  <c r="BX434" i="11"/>
  <c r="BY434" i="11"/>
  <c r="CA434" i="11"/>
  <c r="CD434" i="11"/>
  <c r="CE434" i="11"/>
  <c r="C435" i="11"/>
  <c r="G435" i="11" a="1"/>
  <c r="G435" i="11"/>
  <c r="I435" i="11" a="1"/>
  <c r="I435" i="11"/>
  <c r="BA435" i="11"/>
  <c r="BD435" i="11"/>
  <c r="BE435" i="11"/>
  <c r="BF435" i="11"/>
  <c r="BG435" i="11"/>
  <c r="BH435" i="11"/>
  <c r="BI435" i="11"/>
  <c r="BJ435" i="11"/>
  <c r="BK435" i="11"/>
  <c r="BL435" i="11"/>
  <c r="BM435" i="11"/>
  <c r="BN435" i="11"/>
  <c r="BO435" i="11"/>
  <c r="BP435" i="11"/>
  <c r="BQ435" i="11"/>
  <c r="BB435" i="11"/>
  <c r="BC435" i="11"/>
  <c r="BS435" i="11"/>
  <c r="BT435" i="11"/>
  <c r="BU435" i="11"/>
  <c r="BV435" i="11"/>
  <c r="BW435" i="11"/>
  <c r="BX435" i="11"/>
  <c r="BY435" i="11"/>
  <c r="CA435" i="11"/>
  <c r="CD435" i="11"/>
  <c r="CE435" i="11"/>
  <c r="C436" i="11"/>
  <c r="G436" i="11" a="1"/>
  <c r="G436" i="11"/>
  <c r="I436" i="11" a="1"/>
  <c r="I436" i="11"/>
  <c r="BA436" i="11"/>
  <c r="BD436" i="11"/>
  <c r="BE436" i="11"/>
  <c r="BF436" i="11"/>
  <c r="BG436" i="11"/>
  <c r="BH436" i="11"/>
  <c r="BI436" i="11"/>
  <c r="BJ436" i="11"/>
  <c r="BK436" i="11"/>
  <c r="BL436" i="11"/>
  <c r="BM436" i="11"/>
  <c r="BN436" i="11"/>
  <c r="BO436" i="11"/>
  <c r="BP436" i="11"/>
  <c r="BQ436" i="11"/>
  <c r="BB436" i="11"/>
  <c r="BC436" i="11"/>
  <c r="BS436" i="11"/>
  <c r="BT436" i="11"/>
  <c r="BU436" i="11"/>
  <c r="BV436" i="11"/>
  <c r="BW436" i="11"/>
  <c r="BX436" i="11"/>
  <c r="BY436" i="11"/>
  <c r="CA436" i="11"/>
  <c r="CD436" i="11"/>
  <c r="CE436" i="11"/>
  <c r="C437" i="11"/>
  <c r="G437" i="11" a="1"/>
  <c r="G437" i="11"/>
  <c r="I437" i="11" a="1"/>
  <c r="I437" i="11"/>
  <c r="BA437" i="11"/>
  <c r="BD437" i="11"/>
  <c r="BE437" i="11"/>
  <c r="BF437" i="11"/>
  <c r="BG437" i="11"/>
  <c r="BH437" i="11"/>
  <c r="BI437" i="11"/>
  <c r="BJ437" i="11"/>
  <c r="BK437" i="11"/>
  <c r="BL437" i="11"/>
  <c r="BM437" i="11"/>
  <c r="BN437" i="11"/>
  <c r="BO437" i="11"/>
  <c r="BP437" i="11"/>
  <c r="BQ437" i="11"/>
  <c r="BB437" i="11"/>
  <c r="BC437" i="11"/>
  <c r="BS437" i="11"/>
  <c r="BT437" i="11"/>
  <c r="BU437" i="11"/>
  <c r="BV437" i="11"/>
  <c r="BW437" i="11"/>
  <c r="BX437" i="11"/>
  <c r="BY437" i="11"/>
  <c r="CA437" i="11"/>
  <c r="CD437" i="11"/>
  <c r="CE437" i="11"/>
  <c r="C438" i="11"/>
  <c r="G438" i="11" a="1"/>
  <c r="G438" i="11"/>
  <c r="I438" i="11" a="1"/>
  <c r="I438" i="11"/>
  <c r="BA438" i="11"/>
  <c r="BD438" i="11"/>
  <c r="BE438" i="11"/>
  <c r="BF438" i="11"/>
  <c r="BG438" i="11"/>
  <c r="BH438" i="11"/>
  <c r="BI438" i="11"/>
  <c r="BJ438" i="11"/>
  <c r="BK438" i="11"/>
  <c r="BL438" i="11"/>
  <c r="BM438" i="11"/>
  <c r="BN438" i="11"/>
  <c r="BO438" i="11"/>
  <c r="BP438" i="11"/>
  <c r="BQ438" i="11"/>
  <c r="BB438" i="11"/>
  <c r="BC438" i="11"/>
  <c r="BS438" i="11"/>
  <c r="BT438" i="11"/>
  <c r="BU438" i="11"/>
  <c r="BV438" i="11"/>
  <c r="BW438" i="11"/>
  <c r="BX438" i="11"/>
  <c r="BY438" i="11"/>
  <c r="CA438" i="11"/>
  <c r="CD438" i="11"/>
  <c r="CE438" i="11"/>
  <c r="C439" i="11"/>
  <c r="G439" i="11" a="1"/>
  <c r="G439" i="11"/>
  <c r="I439" i="11" a="1"/>
  <c r="I439" i="11"/>
  <c r="BA439" i="11"/>
  <c r="BD439" i="11"/>
  <c r="BE439" i="11"/>
  <c r="BF439" i="11"/>
  <c r="BG439" i="11"/>
  <c r="BH439" i="11"/>
  <c r="BI439" i="11"/>
  <c r="BJ439" i="11"/>
  <c r="BK439" i="11"/>
  <c r="BL439" i="11"/>
  <c r="BM439" i="11"/>
  <c r="BN439" i="11"/>
  <c r="BO439" i="11"/>
  <c r="BP439" i="11"/>
  <c r="BQ439" i="11"/>
  <c r="BB439" i="11"/>
  <c r="BC439" i="11"/>
  <c r="BS439" i="11"/>
  <c r="BT439" i="11"/>
  <c r="BU439" i="11"/>
  <c r="BV439" i="11"/>
  <c r="BW439" i="11"/>
  <c r="BX439" i="11"/>
  <c r="BY439" i="11"/>
  <c r="CA439" i="11"/>
  <c r="CD439" i="11"/>
  <c r="CE439" i="11"/>
  <c r="C440" i="11"/>
  <c r="G440" i="11" a="1"/>
  <c r="G440" i="11"/>
  <c r="I440" i="11" a="1"/>
  <c r="I440" i="11"/>
  <c r="BA440" i="11"/>
  <c r="BD440" i="11"/>
  <c r="BE440" i="11"/>
  <c r="BF440" i="11"/>
  <c r="BG440" i="11"/>
  <c r="BH440" i="11"/>
  <c r="BI440" i="11"/>
  <c r="BJ440" i="11"/>
  <c r="BK440" i="11"/>
  <c r="BL440" i="11"/>
  <c r="BM440" i="11"/>
  <c r="BN440" i="11"/>
  <c r="BO440" i="11"/>
  <c r="BP440" i="11"/>
  <c r="BQ440" i="11"/>
  <c r="BB440" i="11"/>
  <c r="BC440" i="11"/>
  <c r="BS440" i="11"/>
  <c r="BT440" i="11"/>
  <c r="BU440" i="11"/>
  <c r="BV440" i="11"/>
  <c r="BW440" i="11"/>
  <c r="BX440" i="11"/>
  <c r="BY440" i="11"/>
  <c r="CA440" i="11"/>
  <c r="CD440" i="11"/>
  <c r="CE440" i="11"/>
  <c r="C441" i="11"/>
  <c r="G441" i="11" a="1"/>
  <c r="G441" i="11"/>
  <c r="I441" i="11" a="1"/>
  <c r="I441" i="11"/>
  <c r="BA441" i="11"/>
  <c r="BD441" i="11"/>
  <c r="BE441" i="11"/>
  <c r="BF441" i="11"/>
  <c r="BG441" i="11"/>
  <c r="BH441" i="11"/>
  <c r="BI441" i="11"/>
  <c r="BJ441" i="11"/>
  <c r="BK441" i="11"/>
  <c r="BL441" i="11"/>
  <c r="BM441" i="11"/>
  <c r="BN441" i="11"/>
  <c r="BO441" i="11"/>
  <c r="BP441" i="11"/>
  <c r="BQ441" i="11"/>
  <c r="BB441" i="11"/>
  <c r="BC441" i="11"/>
  <c r="BS441" i="11"/>
  <c r="BT441" i="11"/>
  <c r="BU441" i="11"/>
  <c r="BV441" i="11"/>
  <c r="BW441" i="11"/>
  <c r="BX441" i="11"/>
  <c r="BY441" i="11"/>
  <c r="CA441" i="11"/>
  <c r="CD441" i="11"/>
  <c r="CE441" i="11"/>
  <c r="C442" i="11"/>
  <c r="G442" i="11" a="1"/>
  <c r="G442" i="11"/>
  <c r="I442" i="11" a="1"/>
  <c r="I442" i="11"/>
  <c r="BA442" i="11"/>
  <c r="BD442" i="11"/>
  <c r="BE442" i="11"/>
  <c r="BF442" i="11"/>
  <c r="BG442" i="11"/>
  <c r="BH442" i="11"/>
  <c r="BI442" i="11"/>
  <c r="BJ442" i="11"/>
  <c r="BK442" i="11"/>
  <c r="BL442" i="11"/>
  <c r="BM442" i="11"/>
  <c r="BN442" i="11"/>
  <c r="BO442" i="11"/>
  <c r="BP442" i="11"/>
  <c r="BQ442" i="11"/>
  <c r="BB442" i="11"/>
  <c r="BC442" i="11"/>
  <c r="BS442" i="11"/>
  <c r="BT442" i="11"/>
  <c r="BU442" i="11"/>
  <c r="BV442" i="11"/>
  <c r="BW442" i="11"/>
  <c r="BX442" i="11"/>
  <c r="BY442" i="11"/>
  <c r="CA442" i="11"/>
  <c r="CD442" i="11"/>
  <c r="CE442" i="11"/>
  <c r="C443" i="11"/>
  <c r="G443" i="11" a="1"/>
  <c r="G443" i="11"/>
  <c r="I443" i="11" a="1"/>
  <c r="I443" i="11"/>
  <c r="BA443" i="11"/>
  <c r="BD443" i="11"/>
  <c r="BE443" i="11"/>
  <c r="BF443" i="11"/>
  <c r="BG443" i="11"/>
  <c r="BH443" i="11"/>
  <c r="BI443" i="11"/>
  <c r="BJ443" i="11"/>
  <c r="BK443" i="11"/>
  <c r="BL443" i="11"/>
  <c r="BM443" i="11"/>
  <c r="BN443" i="11"/>
  <c r="BO443" i="11"/>
  <c r="BP443" i="11"/>
  <c r="BQ443" i="11"/>
  <c r="BB443" i="11"/>
  <c r="BC443" i="11"/>
  <c r="BS443" i="11"/>
  <c r="BT443" i="11"/>
  <c r="BU443" i="11"/>
  <c r="BV443" i="11"/>
  <c r="BW443" i="11"/>
  <c r="BX443" i="11"/>
  <c r="BY443" i="11"/>
  <c r="CA443" i="11"/>
  <c r="CD443" i="11"/>
  <c r="CE443" i="11"/>
  <c r="C444" i="11"/>
  <c r="G444" i="11" a="1"/>
  <c r="G444" i="11"/>
  <c r="I444" i="11" a="1"/>
  <c r="I444" i="11"/>
  <c r="BA444" i="11"/>
  <c r="BD444" i="11"/>
  <c r="BE444" i="11"/>
  <c r="BF444" i="11"/>
  <c r="BG444" i="11"/>
  <c r="BH444" i="11"/>
  <c r="BI444" i="11"/>
  <c r="BJ444" i="11"/>
  <c r="BK444" i="11"/>
  <c r="BL444" i="11"/>
  <c r="BM444" i="11"/>
  <c r="BN444" i="11"/>
  <c r="BO444" i="11"/>
  <c r="BP444" i="11"/>
  <c r="BQ444" i="11"/>
  <c r="BB444" i="11"/>
  <c r="BC444" i="11"/>
  <c r="BS444" i="11"/>
  <c r="BT444" i="11"/>
  <c r="BU444" i="11"/>
  <c r="BV444" i="11"/>
  <c r="BW444" i="11"/>
  <c r="BX444" i="11"/>
  <c r="BY444" i="11"/>
  <c r="CA444" i="11"/>
  <c r="CD444" i="11"/>
  <c r="CE444" i="11"/>
  <c r="C445" i="11"/>
  <c r="G445" i="11" a="1"/>
  <c r="G445" i="11"/>
  <c r="I445" i="11" a="1"/>
  <c r="I445" i="11"/>
  <c r="BA445" i="11"/>
  <c r="BD445" i="11"/>
  <c r="BE445" i="11"/>
  <c r="BF445" i="11"/>
  <c r="BG445" i="11"/>
  <c r="BH445" i="11"/>
  <c r="BI445" i="11"/>
  <c r="BJ445" i="11"/>
  <c r="BK445" i="11"/>
  <c r="BL445" i="11"/>
  <c r="BM445" i="11"/>
  <c r="BN445" i="11"/>
  <c r="BO445" i="11"/>
  <c r="BP445" i="11"/>
  <c r="BQ445" i="11"/>
  <c r="BB445" i="11"/>
  <c r="BC445" i="11"/>
  <c r="BS445" i="11"/>
  <c r="BT445" i="11"/>
  <c r="BU445" i="11"/>
  <c r="BV445" i="11"/>
  <c r="BW445" i="11"/>
  <c r="BX445" i="11"/>
  <c r="BY445" i="11"/>
  <c r="CA445" i="11"/>
  <c r="CD445" i="11"/>
  <c r="CE445" i="11"/>
  <c r="C446" i="11"/>
  <c r="G446" i="11" a="1"/>
  <c r="G446" i="11"/>
  <c r="I446" i="11" a="1"/>
  <c r="I446" i="11"/>
  <c r="BA446" i="11"/>
  <c r="BD446" i="11"/>
  <c r="BE446" i="11"/>
  <c r="BF446" i="11"/>
  <c r="BG446" i="11"/>
  <c r="BH446" i="11"/>
  <c r="BI446" i="11"/>
  <c r="BJ446" i="11"/>
  <c r="BK446" i="11"/>
  <c r="BL446" i="11"/>
  <c r="BM446" i="11"/>
  <c r="BN446" i="11"/>
  <c r="BO446" i="11"/>
  <c r="BP446" i="11"/>
  <c r="BQ446" i="11"/>
  <c r="BB446" i="11"/>
  <c r="BC446" i="11"/>
  <c r="BS446" i="11"/>
  <c r="BT446" i="11"/>
  <c r="BU446" i="11"/>
  <c r="BV446" i="11"/>
  <c r="BW446" i="11"/>
  <c r="BX446" i="11"/>
  <c r="BY446" i="11"/>
  <c r="CA446" i="11"/>
  <c r="CD446" i="11"/>
  <c r="CE446" i="11"/>
  <c r="C447" i="11"/>
  <c r="G447" i="11" a="1"/>
  <c r="G447" i="11"/>
  <c r="I447" i="11" a="1"/>
  <c r="I447" i="11"/>
  <c r="BA447" i="11"/>
  <c r="BD447" i="11"/>
  <c r="BE447" i="11"/>
  <c r="BF447" i="11"/>
  <c r="BG447" i="11"/>
  <c r="BH447" i="11"/>
  <c r="BI447" i="11"/>
  <c r="BJ447" i="11"/>
  <c r="BK447" i="11"/>
  <c r="BL447" i="11"/>
  <c r="BM447" i="11"/>
  <c r="BN447" i="11"/>
  <c r="BO447" i="11"/>
  <c r="BP447" i="11"/>
  <c r="BQ447" i="11"/>
  <c r="BB447" i="11"/>
  <c r="BC447" i="11"/>
  <c r="BS447" i="11"/>
  <c r="BT447" i="11"/>
  <c r="BU447" i="11"/>
  <c r="BV447" i="11"/>
  <c r="BW447" i="11"/>
  <c r="BX447" i="11"/>
  <c r="BY447" i="11"/>
  <c r="CA447" i="11"/>
  <c r="CD447" i="11"/>
  <c r="CE447" i="11"/>
  <c r="C448" i="11"/>
  <c r="G448" i="11" a="1"/>
  <c r="G448" i="11"/>
  <c r="I448" i="11" a="1"/>
  <c r="I448" i="11"/>
  <c r="BA448" i="11"/>
  <c r="BD448" i="11"/>
  <c r="BE448" i="11"/>
  <c r="BF448" i="11"/>
  <c r="BG448" i="11"/>
  <c r="BH448" i="11"/>
  <c r="BI448" i="11"/>
  <c r="BJ448" i="11"/>
  <c r="BK448" i="11"/>
  <c r="BL448" i="11"/>
  <c r="BM448" i="11"/>
  <c r="BN448" i="11"/>
  <c r="BO448" i="11"/>
  <c r="BP448" i="11"/>
  <c r="BQ448" i="11"/>
  <c r="BB448" i="11"/>
  <c r="BC448" i="11"/>
  <c r="BS448" i="11"/>
  <c r="BT448" i="11"/>
  <c r="BU448" i="11"/>
  <c r="BV448" i="11"/>
  <c r="BW448" i="11"/>
  <c r="BX448" i="11"/>
  <c r="BY448" i="11"/>
  <c r="CA448" i="11"/>
  <c r="CD448" i="11"/>
  <c r="CE448" i="11"/>
  <c r="C449" i="11"/>
  <c r="G449" i="11" a="1"/>
  <c r="G449" i="11"/>
  <c r="I449" i="11" a="1"/>
  <c r="I449" i="11"/>
  <c r="BA449" i="11"/>
  <c r="BD449" i="11"/>
  <c r="BE449" i="11"/>
  <c r="BF449" i="11"/>
  <c r="BG449" i="11"/>
  <c r="BH449" i="11"/>
  <c r="BI449" i="11"/>
  <c r="BJ449" i="11"/>
  <c r="BK449" i="11"/>
  <c r="BL449" i="11"/>
  <c r="BM449" i="11"/>
  <c r="BN449" i="11"/>
  <c r="BO449" i="11"/>
  <c r="BP449" i="11"/>
  <c r="BQ449" i="11"/>
  <c r="BB449" i="11"/>
  <c r="BC449" i="11"/>
  <c r="BS449" i="11"/>
  <c r="BT449" i="11"/>
  <c r="BU449" i="11"/>
  <c r="BV449" i="11"/>
  <c r="BW449" i="11"/>
  <c r="BX449" i="11"/>
  <c r="BY449" i="11"/>
  <c r="CA449" i="11"/>
  <c r="CD449" i="11"/>
  <c r="CE449" i="11"/>
  <c r="C450" i="11"/>
  <c r="G450" i="11" a="1"/>
  <c r="G450" i="11"/>
  <c r="I450" i="11" a="1"/>
  <c r="I450" i="11"/>
  <c r="BA450" i="11"/>
  <c r="BD450" i="11"/>
  <c r="BE450" i="11"/>
  <c r="BF450" i="11"/>
  <c r="BG450" i="11"/>
  <c r="BH450" i="11"/>
  <c r="BI450" i="11"/>
  <c r="BJ450" i="11"/>
  <c r="BK450" i="11"/>
  <c r="BL450" i="11"/>
  <c r="BM450" i="11"/>
  <c r="BN450" i="11"/>
  <c r="BO450" i="11"/>
  <c r="BP450" i="11"/>
  <c r="BQ450" i="11"/>
  <c r="BB450" i="11"/>
  <c r="BC450" i="11"/>
  <c r="BS450" i="11"/>
  <c r="BT450" i="11"/>
  <c r="BU450" i="11"/>
  <c r="BV450" i="11"/>
  <c r="BW450" i="11"/>
  <c r="BX450" i="11"/>
  <c r="BY450" i="11"/>
  <c r="CA450" i="11"/>
  <c r="CD450" i="11"/>
  <c r="CE450" i="11"/>
  <c r="C451" i="11"/>
  <c r="G451" i="11" a="1"/>
  <c r="G451" i="11"/>
  <c r="I451" i="11" a="1"/>
  <c r="I451" i="11"/>
  <c r="BA451" i="11"/>
  <c r="BD451" i="11"/>
  <c r="BE451" i="11"/>
  <c r="BF451" i="11"/>
  <c r="BG451" i="11"/>
  <c r="BH451" i="11"/>
  <c r="BI451" i="11"/>
  <c r="BJ451" i="11"/>
  <c r="BK451" i="11"/>
  <c r="BL451" i="11"/>
  <c r="BM451" i="11"/>
  <c r="BN451" i="11"/>
  <c r="BO451" i="11"/>
  <c r="BP451" i="11"/>
  <c r="BQ451" i="11"/>
  <c r="BB451" i="11"/>
  <c r="BC451" i="11"/>
  <c r="BS451" i="11"/>
  <c r="BT451" i="11"/>
  <c r="BU451" i="11"/>
  <c r="BV451" i="11"/>
  <c r="BW451" i="11"/>
  <c r="BX451" i="11"/>
  <c r="BY451" i="11"/>
  <c r="CA451" i="11"/>
  <c r="CD451" i="11"/>
  <c r="CE451" i="11"/>
  <c r="C452" i="11"/>
  <c r="G452" i="11" a="1"/>
  <c r="G452" i="11"/>
  <c r="I452" i="11" a="1"/>
  <c r="I452" i="11"/>
  <c r="BA452" i="11"/>
  <c r="BD452" i="11"/>
  <c r="BE452" i="11"/>
  <c r="BF452" i="11"/>
  <c r="BG452" i="11"/>
  <c r="BH452" i="11"/>
  <c r="BI452" i="11"/>
  <c r="BJ452" i="11"/>
  <c r="BK452" i="11"/>
  <c r="BL452" i="11"/>
  <c r="BM452" i="11"/>
  <c r="BN452" i="11"/>
  <c r="BO452" i="11"/>
  <c r="BP452" i="11"/>
  <c r="BQ452" i="11"/>
  <c r="BB452" i="11"/>
  <c r="BC452" i="11"/>
  <c r="BS452" i="11"/>
  <c r="BT452" i="11"/>
  <c r="BU452" i="11"/>
  <c r="BV452" i="11"/>
  <c r="BW452" i="11"/>
  <c r="BX452" i="11"/>
  <c r="BY452" i="11"/>
  <c r="CA452" i="11"/>
  <c r="CD452" i="11"/>
  <c r="CE452" i="11"/>
  <c r="C453" i="11"/>
  <c r="G453" i="11" a="1"/>
  <c r="G453" i="11"/>
  <c r="I453" i="11" a="1"/>
  <c r="I453" i="11"/>
  <c r="BA453" i="11"/>
  <c r="BD453" i="11"/>
  <c r="BE453" i="11"/>
  <c r="BF453" i="11"/>
  <c r="BG453" i="11"/>
  <c r="BH453" i="11"/>
  <c r="BI453" i="11"/>
  <c r="BJ453" i="11"/>
  <c r="BK453" i="11"/>
  <c r="BL453" i="11"/>
  <c r="BM453" i="11"/>
  <c r="BN453" i="11"/>
  <c r="BO453" i="11"/>
  <c r="BP453" i="11"/>
  <c r="BQ453" i="11"/>
  <c r="BB453" i="11"/>
  <c r="BC453" i="11"/>
  <c r="BS453" i="11"/>
  <c r="BT453" i="11"/>
  <c r="BU453" i="11"/>
  <c r="BV453" i="11"/>
  <c r="BW453" i="11"/>
  <c r="BX453" i="11"/>
  <c r="BY453" i="11"/>
  <c r="CA453" i="11"/>
  <c r="CD453" i="11"/>
  <c r="CE453" i="11"/>
  <c r="C454" i="11"/>
  <c r="G454" i="11" a="1"/>
  <c r="G454" i="11"/>
  <c r="I454" i="11" a="1"/>
  <c r="I454" i="11"/>
  <c r="BA454" i="11"/>
  <c r="BD454" i="11"/>
  <c r="BE454" i="11"/>
  <c r="BF454" i="11"/>
  <c r="BG454" i="11"/>
  <c r="BH454" i="11"/>
  <c r="BI454" i="11"/>
  <c r="BJ454" i="11"/>
  <c r="BK454" i="11"/>
  <c r="BL454" i="11"/>
  <c r="BM454" i="11"/>
  <c r="BN454" i="11"/>
  <c r="BO454" i="11"/>
  <c r="BP454" i="11"/>
  <c r="BQ454" i="11"/>
  <c r="BB454" i="11"/>
  <c r="BC454" i="11"/>
  <c r="BS454" i="11"/>
  <c r="BT454" i="11"/>
  <c r="BU454" i="11"/>
  <c r="BV454" i="11"/>
  <c r="BW454" i="11"/>
  <c r="BX454" i="11"/>
  <c r="BY454" i="11"/>
  <c r="CA454" i="11"/>
  <c r="CD454" i="11"/>
  <c r="CE454" i="11"/>
  <c r="C455" i="11"/>
  <c r="G455" i="11" a="1"/>
  <c r="G455" i="11"/>
  <c r="I455" i="11" a="1"/>
  <c r="I455" i="11"/>
  <c r="BA455" i="11"/>
  <c r="BD455" i="11"/>
  <c r="BE455" i="11"/>
  <c r="BF455" i="11"/>
  <c r="BG455" i="11"/>
  <c r="BH455" i="11"/>
  <c r="BI455" i="11"/>
  <c r="BJ455" i="11"/>
  <c r="BK455" i="11"/>
  <c r="BL455" i="11"/>
  <c r="BM455" i="11"/>
  <c r="BN455" i="11"/>
  <c r="BO455" i="11"/>
  <c r="BP455" i="11"/>
  <c r="BQ455" i="11"/>
  <c r="BB455" i="11"/>
  <c r="BC455" i="11"/>
  <c r="BS455" i="11"/>
  <c r="BT455" i="11"/>
  <c r="BU455" i="11"/>
  <c r="BV455" i="11"/>
  <c r="BW455" i="11"/>
  <c r="BX455" i="11"/>
  <c r="BY455" i="11"/>
  <c r="CA455" i="11"/>
  <c r="CD455" i="11"/>
  <c r="CE455" i="11"/>
  <c r="C456" i="11"/>
  <c r="G456" i="11" a="1"/>
  <c r="G456" i="11"/>
  <c r="I456" i="11" a="1"/>
  <c r="I456" i="11"/>
  <c r="BA456" i="11"/>
  <c r="BD456" i="11"/>
  <c r="BE456" i="11"/>
  <c r="BF456" i="11"/>
  <c r="BG456" i="11"/>
  <c r="BH456" i="11"/>
  <c r="BI456" i="11"/>
  <c r="BJ456" i="11"/>
  <c r="BK456" i="11"/>
  <c r="BL456" i="11"/>
  <c r="BM456" i="11"/>
  <c r="BN456" i="11"/>
  <c r="BO456" i="11"/>
  <c r="BP456" i="11"/>
  <c r="BQ456" i="11"/>
  <c r="BB456" i="11"/>
  <c r="BC456" i="11"/>
  <c r="BS456" i="11"/>
  <c r="BT456" i="11"/>
  <c r="BU456" i="11"/>
  <c r="BV456" i="11"/>
  <c r="BW456" i="11"/>
  <c r="BX456" i="11"/>
  <c r="BY456" i="11"/>
  <c r="CA456" i="11"/>
  <c r="CD456" i="11"/>
  <c r="CE456" i="11"/>
  <c r="C457" i="11"/>
  <c r="G457" i="11" a="1"/>
  <c r="G457" i="11"/>
  <c r="I457" i="11" a="1"/>
  <c r="I457" i="11"/>
  <c r="BA457" i="11"/>
  <c r="BD457" i="11"/>
  <c r="BE457" i="11"/>
  <c r="BF457" i="11"/>
  <c r="BG457" i="11"/>
  <c r="BH457" i="11"/>
  <c r="BI457" i="11"/>
  <c r="BJ457" i="11"/>
  <c r="BK457" i="11"/>
  <c r="BL457" i="11"/>
  <c r="BM457" i="11"/>
  <c r="BN457" i="11"/>
  <c r="BO457" i="11"/>
  <c r="BP457" i="11"/>
  <c r="BQ457" i="11"/>
  <c r="BB457" i="11"/>
  <c r="BC457" i="11"/>
  <c r="BS457" i="11"/>
  <c r="BT457" i="11"/>
  <c r="BU457" i="11"/>
  <c r="BV457" i="11"/>
  <c r="BW457" i="11"/>
  <c r="BX457" i="11"/>
  <c r="BY457" i="11"/>
  <c r="CA457" i="11"/>
  <c r="CD457" i="11"/>
  <c r="CE457" i="11"/>
  <c r="C458" i="11"/>
  <c r="G458" i="11" a="1"/>
  <c r="G458" i="11"/>
  <c r="I458" i="11" a="1"/>
  <c r="I458" i="11"/>
  <c r="BA458" i="11"/>
  <c r="BD458" i="11"/>
  <c r="BE458" i="11"/>
  <c r="BF458" i="11"/>
  <c r="BG458" i="11"/>
  <c r="BH458" i="11"/>
  <c r="BI458" i="11"/>
  <c r="BJ458" i="11"/>
  <c r="BK458" i="11"/>
  <c r="BL458" i="11"/>
  <c r="BM458" i="11"/>
  <c r="BN458" i="11"/>
  <c r="BO458" i="11"/>
  <c r="BP458" i="11"/>
  <c r="BQ458" i="11"/>
  <c r="BB458" i="11"/>
  <c r="BC458" i="11"/>
  <c r="BS458" i="11"/>
  <c r="BT458" i="11"/>
  <c r="BU458" i="11"/>
  <c r="BV458" i="11"/>
  <c r="BW458" i="11"/>
  <c r="BX458" i="11"/>
  <c r="BY458" i="11"/>
  <c r="CA458" i="11"/>
  <c r="CD458" i="11"/>
  <c r="CE458" i="11"/>
  <c r="C459" i="11"/>
  <c r="G459" i="11" a="1"/>
  <c r="G459" i="11"/>
  <c r="I459" i="11" a="1"/>
  <c r="I459" i="11"/>
  <c r="BA459" i="11"/>
  <c r="BD459" i="11"/>
  <c r="BE459" i="11"/>
  <c r="BF459" i="11"/>
  <c r="BG459" i="11"/>
  <c r="BH459" i="11"/>
  <c r="BI459" i="11"/>
  <c r="BJ459" i="11"/>
  <c r="BK459" i="11"/>
  <c r="BL459" i="11"/>
  <c r="BM459" i="11"/>
  <c r="BN459" i="11"/>
  <c r="BO459" i="11"/>
  <c r="BP459" i="11"/>
  <c r="BQ459" i="11"/>
  <c r="BB459" i="11"/>
  <c r="BC459" i="11"/>
  <c r="BS459" i="11"/>
  <c r="BT459" i="11"/>
  <c r="BU459" i="11"/>
  <c r="BV459" i="11"/>
  <c r="BW459" i="11"/>
  <c r="BX459" i="11"/>
  <c r="BY459" i="11"/>
  <c r="CA459" i="11"/>
  <c r="CD459" i="11"/>
  <c r="CE459" i="11"/>
  <c r="C460" i="11"/>
  <c r="G460" i="11" a="1"/>
  <c r="G460" i="11"/>
  <c r="I460" i="11" a="1"/>
  <c r="I460" i="11"/>
  <c r="BA460" i="11"/>
  <c r="BD460" i="11"/>
  <c r="BE460" i="11"/>
  <c r="BF460" i="11"/>
  <c r="BG460" i="11"/>
  <c r="BH460" i="11"/>
  <c r="BI460" i="11"/>
  <c r="BJ460" i="11"/>
  <c r="BK460" i="11"/>
  <c r="BL460" i="11"/>
  <c r="BM460" i="11"/>
  <c r="BN460" i="11"/>
  <c r="BO460" i="11"/>
  <c r="BP460" i="11"/>
  <c r="BQ460" i="11"/>
  <c r="BB460" i="11"/>
  <c r="BC460" i="11"/>
  <c r="BS460" i="11"/>
  <c r="BT460" i="11"/>
  <c r="BU460" i="11"/>
  <c r="BV460" i="11"/>
  <c r="BW460" i="11"/>
  <c r="BX460" i="11"/>
  <c r="BY460" i="11"/>
  <c r="CA460" i="11"/>
  <c r="CD460" i="11"/>
  <c r="CE460" i="11"/>
  <c r="C461" i="11"/>
  <c r="G461" i="11" a="1"/>
  <c r="G461" i="11"/>
  <c r="I461" i="11" a="1"/>
  <c r="I461" i="11"/>
  <c r="BA461" i="11"/>
  <c r="BD461" i="11"/>
  <c r="BE461" i="11"/>
  <c r="BF461" i="11"/>
  <c r="BG461" i="11"/>
  <c r="BH461" i="11"/>
  <c r="BI461" i="11"/>
  <c r="BJ461" i="11"/>
  <c r="BK461" i="11"/>
  <c r="BL461" i="11"/>
  <c r="BM461" i="11"/>
  <c r="BN461" i="11"/>
  <c r="BO461" i="11"/>
  <c r="BP461" i="11"/>
  <c r="BQ461" i="11"/>
  <c r="BB461" i="11"/>
  <c r="BC461" i="11"/>
  <c r="BS461" i="11"/>
  <c r="BT461" i="11"/>
  <c r="BU461" i="11"/>
  <c r="BV461" i="11"/>
  <c r="BW461" i="11"/>
  <c r="BX461" i="11"/>
  <c r="BY461" i="11"/>
  <c r="CA461" i="11"/>
  <c r="CD461" i="11"/>
  <c r="CE461" i="11"/>
  <c r="C462" i="11"/>
  <c r="G462" i="11" a="1"/>
  <c r="G462" i="11"/>
  <c r="I462" i="11" a="1"/>
  <c r="I462" i="11"/>
  <c r="BA462" i="11"/>
  <c r="BD462" i="11"/>
  <c r="BE462" i="11"/>
  <c r="BF462" i="11"/>
  <c r="BG462" i="11"/>
  <c r="BH462" i="11"/>
  <c r="BI462" i="11"/>
  <c r="BJ462" i="11"/>
  <c r="BK462" i="11"/>
  <c r="BL462" i="11"/>
  <c r="BM462" i="11"/>
  <c r="BN462" i="11"/>
  <c r="BO462" i="11"/>
  <c r="BP462" i="11"/>
  <c r="BQ462" i="11"/>
  <c r="BB462" i="11"/>
  <c r="BC462" i="11"/>
  <c r="BS462" i="11"/>
  <c r="BT462" i="11"/>
  <c r="BU462" i="11"/>
  <c r="BV462" i="11"/>
  <c r="BW462" i="11"/>
  <c r="BX462" i="11"/>
  <c r="BY462" i="11"/>
  <c r="CA462" i="11"/>
  <c r="CD462" i="11"/>
  <c r="CE462" i="11"/>
  <c r="C463" i="11"/>
  <c r="G463" i="11" a="1"/>
  <c r="G463" i="11"/>
  <c r="I463" i="11" a="1"/>
  <c r="I463" i="11"/>
  <c r="BA463" i="11"/>
  <c r="BD463" i="11"/>
  <c r="BE463" i="11"/>
  <c r="BF463" i="11"/>
  <c r="BG463" i="11"/>
  <c r="BH463" i="11"/>
  <c r="BI463" i="11"/>
  <c r="BJ463" i="11"/>
  <c r="BK463" i="11"/>
  <c r="BL463" i="11"/>
  <c r="BM463" i="11"/>
  <c r="BN463" i="11"/>
  <c r="BO463" i="11"/>
  <c r="BP463" i="11"/>
  <c r="BQ463" i="11"/>
  <c r="BB463" i="11"/>
  <c r="BC463" i="11"/>
  <c r="BS463" i="11"/>
  <c r="BT463" i="11"/>
  <c r="BU463" i="11"/>
  <c r="BV463" i="11"/>
  <c r="BW463" i="11"/>
  <c r="BX463" i="11"/>
  <c r="BY463" i="11"/>
  <c r="CA463" i="11"/>
  <c r="CD463" i="11"/>
  <c r="CE463" i="11"/>
  <c r="C464" i="11"/>
  <c r="G464" i="11" a="1"/>
  <c r="G464" i="11"/>
  <c r="I464" i="11" a="1"/>
  <c r="I464" i="11"/>
  <c r="BA464" i="11"/>
  <c r="BD464" i="11"/>
  <c r="BE464" i="11"/>
  <c r="BF464" i="11"/>
  <c r="BG464" i="11"/>
  <c r="BH464" i="11"/>
  <c r="BI464" i="11"/>
  <c r="BJ464" i="11"/>
  <c r="BK464" i="11"/>
  <c r="BL464" i="11"/>
  <c r="BM464" i="11"/>
  <c r="BN464" i="11"/>
  <c r="BO464" i="11"/>
  <c r="BP464" i="11"/>
  <c r="BQ464" i="11"/>
  <c r="BB464" i="11"/>
  <c r="BC464" i="11"/>
  <c r="BS464" i="11"/>
  <c r="BT464" i="11"/>
  <c r="BU464" i="11"/>
  <c r="BV464" i="11"/>
  <c r="BW464" i="11"/>
  <c r="BX464" i="11"/>
  <c r="BY464" i="11"/>
  <c r="CA464" i="11"/>
  <c r="CD464" i="11"/>
  <c r="CE464" i="11"/>
  <c r="C465" i="11"/>
  <c r="G465" i="11" a="1"/>
  <c r="G465" i="11"/>
  <c r="I465" i="11" a="1"/>
  <c r="I465" i="11"/>
  <c r="BA465" i="11"/>
  <c r="BD465" i="11"/>
  <c r="BE465" i="11"/>
  <c r="BF465" i="11"/>
  <c r="BG465" i="11"/>
  <c r="BH465" i="11"/>
  <c r="BI465" i="11"/>
  <c r="BJ465" i="11"/>
  <c r="BK465" i="11"/>
  <c r="BL465" i="11"/>
  <c r="BM465" i="11"/>
  <c r="BN465" i="11"/>
  <c r="BO465" i="11"/>
  <c r="BP465" i="11"/>
  <c r="BQ465" i="11"/>
  <c r="BB465" i="11"/>
  <c r="BC465" i="11"/>
  <c r="BS465" i="11"/>
  <c r="BT465" i="11"/>
  <c r="BU465" i="11"/>
  <c r="BV465" i="11"/>
  <c r="BW465" i="11"/>
  <c r="BX465" i="11"/>
  <c r="BY465" i="11"/>
  <c r="CA465" i="11"/>
  <c r="CD465" i="11"/>
  <c r="CE465" i="11"/>
  <c r="C466" i="11"/>
  <c r="G466" i="11" a="1"/>
  <c r="G466" i="11"/>
  <c r="I466" i="11" a="1"/>
  <c r="I466" i="11"/>
  <c r="BA466" i="11"/>
  <c r="BD466" i="11"/>
  <c r="BE466" i="11"/>
  <c r="BF466" i="11"/>
  <c r="BG466" i="11"/>
  <c r="BH466" i="11"/>
  <c r="BI466" i="11"/>
  <c r="BJ466" i="11"/>
  <c r="BK466" i="11"/>
  <c r="BL466" i="11"/>
  <c r="BM466" i="11"/>
  <c r="BN466" i="11"/>
  <c r="BO466" i="11"/>
  <c r="BP466" i="11"/>
  <c r="BQ466" i="11"/>
  <c r="BB466" i="11"/>
  <c r="BC466" i="11"/>
  <c r="BS466" i="11"/>
  <c r="BT466" i="11"/>
  <c r="BU466" i="11"/>
  <c r="BV466" i="11"/>
  <c r="BW466" i="11"/>
  <c r="BX466" i="11"/>
  <c r="BY466" i="11"/>
  <c r="CA466" i="11"/>
  <c r="CD466" i="11"/>
  <c r="CE466" i="11"/>
  <c r="C467" i="11"/>
  <c r="G467" i="11" a="1"/>
  <c r="G467" i="11"/>
  <c r="I467" i="11" a="1"/>
  <c r="I467" i="11"/>
  <c r="BA467" i="11"/>
  <c r="BD467" i="11"/>
  <c r="BE467" i="11"/>
  <c r="BF467" i="11"/>
  <c r="BG467" i="11"/>
  <c r="BH467" i="11"/>
  <c r="BI467" i="11"/>
  <c r="BJ467" i="11"/>
  <c r="BK467" i="11"/>
  <c r="BL467" i="11"/>
  <c r="BM467" i="11"/>
  <c r="BN467" i="11"/>
  <c r="BO467" i="11"/>
  <c r="BP467" i="11"/>
  <c r="BQ467" i="11"/>
  <c r="BB467" i="11"/>
  <c r="BC467" i="11"/>
  <c r="BS467" i="11"/>
  <c r="BT467" i="11"/>
  <c r="BU467" i="11"/>
  <c r="BV467" i="11"/>
  <c r="BW467" i="11"/>
  <c r="BX467" i="11"/>
  <c r="BY467" i="11"/>
  <c r="CA467" i="11"/>
  <c r="CD467" i="11"/>
  <c r="CE467" i="11"/>
  <c r="C468" i="11"/>
  <c r="G468" i="11" a="1"/>
  <c r="G468" i="11"/>
  <c r="I468" i="11" a="1"/>
  <c r="I468" i="11"/>
  <c r="BA468" i="11"/>
  <c r="BD468" i="11"/>
  <c r="BE468" i="11"/>
  <c r="BF468" i="11"/>
  <c r="BG468" i="11"/>
  <c r="BH468" i="11"/>
  <c r="BI468" i="11"/>
  <c r="BJ468" i="11"/>
  <c r="BK468" i="11"/>
  <c r="BL468" i="11"/>
  <c r="BM468" i="11"/>
  <c r="BN468" i="11"/>
  <c r="BO468" i="11"/>
  <c r="BP468" i="11"/>
  <c r="BQ468" i="11"/>
  <c r="BB468" i="11"/>
  <c r="BC468" i="11"/>
  <c r="BS468" i="11"/>
  <c r="BT468" i="11"/>
  <c r="BU468" i="11"/>
  <c r="BV468" i="11"/>
  <c r="BW468" i="11"/>
  <c r="BX468" i="11"/>
  <c r="BY468" i="11"/>
  <c r="CA468" i="11"/>
  <c r="CD468" i="11"/>
  <c r="CE468" i="11"/>
  <c r="C469" i="11"/>
  <c r="G469" i="11" a="1"/>
  <c r="G469" i="11"/>
  <c r="I469" i="11" a="1"/>
  <c r="I469" i="11"/>
  <c r="BA469" i="11"/>
  <c r="BD469" i="11"/>
  <c r="BE469" i="11"/>
  <c r="BF469" i="11"/>
  <c r="BG469" i="11"/>
  <c r="BH469" i="11"/>
  <c r="BI469" i="11"/>
  <c r="BJ469" i="11"/>
  <c r="BK469" i="11"/>
  <c r="BL469" i="11"/>
  <c r="BM469" i="11"/>
  <c r="BN469" i="11"/>
  <c r="BO469" i="11"/>
  <c r="BP469" i="11"/>
  <c r="BQ469" i="11"/>
  <c r="BB469" i="11"/>
  <c r="BC469" i="11"/>
  <c r="BS469" i="11"/>
  <c r="BT469" i="11"/>
  <c r="BU469" i="11"/>
  <c r="BV469" i="11"/>
  <c r="BW469" i="11"/>
  <c r="BX469" i="11"/>
  <c r="BY469" i="11"/>
  <c r="CA469" i="11"/>
  <c r="CD469" i="11"/>
  <c r="CE469" i="11"/>
  <c r="C470" i="11"/>
  <c r="G470" i="11" a="1"/>
  <c r="G470" i="11"/>
  <c r="I470" i="11" a="1"/>
  <c r="I470" i="11"/>
  <c r="BA470" i="11"/>
  <c r="BD470" i="11"/>
  <c r="BE470" i="11"/>
  <c r="BF470" i="11"/>
  <c r="BG470" i="11"/>
  <c r="BH470" i="11"/>
  <c r="BI470" i="11"/>
  <c r="BJ470" i="11"/>
  <c r="BK470" i="11"/>
  <c r="BL470" i="11"/>
  <c r="BM470" i="11"/>
  <c r="BN470" i="11"/>
  <c r="BO470" i="11"/>
  <c r="BP470" i="11"/>
  <c r="BQ470" i="11"/>
  <c r="BB470" i="11"/>
  <c r="BC470" i="11"/>
  <c r="BS470" i="11"/>
  <c r="BT470" i="11"/>
  <c r="BU470" i="11"/>
  <c r="BV470" i="11"/>
  <c r="BW470" i="11"/>
  <c r="BX470" i="11"/>
  <c r="BY470" i="11"/>
  <c r="CA470" i="11"/>
  <c r="CD470" i="11"/>
  <c r="CE470" i="11"/>
  <c r="C471" i="11"/>
  <c r="G471" i="11" a="1"/>
  <c r="G471" i="11"/>
  <c r="I471" i="11" a="1"/>
  <c r="I471" i="11"/>
  <c r="BA471" i="11"/>
  <c r="BD471" i="11"/>
  <c r="BE471" i="11"/>
  <c r="BF471" i="11"/>
  <c r="BG471" i="11"/>
  <c r="BH471" i="11"/>
  <c r="BI471" i="11"/>
  <c r="BJ471" i="11"/>
  <c r="BK471" i="11"/>
  <c r="BL471" i="11"/>
  <c r="BM471" i="11"/>
  <c r="BN471" i="11"/>
  <c r="BO471" i="11"/>
  <c r="BP471" i="11"/>
  <c r="BQ471" i="11"/>
  <c r="BB471" i="11"/>
  <c r="BC471" i="11"/>
  <c r="BS471" i="11"/>
  <c r="BT471" i="11"/>
  <c r="BU471" i="11"/>
  <c r="BV471" i="11"/>
  <c r="BW471" i="11"/>
  <c r="BX471" i="11"/>
  <c r="BY471" i="11"/>
  <c r="CA471" i="11"/>
  <c r="CD471" i="11"/>
  <c r="CE471" i="11"/>
  <c r="C472" i="11"/>
  <c r="G472" i="11" a="1"/>
  <c r="G472" i="11"/>
  <c r="I472" i="11" a="1"/>
  <c r="I472" i="11"/>
  <c r="BA472" i="11"/>
  <c r="BD472" i="11"/>
  <c r="BE472" i="11"/>
  <c r="BF472" i="11"/>
  <c r="BG472" i="11"/>
  <c r="BH472" i="11"/>
  <c r="BI472" i="11"/>
  <c r="BJ472" i="11"/>
  <c r="BK472" i="11"/>
  <c r="BL472" i="11"/>
  <c r="BM472" i="11"/>
  <c r="BN472" i="11"/>
  <c r="BO472" i="11"/>
  <c r="BP472" i="11"/>
  <c r="BQ472" i="11"/>
  <c r="BB472" i="11"/>
  <c r="BC472" i="11"/>
  <c r="BS472" i="11"/>
  <c r="BT472" i="11"/>
  <c r="BU472" i="11"/>
  <c r="BV472" i="11"/>
  <c r="BW472" i="11"/>
  <c r="BX472" i="11"/>
  <c r="BY472" i="11"/>
  <c r="CA472" i="11"/>
  <c r="CD472" i="11"/>
  <c r="CE472" i="11"/>
  <c r="C473" i="11"/>
  <c r="G473" i="11" a="1"/>
  <c r="G473" i="11"/>
  <c r="I473" i="11" a="1"/>
  <c r="I473" i="11"/>
  <c r="BA473" i="11"/>
  <c r="BD473" i="11"/>
  <c r="BE473" i="11"/>
  <c r="BF473" i="11"/>
  <c r="BG473" i="11"/>
  <c r="BH473" i="11"/>
  <c r="BI473" i="11"/>
  <c r="BJ473" i="11"/>
  <c r="BK473" i="11"/>
  <c r="BL473" i="11"/>
  <c r="BM473" i="11"/>
  <c r="BN473" i="11"/>
  <c r="BO473" i="11"/>
  <c r="BP473" i="11"/>
  <c r="BQ473" i="11"/>
  <c r="BB473" i="11"/>
  <c r="BC473" i="11"/>
  <c r="BS473" i="11"/>
  <c r="BT473" i="11"/>
  <c r="BU473" i="11"/>
  <c r="BV473" i="11"/>
  <c r="BW473" i="11"/>
  <c r="BX473" i="11"/>
  <c r="BY473" i="11"/>
  <c r="CA473" i="11"/>
  <c r="CD473" i="11"/>
  <c r="CE473" i="11"/>
  <c r="C474" i="11"/>
  <c r="G474" i="11" a="1"/>
  <c r="G474" i="11"/>
  <c r="I474" i="11" a="1"/>
  <c r="I474" i="11"/>
  <c r="BA474" i="11"/>
  <c r="BD474" i="11"/>
  <c r="BE474" i="11"/>
  <c r="BF474" i="11"/>
  <c r="BG474" i="11"/>
  <c r="BH474" i="11"/>
  <c r="BI474" i="11"/>
  <c r="BJ474" i="11"/>
  <c r="BK474" i="11"/>
  <c r="BL474" i="11"/>
  <c r="BM474" i="11"/>
  <c r="BN474" i="11"/>
  <c r="BO474" i="11"/>
  <c r="BP474" i="11"/>
  <c r="BQ474" i="11"/>
  <c r="BB474" i="11"/>
  <c r="BC474" i="11"/>
  <c r="BS474" i="11"/>
  <c r="BT474" i="11"/>
  <c r="BU474" i="11"/>
  <c r="BV474" i="11"/>
  <c r="BW474" i="11"/>
  <c r="BX474" i="11"/>
  <c r="BY474" i="11"/>
  <c r="CA474" i="11"/>
  <c r="CD474" i="11"/>
  <c r="CE474" i="11"/>
  <c r="C475" i="11"/>
  <c r="G475" i="11" a="1"/>
  <c r="G475" i="11"/>
  <c r="I475" i="11" a="1"/>
  <c r="I475" i="11"/>
  <c r="BA475" i="11"/>
  <c r="BD475" i="11"/>
  <c r="BE475" i="11"/>
  <c r="BF475" i="11"/>
  <c r="BG475" i="11"/>
  <c r="BH475" i="11"/>
  <c r="BI475" i="11"/>
  <c r="BJ475" i="11"/>
  <c r="BK475" i="11"/>
  <c r="BL475" i="11"/>
  <c r="BM475" i="11"/>
  <c r="BN475" i="11"/>
  <c r="BO475" i="11"/>
  <c r="BP475" i="11"/>
  <c r="BQ475" i="11"/>
  <c r="BB475" i="11"/>
  <c r="BC475" i="11"/>
  <c r="BS475" i="11"/>
  <c r="BT475" i="11"/>
  <c r="BU475" i="11"/>
  <c r="BV475" i="11"/>
  <c r="BW475" i="11"/>
  <c r="BX475" i="11"/>
  <c r="BY475" i="11"/>
  <c r="CA475" i="11"/>
  <c r="CD475" i="11"/>
  <c r="CE475" i="11"/>
  <c r="C476" i="11"/>
  <c r="G476" i="11" a="1"/>
  <c r="G476" i="11"/>
  <c r="I476" i="11" a="1"/>
  <c r="I476" i="11"/>
  <c r="BA476" i="11"/>
  <c r="BD476" i="11"/>
  <c r="BE476" i="11"/>
  <c r="BF476" i="11"/>
  <c r="BG476" i="11"/>
  <c r="BH476" i="11"/>
  <c r="BI476" i="11"/>
  <c r="BJ476" i="11"/>
  <c r="BK476" i="11"/>
  <c r="BL476" i="11"/>
  <c r="BM476" i="11"/>
  <c r="BN476" i="11"/>
  <c r="BO476" i="11"/>
  <c r="BP476" i="11"/>
  <c r="BQ476" i="11"/>
  <c r="BB476" i="11"/>
  <c r="BC476" i="11"/>
  <c r="BS476" i="11"/>
  <c r="BT476" i="11"/>
  <c r="BU476" i="11"/>
  <c r="BV476" i="11"/>
  <c r="BW476" i="11"/>
  <c r="BX476" i="11"/>
  <c r="BY476" i="11"/>
  <c r="CA476" i="11"/>
  <c r="CD476" i="11"/>
  <c r="CE476" i="11"/>
  <c r="C477" i="11"/>
  <c r="G477" i="11" a="1"/>
  <c r="G477" i="11"/>
  <c r="I477" i="11" a="1"/>
  <c r="I477" i="11"/>
  <c r="BA477" i="11"/>
  <c r="BD477" i="11"/>
  <c r="BE477" i="11"/>
  <c r="BF477" i="11"/>
  <c r="BG477" i="11"/>
  <c r="BH477" i="11"/>
  <c r="BI477" i="11"/>
  <c r="BJ477" i="11"/>
  <c r="BK477" i="11"/>
  <c r="BL477" i="11"/>
  <c r="BM477" i="11"/>
  <c r="BN477" i="11"/>
  <c r="BO477" i="11"/>
  <c r="BP477" i="11"/>
  <c r="BQ477" i="11"/>
  <c r="BB477" i="11"/>
  <c r="BC477" i="11"/>
  <c r="BS477" i="11"/>
  <c r="BT477" i="11"/>
  <c r="BU477" i="11"/>
  <c r="BV477" i="11"/>
  <c r="BW477" i="11"/>
  <c r="BX477" i="11"/>
  <c r="BY477" i="11"/>
  <c r="CA477" i="11"/>
  <c r="CD477" i="11"/>
  <c r="CE477" i="11"/>
  <c r="C478" i="11"/>
  <c r="G478" i="11" a="1"/>
  <c r="G478" i="11"/>
  <c r="I478" i="11" a="1"/>
  <c r="I478" i="11"/>
  <c r="BA478" i="11"/>
  <c r="BD478" i="11"/>
  <c r="BE478" i="11"/>
  <c r="BF478" i="11"/>
  <c r="BG478" i="11"/>
  <c r="BH478" i="11"/>
  <c r="BI478" i="11"/>
  <c r="BJ478" i="11"/>
  <c r="BK478" i="11"/>
  <c r="BL478" i="11"/>
  <c r="BM478" i="11"/>
  <c r="BN478" i="11"/>
  <c r="BO478" i="11"/>
  <c r="BP478" i="11"/>
  <c r="BQ478" i="11"/>
  <c r="BB478" i="11"/>
  <c r="BC478" i="11"/>
  <c r="BS478" i="11"/>
  <c r="BT478" i="11"/>
  <c r="BU478" i="11"/>
  <c r="BV478" i="11"/>
  <c r="BW478" i="11"/>
  <c r="BX478" i="11"/>
  <c r="BY478" i="11"/>
  <c r="CA478" i="11"/>
  <c r="CD478" i="11"/>
  <c r="CE478" i="11"/>
  <c r="C479" i="11"/>
  <c r="G479" i="11" a="1"/>
  <c r="G479" i="11"/>
  <c r="I479" i="11" a="1"/>
  <c r="I479" i="11"/>
  <c r="BA479" i="11"/>
  <c r="BD479" i="11"/>
  <c r="BE479" i="11"/>
  <c r="BF479" i="11"/>
  <c r="BG479" i="11"/>
  <c r="BH479" i="11"/>
  <c r="BI479" i="11"/>
  <c r="BJ479" i="11"/>
  <c r="BK479" i="11"/>
  <c r="BL479" i="11"/>
  <c r="BM479" i="11"/>
  <c r="BN479" i="11"/>
  <c r="BO479" i="11"/>
  <c r="BP479" i="11"/>
  <c r="BQ479" i="11"/>
  <c r="BB479" i="11"/>
  <c r="BC479" i="11"/>
  <c r="BS479" i="11"/>
  <c r="BT479" i="11"/>
  <c r="BU479" i="11"/>
  <c r="BV479" i="11"/>
  <c r="BW479" i="11"/>
  <c r="BX479" i="11"/>
  <c r="BY479" i="11"/>
  <c r="CA479" i="11"/>
  <c r="CD479" i="11"/>
  <c r="CE479" i="11"/>
  <c r="C480" i="11"/>
  <c r="G480" i="11" a="1"/>
  <c r="G480" i="11"/>
  <c r="I480" i="11" a="1"/>
  <c r="I480" i="11"/>
  <c r="BA480" i="11"/>
  <c r="BD480" i="11"/>
  <c r="BE480" i="11"/>
  <c r="BF480" i="11"/>
  <c r="BG480" i="11"/>
  <c r="BH480" i="11"/>
  <c r="BI480" i="11"/>
  <c r="BJ480" i="11"/>
  <c r="BK480" i="11"/>
  <c r="BL480" i="11"/>
  <c r="BM480" i="11"/>
  <c r="BN480" i="11"/>
  <c r="BO480" i="11"/>
  <c r="BP480" i="11"/>
  <c r="BQ480" i="11"/>
  <c r="BB480" i="11"/>
  <c r="BC480" i="11"/>
  <c r="BS480" i="11"/>
  <c r="BT480" i="11"/>
  <c r="BU480" i="11"/>
  <c r="BV480" i="11"/>
  <c r="BW480" i="11"/>
  <c r="BX480" i="11"/>
  <c r="BY480" i="11"/>
  <c r="CA480" i="11"/>
  <c r="CD480" i="11"/>
  <c r="CE480" i="11"/>
  <c r="C481" i="11"/>
  <c r="G481" i="11" a="1"/>
  <c r="G481" i="11"/>
  <c r="I481" i="11" a="1"/>
  <c r="I481" i="11"/>
  <c r="BA481" i="11"/>
  <c r="BD481" i="11"/>
  <c r="BE481" i="11"/>
  <c r="BF481" i="11"/>
  <c r="BG481" i="11"/>
  <c r="BH481" i="11"/>
  <c r="BI481" i="11"/>
  <c r="BJ481" i="11"/>
  <c r="BK481" i="11"/>
  <c r="BL481" i="11"/>
  <c r="BM481" i="11"/>
  <c r="BN481" i="11"/>
  <c r="BO481" i="11"/>
  <c r="BP481" i="11"/>
  <c r="BQ481" i="11"/>
  <c r="BB481" i="11"/>
  <c r="BC481" i="11"/>
  <c r="BS481" i="11"/>
  <c r="BT481" i="11"/>
  <c r="BU481" i="11"/>
  <c r="BV481" i="11"/>
  <c r="BW481" i="11"/>
  <c r="BX481" i="11"/>
  <c r="BY481" i="11"/>
  <c r="CA481" i="11"/>
  <c r="CD481" i="11"/>
  <c r="CE481" i="11"/>
  <c r="C482" i="11"/>
  <c r="G482" i="11" a="1"/>
  <c r="G482" i="11"/>
  <c r="I482" i="11" a="1"/>
  <c r="I482" i="11"/>
  <c r="BA482" i="11"/>
  <c r="BD482" i="11"/>
  <c r="BE482" i="11"/>
  <c r="BF482" i="11"/>
  <c r="BG482" i="11"/>
  <c r="BH482" i="11"/>
  <c r="BI482" i="11"/>
  <c r="BJ482" i="11"/>
  <c r="BK482" i="11"/>
  <c r="BL482" i="11"/>
  <c r="BM482" i="11"/>
  <c r="BN482" i="11"/>
  <c r="BO482" i="11"/>
  <c r="BP482" i="11"/>
  <c r="BQ482" i="11"/>
  <c r="BB482" i="11"/>
  <c r="BC482" i="11"/>
  <c r="BS482" i="11"/>
  <c r="BT482" i="11"/>
  <c r="BU482" i="11"/>
  <c r="BV482" i="11"/>
  <c r="BW482" i="11"/>
  <c r="BX482" i="11"/>
  <c r="BY482" i="11"/>
  <c r="CA482" i="11"/>
  <c r="CD482" i="11"/>
  <c r="CE482" i="11"/>
  <c r="C483" i="11"/>
  <c r="G483" i="11" a="1"/>
  <c r="G483" i="11"/>
  <c r="I483" i="11" a="1"/>
  <c r="I483" i="11"/>
  <c r="BA483" i="11"/>
  <c r="BD483" i="11"/>
  <c r="BE483" i="11"/>
  <c r="BF483" i="11"/>
  <c r="BG483" i="11"/>
  <c r="BH483" i="11"/>
  <c r="BI483" i="11"/>
  <c r="BJ483" i="11"/>
  <c r="BK483" i="11"/>
  <c r="BL483" i="11"/>
  <c r="BM483" i="11"/>
  <c r="BN483" i="11"/>
  <c r="BO483" i="11"/>
  <c r="BP483" i="11"/>
  <c r="BQ483" i="11"/>
  <c r="BB483" i="11"/>
  <c r="BC483" i="11"/>
  <c r="BS483" i="11"/>
  <c r="BT483" i="11"/>
  <c r="BU483" i="11"/>
  <c r="BV483" i="11"/>
  <c r="BW483" i="11"/>
  <c r="BX483" i="11"/>
  <c r="BY483" i="11"/>
  <c r="CA483" i="11"/>
  <c r="CD483" i="11"/>
  <c r="CE483" i="11"/>
  <c r="C484" i="11"/>
  <c r="G484" i="11" a="1"/>
  <c r="G484" i="11"/>
  <c r="I484" i="11" a="1"/>
  <c r="I484" i="11"/>
  <c r="BA484" i="11"/>
  <c r="BD484" i="11"/>
  <c r="BE484" i="11"/>
  <c r="BF484" i="11"/>
  <c r="BG484" i="11"/>
  <c r="BH484" i="11"/>
  <c r="BI484" i="11"/>
  <c r="BJ484" i="11"/>
  <c r="BK484" i="11"/>
  <c r="BL484" i="11"/>
  <c r="BM484" i="11"/>
  <c r="BN484" i="11"/>
  <c r="BO484" i="11"/>
  <c r="BP484" i="11"/>
  <c r="BQ484" i="11"/>
  <c r="BB484" i="11"/>
  <c r="BC484" i="11"/>
  <c r="BS484" i="11"/>
  <c r="BT484" i="11"/>
  <c r="BU484" i="11"/>
  <c r="BV484" i="11"/>
  <c r="BW484" i="11"/>
  <c r="BX484" i="11"/>
  <c r="BY484" i="11"/>
  <c r="CA484" i="11"/>
  <c r="CD484" i="11"/>
  <c r="CE484" i="11"/>
  <c r="C485" i="11"/>
  <c r="G485" i="11" a="1"/>
  <c r="G485" i="11"/>
  <c r="I485" i="11" a="1"/>
  <c r="I485" i="11"/>
  <c r="BA485" i="11"/>
  <c r="BD485" i="11"/>
  <c r="BE485" i="11"/>
  <c r="BF485" i="11"/>
  <c r="BG485" i="11"/>
  <c r="BH485" i="11"/>
  <c r="BI485" i="11"/>
  <c r="BJ485" i="11"/>
  <c r="BK485" i="11"/>
  <c r="BL485" i="11"/>
  <c r="BM485" i="11"/>
  <c r="BN485" i="11"/>
  <c r="BO485" i="11"/>
  <c r="BP485" i="11"/>
  <c r="BQ485" i="11"/>
  <c r="BB485" i="11"/>
  <c r="BC485" i="11"/>
  <c r="BS485" i="11"/>
  <c r="BT485" i="11"/>
  <c r="BU485" i="11"/>
  <c r="BV485" i="11"/>
  <c r="BW485" i="11"/>
  <c r="BX485" i="11"/>
  <c r="BY485" i="11"/>
  <c r="CA485" i="11"/>
  <c r="CD485" i="11"/>
  <c r="CE485" i="11"/>
  <c r="C486" i="11"/>
  <c r="G486" i="11" a="1"/>
  <c r="G486" i="11"/>
  <c r="I486" i="11" a="1"/>
  <c r="I486" i="11"/>
  <c r="BA486" i="11"/>
  <c r="BD486" i="11"/>
  <c r="BE486" i="11"/>
  <c r="BF486" i="11"/>
  <c r="BG486" i="11"/>
  <c r="BH486" i="11"/>
  <c r="BI486" i="11"/>
  <c r="BJ486" i="11"/>
  <c r="BK486" i="11"/>
  <c r="BL486" i="11"/>
  <c r="BM486" i="11"/>
  <c r="BN486" i="11"/>
  <c r="BO486" i="11"/>
  <c r="BP486" i="11"/>
  <c r="BQ486" i="11"/>
  <c r="BB486" i="11"/>
  <c r="BC486" i="11"/>
  <c r="BS486" i="11"/>
  <c r="BT486" i="11"/>
  <c r="BU486" i="11"/>
  <c r="BV486" i="11"/>
  <c r="BW486" i="11"/>
  <c r="BX486" i="11"/>
  <c r="BY486" i="11"/>
  <c r="CA486" i="11"/>
  <c r="CD486" i="11"/>
  <c r="CE486" i="11"/>
  <c r="C487" i="11"/>
  <c r="G487" i="11" a="1"/>
  <c r="G487" i="11"/>
  <c r="I487" i="11" a="1"/>
  <c r="I487" i="11"/>
  <c r="BA487" i="11"/>
  <c r="BD487" i="11"/>
  <c r="BE487" i="11"/>
  <c r="BF487" i="11"/>
  <c r="BG487" i="11"/>
  <c r="BH487" i="11"/>
  <c r="BI487" i="11"/>
  <c r="BJ487" i="11"/>
  <c r="BK487" i="11"/>
  <c r="BL487" i="11"/>
  <c r="BM487" i="11"/>
  <c r="BN487" i="11"/>
  <c r="BO487" i="11"/>
  <c r="BP487" i="11"/>
  <c r="BQ487" i="11"/>
  <c r="BB487" i="11"/>
  <c r="BC487" i="11"/>
  <c r="BS487" i="11"/>
  <c r="BT487" i="11"/>
  <c r="BU487" i="11"/>
  <c r="BV487" i="11"/>
  <c r="BW487" i="11"/>
  <c r="BX487" i="11"/>
  <c r="BY487" i="11"/>
  <c r="CA487" i="11"/>
  <c r="CD487" i="11"/>
  <c r="CE487" i="11"/>
  <c r="C488" i="11"/>
  <c r="G488" i="11" a="1"/>
  <c r="G488" i="11"/>
  <c r="I488" i="11" a="1"/>
  <c r="I488" i="11"/>
  <c r="BA488" i="11"/>
  <c r="BD488" i="11"/>
  <c r="BE488" i="11"/>
  <c r="BF488" i="11"/>
  <c r="BG488" i="11"/>
  <c r="BH488" i="11"/>
  <c r="BI488" i="11"/>
  <c r="BJ488" i="11"/>
  <c r="BK488" i="11"/>
  <c r="BL488" i="11"/>
  <c r="BM488" i="11"/>
  <c r="BN488" i="11"/>
  <c r="BO488" i="11"/>
  <c r="BP488" i="11"/>
  <c r="BQ488" i="11"/>
  <c r="BB488" i="11"/>
  <c r="BC488" i="11"/>
  <c r="BS488" i="11"/>
  <c r="BT488" i="11"/>
  <c r="BU488" i="11"/>
  <c r="BV488" i="11"/>
  <c r="BW488" i="11"/>
  <c r="BX488" i="11"/>
  <c r="BY488" i="11"/>
  <c r="CA488" i="11"/>
  <c r="CD488" i="11"/>
  <c r="CE488" i="11"/>
  <c r="C489" i="11"/>
  <c r="G489" i="11" a="1"/>
  <c r="G489" i="11"/>
  <c r="I489" i="11" a="1"/>
  <c r="I489" i="11"/>
  <c r="BA489" i="11"/>
  <c r="BD489" i="11"/>
  <c r="BE489" i="11"/>
  <c r="BF489" i="11"/>
  <c r="BG489" i="11"/>
  <c r="BH489" i="11"/>
  <c r="BI489" i="11"/>
  <c r="BJ489" i="11"/>
  <c r="BK489" i="11"/>
  <c r="BL489" i="11"/>
  <c r="BM489" i="11"/>
  <c r="BN489" i="11"/>
  <c r="BO489" i="11"/>
  <c r="BP489" i="11"/>
  <c r="BQ489" i="11"/>
  <c r="BB489" i="11"/>
  <c r="BC489" i="11"/>
  <c r="BS489" i="11"/>
  <c r="BT489" i="11"/>
  <c r="BU489" i="11"/>
  <c r="BV489" i="11"/>
  <c r="BW489" i="11"/>
  <c r="BX489" i="11"/>
  <c r="BY489" i="11"/>
  <c r="CA489" i="11"/>
  <c r="CD489" i="11"/>
  <c r="CE489" i="11"/>
  <c r="C490" i="11"/>
  <c r="G490" i="11" a="1"/>
  <c r="G490" i="11"/>
  <c r="I490" i="11" a="1"/>
  <c r="I490" i="11"/>
  <c r="BA490" i="11"/>
  <c r="BD490" i="11"/>
  <c r="BE490" i="11"/>
  <c r="BF490" i="11"/>
  <c r="BG490" i="11"/>
  <c r="BH490" i="11"/>
  <c r="BI490" i="11"/>
  <c r="BJ490" i="11"/>
  <c r="BK490" i="11"/>
  <c r="BL490" i="11"/>
  <c r="BM490" i="11"/>
  <c r="BN490" i="11"/>
  <c r="BO490" i="11"/>
  <c r="BP490" i="11"/>
  <c r="BQ490" i="11"/>
  <c r="BB490" i="11"/>
  <c r="BC490" i="11"/>
  <c r="BS490" i="11"/>
  <c r="BT490" i="11"/>
  <c r="BU490" i="11"/>
  <c r="BV490" i="11"/>
  <c r="BW490" i="11"/>
  <c r="BX490" i="11"/>
  <c r="BY490" i="11"/>
  <c r="CA490" i="11"/>
  <c r="CD490" i="11"/>
  <c r="CE490" i="11"/>
  <c r="C491" i="11"/>
  <c r="G491" i="11" a="1"/>
  <c r="G491" i="11"/>
  <c r="I491" i="11" a="1"/>
  <c r="I491" i="11"/>
  <c r="BA491" i="11"/>
  <c r="BD491" i="11"/>
  <c r="BE491" i="11"/>
  <c r="BF491" i="11"/>
  <c r="BG491" i="11"/>
  <c r="BH491" i="11"/>
  <c r="BI491" i="11"/>
  <c r="BJ491" i="11"/>
  <c r="BK491" i="11"/>
  <c r="BL491" i="11"/>
  <c r="BM491" i="11"/>
  <c r="BN491" i="11"/>
  <c r="BO491" i="11"/>
  <c r="BP491" i="11"/>
  <c r="BQ491" i="11"/>
  <c r="BB491" i="11"/>
  <c r="BC491" i="11"/>
  <c r="BS491" i="11"/>
  <c r="BT491" i="11"/>
  <c r="BU491" i="11"/>
  <c r="BV491" i="11"/>
  <c r="BW491" i="11"/>
  <c r="BX491" i="11"/>
  <c r="BY491" i="11"/>
  <c r="CA491" i="11"/>
  <c r="CD491" i="11"/>
  <c r="CE491" i="11"/>
  <c r="C492" i="11"/>
  <c r="G492" i="11" a="1"/>
  <c r="G492" i="11"/>
  <c r="I492" i="11" a="1"/>
  <c r="I492" i="11"/>
  <c r="BA492" i="11"/>
  <c r="BD492" i="11"/>
  <c r="BE492" i="11"/>
  <c r="BF492" i="11"/>
  <c r="BG492" i="11"/>
  <c r="BH492" i="11"/>
  <c r="BI492" i="11"/>
  <c r="BJ492" i="11"/>
  <c r="BK492" i="11"/>
  <c r="BL492" i="11"/>
  <c r="BM492" i="11"/>
  <c r="BN492" i="11"/>
  <c r="BO492" i="11"/>
  <c r="BP492" i="11"/>
  <c r="BQ492" i="11"/>
  <c r="BB492" i="11"/>
  <c r="BC492" i="11"/>
  <c r="BS492" i="11"/>
  <c r="BT492" i="11"/>
  <c r="BU492" i="11"/>
  <c r="BV492" i="11"/>
  <c r="BW492" i="11"/>
  <c r="BX492" i="11"/>
  <c r="BY492" i="11"/>
  <c r="CA492" i="11"/>
  <c r="CD492" i="11"/>
  <c r="CE492" i="11"/>
  <c r="C493" i="11"/>
  <c r="G493" i="11" a="1"/>
  <c r="G493" i="11"/>
  <c r="I493" i="11" a="1"/>
  <c r="I493" i="11"/>
  <c r="BA493" i="11"/>
  <c r="BD493" i="11"/>
  <c r="BE493" i="11"/>
  <c r="BF493" i="11"/>
  <c r="BG493" i="11"/>
  <c r="BH493" i="11"/>
  <c r="BI493" i="11"/>
  <c r="BJ493" i="11"/>
  <c r="BK493" i="11"/>
  <c r="BL493" i="11"/>
  <c r="BM493" i="11"/>
  <c r="BN493" i="11"/>
  <c r="BO493" i="11"/>
  <c r="BP493" i="11"/>
  <c r="BQ493" i="11"/>
  <c r="BB493" i="11"/>
  <c r="BC493" i="11"/>
  <c r="BS493" i="11"/>
  <c r="BT493" i="11"/>
  <c r="BU493" i="11"/>
  <c r="BV493" i="11"/>
  <c r="BW493" i="11"/>
  <c r="BX493" i="11"/>
  <c r="BY493" i="11"/>
  <c r="CA493" i="11"/>
  <c r="CD493" i="11"/>
  <c r="CE493" i="11"/>
  <c r="C494" i="11"/>
  <c r="G494" i="11" a="1"/>
  <c r="G494" i="11"/>
  <c r="I494" i="11" a="1"/>
  <c r="I494" i="11"/>
  <c r="BA494" i="11"/>
  <c r="BD494" i="11"/>
  <c r="BE494" i="11"/>
  <c r="BF494" i="11"/>
  <c r="BG494" i="11"/>
  <c r="BH494" i="11"/>
  <c r="BI494" i="11"/>
  <c r="BJ494" i="11"/>
  <c r="BK494" i="11"/>
  <c r="BL494" i="11"/>
  <c r="BM494" i="11"/>
  <c r="BN494" i="11"/>
  <c r="BO494" i="11"/>
  <c r="BP494" i="11"/>
  <c r="BQ494" i="11"/>
  <c r="BB494" i="11"/>
  <c r="BC494" i="11"/>
  <c r="BS494" i="11"/>
  <c r="BT494" i="11"/>
  <c r="BU494" i="11"/>
  <c r="BV494" i="11"/>
  <c r="BW494" i="11"/>
  <c r="BX494" i="11"/>
  <c r="BY494" i="11"/>
  <c r="CA494" i="11"/>
  <c r="CD494" i="11"/>
  <c r="CE494" i="11"/>
  <c r="C495" i="11"/>
  <c r="G495" i="11" a="1"/>
  <c r="G495" i="11"/>
  <c r="I495" i="11" a="1"/>
  <c r="I495" i="11"/>
  <c r="BA495" i="11"/>
  <c r="BD495" i="11"/>
  <c r="BE495" i="11"/>
  <c r="BF495" i="11"/>
  <c r="BG495" i="11"/>
  <c r="BH495" i="11"/>
  <c r="BI495" i="11"/>
  <c r="BJ495" i="11"/>
  <c r="BK495" i="11"/>
  <c r="BL495" i="11"/>
  <c r="BM495" i="11"/>
  <c r="BN495" i="11"/>
  <c r="BO495" i="11"/>
  <c r="BP495" i="11"/>
  <c r="BQ495" i="11"/>
  <c r="BB495" i="11"/>
  <c r="BC495" i="11"/>
  <c r="BS495" i="11"/>
  <c r="BT495" i="11"/>
  <c r="BU495" i="11"/>
  <c r="BV495" i="11"/>
  <c r="BW495" i="11"/>
  <c r="BX495" i="11"/>
  <c r="BY495" i="11"/>
  <c r="CA495" i="11"/>
  <c r="CD495" i="11"/>
  <c r="CE495" i="11"/>
  <c r="C496" i="11"/>
  <c r="G496" i="11" a="1"/>
  <c r="G496" i="11"/>
  <c r="I496" i="11" a="1"/>
  <c r="I496" i="11"/>
  <c r="BA496" i="11"/>
  <c r="BD496" i="11"/>
  <c r="BE496" i="11"/>
  <c r="BF496" i="11"/>
  <c r="BG496" i="11"/>
  <c r="BH496" i="11"/>
  <c r="BI496" i="11"/>
  <c r="BJ496" i="11"/>
  <c r="BK496" i="11"/>
  <c r="BL496" i="11"/>
  <c r="BM496" i="11"/>
  <c r="BN496" i="11"/>
  <c r="BO496" i="11"/>
  <c r="BP496" i="11"/>
  <c r="BQ496" i="11"/>
  <c r="BB496" i="11"/>
  <c r="BC496" i="11"/>
  <c r="BS496" i="11"/>
  <c r="BT496" i="11"/>
  <c r="BU496" i="11"/>
  <c r="BV496" i="11"/>
  <c r="BW496" i="11"/>
  <c r="BX496" i="11"/>
  <c r="BY496" i="11"/>
  <c r="CA496" i="11"/>
  <c r="CD496" i="11"/>
  <c r="CE496" i="11"/>
  <c r="C497" i="11"/>
  <c r="G497" i="11" a="1"/>
  <c r="G497" i="11"/>
  <c r="I497" i="11" a="1"/>
  <c r="I497" i="11"/>
  <c r="BA497" i="11"/>
  <c r="BD497" i="11"/>
  <c r="BE497" i="11"/>
  <c r="BF497" i="11"/>
  <c r="BG497" i="11"/>
  <c r="BH497" i="11"/>
  <c r="BI497" i="11"/>
  <c r="BJ497" i="11"/>
  <c r="BK497" i="11"/>
  <c r="BL497" i="11"/>
  <c r="BM497" i="11"/>
  <c r="BN497" i="11"/>
  <c r="BO497" i="11"/>
  <c r="BP497" i="11"/>
  <c r="BQ497" i="11"/>
  <c r="BB497" i="11"/>
  <c r="BC497" i="11"/>
  <c r="BS497" i="11"/>
  <c r="BT497" i="11"/>
  <c r="BU497" i="11"/>
  <c r="BV497" i="11"/>
  <c r="BW497" i="11"/>
  <c r="BX497" i="11"/>
  <c r="BY497" i="11"/>
  <c r="CA497" i="11"/>
  <c r="CD497" i="11"/>
  <c r="CE497" i="11"/>
  <c r="C498" i="11"/>
  <c r="G498" i="11" a="1"/>
  <c r="G498" i="11"/>
  <c r="I498" i="11" a="1"/>
  <c r="I498" i="11"/>
  <c r="BA498" i="11"/>
  <c r="BD498" i="11"/>
  <c r="BE498" i="11"/>
  <c r="BF498" i="11"/>
  <c r="BG498" i="11"/>
  <c r="BH498" i="11"/>
  <c r="BI498" i="11"/>
  <c r="BJ498" i="11"/>
  <c r="BK498" i="11"/>
  <c r="BL498" i="11"/>
  <c r="BM498" i="11"/>
  <c r="BN498" i="11"/>
  <c r="BO498" i="11"/>
  <c r="BP498" i="11"/>
  <c r="BQ498" i="11"/>
  <c r="BB498" i="11"/>
  <c r="BC498" i="11"/>
  <c r="BS498" i="11"/>
  <c r="BT498" i="11"/>
  <c r="BU498" i="11"/>
  <c r="BV498" i="11"/>
  <c r="BW498" i="11"/>
  <c r="BX498" i="11"/>
  <c r="BY498" i="11"/>
  <c r="CA498" i="11"/>
  <c r="CD498" i="11"/>
  <c r="CE498" i="11"/>
  <c r="C499" i="11"/>
  <c r="G499" i="11" a="1"/>
  <c r="G499" i="11"/>
  <c r="I499" i="11" a="1"/>
  <c r="I499" i="11"/>
  <c r="BA499" i="11"/>
  <c r="BD499" i="11"/>
  <c r="BE499" i="11"/>
  <c r="BF499" i="11"/>
  <c r="BG499" i="11"/>
  <c r="BH499" i="11"/>
  <c r="BI499" i="11"/>
  <c r="BJ499" i="11"/>
  <c r="BK499" i="11"/>
  <c r="BL499" i="11"/>
  <c r="BM499" i="11"/>
  <c r="BN499" i="11"/>
  <c r="BO499" i="11"/>
  <c r="BP499" i="11"/>
  <c r="BQ499" i="11"/>
  <c r="BB499" i="11"/>
  <c r="BC499" i="11"/>
  <c r="BS499" i="11"/>
  <c r="BT499" i="11"/>
  <c r="BU499" i="11"/>
  <c r="BV499" i="11"/>
  <c r="BW499" i="11"/>
  <c r="BX499" i="11"/>
  <c r="BY499" i="11"/>
  <c r="CA499" i="11"/>
  <c r="CD499" i="11"/>
  <c r="CE499" i="11"/>
  <c r="C500" i="11"/>
  <c r="G500" i="11" a="1"/>
  <c r="G500" i="11"/>
  <c r="I500" i="11" a="1"/>
  <c r="I500" i="11"/>
  <c r="BA500" i="11"/>
  <c r="BD500" i="11"/>
  <c r="BE500" i="11"/>
  <c r="BF500" i="11"/>
  <c r="BG500" i="11"/>
  <c r="BH500" i="11"/>
  <c r="BI500" i="11"/>
  <c r="BJ500" i="11"/>
  <c r="BK500" i="11"/>
  <c r="BL500" i="11"/>
  <c r="BM500" i="11"/>
  <c r="BN500" i="11"/>
  <c r="BO500" i="11"/>
  <c r="BP500" i="11"/>
  <c r="BQ500" i="11"/>
  <c r="BB500" i="11"/>
  <c r="BC500" i="11"/>
  <c r="BS500" i="11"/>
  <c r="BT500" i="11"/>
  <c r="BU500" i="11"/>
  <c r="BV500" i="11"/>
  <c r="BW500" i="11"/>
  <c r="BX500" i="11"/>
  <c r="BY500" i="11"/>
  <c r="CA500" i="11"/>
  <c r="CD500" i="11"/>
  <c r="CE500" i="11"/>
  <c r="C501" i="11"/>
  <c r="G501" i="11" a="1"/>
  <c r="G501" i="11"/>
  <c r="I501" i="11" a="1"/>
  <c r="I501" i="11"/>
  <c r="BA501" i="11"/>
  <c r="BD501" i="11"/>
  <c r="BE501" i="11"/>
  <c r="BF501" i="11"/>
  <c r="BG501" i="11"/>
  <c r="BH501" i="11"/>
  <c r="BI501" i="11"/>
  <c r="BJ501" i="11"/>
  <c r="BK501" i="11"/>
  <c r="BL501" i="11"/>
  <c r="BM501" i="11"/>
  <c r="BN501" i="11"/>
  <c r="BO501" i="11"/>
  <c r="BP501" i="11"/>
  <c r="BQ501" i="11"/>
  <c r="BB501" i="11"/>
  <c r="BC501" i="11"/>
  <c r="BS501" i="11"/>
  <c r="BT501" i="11"/>
  <c r="BU501" i="11"/>
  <c r="BV501" i="11"/>
  <c r="BW501" i="11"/>
  <c r="BX501" i="11"/>
  <c r="BY501" i="11"/>
  <c r="CA501" i="11"/>
  <c r="CD501" i="11"/>
  <c r="CE501" i="11"/>
  <c r="C502" i="11"/>
  <c r="G502" i="11" a="1"/>
  <c r="G502" i="11"/>
  <c r="I502" i="11" a="1"/>
  <c r="I502" i="11"/>
  <c r="BA502" i="11"/>
  <c r="BD502" i="11"/>
  <c r="BE502" i="11"/>
  <c r="BF502" i="11"/>
  <c r="BG502" i="11"/>
  <c r="BH502" i="11"/>
  <c r="BI502" i="11"/>
  <c r="BJ502" i="11"/>
  <c r="BK502" i="11"/>
  <c r="BL502" i="11"/>
  <c r="BM502" i="11"/>
  <c r="BN502" i="11"/>
  <c r="BO502" i="11"/>
  <c r="BP502" i="11"/>
  <c r="BQ502" i="11"/>
  <c r="BB502" i="11"/>
  <c r="BC502" i="11"/>
  <c r="BS502" i="11"/>
  <c r="BT502" i="11"/>
  <c r="BU502" i="11"/>
  <c r="BV502" i="11"/>
  <c r="BW502" i="11"/>
  <c r="BX502" i="11"/>
  <c r="BY502" i="11"/>
  <c r="CA502" i="11"/>
  <c r="CD502" i="11"/>
  <c r="CE502" i="11"/>
  <c r="C503" i="11"/>
  <c r="G503" i="11" a="1"/>
  <c r="G503" i="11"/>
  <c r="I503" i="11" a="1"/>
  <c r="I503" i="11"/>
  <c r="BA503" i="11"/>
  <c r="BD503" i="11"/>
  <c r="BE503" i="11"/>
  <c r="BF503" i="11"/>
  <c r="BG503" i="11"/>
  <c r="BH503" i="11"/>
  <c r="BI503" i="11"/>
  <c r="BJ503" i="11"/>
  <c r="BK503" i="11"/>
  <c r="BL503" i="11"/>
  <c r="BM503" i="11"/>
  <c r="BN503" i="11"/>
  <c r="BO503" i="11"/>
  <c r="BP503" i="11"/>
  <c r="BQ503" i="11"/>
  <c r="BB503" i="11"/>
  <c r="BC503" i="11"/>
  <c r="BS503" i="11"/>
  <c r="BT503" i="11"/>
  <c r="BU503" i="11"/>
  <c r="BV503" i="11"/>
  <c r="BW503" i="11"/>
  <c r="BX503" i="11"/>
  <c r="BY503" i="11"/>
  <c r="CA503" i="11"/>
  <c r="CD503" i="11"/>
  <c r="CE503" i="11"/>
  <c r="C504" i="11"/>
  <c r="G504" i="11" a="1"/>
  <c r="G504" i="11"/>
  <c r="I504" i="11" a="1"/>
  <c r="I504" i="11"/>
  <c r="BA504" i="11"/>
  <c r="BD504" i="11"/>
  <c r="BE504" i="11"/>
  <c r="BF504" i="11"/>
  <c r="BG504" i="11"/>
  <c r="BH504" i="11"/>
  <c r="BI504" i="11"/>
  <c r="BJ504" i="11"/>
  <c r="BK504" i="11"/>
  <c r="BL504" i="11"/>
  <c r="BM504" i="11"/>
  <c r="BN504" i="11"/>
  <c r="BO504" i="11"/>
  <c r="BP504" i="11"/>
  <c r="BQ504" i="11"/>
  <c r="BB504" i="11"/>
  <c r="BC504" i="11"/>
  <c r="BS504" i="11"/>
  <c r="BT504" i="11"/>
  <c r="BU504" i="11"/>
  <c r="BV504" i="11"/>
  <c r="BW504" i="11"/>
  <c r="BX504" i="11"/>
  <c r="BY504" i="11"/>
  <c r="CA504" i="11"/>
  <c r="CD504" i="11"/>
  <c r="CE504" i="11"/>
  <c r="C505" i="11"/>
  <c r="G505" i="11" a="1"/>
  <c r="G505" i="11"/>
  <c r="I505" i="11" a="1"/>
  <c r="I505" i="11"/>
  <c r="BA505" i="11"/>
  <c r="BD505" i="11"/>
  <c r="BE505" i="11"/>
  <c r="BF505" i="11"/>
  <c r="BG505" i="11"/>
  <c r="BH505" i="11"/>
  <c r="BI505" i="11"/>
  <c r="BJ505" i="11"/>
  <c r="BK505" i="11"/>
  <c r="BL505" i="11"/>
  <c r="BM505" i="11"/>
  <c r="BN505" i="11"/>
  <c r="BO505" i="11"/>
  <c r="BP505" i="11"/>
  <c r="BQ505" i="11"/>
  <c r="BB505" i="11"/>
  <c r="BC505" i="11"/>
  <c r="BS505" i="11"/>
  <c r="BT505" i="11"/>
  <c r="BU505" i="11"/>
  <c r="BV505" i="11"/>
  <c r="BW505" i="11"/>
  <c r="BX505" i="11"/>
  <c r="BY505" i="11"/>
  <c r="CA505" i="11"/>
  <c r="CD505" i="11"/>
  <c r="CE505" i="11"/>
  <c r="C506" i="11"/>
  <c r="G506" i="11" a="1"/>
  <c r="G506" i="11"/>
  <c r="I506" i="11" a="1"/>
  <c r="I506" i="11"/>
  <c r="BA506" i="11"/>
  <c r="BD506" i="11"/>
  <c r="BE506" i="11"/>
  <c r="BF506" i="11"/>
  <c r="BG506" i="11"/>
  <c r="BH506" i="11"/>
  <c r="BI506" i="11"/>
  <c r="BJ506" i="11"/>
  <c r="BK506" i="11"/>
  <c r="BL506" i="11"/>
  <c r="BM506" i="11"/>
  <c r="BN506" i="11"/>
  <c r="BO506" i="11"/>
  <c r="BP506" i="11"/>
  <c r="BQ506" i="11"/>
  <c r="BB506" i="11"/>
  <c r="BC506" i="11"/>
  <c r="BS506" i="11"/>
  <c r="BT506" i="11"/>
  <c r="BU506" i="11"/>
  <c r="BV506" i="11"/>
  <c r="BW506" i="11"/>
  <c r="BX506" i="11"/>
  <c r="BY506" i="11"/>
  <c r="CA506" i="11"/>
  <c r="CD506" i="11"/>
  <c r="CE506" i="11"/>
  <c r="C507" i="11"/>
  <c r="G507" i="11" a="1"/>
  <c r="G507" i="11"/>
  <c r="I507" i="11" a="1"/>
  <c r="I507" i="11"/>
  <c r="BA507" i="11"/>
  <c r="BD507" i="11"/>
  <c r="BE507" i="11"/>
  <c r="BF507" i="11"/>
  <c r="BG507" i="11"/>
  <c r="BH507" i="11"/>
  <c r="BI507" i="11"/>
  <c r="BJ507" i="11"/>
  <c r="BK507" i="11"/>
  <c r="BL507" i="11"/>
  <c r="BM507" i="11"/>
  <c r="BN507" i="11"/>
  <c r="BO507" i="11"/>
  <c r="BP507" i="11"/>
  <c r="BQ507" i="11"/>
  <c r="BB507" i="11"/>
  <c r="BC507" i="11"/>
  <c r="BS507" i="11"/>
  <c r="BT507" i="11"/>
  <c r="BU507" i="11"/>
  <c r="BV507" i="11"/>
  <c r="BW507" i="11"/>
  <c r="BX507" i="11"/>
  <c r="BY507" i="11"/>
  <c r="CA507" i="11"/>
  <c r="CD507" i="11"/>
  <c r="CE507" i="11"/>
  <c r="C508" i="11"/>
  <c r="G508" i="11" a="1"/>
  <c r="G508" i="11"/>
  <c r="I508" i="11" a="1"/>
  <c r="I508" i="11"/>
  <c r="BA508" i="11"/>
  <c r="BD508" i="11"/>
  <c r="BE508" i="11"/>
  <c r="BF508" i="11"/>
  <c r="BG508" i="11"/>
  <c r="BH508" i="11"/>
  <c r="BI508" i="11"/>
  <c r="BJ508" i="11"/>
  <c r="BK508" i="11"/>
  <c r="BL508" i="11"/>
  <c r="BM508" i="11"/>
  <c r="BN508" i="11"/>
  <c r="BO508" i="11"/>
  <c r="BP508" i="11"/>
  <c r="BQ508" i="11"/>
  <c r="BB508" i="11"/>
  <c r="BC508" i="11"/>
  <c r="BS508" i="11"/>
  <c r="BT508" i="11"/>
  <c r="BU508" i="11"/>
  <c r="BV508" i="11"/>
  <c r="BW508" i="11"/>
  <c r="BX508" i="11"/>
  <c r="BY508" i="11"/>
  <c r="CA508" i="11"/>
  <c r="CD508" i="11"/>
  <c r="CE508" i="11"/>
  <c r="C509" i="11"/>
  <c r="G509" i="11" a="1"/>
  <c r="G509" i="11"/>
  <c r="I509" i="11" a="1"/>
  <c r="I509" i="11"/>
  <c r="BA509" i="11"/>
  <c r="BD509" i="11"/>
  <c r="BE509" i="11"/>
  <c r="BF509" i="11"/>
  <c r="BG509" i="11"/>
  <c r="BH509" i="11"/>
  <c r="BI509" i="11"/>
  <c r="BJ509" i="11"/>
  <c r="BK509" i="11"/>
  <c r="BL509" i="11"/>
  <c r="BM509" i="11"/>
  <c r="BN509" i="11"/>
  <c r="BO509" i="11"/>
  <c r="BP509" i="11"/>
  <c r="BQ509" i="11"/>
  <c r="BB509" i="11"/>
  <c r="BC509" i="11"/>
  <c r="BS509" i="11"/>
  <c r="BT509" i="11"/>
  <c r="BU509" i="11"/>
  <c r="BV509" i="11"/>
  <c r="BW509" i="11"/>
  <c r="BX509" i="11"/>
  <c r="BY509" i="11"/>
  <c r="CA509" i="11"/>
  <c r="CD509" i="11"/>
  <c r="CE509" i="11"/>
  <c r="C510" i="11"/>
  <c r="G510" i="11" a="1"/>
  <c r="G510" i="11"/>
  <c r="I510" i="11" a="1"/>
  <c r="I510" i="11"/>
  <c r="BA510" i="11"/>
  <c r="BD510" i="11"/>
  <c r="BE510" i="11"/>
  <c r="BF510" i="11"/>
  <c r="BG510" i="11"/>
  <c r="BH510" i="11"/>
  <c r="BI510" i="11"/>
  <c r="BJ510" i="11"/>
  <c r="BK510" i="11"/>
  <c r="BL510" i="11"/>
  <c r="BM510" i="11"/>
  <c r="BN510" i="11"/>
  <c r="BO510" i="11"/>
  <c r="BP510" i="11"/>
  <c r="BQ510" i="11"/>
  <c r="BB510" i="11"/>
  <c r="BC510" i="11"/>
  <c r="BS510" i="11"/>
  <c r="BT510" i="11"/>
  <c r="BU510" i="11"/>
  <c r="BV510" i="11"/>
  <c r="BW510" i="11"/>
  <c r="BX510" i="11"/>
  <c r="BY510" i="11"/>
  <c r="CA510" i="11"/>
  <c r="CD510" i="11"/>
  <c r="CE510" i="11"/>
  <c r="C511" i="11"/>
  <c r="G511" i="11" a="1"/>
  <c r="G511" i="11"/>
  <c r="I511" i="11" a="1"/>
  <c r="I511" i="11"/>
  <c r="BA511" i="11"/>
  <c r="BD511" i="11"/>
  <c r="BE511" i="11"/>
  <c r="BF511" i="11"/>
  <c r="BG511" i="11"/>
  <c r="BH511" i="11"/>
  <c r="BI511" i="11"/>
  <c r="BJ511" i="11"/>
  <c r="BK511" i="11"/>
  <c r="BL511" i="11"/>
  <c r="BM511" i="11"/>
  <c r="BN511" i="11"/>
  <c r="BO511" i="11"/>
  <c r="BP511" i="11"/>
  <c r="BQ511" i="11"/>
  <c r="BB511" i="11"/>
  <c r="BC511" i="11"/>
  <c r="BS511" i="11"/>
  <c r="BT511" i="11"/>
  <c r="BU511" i="11"/>
  <c r="BV511" i="11"/>
  <c r="BW511" i="11"/>
  <c r="BX511" i="11"/>
  <c r="BY511" i="11"/>
  <c r="CA511" i="11"/>
  <c r="CD511" i="11"/>
  <c r="CE511" i="11"/>
  <c r="C512" i="11"/>
  <c r="G512" i="11" a="1"/>
  <c r="G512" i="11"/>
  <c r="I512" i="11" a="1"/>
  <c r="I512" i="11"/>
  <c r="BA512" i="11"/>
  <c r="BD512" i="11"/>
  <c r="BE512" i="11"/>
  <c r="BF512" i="11"/>
  <c r="BG512" i="11"/>
  <c r="BH512" i="11"/>
  <c r="BI512" i="11"/>
  <c r="BJ512" i="11"/>
  <c r="BK512" i="11"/>
  <c r="BL512" i="11"/>
  <c r="BM512" i="11"/>
  <c r="BN512" i="11"/>
  <c r="BO512" i="11"/>
  <c r="BP512" i="11"/>
  <c r="BQ512" i="11"/>
  <c r="BB512" i="11"/>
  <c r="BC512" i="11"/>
  <c r="BS512" i="11"/>
  <c r="BT512" i="11"/>
  <c r="BU512" i="11"/>
  <c r="BV512" i="11"/>
  <c r="BW512" i="11"/>
  <c r="BX512" i="11"/>
  <c r="BY512" i="11"/>
  <c r="CA512" i="11"/>
  <c r="CD512" i="11"/>
  <c r="CE512" i="11"/>
  <c r="C513" i="11"/>
  <c r="G513" i="11" a="1"/>
  <c r="G513" i="11"/>
  <c r="I513" i="11" a="1"/>
  <c r="I513" i="11"/>
  <c r="BA513" i="11"/>
  <c r="BD513" i="11"/>
  <c r="BE513" i="11"/>
  <c r="BF513" i="11"/>
  <c r="BG513" i="11"/>
  <c r="BH513" i="11"/>
  <c r="BI513" i="11"/>
  <c r="BJ513" i="11"/>
  <c r="BK513" i="11"/>
  <c r="BL513" i="11"/>
  <c r="BM513" i="11"/>
  <c r="BN513" i="11"/>
  <c r="BO513" i="11"/>
  <c r="BP513" i="11"/>
  <c r="BQ513" i="11"/>
  <c r="BB513" i="11"/>
  <c r="BC513" i="11"/>
  <c r="BS513" i="11"/>
  <c r="BT513" i="11"/>
  <c r="BU513" i="11"/>
  <c r="BV513" i="11"/>
  <c r="BW513" i="11"/>
  <c r="BX513" i="11"/>
  <c r="BY513" i="11"/>
  <c r="CA513" i="11"/>
  <c r="CD513" i="11"/>
  <c r="CE513" i="11"/>
  <c r="C514" i="11"/>
  <c r="G514" i="11" a="1"/>
  <c r="G514" i="11"/>
  <c r="I514" i="11" a="1"/>
  <c r="I514" i="11"/>
  <c r="BA514" i="11"/>
  <c r="BD514" i="11"/>
  <c r="BE514" i="11"/>
  <c r="BF514" i="11"/>
  <c r="BG514" i="11"/>
  <c r="BH514" i="11"/>
  <c r="BI514" i="11"/>
  <c r="BJ514" i="11"/>
  <c r="BK514" i="11"/>
  <c r="BL514" i="11"/>
  <c r="BM514" i="11"/>
  <c r="BN514" i="11"/>
  <c r="BO514" i="11"/>
  <c r="BP514" i="11"/>
  <c r="BQ514" i="11"/>
  <c r="BB514" i="11"/>
  <c r="BC514" i="11"/>
  <c r="BS514" i="11"/>
  <c r="BT514" i="11"/>
  <c r="BU514" i="11"/>
  <c r="BV514" i="11"/>
  <c r="BW514" i="11"/>
  <c r="BX514" i="11"/>
  <c r="BY514" i="11"/>
  <c r="CA514" i="11"/>
  <c r="CD514" i="11"/>
  <c r="CE514" i="11"/>
  <c r="C515" i="11"/>
  <c r="G515" i="11" a="1"/>
  <c r="G515" i="11"/>
  <c r="I515" i="11" a="1"/>
  <c r="I515" i="11"/>
  <c r="BA515" i="11"/>
  <c r="BD515" i="11"/>
  <c r="BE515" i="11"/>
  <c r="BF515" i="11"/>
  <c r="BG515" i="11"/>
  <c r="BH515" i="11"/>
  <c r="BI515" i="11"/>
  <c r="BJ515" i="11"/>
  <c r="BK515" i="11"/>
  <c r="BL515" i="11"/>
  <c r="BM515" i="11"/>
  <c r="BN515" i="11"/>
  <c r="BO515" i="11"/>
  <c r="BP515" i="11"/>
  <c r="BQ515" i="11"/>
  <c r="BB515" i="11"/>
  <c r="BC515" i="11"/>
  <c r="BS515" i="11"/>
  <c r="BT515" i="11"/>
  <c r="BU515" i="11"/>
  <c r="BV515" i="11"/>
  <c r="BW515" i="11"/>
  <c r="BX515" i="11"/>
  <c r="BY515" i="11"/>
  <c r="CA515" i="11"/>
  <c r="CD515" i="11"/>
  <c r="CE515" i="11"/>
  <c r="C516" i="11"/>
  <c r="G516" i="11" a="1"/>
  <c r="G516" i="11"/>
  <c r="I516" i="11" a="1"/>
  <c r="I516" i="11"/>
  <c r="BA516" i="11"/>
  <c r="BD516" i="11"/>
  <c r="BE516" i="11"/>
  <c r="BF516" i="11"/>
  <c r="BG516" i="11"/>
  <c r="BH516" i="11"/>
  <c r="BI516" i="11"/>
  <c r="BJ516" i="11"/>
  <c r="BK516" i="11"/>
  <c r="BL516" i="11"/>
  <c r="BM516" i="11"/>
  <c r="BN516" i="11"/>
  <c r="BO516" i="11"/>
  <c r="BP516" i="11"/>
  <c r="BQ516" i="11"/>
  <c r="BB516" i="11"/>
  <c r="BC516" i="11"/>
  <c r="BS516" i="11"/>
  <c r="BT516" i="11"/>
  <c r="BU516" i="11"/>
  <c r="BV516" i="11"/>
  <c r="BW516" i="11"/>
  <c r="BX516" i="11"/>
  <c r="BY516" i="11"/>
  <c r="CA516" i="11"/>
  <c r="CD516" i="11"/>
  <c r="CE516" i="11"/>
  <c r="C517" i="11"/>
  <c r="G517" i="11" a="1"/>
  <c r="G517" i="11"/>
  <c r="I517" i="11" a="1"/>
  <c r="I517" i="11"/>
  <c r="BA517" i="11"/>
  <c r="BD517" i="11"/>
  <c r="BE517" i="11"/>
  <c r="BF517" i="11"/>
  <c r="BG517" i="11"/>
  <c r="BH517" i="11"/>
  <c r="BI517" i="11"/>
  <c r="BJ517" i="11"/>
  <c r="BK517" i="11"/>
  <c r="BL517" i="11"/>
  <c r="BM517" i="11"/>
  <c r="BN517" i="11"/>
  <c r="BO517" i="11"/>
  <c r="BP517" i="11"/>
  <c r="BQ517" i="11"/>
  <c r="BB517" i="11"/>
  <c r="BC517" i="11"/>
  <c r="BS517" i="11"/>
  <c r="BT517" i="11"/>
  <c r="BU517" i="11"/>
  <c r="BV517" i="11"/>
  <c r="BW517" i="11"/>
  <c r="BX517" i="11"/>
  <c r="BY517" i="11"/>
  <c r="CA517" i="11"/>
  <c r="CD517" i="11"/>
  <c r="CE517" i="11"/>
  <c r="C518" i="11"/>
  <c r="G518" i="11" a="1"/>
  <c r="G518" i="11"/>
  <c r="I518" i="11" a="1"/>
  <c r="I518" i="11"/>
  <c r="BA518" i="11"/>
  <c r="BD518" i="11"/>
  <c r="BE518" i="11"/>
  <c r="BF518" i="11"/>
  <c r="BG518" i="11"/>
  <c r="BH518" i="11"/>
  <c r="BI518" i="11"/>
  <c r="BJ518" i="11"/>
  <c r="BK518" i="11"/>
  <c r="BL518" i="11"/>
  <c r="BM518" i="11"/>
  <c r="BN518" i="11"/>
  <c r="BO518" i="11"/>
  <c r="BP518" i="11"/>
  <c r="BQ518" i="11"/>
  <c r="BB518" i="11"/>
  <c r="BC518" i="11"/>
  <c r="BS518" i="11"/>
  <c r="BT518" i="11"/>
  <c r="BU518" i="11"/>
  <c r="BV518" i="11"/>
  <c r="BW518" i="11"/>
  <c r="BX518" i="11"/>
  <c r="BY518" i="11"/>
  <c r="CA518" i="11"/>
  <c r="CD518" i="11"/>
  <c r="CE518" i="11"/>
  <c r="C519" i="11"/>
  <c r="G519" i="11" a="1"/>
  <c r="G519" i="11"/>
  <c r="I519" i="11" a="1"/>
  <c r="I519" i="11"/>
  <c r="BA519" i="11"/>
  <c r="BD519" i="11"/>
  <c r="BE519" i="11"/>
  <c r="BF519" i="11"/>
  <c r="BG519" i="11"/>
  <c r="BH519" i="11"/>
  <c r="BI519" i="11"/>
  <c r="BJ519" i="11"/>
  <c r="BK519" i="11"/>
  <c r="BL519" i="11"/>
  <c r="BM519" i="11"/>
  <c r="BN519" i="11"/>
  <c r="BO519" i="11"/>
  <c r="BP519" i="11"/>
  <c r="BQ519" i="11"/>
  <c r="BB519" i="11"/>
  <c r="BC519" i="11"/>
  <c r="BS519" i="11"/>
  <c r="BT519" i="11"/>
  <c r="BU519" i="11"/>
  <c r="BV519" i="11"/>
  <c r="BW519" i="11"/>
  <c r="BX519" i="11"/>
  <c r="BY519" i="11"/>
  <c r="CA519" i="11"/>
  <c r="CD519" i="11"/>
  <c r="CE519" i="11"/>
  <c r="C520" i="11"/>
  <c r="G520" i="11" a="1"/>
  <c r="G520" i="11"/>
  <c r="I520" i="11" a="1"/>
  <c r="I520" i="11"/>
  <c r="BA520" i="11"/>
  <c r="BD520" i="11"/>
  <c r="BE520" i="11"/>
  <c r="BF520" i="11"/>
  <c r="BG520" i="11"/>
  <c r="BH520" i="11"/>
  <c r="BI520" i="11"/>
  <c r="BJ520" i="11"/>
  <c r="BK520" i="11"/>
  <c r="BL520" i="11"/>
  <c r="BM520" i="11"/>
  <c r="BN520" i="11"/>
  <c r="BO520" i="11"/>
  <c r="BP520" i="11"/>
  <c r="BQ520" i="11"/>
  <c r="BB520" i="11"/>
  <c r="BC520" i="11"/>
  <c r="BS520" i="11"/>
  <c r="BT520" i="11"/>
  <c r="BU520" i="11"/>
  <c r="BV520" i="11"/>
  <c r="BW520" i="11"/>
  <c r="BX520" i="11"/>
  <c r="BY520" i="11"/>
  <c r="CA520" i="11"/>
  <c r="CD520" i="11"/>
  <c r="CE520" i="11"/>
  <c r="C521" i="11"/>
  <c r="G521" i="11" a="1"/>
  <c r="G521" i="11"/>
  <c r="I521" i="11" a="1"/>
  <c r="I521" i="11"/>
  <c r="BA521" i="11"/>
  <c r="BD521" i="11"/>
  <c r="BE521" i="11"/>
  <c r="BF521" i="11"/>
  <c r="BG521" i="11"/>
  <c r="BH521" i="11"/>
  <c r="BI521" i="11"/>
  <c r="BJ521" i="11"/>
  <c r="BK521" i="11"/>
  <c r="BL521" i="11"/>
  <c r="BM521" i="11"/>
  <c r="BN521" i="11"/>
  <c r="BO521" i="11"/>
  <c r="BP521" i="11"/>
  <c r="BQ521" i="11"/>
  <c r="BB521" i="11"/>
  <c r="BC521" i="11"/>
  <c r="BS521" i="11"/>
  <c r="BT521" i="11"/>
  <c r="BU521" i="11"/>
  <c r="BV521" i="11"/>
  <c r="BW521" i="11"/>
  <c r="BX521" i="11"/>
  <c r="BY521" i="11"/>
  <c r="CA521" i="11"/>
  <c r="CD521" i="11"/>
  <c r="CE521" i="11"/>
  <c r="C522" i="11"/>
  <c r="G522" i="11" a="1"/>
  <c r="G522" i="11"/>
  <c r="I522" i="11" a="1"/>
  <c r="I522" i="11"/>
  <c r="BA522" i="11"/>
  <c r="BD522" i="11"/>
  <c r="BE522" i="11"/>
  <c r="BF522" i="11"/>
  <c r="BG522" i="11"/>
  <c r="BH522" i="11"/>
  <c r="BI522" i="11"/>
  <c r="BJ522" i="11"/>
  <c r="BK522" i="11"/>
  <c r="BL522" i="11"/>
  <c r="BM522" i="11"/>
  <c r="BN522" i="11"/>
  <c r="BO522" i="11"/>
  <c r="BP522" i="11"/>
  <c r="BQ522" i="11"/>
  <c r="BB522" i="11"/>
  <c r="BC522" i="11"/>
  <c r="BS522" i="11"/>
  <c r="BT522" i="11"/>
  <c r="BU522" i="11"/>
  <c r="BV522" i="11"/>
  <c r="BW522" i="11"/>
  <c r="BX522" i="11"/>
  <c r="BY522" i="11"/>
  <c r="CA522" i="11"/>
  <c r="CD522" i="11"/>
  <c r="CE522" i="11"/>
  <c r="C523" i="11"/>
  <c r="G523" i="11" a="1"/>
  <c r="G523" i="11"/>
  <c r="I523" i="11" a="1"/>
  <c r="I523" i="11"/>
  <c r="BA523" i="11"/>
  <c r="BD523" i="11"/>
  <c r="BE523" i="11"/>
  <c r="BF523" i="11"/>
  <c r="BG523" i="11"/>
  <c r="BH523" i="11"/>
  <c r="BI523" i="11"/>
  <c r="BJ523" i="11"/>
  <c r="BK523" i="11"/>
  <c r="BL523" i="11"/>
  <c r="BM523" i="11"/>
  <c r="BN523" i="11"/>
  <c r="BO523" i="11"/>
  <c r="BP523" i="11"/>
  <c r="BQ523" i="11"/>
  <c r="BB523" i="11"/>
  <c r="BC523" i="11"/>
  <c r="BS523" i="11"/>
  <c r="BT523" i="11"/>
  <c r="BU523" i="11"/>
  <c r="BV523" i="11"/>
  <c r="BW523" i="11"/>
  <c r="BX523" i="11"/>
  <c r="BY523" i="11"/>
  <c r="CA523" i="11"/>
  <c r="CD523" i="11"/>
  <c r="CE523" i="11"/>
  <c r="C524" i="11"/>
  <c r="G524" i="11" a="1"/>
  <c r="G524" i="11"/>
  <c r="I524" i="11" a="1"/>
  <c r="I524" i="11"/>
  <c r="BA524" i="11"/>
  <c r="BD524" i="11"/>
  <c r="BE524" i="11"/>
  <c r="BF524" i="11"/>
  <c r="BG524" i="11"/>
  <c r="BH524" i="11"/>
  <c r="BI524" i="11"/>
  <c r="BJ524" i="11"/>
  <c r="BK524" i="11"/>
  <c r="BL524" i="11"/>
  <c r="BM524" i="11"/>
  <c r="BN524" i="11"/>
  <c r="BO524" i="11"/>
  <c r="BP524" i="11"/>
  <c r="BQ524" i="11"/>
  <c r="BB524" i="11"/>
  <c r="BC524" i="11"/>
  <c r="BS524" i="11"/>
  <c r="BT524" i="11"/>
  <c r="BU524" i="11"/>
  <c r="BV524" i="11"/>
  <c r="BW524" i="11"/>
  <c r="BX524" i="11"/>
  <c r="BY524" i="11"/>
  <c r="CA524" i="11"/>
  <c r="CD524" i="11"/>
  <c r="CE524" i="11"/>
  <c r="C525" i="11"/>
  <c r="G525" i="11" a="1"/>
  <c r="G525" i="11"/>
  <c r="I525" i="11" a="1"/>
  <c r="I525" i="11"/>
  <c r="BA525" i="11"/>
  <c r="BD525" i="11"/>
  <c r="BE525" i="11"/>
  <c r="BF525" i="11"/>
  <c r="BG525" i="11"/>
  <c r="BH525" i="11"/>
  <c r="BI525" i="11"/>
  <c r="BJ525" i="11"/>
  <c r="BK525" i="11"/>
  <c r="BL525" i="11"/>
  <c r="BM525" i="11"/>
  <c r="BN525" i="11"/>
  <c r="BO525" i="11"/>
  <c r="BP525" i="11"/>
  <c r="BQ525" i="11"/>
  <c r="BB525" i="11"/>
  <c r="BC525" i="11"/>
  <c r="BS525" i="11"/>
  <c r="BT525" i="11"/>
  <c r="BU525" i="11"/>
  <c r="BV525" i="11"/>
  <c r="BW525" i="11"/>
  <c r="BX525" i="11"/>
  <c r="BY525" i="11"/>
  <c r="CA525" i="11"/>
  <c r="CD525" i="11"/>
  <c r="CE525" i="11"/>
  <c r="C526" i="11"/>
  <c r="G526" i="11" a="1"/>
  <c r="G526" i="11"/>
  <c r="I526" i="11" a="1"/>
  <c r="I526" i="11"/>
  <c r="BA526" i="11"/>
  <c r="BD526" i="11"/>
  <c r="BE526" i="11"/>
  <c r="BF526" i="11"/>
  <c r="BG526" i="11"/>
  <c r="BH526" i="11"/>
  <c r="BI526" i="11"/>
  <c r="BJ526" i="11"/>
  <c r="BK526" i="11"/>
  <c r="BL526" i="11"/>
  <c r="BM526" i="11"/>
  <c r="BN526" i="11"/>
  <c r="BO526" i="11"/>
  <c r="BP526" i="11"/>
  <c r="BQ526" i="11"/>
  <c r="BB526" i="11"/>
  <c r="BC526" i="11"/>
  <c r="BS526" i="11"/>
  <c r="BT526" i="11"/>
  <c r="BU526" i="11"/>
  <c r="BV526" i="11"/>
  <c r="BW526" i="11"/>
  <c r="BX526" i="11"/>
  <c r="BY526" i="11"/>
  <c r="CA526" i="11"/>
  <c r="CD526" i="11"/>
  <c r="CE526" i="11"/>
  <c r="C527" i="11"/>
  <c r="G527" i="11" a="1"/>
  <c r="G527" i="11"/>
  <c r="I527" i="11" a="1"/>
  <c r="I527" i="11"/>
  <c r="BA527" i="11"/>
  <c r="BD527" i="11"/>
  <c r="BE527" i="11"/>
  <c r="BF527" i="11"/>
  <c r="BG527" i="11"/>
  <c r="BH527" i="11"/>
  <c r="BI527" i="11"/>
  <c r="BJ527" i="11"/>
  <c r="BK527" i="11"/>
  <c r="BL527" i="11"/>
  <c r="BM527" i="11"/>
  <c r="BN527" i="11"/>
  <c r="BO527" i="11"/>
  <c r="BP527" i="11"/>
  <c r="BQ527" i="11"/>
  <c r="BB527" i="11"/>
  <c r="BC527" i="11"/>
  <c r="BS527" i="11"/>
  <c r="BT527" i="11"/>
  <c r="BU527" i="11"/>
  <c r="BV527" i="11"/>
  <c r="BW527" i="11"/>
  <c r="BX527" i="11"/>
  <c r="BY527" i="11"/>
  <c r="CA527" i="11"/>
  <c r="CD527" i="11"/>
  <c r="CE527" i="11"/>
  <c r="C528" i="11"/>
  <c r="G528" i="11" a="1"/>
  <c r="G528" i="11"/>
  <c r="I528" i="11" a="1"/>
  <c r="I528" i="11"/>
  <c r="BA528" i="11"/>
  <c r="BD528" i="11"/>
  <c r="BE528" i="11"/>
  <c r="BF528" i="11"/>
  <c r="BG528" i="11"/>
  <c r="BH528" i="11"/>
  <c r="BI528" i="11"/>
  <c r="BJ528" i="11"/>
  <c r="BK528" i="11"/>
  <c r="BL528" i="11"/>
  <c r="BM528" i="11"/>
  <c r="BN528" i="11"/>
  <c r="BO528" i="11"/>
  <c r="BP528" i="11"/>
  <c r="BQ528" i="11"/>
  <c r="BB528" i="11"/>
  <c r="BC528" i="11"/>
  <c r="BS528" i="11"/>
  <c r="BT528" i="11"/>
  <c r="BU528" i="11"/>
  <c r="BV528" i="11"/>
  <c r="BW528" i="11"/>
  <c r="BX528" i="11"/>
  <c r="BY528" i="11"/>
  <c r="CA528" i="11"/>
  <c r="CD528" i="11"/>
  <c r="CE528" i="11"/>
  <c r="C529" i="11"/>
  <c r="G529" i="11" a="1"/>
  <c r="G529" i="11"/>
  <c r="I529" i="11" a="1"/>
  <c r="I529" i="11"/>
  <c r="BA529" i="11"/>
  <c r="BD529" i="11"/>
  <c r="BE529" i="11"/>
  <c r="BF529" i="11"/>
  <c r="BG529" i="11"/>
  <c r="BH529" i="11"/>
  <c r="BI529" i="11"/>
  <c r="BJ529" i="11"/>
  <c r="BK529" i="11"/>
  <c r="BL529" i="11"/>
  <c r="BM529" i="11"/>
  <c r="BN529" i="11"/>
  <c r="BO529" i="11"/>
  <c r="BP529" i="11"/>
  <c r="BQ529" i="11"/>
  <c r="BB529" i="11"/>
  <c r="BC529" i="11"/>
  <c r="BS529" i="11"/>
  <c r="BT529" i="11"/>
  <c r="BU529" i="11"/>
  <c r="BV529" i="11"/>
  <c r="BW529" i="11"/>
  <c r="BX529" i="11"/>
  <c r="BY529" i="11"/>
  <c r="CA529" i="11"/>
  <c r="CD529" i="11"/>
  <c r="CE529" i="11"/>
  <c r="C530" i="11"/>
  <c r="G530" i="11" a="1"/>
  <c r="G530" i="11"/>
  <c r="I530" i="11" a="1"/>
  <c r="I530" i="11"/>
  <c r="BA530" i="11"/>
  <c r="BD530" i="11"/>
  <c r="BE530" i="11"/>
  <c r="BF530" i="11"/>
  <c r="BG530" i="11"/>
  <c r="BH530" i="11"/>
  <c r="BI530" i="11"/>
  <c r="BJ530" i="11"/>
  <c r="BK530" i="11"/>
  <c r="BL530" i="11"/>
  <c r="BM530" i="11"/>
  <c r="BN530" i="11"/>
  <c r="BO530" i="11"/>
  <c r="BP530" i="11"/>
  <c r="BQ530" i="11"/>
  <c r="BB530" i="11"/>
  <c r="BC530" i="11"/>
  <c r="BS530" i="11"/>
  <c r="BT530" i="11"/>
  <c r="BU530" i="11"/>
  <c r="BV530" i="11"/>
  <c r="BW530" i="11"/>
  <c r="BX530" i="11"/>
  <c r="BY530" i="11"/>
  <c r="CA530" i="11"/>
  <c r="CD530" i="11"/>
  <c r="CE530" i="11"/>
  <c r="C531" i="11"/>
  <c r="G531" i="11" a="1"/>
  <c r="G531" i="11"/>
  <c r="I531" i="11" a="1"/>
  <c r="I531" i="11"/>
  <c r="BA531" i="11"/>
  <c r="BD531" i="11"/>
  <c r="BE531" i="11"/>
  <c r="BF531" i="11"/>
  <c r="BG531" i="11"/>
  <c r="BH531" i="11"/>
  <c r="BI531" i="11"/>
  <c r="BJ531" i="11"/>
  <c r="BK531" i="11"/>
  <c r="BL531" i="11"/>
  <c r="BM531" i="11"/>
  <c r="BN531" i="11"/>
  <c r="BO531" i="11"/>
  <c r="BP531" i="11"/>
  <c r="BQ531" i="11"/>
  <c r="BB531" i="11"/>
  <c r="BC531" i="11"/>
  <c r="BS531" i="11"/>
  <c r="BT531" i="11"/>
  <c r="BU531" i="11"/>
  <c r="BV531" i="11"/>
  <c r="BW531" i="11"/>
  <c r="BX531" i="11"/>
  <c r="BY531" i="11"/>
  <c r="CA531" i="11"/>
  <c r="CD531" i="11"/>
  <c r="CE531" i="11"/>
  <c r="C532" i="11"/>
  <c r="G532" i="11" a="1"/>
  <c r="G532" i="11"/>
  <c r="I532" i="11" a="1"/>
  <c r="I532" i="11"/>
  <c r="BA532" i="11"/>
  <c r="BD532" i="11"/>
  <c r="BE532" i="11"/>
  <c r="BF532" i="11"/>
  <c r="BG532" i="11"/>
  <c r="BH532" i="11"/>
  <c r="BI532" i="11"/>
  <c r="BJ532" i="11"/>
  <c r="BK532" i="11"/>
  <c r="BL532" i="11"/>
  <c r="BM532" i="11"/>
  <c r="BN532" i="11"/>
  <c r="BO532" i="11"/>
  <c r="BP532" i="11"/>
  <c r="BQ532" i="11"/>
  <c r="BB532" i="11"/>
  <c r="BC532" i="11"/>
  <c r="BS532" i="11"/>
  <c r="BT532" i="11"/>
  <c r="BU532" i="11"/>
  <c r="BV532" i="11"/>
  <c r="BW532" i="11"/>
  <c r="BX532" i="11"/>
  <c r="BY532" i="11"/>
  <c r="CA532" i="11"/>
  <c r="CD532" i="11"/>
  <c r="CE532" i="11"/>
  <c r="C533" i="11"/>
  <c r="G533" i="11" a="1"/>
  <c r="G533" i="11"/>
  <c r="I533" i="11" a="1"/>
  <c r="I533" i="11"/>
  <c r="BA533" i="11"/>
  <c r="BD533" i="11"/>
  <c r="BE533" i="11"/>
  <c r="BF533" i="11"/>
  <c r="BG533" i="11"/>
  <c r="BH533" i="11"/>
  <c r="BI533" i="11"/>
  <c r="BJ533" i="11"/>
  <c r="BK533" i="11"/>
  <c r="BL533" i="11"/>
  <c r="BM533" i="11"/>
  <c r="BN533" i="11"/>
  <c r="BO533" i="11"/>
  <c r="BP533" i="11"/>
  <c r="BQ533" i="11"/>
  <c r="BB533" i="11"/>
  <c r="BC533" i="11"/>
  <c r="BS533" i="11"/>
  <c r="BT533" i="11"/>
  <c r="BU533" i="11"/>
  <c r="BV533" i="11"/>
  <c r="BW533" i="11"/>
  <c r="BX533" i="11"/>
  <c r="BY533" i="11"/>
  <c r="CA533" i="11"/>
  <c r="CD533" i="11"/>
  <c r="CE533" i="11"/>
  <c r="C534" i="11"/>
  <c r="G534" i="11" a="1"/>
  <c r="G534" i="11"/>
  <c r="I534" i="11" a="1"/>
  <c r="I534" i="11"/>
  <c r="BA534" i="11"/>
  <c r="BD534" i="11"/>
  <c r="BE534" i="11"/>
  <c r="BF534" i="11"/>
  <c r="BG534" i="11"/>
  <c r="BH534" i="11"/>
  <c r="BI534" i="11"/>
  <c r="BJ534" i="11"/>
  <c r="BK534" i="11"/>
  <c r="BL534" i="11"/>
  <c r="BM534" i="11"/>
  <c r="BN534" i="11"/>
  <c r="BO534" i="11"/>
  <c r="BP534" i="11"/>
  <c r="BQ534" i="11"/>
  <c r="BB534" i="11"/>
  <c r="BC534" i="11"/>
  <c r="BS534" i="11"/>
  <c r="BT534" i="11"/>
  <c r="BU534" i="11"/>
  <c r="BV534" i="11"/>
  <c r="BW534" i="11"/>
  <c r="BX534" i="11"/>
  <c r="BY534" i="11"/>
  <c r="CA534" i="11"/>
  <c r="CD534" i="11"/>
  <c r="CE534" i="11"/>
  <c r="C535" i="11"/>
  <c r="G535" i="11" a="1"/>
  <c r="G535" i="11"/>
  <c r="I535" i="11" a="1"/>
  <c r="I535" i="11"/>
  <c r="BA535" i="11"/>
  <c r="BD535" i="11"/>
  <c r="BE535" i="11"/>
  <c r="BF535" i="11"/>
  <c r="BG535" i="11"/>
  <c r="BH535" i="11"/>
  <c r="BI535" i="11"/>
  <c r="BJ535" i="11"/>
  <c r="BK535" i="11"/>
  <c r="BL535" i="11"/>
  <c r="BM535" i="11"/>
  <c r="BN535" i="11"/>
  <c r="BO535" i="11"/>
  <c r="BP535" i="11"/>
  <c r="BQ535" i="11"/>
  <c r="BB535" i="11"/>
  <c r="BC535" i="11"/>
  <c r="BS535" i="11"/>
  <c r="BT535" i="11"/>
  <c r="BU535" i="11"/>
  <c r="BV535" i="11"/>
  <c r="BW535" i="11"/>
  <c r="BX535" i="11"/>
  <c r="BY535" i="11"/>
  <c r="CA535" i="11"/>
  <c r="CD535" i="11"/>
  <c r="CE535" i="11"/>
  <c r="C536" i="11"/>
  <c r="G536" i="11" a="1"/>
  <c r="G536" i="11"/>
  <c r="I536" i="11" a="1"/>
  <c r="I536" i="11"/>
  <c r="BA536" i="11"/>
  <c r="BD536" i="11"/>
  <c r="BE536" i="11"/>
  <c r="BF536" i="11"/>
  <c r="BG536" i="11"/>
  <c r="BH536" i="11"/>
  <c r="BI536" i="11"/>
  <c r="BJ536" i="11"/>
  <c r="BK536" i="11"/>
  <c r="BL536" i="11"/>
  <c r="BM536" i="11"/>
  <c r="BN536" i="11"/>
  <c r="BO536" i="11"/>
  <c r="BP536" i="11"/>
  <c r="BQ536" i="11"/>
  <c r="BB536" i="11"/>
  <c r="BC536" i="11"/>
  <c r="BS536" i="11"/>
  <c r="BT536" i="11"/>
  <c r="BU536" i="11"/>
  <c r="BV536" i="11"/>
  <c r="BW536" i="11"/>
  <c r="BX536" i="11"/>
  <c r="BY536" i="11"/>
  <c r="CA536" i="11"/>
  <c r="CD536" i="11"/>
  <c r="CE536" i="11"/>
  <c r="C537" i="11"/>
  <c r="G537" i="11" a="1"/>
  <c r="G537" i="11"/>
  <c r="I537" i="11" a="1"/>
  <c r="I537" i="11"/>
  <c r="BA537" i="11"/>
  <c r="BD537" i="11"/>
  <c r="BE537" i="11"/>
  <c r="BF537" i="11"/>
  <c r="BG537" i="11"/>
  <c r="BH537" i="11"/>
  <c r="BI537" i="11"/>
  <c r="BJ537" i="11"/>
  <c r="BK537" i="11"/>
  <c r="BL537" i="11"/>
  <c r="BM537" i="11"/>
  <c r="BN537" i="11"/>
  <c r="BO537" i="11"/>
  <c r="BP537" i="11"/>
  <c r="BQ537" i="11"/>
  <c r="BB537" i="11"/>
  <c r="BC537" i="11"/>
  <c r="BS537" i="11"/>
  <c r="BT537" i="11"/>
  <c r="BU537" i="11"/>
  <c r="BV537" i="11"/>
  <c r="BW537" i="11"/>
  <c r="BX537" i="11"/>
  <c r="BY537" i="11"/>
  <c r="CA537" i="11"/>
  <c r="CD537" i="11"/>
  <c r="CE537" i="11"/>
  <c r="C538" i="11"/>
  <c r="G538" i="11" a="1"/>
  <c r="G538" i="11"/>
  <c r="I538" i="11" a="1"/>
  <c r="I538" i="11"/>
  <c r="BA538" i="11"/>
  <c r="BD538" i="11"/>
  <c r="BE538" i="11"/>
  <c r="BF538" i="11"/>
  <c r="BG538" i="11"/>
  <c r="BH538" i="11"/>
  <c r="BI538" i="11"/>
  <c r="BJ538" i="11"/>
  <c r="BK538" i="11"/>
  <c r="BL538" i="11"/>
  <c r="BM538" i="11"/>
  <c r="BN538" i="11"/>
  <c r="BO538" i="11"/>
  <c r="BP538" i="11"/>
  <c r="BQ538" i="11"/>
  <c r="BB538" i="11"/>
  <c r="BC538" i="11"/>
  <c r="BS538" i="11"/>
  <c r="BT538" i="11"/>
  <c r="BU538" i="11"/>
  <c r="BV538" i="11"/>
  <c r="BW538" i="11"/>
  <c r="BX538" i="11"/>
  <c r="BY538" i="11"/>
  <c r="CA538" i="11"/>
  <c r="CD538" i="11"/>
  <c r="CE538" i="11"/>
  <c r="C539" i="11"/>
  <c r="G539" i="11" a="1"/>
  <c r="G539" i="11"/>
  <c r="I539" i="11" a="1"/>
  <c r="I539" i="11"/>
  <c r="BA539" i="11"/>
  <c r="BD539" i="11"/>
  <c r="BE539" i="11"/>
  <c r="BF539" i="11"/>
  <c r="BG539" i="11"/>
  <c r="BH539" i="11"/>
  <c r="BI539" i="11"/>
  <c r="BJ539" i="11"/>
  <c r="BK539" i="11"/>
  <c r="BL539" i="11"/>
  <c r="BM539" i="11"/>
  <c r="BN539" i="11"/>
  <c r="BO539" i="11"/>
  <c r="BP539" i="11"/>
  <c r="BQ539" i="11"/>
  <c r="BB539" i="11"/>
  <c r="BC539" i="11"/>
  <c r="BS539" i="11"/>
  <c r="BT539" i="11"/>
  <c r="BU539" i="11"/>
  <c r="BV539" i="11"/>
  <c r="BW539" i="11"/>
  <c r="BX539" i="11"/>
  <c r="BY539" i="11"/>
  <c r="CA539" i="11"/>
  <c r="CD539" i="11"/>
  <c r="CE539" i="11"/>
  <c r="C540" i="11"/>
  <c r="G540" i="11" a="1"/>
  <c r="G540" i="11"/>
  <c r="I540" i="11" a="1"/>
  <c r="I540" i="11"/>
  <c r="BA540" i="11"/>
  <c r="BD540" i="11"/>
  <c r="BE540" i="11"/>
  <c r="BF540" i="11"/>
  <c r="BG540" i="11"/>
  <c r="BH540" i="11"/>
  <c r="BI540" i="11"/>
  <c r="BJ540" i="11"/>
  <c r="BK540" i="11"/>
  <c r="BL540" i="11"/>
  <c r="BM540" i="11"/>
  <c r="BN540" i="11"/>
  <c r="BO540" i="11"/>
  <c r="BP540" i="11"/>
  <c r="BQ540" i="11"/>
  <c r="BB540" i="11"/>
  <c r="BC540" i="11"/>
  <c r="BS540" i="11"/>
  <c r="BT540" i="11"/>
  <c r="BU540" i="11"/>
  <c r="BV540" i="11"/>
  <c r="BW540" i="11"/>
  <c r="BX540" i="11"/>
  <c r="BY540" i="11"/>
  <c r="CA540" i="11"/>
  <c r="CD540" i="11"/>
  <c r="CE540" i="11"/>
  <c r="C541" i="11"/>
  <c r="G541" i="11" a="1"/>
  <c r="G541" i="11"/>
  <c r="I541" i="11" a="1"/>
  <c r="I541" i="11"/>
  <c r="BA541" i="11"/>
  <c r="BD541" i="11"/>
  <c r="BE541" i="11"/>
  <c r="BF541" i="11"/>
  <c r="BG541" i="11"/>
  <c r="BH541" i="11"/>
  <c r="BI541" i="11"/>
  <c r="BJ541" i="11"/>
  <c r="BK541" i="11"/>
  <c r="BL541" i="11"/>
  <c r="BM541" i="11"/>
  <c r="BN541" i="11"/>
  <c r="BO541" i="11"/>
  <c r="BP541" i="11"/>
  <c r="BQ541" i="11"/>
  <c r="BB541" i="11"/>
  <c r="BC541" i="11"/>
  <c r="BS541" i="11"/>
  <c r="BT541" i="11"/>
  <c r="BU541" i="11"/>
  <c r="BV541" i="11"/>
  <c r="BW541" i="11"/>
  <c r="BX541" i="11"/>
  <c r="BY541" i="11"/>
  <c r="CA541" i="11"/>
  <c r="CD541" i="11"/>
  <c r="CE541" i="11"/>
  <c r="C542" i="11"/>
  <c r="G542" i="11" a="1"/>
  <c r="G542" i="11"/>
  <c r="I542" i="11" a="1"/>
  <c r="I542" i="11"/>
  <c r="BA542" i="11"/>
  <c r="BD542" i="11"/>
  <c r="BE542" i="11"/>
  <c r="BF542" i="11"/>
  <c r="BG542" i="11"/>
  <c r="BH542" i="11"/>
  <c r="BI542" i="11"/>
  <c r="BJ542" i="11"/>
  <c r="BK542" i="11"/>
  <c r="BL542" i="11"/>
  <c r="BM542" i="11"/>
  <c r="BN542" i="11"/>
  <c r="BO542" i="11"/>
  <c r="BP542" i="11"/>
  <c r="BQ542" i="11"/>
  <c r="BB542" i="11"/>
  <c r="BC542" i="11"/>
  <c r="BS542" i="11"/>
  <c r="BT542" i="11"/>
  <c r="BU542" i="11"/>
  <c r="BV542" i="11"/>
  <c r="BW542" i="11"/>
  <c r="BX542" i="11"/>
  <c r="BY542" i="11"/>
  <c r="CA542" i="11"/>
  <c r="CD542" i="11"/>
  <c r="CE542" i="11"/>
  <c r="C543" i="11"/>
  <c r="G543" i="11" a="1"/>
  <c r="G543" i="11"/>
  <c r="I543" i="11" a="1"/>
  <c r="I543" i="11"/>
  <c r="BA543" i="11"/>
  <c r="BD543" i="11"/>
  <c r="BE543" i="11"/>
  <c r="BF543" i="11"/>
  <c r="BG543" i="11"/>
  <c r="BH543" i="11"/>
  <c r="BI543" i="11"/>
  <c r="BJ543" i="11"/>
  <c r="BK543" i="11"/>
  <c r="BL543" i="11"/>
  <c r="BM543" i="11"/>
  <c r="BN543" i="11"/>
  <c r="BO543" i="11"/>
  <c r="BP543" i="11"/>
  <c r="BQ543" i="11"/>
  <c r="BB543" i="11"/>
  <c r="BC543" i="11"/>
  <c r="BS543" i="11"/>
  <c r="BT543" i="11"/>
  <c r="BU543" i="11"/>
  <c r="BV543" i="11"/>
  <c r="BW543" i="11"/>
  <c r="BX543" i="11"/>
  <c r="BY543" i="11"/>
  <c r="CA543" i="11"/>
  <c r="CD543" i="11"/>
  <c r="CE543" i="11"/>
  <c r="C544" i="11"/>
  <c r="G544" i="11" a="1"/>
  <c r="G544" i="11"/>
  <c r="I544" i="11" a="1"/>
  <c r="I544" i="11"/>
  <c r="BA544" i="11"/>
  <c r="BD544" i="11"/>
  <c r="BE544" i="11"/>
  <c r="BF544" i="11"/>
  <c r="BG544" i="11"/>
  <c r="BH544" i="11"/>
  <c r="BI544" i="11"/>
  <c r="BJ544" i="11"/>
  <c r="BK544" i="11"/>
  <c r="BL544" i="11"/>
  <c r="BM544" i="11"/>
  <c r="BN544" i="11"/>
  <c r="BO544" i="11"/>
  <c r="BP544" i="11"/>
  <c r="BQ544" i="11"/>
  <c r="BB544" i="11"/>
  <c r="BC544" i="11"/>
  <c r="BS544" i="11"/>
  <c r="BT544" i="11"/>
  <c r="BU544" i="11"/>
  <c r="BV544" i="11"/>
  <c r="BW544" i="11"/>
  <c r="BX544" i="11"/>
  <c r="BY544" i="11"/>
  <c r="CA544" i="11"/>
  <c r="CD544" i="11"/>
  <c r="CE544" i="11"/>
  <c r="C545" i="11"/>
  <c r="G545" i="11" a="1"/>
  <c r="G545" i="11"/>
  <c r="I545" i="11" a="1"/>
  <c r="I545" i="11"/>
  <c r="BA545" i="11"/>
  <c r="BD545" i="11"/>
  <c r="BE545" i="11"/>
  <c r="BF545" i="11"/>
  <c r="BG545" i="11"/>
  <c r="BH545" i="11"/>
  <c r="BI545" i="11"/>
  <c r="BJ545" i="11"/>
  <c r="BK545" i="11"/>
  <c r="BL545" i="11"/>
  <c r="BM545" i="11"/>
  <c r="BN545" i="11"/>
  <c r="BO545" i="11"/>
  <c r="BP545" i="11"/>
  <c r="BQ545" i="11"/>
  <c r="BB545" i="11"/>
  <c r="BC545" i="11"/>
  <c r="BS545" i="11"/>
  <c r="BT545" i="11"/>
  <c r="BU545" i="11"/>
  <c r="BV545" i="11"/>
  <c r="BW545" i="11"/>
  <c r="BX545" i="11"/>
  <c r="BY545" i="11"/>
  <c r="CA545" i="11"/>
  <c r="CD545" i="11"/>
  <c r="CE545" i="11"/>
  <c r="C546" i="11"/>
  <c r="G546" i="11" a="1"/>
  <c r="G546" i="11"/>
  <c r="I546" i="11" a="1"/>
  <c r="I546" i="11"/>
  <c r="BA546" i="11"/>
  <c r="BD546" i="11"/>
  <c r="BE546" i="11"/>
  <c r="BF546" i="11"/>
  <c r="BG546" i="11"/>
  <c r="BH546" i="11"/>
  <c r="BI546" i="11"/>
  <c r="BJ546" i="11"/>
  <c r="BK546" i="11"/>
  <c r="BL546" i="11"/>
  <c r="BM546" i="11"/>
  <c r="BN546" i="11"/>
  <c r="BO546" i="11"/>
  <c r="BP546" i="11"/>
  <c r="BQ546" i="11"/>
  <c r="BB546" i="11"/>
  <c r="BC546" i="11"/>
  <c r="BS546" i="11"/>
  <c r="BT546" i="11"/>
  <c r="BU546" i="11"/>
  <c r="BV546" i="11"/>
  <c r="BW546" i="11"/>
  <c r="BX546" i="11"/>
  <c r="BY546" i="11"/>
  <c r="CA546" i="11"/>
  <c r="CD546" i="11"/>
  <c r="CE546" i="11"/>
  <c r="C547" i="11"/>
  <c r="G547" i="11" a="1"/>
  <c r="G547" i="11"/>
  <c r="I547" i="11" a="1"/>
  <c r="I547" i="11"/>
  <c r="BA547" i="11"/>
  <c r="BD547" i="11"/>
  <c r="BE547" i="11"/>
  <c r="BF547" i="11"/>
  <c r="BG547" i="11"/>
  <c r="BH547" i="11"/>
  <c r="BI547" i="11"/>
  <c r="BJ547" i="11"/>
  <c r="BK547" i="11"/>
  <c r="BL547" i="11"/>
  <c r="BM547" i="11"/>
  <c r="BN547" i="11"/>
  <c r="BO547" i="11"/>
  <c r="BP547" i="11"/>
  <c r="BQ547" i="11"/>
  <c r="BB547" i="11"/>
  <c r="BC547" i="11"/>
  <c r="BS547" i="11"/>
  <c r="BT547" i="11"/>
  <c r="BU547" i="11"/>
  <c r="BV547" i="11"/>
  <c r="BW547" i="11"/>
  <c r="BX547" i="11"/>
  <c r="BY547" i="11"/>
  <c r="CA547" i="11"/>
  <c r="CD547" i="11"/>
  <c r="CE547" i="11"/>
  <c r="C548" i="11"/>
  <c r="G548" i="11" a="1"/>
  <c r="G548" i="11"/>
  <c r="I548" i="11" a="1"/>
  <c r="I548" i="11"/>
  <c r="BA548" i="11"/>
  <c r="BD548" i="11"/>
  <c r="BE548" i="11"/>
  <c r="BF548" i="11"/>
  <c r="BG548" i="11"/>
  <c r="BH548" i="11"/>
  <c r="BI548" i="11"/>
  <c r="BJ548" i="11"/>
  <c r="BK548" i="11"/>
  <c r="BL548" i="11"/>
  <c r="BM548" i="11"/>
  <c r="BN548" i="11"/>
  <c r="BO548" i="11"/>
  <c r="BP548" i="11"/>
  <c r="BQ548" i="11"/>
  <c r="BB548" i="11"/>
  <c r="BC548" i="11"/>
  <c r="BS548" i="11"/>
  <c r="BT548" i="11"/>
  <c r="BU548" i="11"/>
  <c r="BV548" i="11"/>
  <c r="BW548" i="11"/>
  <c r="BX548" i="11"/>
  <c r="BY548" i="11"/>
  <c r="CA548" i="11"/>
  <c r="CD548" i="11"/>
  <c r="CE548" i="11"/>
  <c r="C549" i="11"/>
  <c r="G549" i="11" a="1"/>
  <c r="G549" i="11"/>
  <c r="I549" i="11" a="1"/>
  <c r="I549" i="11"/>
  <c r="BA549" i="11"/>
  <c r="BD549" i="11"/>
  <c r="BE549" i="11"/>
  <c r="BF549" i="11"/>
  <c r="BG549" i="11"/>
  <c r="BH549" i="11"/>
  <c r="BI549" i="11"/>
  <c r="BJ549" i="11"/>
  <c r="BK549" i="11"/>
  <c r="BL549" i="11"/>
  <c r="BM549" i="11"/>
  <c r="BN549" i="11"/>
  <c r="BO549" i="11"/>
  <c r="BP549" i="11"/>
  <c r="BQ549" i="11"/>
  <c r="BB549" i="11"/>
  <c r="BC549" i="11"/>
  <c r="BS549" i="11"/>
  <c r="BT549" i="11"/>
  <c r="BU549" i="11"/>
  <c r="BV549" i="11"/>
  <c r="BW549" i="11"/>
  <c r="BX549" i="11"/>
  <c r="BY549" i="11"/>
  <c r="CA549" i="11"/>
  <c r="CD549" i="11"/>
  <c r="CE549" i="11"/>
  <c r="C550" i="11"/>
  <c r="G550" i="11" a="1"/>
  <c r="G550" i="11"/>
  <c r="I550" i="11" a="1"/>
  <c r="I550" i="11"/>
  <c r="BA550" i="11"/>
  <c r="BD550" i="11"/>
  <c r="BE550" i="11"/>
  <c r="BF550" i="11"/>
  <c r="BG550" i="11"/>
  <c r="BH550" i="11"/>
  <c r="BI550" i="11"/>
  <c r="BJ550" i="11"/>
  <c r="BK550" i="11"/>
  <c r="BL550" i="11"/>
  <c r="BM550" i="11"/>
  <c r="BN550" i="11"/>
  <c r="BO550" i="11"/>
  <c r="BP550" i="11"/>
  <c r="BQ550" i="11"/>
  <c r="BB550" i="11"/>
  <c r="BC550" i="11"/>
  <c r="BS550" i="11"/>
  <c r="BT550" i="11"/>
  <c r="BU550" i="11"/>
  <c r="BV550" i="11"/>
  <c r="BW550" i="11"/>
  <c r="BX550" i="11"/>
  <c r="BY550" i="11"/>
  <c r="CA550" i="11"/>
  <c r="CD550" i="11"/>
  <c r="CE550" i="11"/>
  <c r="C551" i="11"/>
  <c r="G551" i="11" a="1"/>
  <c r="G551" i="11"/>
  <c r="I551" i="11" a="1"/>
  <c r="I551" i="11"/>
  <c r="BA551" i="11"/>
  <c r="BD551" i="11"/>
  <c r="BE551" i="11"/>
  <c r="BF551" i="11"/>
  <c r="BG551" i="11"/>
  <c r="BH551" i="11"/>
  <c r="BI551" i="11"/>
  <c r="BJ551" i="11"/>
  <c r="BK551" i="11"/>
  <c r="BL551" i="11"/>
  <c r="BM551" i="11"/>
  <c r="BN551" i="11"/>
  <c r="BO551" i="11"/>
  <c r="BP551" i="11"/>
  <c r="BQ551" i="11"/>
  <c r="BB551" i="11"/>
  <c r="BC551" i="11"/>
  <c r="BS551" i="11"/>
  <c r="BT551" i="11"/>
  <c r="BU551" i="11"/>
  <c r="BV551" i="11"/>
  <c r="BW551" i="11"/>
  <c r="BX551" i="11"/>
  <c r="BY551" i="11"/>
  <c r="CA551" i="11"/>
  <c r="CD551" i="11"/>
  <c r="CE551" i="11"/>
  <c r="C552" i="11"/>
  <c r="G552" i="11" a="1"/>
  <c r="G552" i="11"/>
  <c r="I552" i="11" a="1"/>
  <c r="I552" i="11"/>
  <c r="BA552" i="11"/>
  <c r="BD552" i="11"/>
  <c r="BE552" i="11"/>
  <c r="BF552" i="11"/>
  <c r="BG552" i="11"/>
  <c r="BH552" i="11"/>
  <c r="BI552" i="11"/>
  <c r="BJ552" i="11"/>
  <c r="BK552" i="11"/>
  <c r="BL552" i="11"/>
  <c r="BM552" i="11"/>
  <c r="BN552" i="11"/>
  <c r="BO552" i="11"/>
  <c r="BP552" i="11"/>
  <c r="BQ552" i="11"/>
  <c r="BB552" i="11"/>
  <c r="BC552" i="11"/>
  <c r="BS552" i="11"/>
  <c r="BT552" i="11"/>
  <c r="BU552" i="11"/>
  <c r="BV552" i="11"/>
  <c r="BW552" i="11"/>
  <c r="BX552" i="11"/>
  <c r="BY552" i="11"/>
  <c r="CA552" i="11"/>
  <c r="CD552" i="11"/>
  <c r="CE552" i="11"/>
  <c r="C553" i="11"/>
  <c r="G553" i="11" a="1"/>
  <c r="G553" i="11"/>
  <c r="I553" i="11" a="1"/>
  <c r="I553" i="11"/>
  <c r="BA553" i="11"/>
  <c r="BD553" i="11"/>
  <c r="BE553" i="11"/>
  <c r="BF553" i="11"/>
  <c r="BG553" i="11"/>
  <c r="BH553" i="11"/>
  <c r="BI553" i="11"/>
  <c r="BJ553" i="11"/>
  <c r="BK553" i="11"/>
  <c r="BL553" i="11"/>
  <c r="BM553" i="11"/>
  <c r="BN553" i="11"/>
  <c r="BO553" i="11"/>
  <c r="BP553" i="11"/>
  <c r="BQ553" i="11"/>
  <c r="BB553" i="11"/>
  <c r="BC553" i="11"/>
  <c r="BS553" i="11"/>
  <c r="BT553" i="11"/>
  <c r="BU553" i="11"/>
  <c r="BV553" i="11"/>
  <c r="BW553" i="11"/>
  <c r="BX553" i="11"/>
  <c r="BY553" i="11"/>
  <c r="CA553" i="11"/>
  <c r="CD553" i="11"/>
  <c r="CE553" i="11"/>
  <c r="C554" i="11"/>
  <c r="G554" i="11" a="1"/>
  <c r="G554" i="11"/>
  <c r="I554" i="11" a="1"/>
  <c r="I554" i="11"/>
  <c r="BA554" i="11"/>
  <c r="BD554" i="11"/>
  <c r="BE554" i="11"/>
  <c r="BF554" i="11"/>
  <c r="BG554" i="11"/>
  <c r="BH554" i="11"/>
  <c r="BI554" i="11"/>
  <c r="BJ554" i="11"/>
  <c r="BK554" i="11"/>
  <c r="BL554" i="11"/>
  <c r="BM554" i="11"/>
  <c r="BN554" i="11"/>
  <c r="BO554" i="11"/>
  <c r="BP554" i="11"/>
  <c r="BQ554" i="11"/>
  <c r="BB554" i="11"/>
  <c r="BC554" i="11"/>
  <c r="BS554" i="11"/>
  <c r="BT554" i="11"/>
  <c r="BU554" i="11"/>
  <c r="BV554" i="11"/>
  <c r="BW554" i="11"/>
  <c r="BX554" i="11"/>
  <c r="BY554" i="11"/>
  <c r="CA554" i="11"/>
  <c r="CD554" i="11"/>
  <c r="CE554" i="11"/>
  <c r="C555" i="11"/>
  <c r="G555" i="11" a="1"/>
  <c r="G555" i="11"/>
  <c r="I555" i="11" a="1"/>
  <c r="I555" i="11"/>
  <c r="BA555" i="11"/>
  <c r="BD555" i="11"/>
  <c r="BE555" i="11"/>
  <c r="BF555" i="11"/>
  <c r="BG555" i="11"/>
  <c r="BH555" i="11"/>
  <c r="BI555" i="11"/>
  <c r="BJ555" i="11"/>
  <c r="BK555" i="11"/>
  <c r="BL555" i="11"/>
  <c r="BM555" i="11"/>
  <c r="BN555" i="11"/>
  <c r="BO555" i="11"/>
  <c r="BP555" i="11"/>
  <c r="BQ555" i="11"/>
  <c r="BB555" i="11"/>
  <c r="BC555" i="11"/>
  <c r="BS555" i="11"/>
  <c r="BT555" i="11"/>
  <c r="BU555" i="11"/>
  <c r="BV555" i="11"/>
  <c r="BW555" i="11"/>
  <c r="BX555" i="11"/>
  <c r="BY555" i="11"/>
  <c r="CA555" i="11"/>
  <c r="CD555" i="11"/>
  <c r="CE555" i="11"/>
  <c r="C556" i="11"/>
  <c r="G556" i="11" a="1"/>
  <c r="G556" i="11"/>
  <c r="I556" i="11" a="1"/>
  <c r="I556" i="11"/>
  <c r="BA556" i="11"/>
  <c r="BD556" i="11"/>
  <c r="BE556" i="11"/>
  <c r="BF556" i="11"/>
  <c r="BG556" i="11"/>
  <c r="BH556" i="11"/>
  <c r="BI556" i="11"/>
  <c r="BJ556" i="11"/>
  <c r="BK556" i="11"/>
  <c r="BL556" i="11"/>
  <c r="BM556" i="11"/>
  <c r="BN556" i="11"/>
  <c r="BO556" i="11"/>
  <c r="BP556" i="11"/>
  <c r="BQ556" i="11"/>
  <c r="BB556" i="11"/>
  <c r="BC556" i="11"/>
  <c r="BS556" i="11"/>
  <c r="BT556" i="11"/>
  <c r="BU556" i="11"/>
  <c r="BV556" i="11"/>
  <c r="BW556" i="11"/>
  <c r="BX556" i="11"/>
  <c r="BY556" i="11"/>
  <c r="CA556" i="11"/>
  <c r="CD556" i="11"/>
  <c r="CE556" i="11"/>
  <c r="C557" i="11"/>
  <c r="G557" i="11" a="1"/>
  <c r="G557" i="11"/>
  <c r="I557" i="11" a="1"/>
  <c r="I557" i="11"/>
  <c r="BA557" i="11"/>
  <c r="BD557" i="11"/>
  <c r="BE557" i="11"/>
  <c r="BF557" i="11"/>
  <c r="BG557" i="11"/>
  <c r="BH557" i="11"/>
  <c r="BI557" i="11"/>
  <c r="BJ557" i="11"/>
  <c r="BK557" i="11"/>
  <c r="BL557" i="11"/>
  <c r="BM557" i="11"/>
  <c r="BN557" i="11"/>
  <c r="BO557" i="11"/>
  <c r="BP557" i="11"/>
  <c r="BQ557" i="11"/>
  <c r="BB557" i="11"/>
  <c r="BC557" i="11"/>
  <c r="BS557" i="11"/>
  <c r="BT557" i="11"/>
  <c r="BU557" i="11"/>
  <c r="BV557" i="11"/>
  <c r="BW557" i="11"/>
  <c r="BX557" i="11"/>
  <c r="BY557" i="11"/>
  <c r="CA557" i="11"/>
  <c r="CD557" i="11"/>
  <c r="CE557" i="11"/>
  <c r="C558" i="11"/>
  <c r="G558" i="11" a="1"/>
  <c r="G558" i="11"/>
  <c r="I558" i="11" a="1"/>
  <c r="I558" i="11"/>
  <c r="BA558" i="11"/>
  <c r="BD558" i="11"/>
  <c r="BE558" i="11"/>
  <c r="BF558" i="11"/>
  <c r="BG558" i="11"/>
  <c r="BH558" i="11"/>
  <c r="BI558" i="11"/>
  <c r="BJ558" i="11"/>
  <c r="BK558" i="11"/>
  <c r="BL558" i="11"/>
  <c r="BM558" i="11"/>
  <c r="BN558" i="11"/>
  <c r="BO558" i="11"/>
  <c r="BP558" i="11"/>
  <c r="BQ558" i="11"/>
  <c r="BB558" i="11"/>
  <c r="BC558" i="11"/>
  <c r="BS558" i="11"/>
  <c r="BT558" i="11"/>
  <c r="BU558" i="11"/>
  <c r="BV558" i="11"/>
  <c r="BW558" i="11"/>
  <c r="BX558" i="11"/>
  <c r="BY558" i="11"/>
  <c r="CA558" i="11"/>
  <c r="CD558" i="11"/>
  <c r="CE558" i="11"/>
  <c r="C559" i="11"/>
  <c r="G559" i="11" a="1"/>
  <c r="G559" i="11"/>
  <c r="I559" i="11" a="1"/>
  <c r="I559" i="11"/>
  <c r="BA559" i="11"/>
  <c r="BD559" i="11"/>
  <c r="BE559" i="11"/>
  <c r="BF559" i="11"/>
  <c r="BG559" i="11"/>
  <c r="BH559" i="11"/>
  <c r="BI559" i="11"/>
  <c r="BJ559" i="11"/>
  <c r="BK559" i="11"/>
  <c r="BL559" i="11"/>
  <c r="BM559" i="11"/>
  <c r="BN559" i="11"/>
  <c r="BO559" i="11"/>
  <c r="BP559" i="11"/>
  <c r="BQ559" i="11"/>
  <c r="BB559" i="11"/>
  <c r="BC559" i="11"/>
  <c r="BS559" i="11"/>
  <c r="BT559" i="11"/>
  <c r="BU559" i="11"/>
  <c r="BV559" i="11"/>
  <c r="BW559" i="11"/>
  <c r="BX559" i="11"/>
  <c r="BY559" i="11"/>
  <c r="CA559" i="11"/>
  <c r="CD559" i="11"/>
  <c r="CE559" i="11"/>
  <c r="C560" i="11"/>
  <c r="G560" i="11" a="1"/>
  <c r="G560" i="11"/>
  <c r="I560" i="11" a="1"/>
  <c r="I560" i="11"/>
  <c r="BA560" i="11"/>
  <c r="BD560" i="11"/>
  <c r="BE560" i="11"/>
  <c r="BF560" i="11"/>
  <c r="BG560" i="11"/>
  <c r="BH560" i="11"/>
  <c r="BI560" i="11"/>
  <c r="BJ560" i="11"/>
  <c r="BK560" i="11"/>
  <c r="BL560" i="11"/>
  <c r="BM560" i="11"/>
  <c r="BN560" i="11"/>
  <c r="BO560" i="11"/>
  <c r="BP560" i="11"/>
  <c r="BQ560" i="11"/>
  <c r="BB560" i="11"/>
  <c r="BC560" i="11"/>
  <c r="BS560" i="11"/>
  <c r="BT560" i="11"/>
  <c r="BU560" i="11"/>
  <c r="BV560" i="11"/>
  <c r="BW560" i="11"/>
  <c r="BX560" i="11"/>
  <c r="BY560" i="11"/>
  <c r="CA560" i="11"/>
  <c r="CD560" i="11"/>
  <c r="CE560" i="11"/>
  <c r="C561" i="11"/>
  <c r="G561" i="11" a="1"/>
  <c r="G561" i="11"/>
  <c r="I561" i="11" a="1"/>
  <c r="I561" i="11"/>
  <c r="BA561" i="11"/>
  <c r="BD561" i="11"/>
  <c r="BE561" i="11"/>
  <c r="BF561" i="11"/>
  <c r="BG561" i="11"/>
  <c r="BH561" i="11"/>
  <c r="BI561" i="11"/>
  <c r="BJ561" i="11"/>
  <c r="BK561" i="11"/>
  <c r="BL561" i="11"/>
  <c r="BM561" i="11"/>
  <c r="BN561" i="11"/>
  <c r="BO561" i="11"/>
  <c r="BP561" i="11"/>
  <c r="BQ561" i="11"/>
  <c r="BB561" i="11"/>
  <c r="BC561" i="11"/>
  <c r="BS561" i="11"/>
  <c r="BT561" i="11"/>
  <c r="BU561" i="11"/>
  <c r="BV561" i="11"/>
  <c r="BW561" i="11"/>
  <c r="BX561" i="11"/>
  <c r="BY561" i="11"/>
  <c r="CA561" i="11"/>
  <c r="CD561" i="11"/>
  <c r="CE561" i="11"/>
  <c r="C562" i="11"/>
  <c r="G562" i="11" a="1"/>
  <c r="G562" i="11"/>
  <c r="I562" i="11" a="1"/>
  <c r="I562" i="11"/>
  <c r="BA562" i="11"/>
  <c r="BD562" i="11"/>
  <c r="BE562" i="11"/>
  <c r="BF562" i="11"/>
  <c r="BG562" i="11"/>
  <c r="BH562" i="11"/>
  <c r="BI562" i="11"/>
  <c r="BJ562" i="11"/>
  <c r="BK562" i="11"/>
  <c r="BL562" i="11"/>
  <c r="BM562" i="11"/>
  <c r="BN562" i="11"/>
  <c r="BO562" i="11"/>
  <c r="BP562" i="11"/>
  <c r="BQ562" i="11"/>
  <c r="BB562" i="11"/>
  <c r="BC562" i="11"/>
  <c r="BS562" i="11"/>
  <c r="BT562" i="11"/>
  <c r="BU562" i="11"/>
  <c r="BV562" i="11"/>
  <c r="BW562" i="11"/>
  <c r="BX562" i="11"/>
  <c r="BY562" i="11"/>
  <c r="CA562" i="11"/>
  <c r="CD562" i="11"/>
  <c r="CE562" i="11"/>
  <c r="C563" i="11"/>
  <c r="G563" i="11" a="1"/>
  <c r="G563" i="11"/>
  <c r="I563" i="11" a="1"/>
  <c r="I563" i="11"/>
  <c r="BA563" i="11"/>
  <c r="BD563" i="11"/>
  <c r="BE563" i="11"/>
  <c r="BF563" i="11"/>
  <c r="BG563" i="11"/>
  <c r="BH563" i="11"/>
  <c r="BI563" i="11"/>
  <c r="BJ563" i="11"/>
  <c r="BK563" i="11"/>
  <c r="BL563" i="11"/>
  <c r="BM563" i="11"/>
  <c r="BN563" i="11"/>
  <c r="BO563" i="11"/>
  <c r="BP563" i="11"/>
  <c r="BQ563" i="11"/>
  <c r="BB563" i="11"/>
  <c r="BC563" i="11"/>
  <c r="BS563" i="11"/>
  <c r="BT563" i="11"/>
  <c r="BU563" i="11"/>
  <c r="BV563" i="11"/>
  <c r="BW563" i="11"/>
  <c r="BX563" i="11"/>
  <c r="BY563" i="11"/>
  <c r="CA563" i="11"/>
  <c r="CD563" i="11"/>
  <c r="CE563" i="11"/>
  <c r="C564" i="11"/>
  <c r="G564" i="11" a="1"/>
  <c r="G564" i="11"/>
  <c r="I564" i="11" a="1"/>
  <c r="I564" i="11"/>
  <c r="BA564" i="11"/>
  <c r="BD564" i="11"/>
  <c r="BE564" i="11"/>
  <c r="BF564" i="11"/>
  <c r="BG564" i="11"/>
  <c r="BH564" i="11"/>
  <c r="BI564" i="11"/>
  <c r="BJ564" i="11"/>
  <c r="BK564" i="11"/>
  <c r="BL564" i="11"/>
  <c r="BM564" i="11"/>
  <c r="BN564" i="11"/>
  <c r="BO564" i="11"/>
  <c r="BP564" i="11"/>
  <c r="BQ564" i="11"/>
  <c r="BB564" i="11"/>
  <c r="BC564" i="11"/>
  <c r="BS564" i="11"/>
  <c r="BT564" i="11"/>
  <c r="BU564" i="11"/>
  <c r="BV564" i="11"/>
  <c r="BW564" i="11"/>
  <c r="BX564" i="11"/>
  <c r="BY564" i="11"/>
  <c r="CA564" i="11"/>
  <c r="CD564" i="11"/>
  <c r="CE564" i="11"/>
  <c r="C565" i="11"/>
  <c r="G565" i="11" a="1"/>
  <c r="G565" i="11"/>
  <c r="I565" i="11" a="1"/>
  <c r="I565" i="11"/>
  <c r="BA565" i="11"/>
  <c r="BD565" i="11"/>
  <c r="BE565" i="11"/>
  <c r="BF565" i="11"/>
  <c r="BG565" i="11"/>
  <c r="BH565" i="11"/>
  <c r="BI565" i="11"/>
  <c r="BJ565" i="11"/>
  <c r="BK565" i="11"/>
  <c r="BL565" i="11"/>
  <c r="BM565" i="11"/>
  <c r="BN565" i="11"/>
  <c r="BO565" i="11"/>
  <c r="BP565" i="11"/>
  <c r="BQ565" i="11"/>
  <c r="BB565" i="11"/>
  <c r="BC565" i="11"/>
  <c r="BS565" i="11"/>
  <c r="BT565" i="11"/>
  <c r="BU565" i="11"/>
  <c r="BV565" i="11"/>
  <c r="BW565" i="11"/>
  <c r="BX565" i="11"/>
  <c r="BY565" i="11"/>
  <c r="CA565" i="11"/>
  <c r="CD565" i="11"/>
  <c r="CE565" i="11"/>
  <c r="C566" i="11"/>
  <c r="G566" i="11" a="1"/>
  <c r="G566" i="11"/>
  <c r="I566" i="11" a="1"/>
  <c r="I566" i="11"/>
  <c r="BA566" i="11"/>
  <c r="BD566" i="11"/>
  <c r="BE566" i="11"/>
  <c r="BF566" i="11"/>
  <c r="BG566" i="11"/>
  <c r="BH566" i="11"/>
  <c r="BI566" i="11"/>
  <c r="BJ566" i="11"/>
  <c r="BK566" i="11"/>
  <c r="BL566" i="11"/>
  <c r="BM566" i="11"/>
  <c r="BN566" i="11"/>
  <c r="BO566" i="11"/>
  <c r="BP566" i="11"/>
  <c r="BQ566" i="11"/>
  <c r="BB566" i="11"/>
  <c r="BC566" i="11"/>
  <c r="BS566" i="11"/>
  <c r="BT566" i="11"/>
  <c r="BU566" i="11"/>
  <c r="BV566" i="11"/>
  <c r="BW566" i="11"/>
  <c r="BX566" i="11"/>
  <c r="BY566" i="11"/>
  <c r="CA566" i="11"/>
  <c r="CD566" i="11"/>
  <c r="CE566" i="11"/>
  <c r="C567" i="11"/>
  <c r="G567" i="11" a="1"/>
  <c r="G567" i="11"/>
  <c r="I567" i="11" a="1"/>
  <c r="I567" i="11"/>
  <c r="BA567" i="11"/>
  <c r="BD567" i="11"/>
  <c r="BE567" i="11"/>
  <c r="BF567" i="11"/>
  <c r="BG567" i="11"/>
  <c r="BH567" i="11"/>
  <c r="BI567" i="11"/>
  <c r="BJ567" i="11"/>
  <c r="BK567" i="11"/>
  <c r="BL567" i="11"/>
  <c r="BM567" i="11"/>
  <c r="BN567" i="11"/>
  <c r="BO567" i="11"/>
  <c r="BP567" i="11"/>
  <c r="BQ567" i="11"/>
  <c r="BB567" i="11"/>
  <c r="BC567" i="11"/>
  <c r="BS567" i="11"/>
  <c r="BT567" i="11"/>
  <c r="BU567" i="11"/>
  <c r="BV567" i="11"/>
  <c r="BW567" i="11"/>
  <c r="BX567" i="11"/>
  <c r="BY567" i="11"/>
  <c r="CA567" i="11"/>
  <c r="CD567" i="11"/>
  <c r="CE567" i="11"/>
  <c r="C568" i="11"/>
  <c r="G568" i="11" a="1"/>
  <c r="G568" i="11"/>
  <c r="I568" i="11" a="1"/>
  <c r="I568" i="11"/>
  <c r="BA568" i="11"/>
  <c r="BD568" i="11"/>
  <c r="BE568" i="11"/>
  <c r="BF568" i="11"/>
  <c r="BG568" i="11"/>
  <c r="BH568" i="11"/>
  <c r="BI568" i="11"/>
  <c r="BJ568" i="11"/>
  <c r="BK568" i="11"/>
  <c r="BL568" i="11"/>
  <c r="BM568" i="11"/>
  <c r="BN568" i="11"/>
  <c r="BO568" i="11"/>
  <c r="BP568" i="11"/>
  <c r="BQ568" i="11"/>
  <c r="BB568" i="11"/>
  <c r="BC568" i="11"/>
  <c r="BS568" i="11"/>
  <c r="BT568" i="11"/>
  <c r="BU568" i="11"/>
  <c r="BV568" i="11"/>
  <c r="BW568" i="11"/>
  <c r="BX568" i="11"/>
  <c r="BY568" i="11"/>
  <c r="CA568" i="11"/>
  <c r="CD568" i="11"/>
  <c r="CE568" i="11"/>
  <c r="C569" i="11"/>
  <c r="G569" i="11" a="1"/>
  <c r="G569" i="11"/>
  <c r="I569" i="11" a="1"/>
  <c r="I569" i="11"/>
  <c r="BA569" i="11"/>
  <c r="BD569" i="11"/>
  <c r="BE569" i="11"/>
  <c r="BF569" i="11"/>
  <c r="BG569" i="11"/>
  <c r="BH569" i="11"/>
  <c r="BI569" i="11"/>
  <c r="BJ569" i="11"/>
  <c r="BK569" i="11"/>
  <c r="BL569" i="11"/>
  <c r="BM569" i="11"/>
  <c r="BN569" i="11"/>
  <c r="BO569" i="11"/>
  <c r="BP569" i="11"/>
  <c r="BQ569" i="11"/>
  <c r="BB569" i="11"/>
  <c r="BC569" i="11"/>
  <c r="BS569" i="11"/>
  <c r="BT569" i="11"/>
  <c r="BU569" i="11"/>
  <c r="BV569" i="11"/>
  <c r="BW569" i="11"/>
  <c r="BX569" i="11"/>
  <c r="BY569" i="11"/>
  <c r="CA569" i="11"/>
  <c r="CD569" i="11"/>
  <c r="CE569" i="11"/>
  <c r="C570" i="11"/>
  <c r="G570" i="11" a="1"/>
  <c r="G570" i="11"/>
  <c r="I570" i="11" a="1"/>
  <c r="I570" i="11"/>
  <c r="BA570" i="11"/>
  <c r="BD570" i="11"/>
  <c r="BE570" i="11"/>
  <c r="BF570" i="11"/>
  <c r="BG570" i="11"/>
  <c r="BH570" i="11"/>
  <c r="BI570" i="11"/>
  <c r="BJ570" i="11"/>
  <c r="BK570" i="11"/>
  <c r="BL570" i="11"/>
  <c r="BM570" i="11"/>
  <c r="BN570" i="11"/>
  <c r="BO570" i="11"/>
  <c r="BP570" i="11"/>
  <c r="BQ570" i="11"/>
  <c r="BB570" i="11"/>
  <c r="BC570" i="11"/>
  <c r="BS570" i="11"/>
  <c r="BT570" i="11"/>
  <c r="BU570" i="11"/>
  <c r="BV570" i="11"/>
  <c r="BW570" i="11"/>
  <c r="BX570" i="11"/>
  <c r="BY570" i="11"/>
  <c r="CA570" i="11"/>
  <c r="CD570" i="11"/>
  <c r="CE570" i="11"/>
  <c r="C571" i="11"/>
  <c r="G571" i="11" a="1"/>
  <c r="G571" i="11"/>
  <c r="I571" i="11" a="1"/>
  <c r="I571" i="11"/>
  <c r="BA571" i="11"/>
  <c r="BD571" i="11"/>
  <c r="BE571" i="11"/>
  <c r="BF571" i="11"/>
  <c r="BG571" i="11"/>
  <c r="BH571" i="11"/>
  <c r="BI571" i="11"/>
  <c r="BJ571" i="11"/>
  <c r="BK571" i="11"/>
  <c r="BL571" i="11"/>
  <c r="BM571" i="11"/>
  <c r="BN571" i="11"/>
  <c r="BO571" i="11"/>
  <c r="BP571" i="11"/>
  <c r="BQ571" i="11"/>
  <c r="BB571" i="11"/>
  <c r="BC571" i="11"/>
  <c r="BS571" i="11"/>
  <c r="BT571" i="11"/>
  <c r="BU571" i="11"/>
  <c r="BV571" i="11"/>
  <c r="BW571" i="11"/>
  <c r="BX571" i="11"/>
  <c r="BY571" i="11"/>
  <c r="CA571" i="11"/>
  <c r="CD571" i="11"/>
  <c r="CE571" i="11"/>
  <c r="C572" i="11"/>
  <c r="G572" i="11" a="1"/>
  <c r="G572" i="11"/>
  <c r="I572" i="11" a="1"/>
  <c r="I572" i="11"/>
  <c r="BA572" i="11"/>
  <c r="BD572" i="11"/>
  <c r="BE572" i="11"/>
  <c r="BF572" i="11"/>
  <c r="BG572" i="11"/>
  <c r="BH572" i="11"/>
  <c r="BI572" i="11"/>
  <c r="BJ572" i="11"/>
  <c r="BK572" i="11"/>
  <c r="BL572" i="11"/>
  <c r="BM572" i="11"/>
  <c r="BN572" i="11"/>
  <c r="BO572" i="11"/>
  <c r="BP572" i="11"/>
  <c r="BQ572" i="11"/>
  <c r="BB572" i="11"/>
  <c r="BC572" i="11"/>
  <c r="BS572" i="11"/>
  <c r="BT572" i="11"/>
  <c r="BU572" i="11"/>
  <c r="BV572" i="11"/>
  <c r="BW572" i="11"/>
  <c r="BX572" i="11"/>
  <c r="BY572" i="11"/>
  <c r="CA572" i="11"/>
  <c r="CD572" i="11"/>
  <c r="CE572" i="11"/>
  <c r="C573" i="11"/>
  <c r="G573" i="11" a="1"/>
  <c r="G573" i="11"/>
  <c r="I573" i="11" a="1"/>
  <c r="I573" i="11"/>
  <c r="BA573" i="11"/>
  <c r="BD573" i="11"/>
  <c r="BE573" i="11"/>
  <c r="BF573" i="11"/>
  <c r="BG573" i="11"/>
  <c r="BH573" i="11"/>
  <c r="BI573" i="11"/>
  <c r="BJ573" i="11"/>
  <c r="BK573" i="11"/>
  <c r="BL573" i="11"/>
  <c r="BM573" i="11"/>
  <c r="BN573" i="11"/>
  <c r="BO573" i="11"/>
  <c r="BP573" i="11"/>
  <c r="BQ573" i="11"/>
  <c r="BB573" i="11"/>
  <c r="BC573" i="11"/>
  <c r="BS573" i="11"/>
  <c r="BT573" i="11"/>
  <c r="BU573" i="11"/>
  <c r="BV573" i="11"/>
  <c r="BW573" i="11"/>
  <c r="BX573" i="11"/>
  <c r="BY573" i="11"/>
  <c r="CA573" i="11"/>
  <c r="CD573" i="11"/>
  <c r="CE573" i="11"/>
  <c r="C574" i="11"/>
  <c r="G574" i="11" a="1"/>
  <c r="G574" i="11"/>
  <c r="I574" i="11" a="1"/>
  <c r="I574" i="11"/>
  <c r="BA574" i="11"/>
  <c r="BD574" i="11"/>
  <c r="BE574" i="11"/>
  <c r="BF574" i="11"/>
  <c r="BG574" i="11"/>
  <c r="BH574" i="11"/>
  <c r="BI574" i="11"/>
  <c r="BJ574" i="11"/>
  <c r="BK574" i="11"/>
  <c r="BL574" i="11"/>
  <c r="BM574" i="11"/>
  <c r="BN574" i="11"/>
  <c r="BO574" i="11"/>
  <c r="BP574" i="11"/>
  <c r="BQ574" i="11"/>
  <c r="BB574" i="11"/>
  <c r="BC574" i="11"/>
  <c r="BS574" i="11"/>
  <c r="BT574" i="11"/>
  <c r="BU574" i="11"/>
  <c r="BV574" i="11"/>
  <c r="BW574" i="11"/>
  <c r="BX574" i="11"/>
  <c r="BY574" i="11"/>
  <c r="CA574" i="11"/>
  <c r="CD574" i="11"/>
  <c r="CE574" i="11"/>
  <c r="C575" i="11"/>
  <c r="G575" i="11" a="1"/>
  <c r="G575" i="11"/>
  <c r="I575" i="11" a="1"/>
  <c r="I575" i="11"/>
  <c r="BA575" i="11"/>
  <c r="BD575" i="11"/>
  <c r="BE575" i="11"/>
  <c r="BF575" i="11"/>
  <c r="BG575" i="11"/>
  <c r="BH575" i="11"/>
  <c r="BI575" i="11"/>
  <c r="BJ575" i="11"/>
  <c r="BK575" i="11"/>
  <c r="BL575" i="11"/>
  <c r="BM575" i="11"/>
  <c r="BN575" i="11"/>
  <c r="BO575" i="11"/>
  <c r="BP575" i="11"/>
  <c r="BQ575" i="11"/>
  <c r="BB575" i="11"/>
  <c r="BC575" i="11"/>
  <c r="BS575" i="11"/>
  <c r="BT575" i="11"/>
  <c r="BU575" i="11"/>
  <c r="BV575" i="11"/>
  <c r="BW575" i="11"/>
  <c r="BX575" i="11"/>
  <c r="BY575" i="11"/>
  <c r="CA575" i="11"/>
  <c r="CD575" i="11"/>
  <c r="CE575" i="11"/>
  <c r="C576" i="11"/>
  <c r="G576" i="11" a="1"/>
  <c r="G576" i="11"/>
  <c r="I576" i="11" a="1"/>
  <c r="I576" i="11"/>
  <c r="BA576" i="11"/>
  <c r="BD576" i="11"/>
  <c r="BE576" i="11"/>
  <c r="BF576" i="11"/>
  <c r="BG576" i="11"/>
  <c r="BH576" i="11"/>
  <c r="BI576" i="11"/>
  <c r="BJ576" i="11"/>
  <c r="BK576" i="11"/>
  <c r="BL576" i="11"/>
  <c r="BM576" i="11"/>
  <c r="BN576" i="11"/>
  <c r="BO576" i="11"/>
  <c r="BP576" i="11"/>
  <c r="BQ576" i="11"/>
  <c r="BB576" i="11"/>
  <c r="BC576" i="11"/>
  <c r="BS576" i="11"/>
  <c r="BT576" i="11"/>
  <c r="BU576" i="11"/>
  <c r="BV576" i="11"/>
  <c r="BW576" i="11"/>
  <c r="BX576" i="11"/>
  <c r="BY576" i="11"/>
  <c r="CA576" i="11"/>
  <c r="CD576" i="11"/>
  <c r="CE576" i="11"/>
  <c r="C577" i="11"/>
  <c r="G577" i="11" a="1"/>
  <c r="G577" i="11"/>
  <c r="I577" i="11" a="1"/>
  <c r="I577" i="11"/>
  <c r="BA577" i="11"/>
  <c r="BD577" i="11"/>
  <c r="BE577" i="11"/>
  <c r="BF577" i="11"/>
  <c r="BG577" i="11"/>
  <c r="BH577" i="11"/>
  <c r="BI577" i="11"/>
  <c r="BJ577" i="11"/>
  <c r="BK577" i="11"/>
  <c r="BL577" i="11"/>
  <c r="BM577" i="11"/>
  <c r="BN577" i="11"/>
  <c r="BO577" i="11"/>
  <c r="BP577" i="11"/>
  <c r="BQ577" i="11"/>
  <c r="BB577" i="11"/>
  <c r="BC577" i="11"/>
  <c r="BS577" i="11"/>
  <c r="BT577" i="11"/>
  <c r="BU577" i="11"/>
  <c r="BV577" i="11"/>
  <c r="BW577" i="11"/>
  <c r="BX577" i="11"/>
  <c r="BY577" i="11"/>
  <c r="CA577" i="11"/>
  <c r="CD577" i="11"/>
  <c r="CE577" i="11"/>
  <c r="C578" i="11"/>
  <c r="G578" i="11" a="1"/>
  <c r="G578" i="11"/>
  <c r="I578" i="11" a="1"/>
  <c r="I578" i="11"/>
  <c r="BA578" i="11"/>
  <c r="BD578" i="11"/>
  <c r="BE578" i="11"/>
  <c r="BF578" i="11"/>
  <c r="BG578" i="11"/>
  <c r="BH578" i="11"/>
  <c r="BI578" i="11"/>
  <c r="BJ578" i="11"/>
  <c r="BK578" i="11"/>
  <c r="BL578" i="11"/>
  <c r="BM578" i="11"/>
  <c r="BN578" i="11"/>
  <c r="BO578" i="11"/>
  <c r="BP578" i="11"/>
  <c r="BQ578" i="11"/>
  <c r="BB578" i="11"/>
  <c r="BC578" i="11"/>
  <c r="BS578" i="11"/>
  <c r="BT578" i="11"/>
  <c r="BU578" i="11"/>
  <c r="BV578" i="11"/>
  <c r="BW578" i="11"/>
  <c r="BX578" i="11"/>
  <c r="BY578" i="11"/>
  <c r="CA578" i="11"/>
  <c r="CD578" i="11"/>
  <c r="CE578" i="11"/>
  <c r="C579" i="11"/>
  <c r="G579" i="11" a="1"/>
  <c r="G579" i="11"/>
  <c r="I579" i="11" a="1"/>
  <c r="I579" i="11"/>
  <c r="BA579" i="11"/>
  <c r="BD579" i="11"/>
  <c r="BE579" i="11"/>
  <c r="BF579" i="11"/>
  <c r="BG579" i="11"/>
  <c r="BH579" i="11"/>
  <c r="BI579" i="11"/>
  <c r="BJ579" i="11"/>
  <c r="BK579" i="11"/>
  <c r="BL579" i="11"/>
  <c r="BM579" i="11"/>
  <c r="BN579" i="11"/>
  <c r="BO579" i="11"/>
  <c r="BP579" i="11"/>
  <c r="BQ579" i="11"/>
  <c r="BB579" i="11"/>
  <c r="BC579" i="11"/>
  <c r="BS579" i="11"/>
  <c r="BT579" i="11"/>
  <c r="BU579" i="11"/>
  <c r="BV579" i="11"/>
  <c r="BW579" i="11"/>
  <c r="BX579" i="11"/>
  <c r="BY579" i="11"/>
  <c r="CA579" i="11"/>
  <c r="CD579" i="11"/>
  <c r="CE579" i="11"/>
  <c r="C580" i="11"/>
  <c r="G580" i="11" a="1"/>
  <c r="G580" i="11"/>
  <c r="I580" i="11" a="1"/>
  <c r="I580" i="11"/>
  <c r="BA580" i="11"/>
  <c r="BD580" i="11"/>
  <c r="BE580" i="11"/>
  <c r="BF580" i="11"/>
  <c r="BG580" i="11"/>
  <c r="BH580" i="11"/>
  <c r="BI580" i="11"/>
  <c r="BJ580" i="11"/>
  <c r="BK580" i="11"/>
  <c r="BL580" i="11"/>
  <c r="BM580" i="11"/>
  <c r="BN580" i="11"/>
  <c r="BO580" i="11"/>
  <c r="BP580" i="11"/>
  <c r="BQ580" i="11"/>
  <c r="BB580" i="11"/>
  <c r="BC580" i="11"/>
  <c r="BS580" i="11"/>
  <c r="BT580" i="11"/>
  <c r="BU580" i="11"/>
  <c r="BV580" i="11"/>
  <c r="BW580" i="11"/>
  <c r="BX580" i="11"/>
  <c r="BY580" i="11"/>
  <c r="CA580" i="11"/>
  <c r="CD580" i="11"/>
  <c r="CE580" i="11"/>
  <c r="C581" i="11"/>
  <c r="G581" i="11" a="1"/>
  <c r="G581" i="11"/>
  <c r="I581" i="11" a="1"/>
  <c r="I581" i="11"/>
  <c r="BA581" i="11"/>
  <c r="BD581" i="11"/>
  <c r="BE581" i="11"/>
  <c r="BF581" i="11"/>
  <c r="BG581" i="11"/>
  <c r="BH581" i="11"/>
  <c r="BI581" i="11"/>
  <c r="BJ581" i="11"/>
  <c r="BK581" i="11"/>
  <c r="BL581" i="11"/>
  <c r="BM581" i="11"/>
  <c r="BN581" i="11"/>
  <c r="BO581" i="11"/>
  <c r="BP581" i="11"/>
  <c r="BQ581" i="11"/>
  <c r="BB581" i="11"/>
  <c r="BC581" i="11"/>
  <c r="BS581" i="11"/>
  <c r="BT581" i="11"/>
  <c r="BU581" i="11"/>
  <c r="BV581" i="11"/>
  <c r="BW581" i="11"/>
  <c r="BX581" i="11"/>
  <c r="BY581" i="11"/>
  <c r="CA581" i="11"/>
  <c r="CD581" i="11"/>
  <c r="CE581" i="11"/>
  <c r="C582" i="11"/>
  <c r="G582" i="11" a="1"/>
  <c r="G582" i="11"/>
  <c r="I582" i="11" a="1"/>
  <c r="I582" i="11"/>
  <c r="BA582" i="11"/>
  <c r="BD582" i="11"/>
  <c r="BE582" i="11"/>
  <c r="BF582" i="11"/>
  <c r="BG582" i="11"/>
  <c r="BH582" i="11"/>
  <c r="BI582" i="11"/>
  <c r="BJ582" i="11"/>
  <c r="BK582" i="11"/>
  <c r="BL582" i="11"/>
  <c r="BM582" i="11"/>
  <c r="BN582" i="11"/>
  <c r="BO582" i="11"/>
  <c r="BP582" i="11"/>
  <c r="BQ582" i="11"/>
  <c r="BB582" i="11"/>
  <c r="BC582" i="11"/>
  <c r="BS582" i="11"/>
  <c r="BT582" i="11"/>
  <c r="BU582" i="11"/>
  <c r="BV582" i="11"/>
  <c r="BW582" i="11"/>
  <c r="BX582" i="11"/>
  <c r="BY582" i="11"/>
  <c r="CA582" i="11"/>
  <c r="CD582" i="11"/>
  <c r="CE582" i="11"/>
  <c r="C583" i="11"/>
  <c r="G583" i="11" a="1"/>
  <c r="G583" i="11"/>
  <c r="I583" i="11" a="1"/>
  <c r="I583" i="11"/>
  <c r="BA583" i="11"/>
  <c r="BD583" i="11"/>
  <c r="BE583" i="11"/>
  <c r="BF583" i="11"/>
  <c r="BG583" i="11"/>
  <c r="BH583" i="11"/>
  <c r="BI583" i="11"/>
  <c r="BJ583" i="11"/>
  <c r="BK583" i="11"/>
  <c r="BL583" i="11"/>
  <c r="BM583" i="11"/>
  <c r="BN583" i="11"/>
  <c r="BO583" i="11"/>
  <c r="BP583" i="11"/>
  <c r="BQ583" i="11"/>
  <c r="BB583" i="11"/>
  <c r="BC583" i="11"/>
  <c r="BS583" i="11"/>
  <c r="BT583" i="11"/>
  <c r="BU583" i="11"/>
  <c r="BV583" i="11"/>
  <c r="BW583" i="11"/>
  <c r="BX583" i="11"/>
  <c r="BY583" i="11"/>
  <c r="CA583" i="11"/>
  <c r="CD583" i="11"/>
  <c r="CE583" i="11"/>
  <c r="C584" i="11"/>
  <c r="G584" i="11" a="1"/>
  <c r="G584" i="11"/>
  <c r="I584" i="11" a="1"/>
  <c r="I584" i="11"/>
  <c r="BA584" i="11"/>
  <c r="BD584" i="11"/>
  <c r="BE584" i="11"/>
  <c r="BF584" i="11"/>
  <c r="BG584" i="11"/>
  <c r="BH584" i="11"/>
  <c r="BI584" i="11"/>
  <c r="BJ584" i="11"/>
  <c r="BK584" i="11"/>
  <c r="BL584" i="11"/>
  <c r="BM584" i="11"/>
  <c r="BN584" i="11"/>
  <c r="BO584" i="11"/>
  <c r="BP584" i="11"/>
  <c r="BQ584" i="11"/>
  <c r="BB584" i="11"/>
  <c r="BC584" i="11"/>
  <c r="BS584" i="11"/>
  <c r="BT584" i="11"/>
  <c r="BU584" i="11"/>
  <c r="BV584" i="11"/>
  <c r="BW584" i="11"/>
  <c r="BX584" i="11"/>
  <c r="BY584" i="11"/>
  <c r="CA584" i="11"/>
  <c r="CD584" i="11"/>
  <c r="CE584" i="11"/>
  <c r="C585" i="11"/>
  <c r="G585" i="11" a="1"/>
  <c r="G585" i="11"/>
  <c r="I585" i="11" a="1"/>
  <c r="I585" i="11"/>
  <c r="BA585" i="11"/>
  <c r="BD585" i="11"/>
  <c r="BE585" i="11"/>
  <c r="BF585" i="11"/>
  <c r="BG585" i="11"/>
  <c r="BH585" i="11"/>
  <c r="BI585" i="11"/>
  <c r="BJ585" i="11"/>
  <c r="BK585" i="11"/>
  <c r="BL585" i="11"/>
  <c r="BM585" i="11"/>
  <c r="BN585" i="11"/>
  <c r="BO585" i="11"/>
  <c r="BP585" i="11"/>
  <c r="BQ585" i="11"/>
  <c r="BB585" i="11"/>
  <c r="BC585" i="11"/>
  <c r="BS585" i="11"/>
  <c r="BT585" i="11"/>
  <c r="BU585" i="11"/>
  <c r="BV585" i="11"/>
  <c r="BW585" i="11"/>
  <c r="BX585" i="11"/>
  <c r="BY585" i="11"/>
  <c r="CA585" i="11"/>
  <c r="CD585" i="11"/>
  <c r="CE585" i="11"/>
  <c r="C586" i="11"/>
  <c r="G586" i="11" a="1"/>
  <c r="G586" i="11"/>
  <c r="I586" i="11" a="1"/>
  <c r="I586" i="11"/>
  <c r="BA586" i="11"/>
  <c r="BD586" i="11"/>
  <c r="BE586" i="11"/>
  <c r="BF586" i="11"/>
  <c r="BG586" i="11"/>
  <c r="BH586" i="11"/>
  <c r="BI586" i="11"/>
  <c r="BJ586" i="11"/>
  <c r="BK586" i="11"/>
  <c r="BL586" i="11"/>
  <c r="BM586" i="11"/>
  <c r="BN586" i="11"/>
  <c r="BO586" i="11"/>
  <c r="BP586" i="11"/>
  <c r="BQ586" i="11"/>
  <c r="BB586" i="11"/>
  <c r="BC586" i="11"/>
  <c r="BS586" i="11"/>
  <c r="BT586" i="11"/>
  <c r="BU586" i="11"/>
  <c r="BV586" i="11"/>
  <c r="BW586" i="11"/>
  <c r="BX586" i="11"/>
  <c r="BY586" i="11"/>
  <c r="CA586" i="11"/>
  <c r="CD586" i="11"/>
  <c r="CE586" i="11"/>
  <c r="C587" i="11"/>
  <c r="G587" i="11" a="1"/>
  <c r="G587" i="11"/>
  <c r="I587" i="11" a="1"/>
  <c r="I587" i="11"/>
  <c r="BA587" i="11"/>
  <c r="BD587" i="11"/>
  <c r="BE587" i="11"/>
  <c r="BF587" i="11"/>
  <c r="BG587" i="11"/>
  <c r="BH587" i="11"/>
  <c r="BI587" i="11"/>
  <c r="BJ587" i="11"/>
  <c r="BK587" i="11"/>
  <c r="BL587" i="11"/>
  <c r="BM587" i="11"/>
  <c r="BN587" i="11"/>
  <c r="BO587" i="11"/>
  <c r="BP587" i="11"/>
  <c r="BQ587" i="11"/>
  <c r="BB587" i="11"/>
  <c r="BC587" i="11"/>
  <c r="BS587" i="11"/>
  <c r="BT587" i="11"/>
  <c r="BU587" i="11"/>
  <c r="BV587" i="11"/>
  <c r="BW587" i="11"/>
  <c r="BX587" i="11"/>
  <c r="BY587" i="11"/>
  <c r="CA587" i="11"/>
  <c r="CD587" i="11"/>
  <c r="CE587" i="11"/>
  <c r="C588" i="11"/>
  <c r="G588" i="11" a="1"/>
  <c r="G588" i="11"/>
  <c r="I588" i="11" a="1"/>
  <c r="I588" i="11"/>
  <c r="BA588" i="11"/>
  <c r="BD588" i="11"/>
  <c r="BE588" i="11"/>
  <c r="BF588" i="11"/>
  <c r="BG588" i="11"/>
  <c r="BH588" i="11"/>
  <c r="BI588" i="11"/>
  <c r="BJ588" i="11"/>
  <c r="BK588" i="11"/>
  <c r="BL588" i="11"/>
  <c r="BM588" i="11"/>
  <c r="BN588" i="11"/>
  <c r="BO588" i="11"/>
  <c r="BP588" i="11"/>
  <c r="BQ588" i="11"/>
  <c r="BB588" i="11"/>
  <c r="BC588" i="11"/>
  <c r="BS588" i="11"/>
  <c r="BT588" i="11"/>
  <c r="BU588" i="11"/>
  <c r="BV588" i="11"/>
  <c r="BW588" i="11"/>
  <c r="BX588" i="11"/>
  <c r="BY588" i="11"/>
  <c r="CA588" i="11"/>
  <c r="CD588" i="11"/>
  <c r="CE588" i="11"/>
  <c r="C589" i="11"/>
  <c r="G589" i="11" a="1"/>
  <c r="G589" i="11"/>
  <c r="I589" i="11" a="1"/>
  <c r="I589" i="11"/>
  <c r="BA589" i="11"/>
  <c r="BD589" i="11"/>
  <c r="BE589" i="11"/>
  <c r="BF589" i="11"/>
  <c r="BG589" i="11"/>
  <c r="BH589" i="11"/>
  <c r="BI589" i="11"/>
  <c r="BJ589" i="11"/>
  <c r="BK589" i="11"/>
  <c r="BL589" i="11"/>
  <c r="BM589" i="11"/>
  <c r="BN589" i="11"/>
  <c r="BO589" i="11"/>
  <c r="BP589" i="11"/>
  <c r="BQ589" i="11"/>
  <c r="BB589" i="11"/>
  <c r="BC589" i="11"/>
  <c r="BS589" i="11"/>
  <c r="BT589" i="11"/>
  <c r="BU589" i="11"/>
  <c r="BV589" i="11"/>
  <c r="BW589" i="11"/>
  <c r="BX589" i="11"/>
  <c r="BY589" i="11"/>
  <c r="CA589" i="11"/>
  <c r="CD589" i="11"/>
  <c r="CE589" i="11"/>
  <c r="C590" i="11"/>
  <c r="G590" i="11" a="1"/>
  <c r="G590" i="11"/>
  <c r="I590" i="11" a="1"/>
  <c r="I590" i="11"/>
  <c r="BA590" i="11"/>
  <c r="BD590" i="11"/>
  <c r="BE590" i="11"/>
  <c r="BF590" i="11"/>
  <c r="BG590" i="11"/>
  <c r="BH590" i="11"/>
  <c r="BI590" i="11"/>
  <c r="BJ590" i="11"/>
  <c r="BK590" i="11"/>
  <c r="BL590" i="11"/>
  <c r="BM590" i="11"/>
  <c r="BN590" i="11"/>
  <c r="BO590" i="11"/>
  <c r="BP590" i="11"/>
  <c r="BQ590" i="11"/>
  <c r="BB590" i="11"/>
  <c r="BC590" i="11"/>
  <c r="BS590" i="11"/>
  <c r="BT590" i="11"/>
  <c r="BU590" i="11"/>
  <c r="BV590" i="11"/>
  <c r="BW590" i="11"/>
  <c r="BX590" i="11"/>
  <c r="BY590" i="11"/>
  <c r="CA590" i="11"/>
  <c r="CD590" i="11"/>
  <c r="CE590" i="11"/>
  <c r="C591" i="11"/>
  <c r="G591" i="11" a="1"/>
  <c r="G591" i="11"/>
  <c r="I591" i="11" a="1"/>
  <c r="I591" i="11"/>
  <c r="BA591" i="11"/>
  <c r="BD591" i="11"/>
  <c r="BE591" i="11"/>
  <c r="BF591" i="11"/>
  <c r="BG591" i="11"/>
  <c r="BH591" i="11"/>
  <c r="BI591" i="11"/>
  <c r="BJ591" i="11"/>
  <c r="BK591" i="11"/>
  <c r="BL591" i="11"/>
  <c r="BM591" i="11"/>
  <c r="BN591" i="11"/>
  <c r="BO591" i="11"/>
  <c r="BP591" i="11"/>
  <c r="BQ591" i="11"/>
  <c r="BB591" i="11"/>
  <c r="BC591" i="11"/>
  <c r="BS591" i="11"/>
  <c r="BT591" i="11"/>
  <c r="BU591" i="11"/>
  <c r="BV591" i="11"/>
  <c r="BW591" i="11"/>
  <c r="BX591" i="11"/>
  <c r="BY591" i="11"/>
  <c r="CA591" i="11"/>
  <c r="CD591" i="11"/>
  <c r="CE591" i="11"/>
  <c r="C592" i="11"/>
  <c r="G592" i="11" a="1"/>
  <c r="G592" i="11"/>
  <c r="I592" i="11" a="1"/>
  <c r="I592" i="11"/>
  <c r="BA592" i="11"/>
  <c r="BD592" i="11"/>
  <c r="BE592" i="11"/>
  <c r="BF592" i="11"/>
  <c r="BG592" i="11"/>
  <c r="BH592" i="11"/>
  <c r="BI592" i="11"/>
  <c r="BJ592" i="11"/>
  <c r="BK592" i="11"/>
  <c r="BL592" i="11"/>
  <c r="BM592" i="11"/>
  <c r="BN592" i="11"/>
  <c r="BO592" i="11"/>
  <c r="BP592" i="11"/>
  <c r="BQ592" i="11"/>
  <c r="BB592" i="11"/>
  <c r="BC592" i="11"/>
  <c r="BS592" i="11"/>
  <c r="BT592" i="11"/>
  <c r="BU592" i="11"/>
  <c r="BV592" i="11"/>
  <c r="BW592" i="11"/>
  <c r="BX592" i="11"/>
  <c r="BY592" i="11"/>
  <c r="CA592" i="11"/>
  <c r="CD592" i="11"/>
  <c r="CE592" i="11"/>
  <c r="C593" i="11"/>
  <c r="G593" i="11" a="1"/>
  <c r="G593" i="11"/>
  <c r="I593" i="11" a="1"/>
  <c r="I593" i="11"/>
  <c r="BA593" i="11"/>
  <c r="BD593" i="11"/>
  <c r="BE593" i="11"/>
  <c r="BF593" i="11"/>
  <c r="BG593" i="11"/>
  <c r="BH593" i="11"/>
  <c r="BI593" i="11"/>
  <c r="BJ593" i="11"/>
  <c r="BK593" i="11"/>
  <c r="BL593" i="11"/>
  <c r="BM593" i="11"/>
  <c r="BN593" i="11"/>
  <c r="BO593" i="11"/>
  <c r="BP593" i="11"/>
  <c r="BQ593" i="11"/>
  <c r="BB593" i="11"/>
  <c r="BC593" i="11"/>
  <c r="BS593" i="11"/>
  <c r="BT593" i="11"/>
  <c r="BU593" i="11"/>
  <c r="BV593" i="11"/>
  <c r="BW593" i="11"/>
  <c r="BX593" i="11"/>
  <c r="BY593" i="11"/>
  <c r="CA593" i="11"/>
  <c r="CD593" i="11"/>
  <c r="CE593" i="11"/>
  <c r="C594" i="11"/>
  <c r="G594" i="11" a="1"/>
  <c r="G594" i="11"/>
  <c r="I594" i="11" a="1"/>
  <c r="I594" i="11"/>
  <c r="BA594" i="11"/>
  <c r="BD594" i="11"/>
  <c r="BE594" i="11"/>
  <c r="BF594" i="11"/>
  <c r="BG594" i="11"/>
  <c r="BH594" i="11"/>
  <c r="BI594" i="11"/>
  <c r="BJ594" i="11"/>
  <c r="BK594" i="11"/>
  <c r="BL594" i="11"/>
  <c r="BM594" i="11"/>
  <c r="BN594" i="11"/>
  <c r="BO594" i="11"/>
  <c r="BP594" i="11"/>
  <c r="BQ594" i="11"/>
  <c r="BB594" i="11"/>
  <c r="BC594" i="11"/>
  <c r="BS594" i="11"/>
  <c r="BT594" i="11"/>
  <c r="BU594" i="11"/>
  <c r="BV594" i="11"/>
  <c r="BW594" i="11"/>
  <c r="BX594" i="11"/>
  <c r="BY594" i="11"/>
  <c r="CA594" i="11"/>
  <c r="CD594" i="11"/>
  <c r="CE594" i="11"/>
  <c r="C595" i="11"/>
  <c r="G595" i="11" a="1"/>
  <c r="G595" i="11"/>
  <c r="I595" i="11" a="1"/>
  <c r="I595" i="11"/>
  <c r="BA595" i="11"/>
  <c r="BD595" i="11"/>
  <c r="BE595" i="11"/>
  <c r="BF595" i="11"/>
  <c r="BG595" i="11"/>
  <c r="BH595" i="11"/>
  <c r="BI595" i="11"/>
  <c r="BJ595" i="11"/>
  <c r="BK595" i="11"/>
  <c r="BL595" i="11"/>
  <c r="BM595" i="11"/>
  <c r="BN595" i="11"/>
  <c r="BO595" i="11"/>
  <c r="BP595" i="11"/>
  <c r="BQ595" i="11"/>
  <c r="BB595" i="11"/>
  <c r="BC595" i="11"/>
  <c r="BS595" i="11"/>
  <c r="BT595" i="11"/>
  <c r="BU595" i="11"/>
  <c r="BV595" i="11"/>
  <c r="BW595" i="11"/>
  <c r="BX595" i="11"/>
  <c r="BY595" i="11"/>
  <c r="CA595" i="11"/>
  <c r="CD595" i="11"/>
  <c r="CE595" i="11"/>
  <c r="C596" i="11"/>
  <c r="G596" i="11" a="1"/>
  <c r="G596" i="11"/>
  <c r="I596" i="11" a="1"/>
  <c r="I596" i="11"/>
  <c r="BA596" i="11"/>
  <c r="BD596" i="11"/>
  <c r="BE596" i="11"/>
  <c r="BF596" i="11"/>
  <c r="BG596" i="11"/>
  <c r="BH596" i="11"/>
  <c r="BI596" i="11"/>
  <c r="BJ596" i="11"/>
  <c r="BK596" i="11"/>
  <c r="BL596" i="11"/>
  <c r="BM596" i="11"/>
  <c r="BN596" i="11"/>
  <c r="BO596" i="11"/>
  <c r="BP596" i="11"/>
  <c r="BQ596" i="11"/>
  <c r="BB596" i="11"/>
  <c r="BC596" i="11"/>
  <c r="BS596" i="11"/>
  <c r="BT596" i="11"/>
  <c r="BU596" i="11"/>
  <c r="BV596" i="11"/>
  <c r="BW596" i="11"/>
  <c r="BX596" i="11"/>
  <c r="BY596" i="11"/>
  <c r="CA596" i="11"/>
  <c r="CD596" i="11"/>
  <c r="CE596" i="11"/>
  <c r="C597" i="11"/>
  <c r="G597" i="11" a="1"/>
  <c r="G597" i="11"/>
  <c r="I597" i="11" a="1"/>
  <c r="I597" i="11"/>
  <c r="BA597" i="11"/>
  <c r="BD597" i="11"/>
  <c r="BE597" i="11"/>
  <c r="BF597" i="11"/>
  <c r="BG597" i="11"/>
  <c r="BH597" i="11"/>
  <c r="BI597" i="11"/>
  <c r="BJ597" i="11"/>
  <c r="BK597" i="11"/>
  <c r="BL597" i="11"/>
  <c r="BM597" i="11"/>
  <c r="BN597" i="11"/>
  <c r="BO597" i="11"/>
  <c r="BP597" i="11"/>
  <c r="BQ597" i="11"/>
  <c r="BB597" i="11"/>
  <c r="BC597" i="11"/>
  <c r="BS597" i="11"/>
  <c r="BT597" i="11"/>
  <c r="BU597" i="11"/>
  <c r="BV597" i="11"/>
  <c r="BW597" i="11"/>
  <c r="BX597" i="11"/>
  <c r="BY597" i="11"/>
  <c r="CA597" i="11"/>
  <c r="CD597" i="11"/>
  <c r="CE597" i="11"/>
  <c r="C598" i="11"/>
  <c r="G598" i="11" a="1"/>
  <c r="G598" i="11"/>
  <c r="I598" i="11" a="1"/>
  <c r="I598" i="11"/>
  <c r="BA598" i="11"/>
  <c r="BD598" i="11"/>
  <c r="BE598" i="11"/>
  <c r="BF598" i="11"/>
  <c r="BG598" i="11"/>
  <c r="BH598" i="11"/>
  <c r="BI598" i="11"/>
  <c r="BJ598" i="11"/>
  <c r="BK598" i="11"/>
  <c r="BL598" i="11"/>
  <c r="BM598" i="11"/>
  <c r="BN598" i="11"/>
  <c r="BO598" i="11"/>
  <c r="BP598" i="11"/>
  <c r="BQ598" i="11"/>
  <c r="BB598" i="11"/>
  <c r="BC598" i="11"/>
  <c r="BS598" i="11"/>
  <c r="BT598" i="11"/>
  <c r="BU598" i="11"/>
  <c r="BV598" i="11"/>
  <c r="BW598" i="11"/>
  <c r="BX598" i="11"/>
  <c r="BY598" i="11"/>
  <c r="CA598" i="11"/>
  <c r="CD598" i="11"/>
  <c r="CE598" i="11"/>
  <c r="C599" i="11"/>
  <c r="G599" i="11" a="1"/>
  <c r="G599" i="11"/>
  <c r="I599" i="11" a="1"/>
  <c r="I599" i="11"/>
  <c r="BA599" i="11"/>
  <c r="BD599" i="11"/>
  <c r="BE599" i="11"/>
  <c r="BF599" i="11"/>
  <c r="BG599" i="11"/>
  <c r="BH599" i="11"/>
  <c r="BI599" i="11"/>
  <c r="BJ599" i="11"/>
  <c r="BK599" i="11"/>
  <c r="BL599" i="11"/>
  <c r="BM599" i="11"/>
  <c r="BN599" i="11"/>
  <c r="BO599" i="11"/>
  <c r="BP599" i="11"/>
  <c r="BQ599" i="11"/>
  <c r="BB599" i="11"/>
  <c r="BC599" i="11"/>
  <c r="BS599" i="11"/>
  <c r="BT599" i="11"/>
  <c r="BU599" i="11"/>
  <c r="BV599" i="11"/>
  <c r="BW599" i="11"/>
  <c r="BX599" i="11"/>
  <c r="BY599" i="11"/>
  <c r="CA599" i="11"/>
  <c r="CD599" i="11"/>
  <c r="CE599" i="11"/>
  <c r="C600" i="11"/>
  <c r="G600" i="11" a="1"/>
  <c r="G600" i="11"/>
  <c r="I600" i="11" a="1"/>
  <c r="I600" i="11"/>
  <c r="BA600" i="11"/>
  <c r="BD600" i="11"/>
  <c r="BE600" i="11"/>
  <c r="BF600" i="11"/>
  <c r="BG600" i="11"/>
  <c r="BH600" i="11"/>
  <c r="BI600" i="11"/>
  <c r="BJ600" i="11"/>
  <c r="BK600" i="11"/>
  <c r="BL600" i="11"/>
  <c r="BM600" i="11"/>
  <c r="BN600" i="11"/>
  <c r="BO600" i="11"/>
  <c r="BP600" i="11"/>
  <c r="BQ600" i="11"/>
  <c r="BB600" i="11"/>
  <c r="BC600" i="11"/>
  <c r="BS600" i="11"/>
  <c r="BT600" i="11"/>
  <c r="BU600" i="11"/>
  <c r="BV600" i="11"/>
  <c r="BW600" i="11"/>
  <c r="BX600" i="11"/>
  <c r="BY600" i="11"/>
  <c r="CA600" i="11"/>
  <c r="CD600" i="11"/>
  <c r="CE600" i="11"/>
  <c r="C601" i="11"/>
  <c r="G601" i="11" a="1"/>
  <c r="G601" i="11"/>
  <c r="I601" i="11" a="1"/>
  <c r="I601" i="11"/>
  <c r="BA601" i="11"/>
  <c r="BD601" i="11"/>
  <c r="BE601" i="11"/>
  <c r="BF601" i="11"/>
  <c r="BG601" i="11"/>
  <c r="BH601" i="11"/>
  <c r="BI601" i="11"/>
  <c r="BJ601" i="11"/>
  <c r="BK601" i="11"/>
  <c r="BL601" i="11"/>
  <c r="BM601" i="11"/>
  <c r="BN601" i="11"/>
  <c r="BO601" i="11"/>
  <c r="BP601" i="11"/>
  <c r="BQ601" i="11"/>
  <c r="BB601" i="11"/>
  <c r="BC601" i="11"/>
  <c r="BS601" i="11"/>
  <c r="BT601" i="11"/>
  <c r="BU601" i="11"/>
  <c r="BV601" i="11"/>
  <c r="BW601" i="11"/>
  <c r="BX601" i="11"/>
  <c r="BY601" i="11"/>
  <c r="CA601" i="11"/>
  <c r="CD601" i="11"/>
  <c r="CE601" i="11"/>
  <c r="C602" i="11"/>
  <c r="G602" i="11" a="1"/>
  <c r="G602" i="11"/>
  <c r="I602" i="11" a="1"/>
  <c r="I602" i="11"/>
  <c r="BA602" i="11"/>
  <c r="BD602" i="11"/>
  <c r="BE602" i="11"/>
  <c r="BF602" i="11"/>
  <c r="BG602" i="11"/>
  <c r="BH602" i="11"/>
  <c r="BI602" i="11"/>
  <c r="BJ602" i="11"/>
  <c r="BK602" i="11"/>
  <c r="BL602" i="11"/>
  <c r="BM602" i="11"/>
  <c r="BN602" i="11"/>
  <c r="BO602" i="11"/>
  <c r="BP602" i="11"/>
  <c r="BQ602" i="11"/>
  <c r="BB602" i="11"/>
  <c r="BC602" i="11"/>
  <c r="BS602" i="11"/>
  <c r="BT602" i="11"/>
  <c r="BU602" i="11"/>
  <c r="BV602" i="11"/>
  <c r="BW602" i="11"/>
  <c r="BX602" i="11"/>
  <c r="BY602" i="11"/>
  <c r="CA602" i="11"/>
  <c r="CD602" i="11"/>
  <c r="CE602" i="11"/>
  <c r="C603" i="11"/>
  <c r="G603" i="11" a="1"/>
  <c r="G603" i="11"/>
  <c r="I603" i="11" a="1"/>
  <c r="I603" i="11"/>
  <c r="BA603" i="11"/>
  <c r="BD603" i="11"/>
  <c r="BE603" i="11"/>
  <c r="BF603" i="11"/>
  <c r="BG603" i="11"/>
  <c r="BH603" i="11"/>
  <c r="BI603" i="11"/>
  <c r="BJ603" i="11"/>
  <c r="BK603" i="11"/>
  <c r="BL603" i="11"/>
  <c r="BM603" i="11"/>
  <c r="BN603" i="11"/>
  <c r="BO603" i="11"/>
  <c r="BP603" i="11"/>
  <c r="BQ603" i="11"/>
  <c r="BB603" i="11"/>
  <c r="BC603" i="11"/>
  <c r="BS603" i="11"/>
  <c r="BT603" i="11"/>
  <c r="BU603" i="11"/>
  <c r="BV603" i="11"/>
  <c r="BW603" i="11"/>
  <c r="BX603" i="11"/>
  <c r="BY603" i="11"/>
  <c r="CA603" i="11"/>
  <c r="CD603" i="11"/>
  <c r="CE603" i="11"/>
  <c r="C604" i="11"/>
  <c r="G604" i="11" a="1"/>
  <c r="G604" i="11"/>
  <c r="I604" i="11" a="1"/>
  <c r="I604" i="11"/>
  <c r="BA604" i="11"/>
  <c r="BD604" i="11"/>
  <c r="BE604" i="11"/>
  <c r="BF604" i="11"/>
  <c r="BG604" i="11"/>
  <c r="BH604" i="11"/>
  <c r="BI604" i="11"/>
  <c r="BJ604" i="11"/>
  <c r="BK604" i="11"/>
  <c r="BL604" i="11"/>
  <c r="BM604" i="11"/>
  <c r="BN604" i="11"/>
  <c r="BO604" i="11"/>
  <c r="BP604" i="11"/>
  <c r="BQ604" i="11"/>
  <c r="BB604" i="11"/>
  <c r="BC604" i="11"/>
  <c r="BS604" i="11"/>
  <c r="BT604" i="11"/>
  <c r="BU604" i="11"/>
  <c r="BV604" i="11"/>
  <c r="BW604" i="11"/>
  <c r="BX604" i="11"/>
  <c r="BY604" i="11"/>
  <c r="CA604" i="11"/>
  <c r="CD604" i="11"/>
  <c r="CE604" i="11"/>
  <c r="C605" i="11"/>
  <c r="G605" i="11" a="1"/>
  <c r="G605" i="11"/>
  <c r="I605" i="11" a="1"/>
  <c r="I605" i="11"/>
  <c r="BA605" i="11"/>
  <c r="BD605" i="11"/>
  <c r="BE605" i="11"/>
  <c r="BF605" i="11"/>
  <c r="BG605" i="11"/>
  <c r="BH605" i="11"/>
  <c r="BI605" i="11"/>
  <c r="BJ605" i="11"/>
  <c r="BK605" i="11"/>
  <c r="BL605" i="11"/>
  <c r="BM605" i="11"/>
  <c r="BN605" i="11"/>
  <c r="BO605" i="11"/>
  <c r="BP605" i="11"/>
  <c r="BQ605" i="11"/>
  <c r="BB605" i="11"/>
  <c r="BC605" i="11"/>
  <c r="BS605" i="11"/>
  <c r="BT605" i="11"/>
  <c r="BU605" i="11"/>
  <c r="BV605" i="11"/>
  <c r="BW605" i="11"/>
  <c r="BX605" i="11"/>
  <c r="BY605" i="11"/>
  <c r="CA605" i="11"/>
  <c r="CD605" i="11"/>
  <c r="CE605" i="11"/>
  <c r="C606" i="11"/>
  <c r="G606" i="11" a="1"/>
  <c r="G606" i="11"/>
  <c r="I606" i="11" a="1"/>
  <c r="I606" i="11"/>
  <c r="BA606" i="11"/>
  <c r="BD606" i="11"/>
  <c r="BE606" i="11"/>
  <c r="BF606" i="11"/>
  <c r="BG606" i="11"/>
  <c r="BH606" i="11"/>
  <c r="BI606" i="11"/>
  <c r="BJ606" i="11"/>
  <c r="BK606" i="11"/>
  <c r="BL606" i="11"/>
  <c r="BM606" i="11"/>
  <c r="BN606" i="11"/>
  <c r="BO606" i="11"/>
  <c r="BP606" i="11"/>
  <c r="BQ606" i="11"/>
  <c r="BB606" i="11"/>
  <c r="BC606" i="11"/>
  <c r="BS606" i="11"/>
  <c r="BT606" i="11"/>
  <c r="BU606" i="11"/>
  <c r="BV606" i="11"/>
  <c r="BW606" i="11"/>
  <c r="BX606" i="11"/>
  <c r="BY606" i="11"/>
  <c r="CA606" i="11"/>
  <c r="CD606" i="11"/>
  <c r="CE606" i="11"/>
  <c r="C607" i="11"/>
  <c r="G607" i="11" a="1"/>
  <c r="G607" i="11"/>
  <c r="I607" i="11" a="1"/>
  <c r="I607" i="11"/>
  <c r="BA607" i="11"/>
  <c r="BD607" i="11"/>
  <c r="BE607" i="11"/>
  <c r="BF607" i="11"/>
  <c r="BG607" i="11"/>
  <c r="BH607" i="11"/>
  <c r="BI607" i="11"/>
  <c r="BJ607" i="11"/>
  <c r="BK607" i="11"/>
  <c r="BL607" i="11"/>
  <c r="BM607" i="11"/>
  <c r="BN607" i="11"/>
  <c r="BO607" i="11"/>
  <c r="BP607" i="11"/>
  <c r="BQ607" i="11"/>
  <c r="BB607" i="11"/>
  <c r="BC607" i="11"/>
  <c r="BS607" i="11"/>
  <c r="BT607" i="11"/>
  <c r="BU607" i="11"/>
  <c r="BV607" i="11"/>
  <c r="BW607" i="11"/>
  <c r="BX607" i="11"/>
  <c r="BY607" i="11"/>
  <c r="CA607" i="11"/>
  <c r="CD607" i="11"/>
  <c r="CE607" i="11"/>
  <c r="C608" i="11"/>
  <c r="G608" i="11" a="1"/>
  <c r="G608" i="11"/>
  <c r="I608" i="11" a="1"/>
  <c r="I608" i="11"/>
  <c r="BA608" i="11"/>
  <c r="BD608" i="11"/>
  <c r="BE608" i="11"/>
  <c r="BF608" i="11"/>
  <c r="BG608" i="11"/>
  <c r="BH608" i="11"/>
  <c r="BI608" i="11"/>
  <c r="BJ608" i="11"/>
  <c r="BK608" i="11"/>
  <c r="BL608" i="11"/>
  <c r="BM608" i="11"/>
  <c r="BN608" i="11"/>
  <c r="BO608" i="11"/>
  <c r="BP608" i="11"/>
  <c r="BQ608" i="11"/>
  <c r="BB608" i="11"/>
  <c r="BC608" i="11"/>
  <c r="BS608" i="11"/>
  <c r="BT608" i="11"/>
  <c r="BU608" i="11"/>
  <c r="BV608" i="11"/>
  <c r="BW608" i="11"/>
  <c r="BX608" i="11"/>
  <c r="BY608" i="11"/>
  <c r="CA608" i="11"/>
  <c r="CD608" i="11"/>
  <c r="CE608" i="11"/>
  <c r="C609" i="11"/>
  <c r="G609" i="11" a="1"/>
  <c r="G609" i="11"/>
  <c r="I609" i="11" a="1"/>
  <c r="I609" i="11"/>
  <c r="BA609" i="11"/>
  <c r="BD609" i="11"/>
  <c r="BE609" i="11"/>
  <c r="BF609" i="11"/>
  <c r="BG609" i="11"/>
  <c r="BH609" i="11"/>
  <c r="BI609" i="11"/>
  <c r="BJ609" i="11"/>
  <c r="BK609" i="11"/>
  <c r="BL609" i="11"/>
  <c r="BM609" i="11"/>
  <c r="BN609" i="11"/>
  <c r="BO609" i="11"/>
  <c r="BP609" i="11"/>
  <c r="BQ609" i="11"/>
  <c r="BB609" i="11"/>
  <c r="BC609" i="11"/>
  <c r="BS609" i="11"/>
  <c r="BT609" i="11"/>
  <c r="BU609" i="11"/>
  <c r="BV609" i="11"/>
  <c r="BW609" i="11"/>
  <c r="BX609" i="11"/>
  <c r="BY609" i="11"/>
  <c r="CA609" i="11"/>
  <c r="CD609" i="11"/>
  <c r="CE609" i="11"/>
  <c r="C610" i="11"/>
  <c r="G610" i="11" a="1"/>
  <c r="G610" i="11"/>
  <c r="I610" i="11" a="1"/>
  <c r="I610" i="11"/>
  <c r="BA610" i="11"/>
  <c r="BD610" i="11"/>
  <c r="BE610" i="11"/>
  <c r="BF610" i="11"/>
  <c r="BG610" i="11"/>
  <c r="BH610" i="11"/>
  <c r="BI610" i="11"/>
  <c r="BJ610" i="11"/>
  <c r="BK610" i="11"/>
  <c r="BL610" i="11"/>
  <c r="BM610" i="11"/>
  <c r="BN610" i="11"/>
  <c r="BO610" i="11"/>
  <c r="BP610" i="11"/>
  <c r="BQ610" i="11"/>
  <c r="BB610" i="11"/>
  <c r="BC610" i="11"/>
  <c r="BS610" i="11"/>
  <c r="BT610" i="11"/>
  <c r="BU610" i="11"/>
  <c r="BV610" i="11"/>
  <c r="BW610" i="11"/>
  <c r="BX610" i="11"/>
  <c r="BY610" i="11"/>
  <c r="CA610" i="11"/>
  <c r="CD610" i="11"/>
  <c r="CE610" i="11"/>
  <c r="C611" i="11"/>
  <c r="G611" i="11" a="1"/>
  <c r="G611" i="11"/>
  <c r="I611" i="11" a="1"/>
  <c r="I611" i="11"/>
  <c r="BA611" i="11"/>
  <c r="BD611" i="11"/>
  <c r="BE611" i="11"/>
  <c r="BF611" i="11"/>
  <c r="BG611" i="11"/>
  <c r="BH611" i="11"/>
  <c r="BI611" i="11"/>
  <c r="BJ611" i="11"/>
  <c r="BK611" i="11"/>
  <c r="BL611" i="11"/>
  <c r="BM611" i="11"/>
  <c r="BN611" i="11"/>
  <c r="BO611" i="11"/>
  <c r="BP611" i="11"/>
  <c r="BQ611" i="11"/>
  <c r="BB611" i="11"/>
  <c r="BC611" i="11"/>
  <c r="BS611" i="11"/>
  <c r="BT611" i="11"/>
  <c r="BU611" i="11"/>
  <c r="BV611" i="11"/>
  <c r="BW611" i="11"/>
  <c r="BX611" i="11"/>
  <c r="BY611" i="11"/>
  <c r="CA611" i="11"/>
  <c r="CD611" i="11"/>
  <c r="CE611" i="11"/>
  <c r="C612" i="11"/>
  <c r="G612" i="11" a="1"/>
  <c r="G612" i="11"/>
  <c r="I612" i="11" a="1"/>
  <c r="I612" i="11"/>
  <c r="BA612" i="11"/>
  <c r="BD612" i="11"/>
  <c r="BE612" i="11"/>
  <c r="BF612" i="11"/>
  <c r="BG612" i="11"/>
  <c r="BH612" i="11"/>
  <c r="BI612" i="11"/>
  <c r="BJ612" i="11"/>
  <c r="BK612" i="11"/>
  <c r="BL612" i="11"/>
  <c r="BM612" i="11"/>
  <c r="BN612" i="11"/>
  <c r="BO612" i="11"/>
  <c r="BP612" i="11"/>
  <c r="BQ612" i="11"/>
  <c r="BB612" i="11"/>
  <c r="BC612" i="11"/>
  <c r="BS612" i="11"/>
  <c r="BT612" i="11"/>
  <c r="BU612" i="11"/>
  <c r="BV612" i="11"/>
  <c r="BW612" i="11"/>
  <c r="BX612" i="11"/>
  <c r="BY612" i="11"/>
  <c r="CA612" i="11"/>
  <c r="CD612" i="11"/>
  <c r="CE612" i="11"/>
  <c r="C613" i="11"/>
  <c r="G613" i="11" a="1"/>
  <c r="G613" i="11"/>
  <c r="I613" i="11" a="1"/>
  <c r="I613" i="11"/>
  <c r="BA613" i="11"/>
  <c r="BD613" i="11"/>
  <c r="BE613" i="11"/>
  <c r="BF613" i="11"/>
  <c r="BG613" i="11"/>
  <c r="BH613" i="11"/>
  <c r="BI613" i="11"/>
  <c r="BJ613" i="11"/>
  <c r="BK613" i="11"/>
  <c r="BL613" i="11"/>
  <c r="BM613" i="11"/>
  <c r="BN613" i="11"/>
  <c r="BO613" i="11"/>
  <c r="BP613" i="11"/>
  <c r="BQ613" i="11"/>
  <c r="BB613" i="11"/>
  <c r="BC613" i="11"/>
  <c r="BS613" i="11"/>
  <c r="BT613" i="11"/>
  <c r="BU613" i="11"/>
  <c r="BV613" i="11"/>
  <c r="BW613" i="11"/>
  <c r="BX613" i="11"/>
  <c r="BY613" i="11"/>
  <c r="CA613" i="11"/>
  <c r="CD613" i="11"/>
  <c r="CE613" i="11"/>
  <c r="C614" i="11"/>
  <c r="G614" i="11" a="1"/>
  <c r="G614" i="11"/>
  <c r="I614" i="11" a="1"/>
  <c r="I614" i="11"/>
  <c r="BA614" i="11"/>
  <c r="BD614" i="11"/>
  <c r="BE614" i="11"/>
  <c r="BF614" i="11"/>
  <c r="BG614" i="11"/>
  <c r="BH614" i="11"/>
  <c r="BI614" i="11"/>
  <c r="BJ614" i="11"/>
  <c r="BK614" i="11"/>
  <c r="BL614" i="11"/>
  <c r="BM614" i="11"/>
  <c r="BN614" i="11"/>
  <c r="BO614" i="11"/>
  <c r="BP614" i="11"/>
  <c r="BQ614" i="11"/>
  <c r="BB614" i="11"/>
  <c r="BC614" i="11"/>
  <c r="BS614" i="11"/>
  <c r="BT614" i="11"/>
  <c r="BU614" i="11"/>
  <c r="BV614" i="11"/>
  <c r="BW614" i="11"/>
  <c r="BX614" i="11"/>
  <c r="BY614" i="11"/>
  <c r="CA614" i="11"/>
  <c r="CD614" i="11"/>
  <c r="CE614" i="11"/>
  <c r="C615" i="11"/>
  <c r="G615" i="11" a="1"/>
  <c r="G615" i="11"/>
  <c r="I615" i="11" a="1"/>
  <c r="I615" i="11"/>
  <c r="BA615" i="11"/>
  <c r="BD615" i="11"/>
  <c r="BE615" i="11"/>
  <c r="BF615" i="11"/>
  <c r="BG615" i="11"/>
  <c r="BH615" i="11"/>
  <c r="BI615" i="11"/>
  <c r="BJ615" i="11"/>
  <c r="BK615" i="11"/>
  <c r="BL615" i="11"/>
  <c r="BM615" i="11"/>
  <c r="BN615" i="11"/>
  <c r="BO615" i="11"/>
  <c r="BP615" i="11"/>
  <c r="BQ615" i="11"/>
  <c r="BB615" i="11"/>
  <c r="BC615" i="11"/>
  <c r="BS615" i="11"/>
  <c r="BT615" i="11"/>
  <c r="BU615" i="11"/>
  <c r="BV615" i="11"/>
  <c r="BW615" i="11"/>
  <c r="BX615" i="11"/>
  <c r="BY615" i="11"/>
  <c r="CA615" i="11"/>
  <c r="CD615" i="11"/>
  <c r="CE615" i="11"/>
  <c r="C616" i="11"/>
  <c r="G616" i="11" a="1"/>
  <c r="G616" i="11"/>
  <c r="I616" i="11" a="1"/>
  <c r="I616" i="11"/>
  <c r="BA616" i="11"/>
  <c r="BD616" i="11"/>
  <c r="BE616" i="11"/>
  <c r="BF616" i="11"/>
  <c r="BG616" i="11"/>
  <c r="BH616" i="11"/>
  <c r="BI616" i="11"/>
  <c r="BJ616" i="11"/>
  <c r="BK616" i="11"/>
  <c r="BL616" i="11"/>
  <c r="BM616" i="11"/>
  <c r="BN616" i="11"/>
  <c r="BO616" i="11"/>
  <c r="BP616" i="11"/>
  <c r="BQ616" i="11"/>
  <c r="BB616" i="11"/>
  <c r="BC616" i="11"/>
  <c r="BS616" i="11"/>
  <c r="BT616" i="11"/>
  <c r="BU616" i="11"/>
  <c r="BV616" i="11"/>
  <c r="BW616" i="11"/>
  <c r="BX616" i="11"/>
  <c r="BY616" i="11"/>
  <c r="CA616" i="11"/>
  <c r="CD616" i="11"/>
  <c r="CE616" i="11"/>
  <c r="C617" i="11"/>
  <c r="G617" i="11" a="1"/>
  <c r="G617" i="11"/>
  <c r="I617" i="11" a="1"/>
  <c r="I617" i="11"/>
  <c r="BA617" i="11"/>
  <c r="BD617" i="11"/>
  <c r="BE617" i="11"/>
  <c r="BF617" i="11"/>
  <c r="BG617" i="11"/>
  <c r="BH617" i="11"/>
  <c r="BI617" i="11"/>
  <c r="BJ617" i="11"/>
  <c r="BK617" i="11"/>
  <c r="BL617" i="11"/>
  <c r="BM617" i="11"/>
  <c r="BN617" i="11"/>
  <c r="BO617" i="11"/>
  <c r="BP617" i="11"/>
  <c r="BQ617" i="11"/>
  <c r="BB617" i="11"/>
  <c r="BC617" i="11"/>
  <c r="BS617" i="11"/>
  <c r="BT617" i="11"/>
  <c r="BU617" i="11"/>
  <c r="BV617" i="11"/>
  <c r="BW617" i="11"/>
  <c r="BX617" i="11"/>
  <c r="BY617" i="11"/>
  <c r="CA617" i="11"/>
  <c r="CD617" i="11"/>
  <c r="CE617" i="11"/>
  <c r="C618" i="11"/>
  <c r="G618" i="11" a="1"/>
  <c r="G618" i="11"/>
  <c r="I618" i="11" a="1"/>
  <c r="I618" i="11"/>
  <c r="BA618" i="11"/>
  <c r="BD618" i="11"/>
  <c r="BE618" i="11"/>
  <c r="BF618" i="11"/>
  <c r="BG618" i="11"/>
  <c r="BH618" i="11"/>
  <c r="BI618" i="11"/>
  <c r="BJ618" i="11"/>
  <c r="BK618" i="11"/>
  <c r="BL618" i="11"/>
  <c r="BM618" i="11"/>
  <c r="BN618" i="11"/>
  <c r="BO618" i="11"/>
  <c r="BP618" i="11"/>
  <c r="BQ618" i="11"/>
  <c r="BB618" i="11"/>
  <c r="BC618" i="11"/>
  <c r="BS618" i="11"/>
  <c r="BT618" i="11"/>
  <c r="BU618" i="11"/>
  <c r="BV618" i="11"/>
  <c r="BW618" i="11"/>
  <c r="BX618" i="11"/>
  <c r="BY618" i="11"/>
  <c r="CA618" i="11"/>
  <c r="CD618" i="11"/>
  <c r="CE618" i="11"/>
  <c r="C619" i="11"/>
  <c r="G619" i="11" a="1"/>
  <c r="G619" i="11"/>
  <c r="I619" i="11" a="1"/>
  <c r="I619" i="11"/>
  <c r="BA619" i="11"/>
  <c r="BD619" i="11"/>
  <c r="BE619" i="11"/>
  <c r="BF619" i="11"/>
  <c r="BG619" i="11"/>
  <c r="BH619" i="11"/>
  <c r="BI619" i="11"/>
  <c r="BJ619" i="11"/>
  <c r="BK619" i="11"/>
  <c r="BL619" i="11"/>
  <c r="BM619" i="11"/>
  <c r="BN619" i="11"/>
  <c r="BO619" i="11"/>
  <c r="BP619" i="11"/>
  <c r="BQ619" i="11"/>
  <c r="BB619" i="11"/>
  <c r="BC619" i="11"/>
  <c r="BS619" i="11"/>
  <c r="BT619" i="11"/>
  <c r="BU619" i="11"/>
  <c r="BV619" i="11"/>
  <c r="BW619" i="11"/>
  <c r="BX619" i="11"/>
  <c r="BY619" i="11"/>
  <c r="CA619" i="11"/>
  <c r="CD619" i="11"/>
  <c r="CE619" i="11"/>
  <c r="C620" i="11"/>
  <c r="G620" i="11" a="1"/>
  <c r="G620" i="11"/>
  <c r="I620" i="11" a="1"/>
  <c r="I620" i="11"/>
  <c r="BA620" i="11"/>
  <c r="BD620" i="11"/>
  <c r="BE620" i="11"/>
  <c r="BF620" i="11"/>
  <c r="BG620" i="11"/>
  <c r="BH620" i="11"/>
  <c r="BI620" i="11"/>
  <c r="BJ620" i="11"/>
  <c r="BK620" i="11"/>
  <c r="BL620" i="11"/>
  <c r="BM620" i="11"/>
  <c r="BN620" i="11"/>
  <c r="BO620" i="11"/>
  <c r="BP620" i="11"/>
  <c r="BQ620" i="11"/>
  <c r="BB620" i="11"/>
  <c r="BC620" i="11"/>
  <c r="BS620" i="11"/>
  <c r="BT620" i="11"/>
  <c r="BU620" i="11"/>
  <c r="BV620" i="11"/>
  <c r="BW620" i="11"/>
  <c r="BX620" i="11"/>
  <c r="BY620" i="11"/>
  <c r="CA620" i="11"/>
  <c r="CD620" i="11"/>
  <c r="CE620" i="11"/>
  <c r="C621" i="11"/>
  <c r="G621" i="11" a="1"/>
  <c r="G621" i="11"/>
  <c r="I621" i="11" a="1"/>
  <c r="I621" i="11"/>
  <c r="BA621" i="11"/>
  <c r="BD621" i="11"/>
  <c r="BE621" i="11"/>
  <c r="BF621" i="11"/>
  <c r="BG621" i="11"/>
  <c r="BH621" i="11"/>
  <c r="BI621" i="11"/>
  <c r="BJ621" i="11"/>
  <c r="BK621" i="11"/>
  <c r="BL621" i="11"/>
  <c r="BM621" i="11"/>
  <c r="BN621" i="11"/>
  <c r="BO621" i="11"/>
  <c r="BP621" i="11"/>
  <c r="BQ621" i="11"/>
  <c r="BB621" i="11"/>
  <c r="BC621" i="11"/>
  <c r="BS621" i="11"/>
  <c r="BT621" i="11"/>
  <c r="BU621" i="11"/>
  <c r="BV621" i="11"/>
  <c r="BW621" i="11"/>
  <c r="BX621" i="11"/>
  <c r="BY621" i="11"/>
  <c r="CA621" i="11"/>
  <c r="CD621" i="11"/>
  <c r="CE621" i="11"/>
  <c r="C622" i="11"/>
  <c r="G622" i="11" a="1"/>
  <c r="G622" i="11"/>
  <c r="I622" i="11" a="1"/>
  <c r="I622" i="11"/>
  <c r="BA622" i="11"/>
  <c r="BD622" i="11"/>
  <c r="BE622" i="11"/>
  <c r="BF622" i="11"/>
  <c r="BG622" i="11"/>
  <c r="BH622" i="11"/>
  <c r="BI622" i="11"/>
  <c r="BJ622" i="11"/>
  <c r="BK622" i="11"/>
  <c r="BL622" i="11"/>
  <c r="BM622" i="11"/>
  <c r="BN622" i="11"/>
  <c r="BO622" i="11"/>
  <c r="BP622" i="11"/>
  <c r="BQ622" i="11"/>
  <c r="BB622" i="11"/>
  <c r="BC622" i="11"/>
  <c r="BS622" i="11"/>
  <c r="BT622" i="11"/>
  <c r="BU622" i="11"/>
  <c r="BV622" i="11"/>
  <c r="BW622" i="11"/>
  <c r="BX622" i="11"/>
  <c r="BY622" i="11"/>
  <c r="CA622" i="11"/>
  <c r="CD622" i="11"/>
  <c r="CE622" i="11"/>
  <c r="C623" i="11"/>
  <c r="G623" i="11" a="1"/>
  <c r="G623" i="11"/>
  <c r="I623" i="11" a="1"/>
  <c r="I623" i="11"/>
  <c r="BA623" i="11"/>
  <c r="BD623" i="11"/>
  <c r="BE623" i="11"/>
  <c r="BF623" i="11"/>
  <c r="BG623" i="11"/>
  <c r="BH623" i="11"/>
  <c r="BI623" i="11"/>
  <c r="BJ623" i="11"/>
  <c r="BK623" i="11"/>
  <c r="BL623" i="11"/>
  <c r="BM623" i="11"/>
  <c r="BN623" i="11"/>
  <c r="BO623" i="11"/>
  <c r="BP623" i="11"/>
  <c r="BQ623" i="11"/>
  <c r="BB623" i="11"/>
  <c r="BC623" i="11"/>
  <c r="BS623" i="11"/>
  <c r="BT623" i="11"/>
  <c r="BU623" i="11"/>
  <c r="BV623" i="11"/>
  <c r="BW623" i="11"/>
  <c r="BX623" i="11"/>
  <c r="BY623" i="11"/>
  <c r="CA623" i="11"/>
  <c r="CD623" i="11"/>
  <c r="CE623" i="11"/>
  <c r="C624" i="11"/>
  <c r="G624" i="11" a="1"/>
  <c r="G624" i="11"/>
  <c r="I624" i="11" a="1"/>
  <c r="I624" i="11"/>
  <c r="BA624" i="11"/>
  <c r="BD624" i="11"/>
  <c r="BE624" i="11"/>
  <c r="BF624" i="11"/>
  <c r="BG624" i="11"/>
  <c r="BH624" i="11"/>
  <c r="BI624" i="11"/>
  <c r="BJ624" i="11"/>
  <c r="BK624" i="11"/>
  <c r="BL624" i="11"/>
  <c r="BM624" i="11"/>
  <c r="BN624" i="11"/>
  <c r="BO624" i="11"/>
  <c r="BP624" i="11"/>
  <c r="BQ624" i="11"/>
  <c r="BB624" i="11"/>
  <c r="BC624" i="11"/>
  <c r="BS624" i="11"/>
  <c r="BT624" i="11"/>
  <c r="BU624" i="11"/>
  <c r="BV624" i="11"/>
  <c r="BW624" i="11"/>
  <c r="BX624" i="11"/>
  <c r="BY624" i="11"/>
  <c r="CA624" i="11"/>
  <c r="CD624" i="11"/>
  <c r="CE624" i="11"/>
  <c r="C625" i="11"/>
  <c r="G625" i="11" a="1"/>
  <c r="G625" i="11"/>
  <c r="I625" i="11" a="1"/>
  <c r="I625" i="11"/>
  <c r="BA625" i="11"/>
  <c r="BD625" i="11"/>
  <c r="BE625" i="11"/>
  <c r="BF625" i="11"/>
  <c r="BG625" i="11"/>
  <c r="BH625" i="11"/>
  <c r="BI625" i="11"/>
  <c r="BJ625" i="11"/>
  <c r="BK625" i="11"/>
  <c r="BL625" i="11"/>
  <c r="BM625" i="11"/>
  <c r="BN625" i="11"/>
  <c r="BO625" i="11"/>
  <c r="BP625" i="11"/>
  <c r="BQ625" i="11"/>
  <c r="BB625" i="11"/>
  <c r="BC625" i="11"/>
  <c r="BS625" i="11"/>
  <c r="BT625" i="11"/>
  <c r="BU625" i="11"/>
  <c r="BV625" i="11"/>
  <c r="BW625" i="11"/>
  <c r="BX625" i="11"/>
  <c r="BY625" i="11"/>
  <c r="CA625" i="11"/>
  <c r="CD625" i="11"/>
  <c r="CE625" i="11"/>
  <c r="C626" i="11"/>
  <c r="G626" i="11" a="1"/>
  <c r="G626" i="11"/>
  <c r="I626" i="11" a="1"/>
  <c r="I626" i="11"/>
  <c r="BA626" i="11"/>
  <c r="BD626" i="11"/>
  <c r="BE626" i="11"/>
  <c r="BF626" i="11"/>
  <c r="BG626" i="11"/>
  <c r="BH626" i="11"/>
  <c r="BI626" i="11"/>
  <c r="BJ626" i="11"/>
  <c r="BK626" i="11"/>
  <c r="BL626" i="11"/>
  <c r="BM626" i="11"/>
  <c r="BN626" i="11"/>
  <c r="BO626" i="11"/>
  <c r="BP626" i="11"/>
  <c r="BQ626" i="11"/>
  <c r="BB626" i="11"/>
  <c r="BC626" i="11"/>
  <c r="BS626" i="11"/>
  <c r="BT626" i="11"/>
  <c r="BU626" i="11"/>
  <c r="BV626" i="11"/>
  <c r="BW626" i="11"/>
  <c r="BX626" i="11"/>
  <c r="BY626" i="11"/>
  <c r="CA626" i="11"/>
  <c r="CD626" i="11"/>
  <c r="CE626" i="11"/>
  <c r="C627" i="11"/>
  <c r="G627" i="11" a="1"/>
  <c r="G627" i="11"/>
  <c r="I627" i="11" a="1"/>
  <c r="I627" i="11"/>
  <c r="BA627" i="11"/>
  <c r="BD627" i="11"/>
  <c r="BE627" i="11"/>
  <c r="BF627" i="11"/>
  <c r="BG627" i="11"/>
  <c r="BH627" i="11"/>
  <c r="BI627" i="11"/>
  <c r="BJ627" i="11"/>
  <c r="BK627" i="11"/>
  <c r="BL627" i="11"/>
  <c r="BM627" i="11"/>
  <c r="BN627" i="11"/>
  <c r="BO627" i="11"/>
  <c r="BP627" i="11"/>
  <c r="BQ627" i="11"/>
  <c r="BB627" i="11"/>
  <c r="BC627" i="11"/>
  <c r="BS627" i="11"/>
  <c r="BT627" i="11"/>
  <c r="BU627" i="11"/>
  <c r="BV627" i="11"/>
  <c r="BW627" i="11"/>
  <c r="BX627" i="11"/>
  <c r="BY627" i="11"/>
  <c r="CA627" i="11"/>
  <c r="CD627" i="11"/>
  <c r="CE627" i="11"/>
  <c r="C628" i="11"/>
  <c r="G628" i="11" a="1"/>
  <c r="G628" i="11"/>
  <c r="I628" i="11" a="1"/>
  <c r="I628" i="11"/>
  <c r="BA628" i="11"/>
  <c r="BD628" i="11"/>
  <c r="BE628" i="11"/>
  <c r="BF628" i="11"/>
  <c r="BG628" i="11"/>
  <c r="BH628" i="11"/>
  <c r="BI628" i="11"/>
  <c r="BJ628" i="11"/>
  <c r="BK628" i="11"/>
  <c r="BL628" i="11"/>
  <c r="BM628" i="11"/>
  <c r="BN628" i="11"/>
  <c r="BO628" i="11"/>
  <c r="BP628" i="11"/>
  <c r="BQ628" i="11"/>
  <c r="BB628" i="11"/>
  <c r="BC628" i="11"/>
  <c r="BS628" i="11"/>
  <c r="BT628" i="11"/>
  <c r="BU628" i="11"/>
  <c r="BV628" i="11"/>
  <c r="BW628" i="11"/>
  <c r="BX628" i="11"/>
  <c r="BY628" i="11"/>
  <c r="CA628" i="11"/>
  <c r="CD628" i="11"/>
  <c r="CE628" i="11"/>
  <c r="C629" i="11"/>
  <c r="G629" i="11" a="1"/>
  <c r="G629" i="11"/>
  <c r="I629" i="11" a="1"/>
  <c r="I629" i="11"/>
  <c r="BA629" i="11"/>
  <c r="BD629" i="11"/>
  <c r="BE629" i="11"/>
  <c r="BF629" i="11"/>
  <c r="BG629" i="11"/>
  <c r="BH629" i="11"/>
  <c r="BI629" i="11"/>
  <c r="BJ629" i="11"/>
  <c r="BK629" i="11"/>
  <c r="BL629" i="11"/>
  <c r="BM629" i="11"/>
  <c r="BN629" i="11"/>
  <c r="BO629" i="11"/>
  <c r="BP629" i="11"/>
  <c r="BQ629" i="11"/>
  <c r="BB629" i="11"/>
  <c r="BC629" i="11"/>
  <c r="BS629" i="11"/>
  <c r="BT629" i="11"/>
  <c r="BU629" i="11"/>
  <c r="BV629" i="11"/>
  <c r="BW629" i="11"/>
  <c r="BX629" i="11"/>
  <c r="BY629" i="11"/>
  <c r="CA629" i="11"/>
  <c r="CD629" i="11"/>
  <c r="CE629" i="11"/>
  <c r="C630" i="11"/>
  <c r="G630" i="11" a="1"/>
  <c r="G630" i="11"/>
  <c r="I630" i="11" a="1"/>
  <c r="I630" i="11"/>
  <c r="BA630" i="11"/>
  <c r="BD630" i="11"/>
  <c r="BE630" i="11"/>
  <c r="BF630" i="11"/>
  <c r="BG630" i="11"/>
  <c r="BH630" i="11"/>
  <c r="BI630" i="11"/>
  <c r="BJ630" i="11"/>
  <c r="BK630" i="11"/>
  <c r="BL630" i="11"/>
  <c r="BM630" i="11"/>
  <c r="BN630" i="11"/>
  <c r="BO630" i="11"/>
  <c r="BP630" i="11"/>
  <c r="BQ630" i="11"/>
  <c r="BB630" i="11"/>
  <c r="BC630" i="11"/>
  <c r="BS630" i="11"/>
  <c r="BT630" i="11"/>
  <c r="BU630" i="11"/>
  <c r="BV630" i="11"/>
  <c r="BW630" i="11"/>
  <c r="BX630" i="11"/>
  <c r="BY630" i="11"/>
  <c r="CA630" i="11"/>
  <c r="CD630" i="11"/>
  <c r="CE630" i="11"/>
  <c r="C631" i="11"/>
  <c r="G631" i="11" a="1"/>
  <c r="G631" i="11"/>
  <c r="I631" i="11" a="1"/>
  <c r="I631" i="11"/>
  <c r="BA631" i="11"/>
  <c r="BD631" i="11"/>
  <c r="BE631" i="11"/>
  <c r="BF631" i="11"/>
  <c r="BG631" i="11"/>
  <c r="BH631" i="11"/>
  <c r="BI631" i="11"/>
  <c r="BJ631" i="11"/>
  <c r="BK631" i="11"/>
  <c r="BL631" i="11"/>
  <c r="BM631" i="11"/>
  <c r="BN631" i="11"/>
  <c r="BO631" i="11"/>
  <c r="BP631" i="11"/>
  <c r="BQ631" i="11"/>
  <c r="BB631" i="11"/>
  <c r="BC631" i="11"/>
  <c r="BS631" i="11"/>
  <c r="BT631" i="11"/>
  <c r="BU631" i="11"/>
  <c r="BV631" i="11"/>
  <c r="BW631" i="11"/>
  <c r="BX631" i="11"/>
  <c r="BY631" i="11"/>
  <c r="CA631" i="11"/>
  <c r="CD631" i="11"/>
  <c r="CE631" i="11"/>
  <c r="C632" i="11"/>
  <c r="G632" i="11" a="1"/>
  <c r="G632" i="11"/>
  <c r="I632" i="11" a="1"/>
  <c r="I632" i="11"/>
  <c r="BA632" i="11"/>
  <c r="BD632" i="11"/>
  <c r="BE632" i="11"/>
  <c r="BF632" i="11"/>
  <c r="BG632" i="11"/>
  <c r="BH632" i="11"/>
  <c r="BI632" i="11"/>
  <c r="BJ632" i="11"/>
  <c r="BK632" i="11"/>
  <c r="BL632" i="11"/>
  <c r="BM632" i="11"/>
  <c r="BN632" i="11"/>
  <c r="BO632" i="11"/>
  <c r="BP632" i="11"/>
  <c r="BQ632" i="11"/>
  <c r="BB632" i="11"/>
  <c r="BC632" i="11"/>
  <c r="BS632" i="11"/>
  <c r="BT632" i="11"/>
  <c r="BU632" i="11"/>
  <c r="BV632" i="11"/>
  <c r="BW632" i="11"/>
  <c r="BX632" i="11"/>
  <c r="BY632" i="11"/>
  <c r="CA632" i="11"/>
  <c r="CD632" i="11"/>
  <c r="CE632" i="11"/>
  <c r="C633" i="11"/>
  <c r="G633" i="11" a="1"/>
  <c r="G633" i="11"/>
  <c r="I633" i="11" a="1"/>
  <c r="I633" i="11"/>
  <c r="BA633" i="11"/>
  <c r="BD633" i="11"/>
  <c r="BE633" i="11"/>
  <c r="BF633" i="11"/>
  <c r="BG633" i="11"/>
  <c r="BH633" i="11"/>
  <c r="BI633" i="11"/>
  <c r="BJ633" i="11"/>
  <c r="BK633" i="11"/>
  <c r="BL633" i="11"/>
  <c r="BM633" i="11"/>
  <c r="BN633" i="11"/>
  <c r="BO633" i="11"/>
  <c r="BP633" i="11"/>
  <c r="BQ633" i="11"/>
  <c r="BB633" i="11"/>
  <c r="BC633" i="11"/>
  <c r="BS633" i="11"/>
  <c r="BT633" i="11"/>
  <c r="BU633" i="11"/>
  <c r="BV633" i="11"/>
  <c r="BW633" i="11"/>
  <c r="BX633" i="11"/>
  <c r="BY633" i="11"/>
  <c r="CA633" i="11"/>
  <c r="CD633" i="11"/>
  <c r="CE633" i="11"/>
  <c r="C634" i="11"/>
  <c r="G634" i="11" a="1"/>
  <c r="G634" i="11"/>
  <c r="I634" i="11" a="1"/>
  <c r="I634" i="11"/>
  <c r="BA634" i="11"/>
  <c r="BD634" i="11"/>
  <c r="BE634" i="11"/>
  <c r="BF634" i="11"/>
  <c r="BG634" i="11"/>
  <c r="BH634" i="11"/>
  <c r="BI634" i="11"/>
  <c r="BJ634" i="11"/>
  <c r="BK634" i="11"/>
  <c r="BL634" i="11"/>
  <c r="BM634" i="11"/>
  <c r="BN634" i="11"/>
  <c r="BO634" i="11"/>
  <c r="BP634" i="11"/>
  <c r="BQ634" i="11"/>
  <c r="BB634" i="11"/>
  <c r="BC634" i="11"/>
  <c r="BS634" i="11"/>
  <c r="BT634" i="11"/>
  <c r="BU634" i="11"/>
  <c r="BV634" i="11"/>
  <c r="BW634" i="11"/>
  <c r="BX634" i="11"/>
  <c r="BY634" i="11"/>
  <c r="CA634" i="11"/>
  <c r="CD634" i="11"/>
  <c r="CE634" i="11"/>
  <c r="C635" i="11"/>
  <c r="G635" i="11" a="1"/>
  <c r="G635" i="11"/>
  <c r="I635" i="11" a="1"/>
  <c r="I635" i="11"/>
  <c r="BA635" i="11"/>
  <c r="BD635" i="11"/>
  <c r="BE635" i="11"/>
  <c r="BF635" i="11"/>
  <c r="BG635" i="11"/>
  <c r="BH635" i="11"/>
  <c r="BI635" i="11"/>
  <c r="BJ635" i="11"/>
  <c r="BK635" i="11"/>
  <c r="BL635" i="11"/>
  <c r="BM635" i="11"/>
  <c r="BN635" i="11"/>
  <c r="BO635" i="11"/>
  <c r="BP635" i="11"/>
  <c r="BQ635" i="11"/>
  <c r="BB635" i="11"/>
  <c r="BC635" i="11"/>
  <c r="BS635" i="11"/>
  <c r="BT635" i="11"/>
  <c r="BU635" i="11"/>
  <c r="BV635" i="11"/>
  <c r="BW635" i="11"/>
  <c r="BX635" i="11"/>
  <c r="BY635" i="11"/>
  <c r="CA635" i="11"/>
  <c r="CD635" i="11"/>
  <c r="CE635" i="11"/>
  <c r="C636" i="11"/>
  <c r="G636" i="11" a="1"/>
  <c r="G636" i="11"/>
  <c r="I636" i="11" a="1"/>
  <c r="I636" i="11"/>
  <c r="BA636" i="11"/>
  <c r="BD636" i="11"/>
  <c r="BE636" i="11"/>
  <c r="BF636" i="11"/>
  <c r="BG636" i="11"/>
  <c r="BH636" i="11"/>
  <c r="BI636" i="11"/>
  <c r="BJ636" i="11"/>
  <c r="BK636" i="11"/>
  <c r="BL636" i="11"/>
  <c r="BM636" i="11"/>
  <c r="BN636" i="11"/>
  <c r="BO636" i="11"/>
  <c r="BP636" i="11"/>
  <c r="BQ636" i="11"/>
  <c r="BB636" i="11"/>
  <c r="BC636" i="11"/>
  <c r="BS636" i="11"/>
  <c r="BT636" i="11"/>
  <c r="BU636" i="11"/>
  <c r="BV636" i="11"/>
  <c r="BW636" i="11"/>
  <c r="BX636" i="11"/>
  <c r="BY636" i="11"/>
  <c r="CA636" i="11"/>
  <c r="CD636" i="11"/>
  <c r="CE636" i="11"/>
  <c r="C637" i="11"/>
  <c r="G637" i="11" a="1"/>
  <c r="G637" i="11"/>
  <c r="I637" i="11" a="1"/>
  <c r="I637" i="11"/>
  <c r="BA637" i="11"/>
  <c r="BD637" i="11"/>
  <c r="BE637" i="11"/>
  <c r="BF637" i="11"/>
  <c r="BG637" i="11"/>
  <c r="BH637" i="11"/>
  <c r="BI637" i="11"/>
  <c r="BJ637" i="11"/>
  <c r="BK637" i="11"/>
  <c r="BL637" i="11"/>
  <c r="BM637" i="11"/>
  <c r="BN637" i="11"/>
  <c r="BO637" i="11"/>
  <c r="BP637" i="11"/>
  <c r="BQ637" i="11"/>
  <c r="BB637" i="11"/>
  <c r="BC637" i="11"/>
  <c r="BS637" i="11"/>
  <c r="BT637" i="11"/>
  <c r="BU637" i="11"/>
  <c r="BV637" i="11"/>
  <c r="BW637" i="11"/>
  <c r="BX637" i="11"/>
  <c r="BY637" i="11"/>
  <c r="CA637" i="11"/>
  <c r="CD637" i="11"/>
  <c r="CE637" i="11"/>
  <c r="C638" i="11"/>
  <c r="G638" i="11" a="1"/>
  <c r="G638" i="11"/>
  <c r="I638" i="11" a="1"/>
  <c r="I638" i="11"/>
  <c r="BA638" i="11"/>
  <c r="BD638" i="11"/>
  <c r="BE638" i="11"/>
  <c r="BF638" i="11"/>
  <c r="BG638" i="11"/>
  <c r="BH638" i="11"/>
  <c r="BI638" i="11"/>
  <c r="BJ638" i="11"/>
  <c r="BK638" i="11"/>
  <c r="BL638" i="11"/>
  <c r="BM638" i="11"/>
  <c r="BN638" i="11"/>
  <c r="BO638" i="11"/>
  <c r="BP638" i="11"/>
  <c r="BQ638" i="11"/>
  <c r="BB638" i="11"/>
  <c r="BC638" i="11"/>
  <c r="BS638" i="11"/>
  <c r="BT638" i="11"/>
  <c r="BU638" i="11"/>
  <c r="BV638" i="11"/>
  <c r="BW638" i="11"/>
  <c r="BX638" i="11"/>
  <c r="BY638" i="11"/>
  <c r="CA638" i="11"/>
  <c r="CD638" i="11"/>
  <c r="CE638" i="11"/>
  <c r="C639" i="11"/>
  <c r="G639" i="11" a="1"/>
  <c r="G639" i="11"/>
  <c r="I639" i="11" a="1"/>
  <c r="I639" i="11"/>
  <c r="BA639" i="11"/>
  <c r="BD639" i="11"/>
  <c r="BE639" i="11"/>
  <c r="BF639" i="11"/>
  <c r="BG639" i="11"/>
  <c r="BH639" i="11"/>
  <c r="BI639" i="11"/>
  <c r="BJ639" i="11"/>
  <c r="BK639" i="11"/>
  <c r="BL639" i="11"/>
  <c r="BM639" i="11"/>
  <c r="BN639" i="11"/>
  <c r="BO639" i="11"/>
  <c r="BP639" i="11"/>
  <c r="BQ639" i="11"/>
  <c r="BB639" i="11"/>
  <c r="BC639" i="11"/>
  <c r="BS639" i="11"/>
  <c r="BT639" i="11"/>
  <c r="BU639" i="11"/>
  <c r="BV639" i="11"/>
  <c r="BW639" i="11"/>
  <c r="BX639" i="11"/>
  <c r="BY639" i="11"/>
  <c r="CA639" i="11"/>
  <c r="CD639" i="11"/>
  <c r="CE639" i="11"/>
  <c r="C640" i="11"/>
  <c r="G640" i="11" a="1"/>
  <c r="G640" i="11"/>
  <c r="I640" i="11" a="1"/>
  <c r="I640" i="11"/>
  <c r="BA640" i="11"/>
  <c r="BD640" i="11"/>
  <c r="BE640" i="11"/>
  <c r="BF640" i="11"/>
  <c r="BG640" i="11"/>
  <c r="BH640" i="11"/>
  <c r="BI640" i="11"/>
  <c r="BJ640" i="11"/>
  <c r="BK640" i="11"/>
  <c r="BL640" i="11"/>
  <c r="BM640" i="11"/>
  <c r="BN640" i="11"/>
  <c r="BO640" i="11"/>
  <c r="BP640" i="11"/>
  <c r="BQ640" i="11"/>
  <c r="BB640" i="11"/>
  <c r="BC640" i="11"/>
  <c r="BS640" i="11"/>
  <c r="BT640" i="11"/>
  <c r="BU640" i="11"/>
  <c r="BV640" i="11"/>
  <c r="BW640" i="11"/>
  <c r="BX640" i="11"/>
  <c r="BY640" i="11"/>
  <c r="CA640" i="11"/>
  <c r="CD640" i="11"/>
  <c r="CE640" i="11"/>
  <c r="C641" i="11"/>
  <c r="G641" i="11" a="1"/>
  <c r="G641" i="11"/>
  <c r="I641" i="11" a="1"/>
  <c r="I641" i="11"/>
  <c r="BA641" i="11"/>
  <c r="BD641" i="11"/>
  <c r="BE641" i="11"/>
  <c r="BF641" i="11"/>
  <c r="BG641" i="11"/>
  <c r="BH641" i="11"/>
  <c r="BI641" i="11"/>
  <c r="BJ641" i="11"/>
  <c r="BK641" i="11"/>
  <c r="BL641" i="11"/>
  <c r="BM641" i="11"/>
  <c r="BN641" i="11"/>
  <c r="BO641" i="11"/>
  <c r="BP641" i="11"/>
  <c r="BQ641" i="11"/>
  <c r="BB641" i="11"/>
  <c r="BC641" i="11"/>
  <c r="BS641" i="11"/>
  <c r="BT641" i="11"/>
  <c r="BU641" i="11"/>
  <c r="BV641" i="11"/>
  <c r="BW641" i="11"/>
  <c r="BX641" i="11"/>
  <c r="BY641" i="11"/>
  <c r="CA641" i="11"/>
  <c r="CD641" i="11"/>
  <c r="CE641" i="11"/>
  <c r="C642" i="11"/>
  <c r="G642" i="11" a="1"/>
  <c r="G642" i="11"/>
  <c r="I642" i="11" a="1"/>
  <c r="I642" i="11"/>
  <c r="BA642" i="11"/>
  <c r="BD642" i="11"/>
  <c r="BE642" i="11"/>
  <c r="BF642" i="11"/>
  <c r="BG642" i="11"/>
  <c r="BH642" i="11"/>
  <c r="BI642" i="11"/>
  <c r="BJ642" i="11"/>
  <c r="BK642" i="11"/>
  <c r="BL642" i="11"/>
  <c r="BM642" i="11"/>
  <c r="BN642" i="11"/>
  <c r="BO642" i="11"/>
  <c r="BP642" i="11"/>
  <c r="BQ642" i="11"/>
  <c r="BB642" i="11"/>
  <c r="BC642" i="11"/>
  <c r="BS642" i="11"/>
  <c r="BT642" i="11"/>
  <c r="BU642" i="11"/>
  <c r="BV642" i="11"/>
  <c r="BW642" i="11"/>
  <c r="BX642" i="11"/>
  <c r="BY642" i="11"/>
  <c r="CA642" i="11"/>
  <c r="CD642" i="11"/>
  <c r="CE642" i="11"/>
  <c r="C643" i="11"/>
  <c r="G643" i="11" a="1"/>
  <c r="G643" i="11"/>
  <c r="I643" i="11" a="1"/>
  <c r="I643" i="11"/>
  <c r="BA643" i="11"/>
  <c r="BD643" i="11"/>
  <c r="BE643" i="11"/>
  <c r="BF643" i="11"/>
  <c r="BG643" i="11"/>
  <c r="BH643" i="11"/>
  <c r="BI643" i="11"/>
  <c r="BJ643" i="11"/>
  <c r="BK643" i="11"/>
  <c r="BL643" i="11"/>
  <c r="BM643" i="11"/>
  <c r="BN643" i="11"/>
  <c r="BO643" i="11"/>
  <c r="BP643" i="11"/>
  <c r="BQ643" i="11"/>
  <c r="BB643" i="11"/>
  <c r="BC643" i="11"/>
  <c r="BS643" i="11"/>
  <c r="BT643" i="11"/>
  <c r="BU643" i="11"/>
  <c r="BV643" i="11"/>
  <c r="BW643" i="11"/>
  <c r="BX643" i="11"/>
  <c r="BY643" i="11"/>
  <c r="CA643" i="11"/>
  <c r="CD643" i="11"/>
  <c r="CE643" i="11"/>
  <c r="C644" i="11"/>
  <c r="G644" i="11" a="1"/>
  <c r="G644" i="11"/>
  <c r="I644" i="11" a="1"/>
  <c r="I644" i="11"/>
  <c r="BA644" i="11"/>
  <c r="BD644" i="11"/>
  <c r="BE644" i="11"/>
  <c r="BF644" i="11"/>
  <c r="BG644" i="11"/>
  <c r="BH644" i="11"/>
  <c r="BI644" i="11"/>
  <c r="BJ644" i="11"/>
  <c r="BK644" i="11"/>
  <c r="BL644" i="11"/>
  <c r="BM644" i="11"/>
  <c r="BN644" i="11"/>
  <c r="BO644" i="11"/>
  <c r="BP644" i="11"/>
  <c r="BQ644" i="11"/>
  <c r="BB644" i="11"/>
  <c r="BC644" i="11"/>
  <c r="BS644" i="11"/>
  <c r="BT644" i="11"/>
  <c r="BU644" i="11"/>
  <c r="BV644" i="11"/>
  <c r="BW644" i="11"/>
  <c r="BX644" i="11"/>
  <c r="BY644" i="11"/>
  <c r="CA644" i="11"/>
  <c r="CD644" i="11"/>
  <c r="CE644" i="11"/>
  <c r="C645" i="11"/>
  <c r="G645" i="11" a="1"/>
  <c r="G645" i="11"/>
  <c r="I645" i="11" a="1"/>
  <c r="I645" i="11"/>
  <c r="BA645" i="11"/>
  <c r="BD645" i="11"/>
  <c r="BE645" i="11"/>
  <c r="BF645" i="11"/>
  <c r="BG645" i="11"/>
  <c r="BH645" i="11"/>
  <c r="BI645" i="11"/>
  <c r="BJ645" i="11"/>
  <c r="BK645" i="11"/>
  <c r="BL645" i="11"/>
  <c r="BM645" i="11"/>
  <c r="BN645" i="11"/>
  <c r="BO645" i="11"/>
  <c r="BP645" i="11"/>
  <c r="BQ645" i="11"/>
  <c r="BB645" i="11"/>
  <c r="BC645" i="11"/>
  <c r="BS645" i="11"/>
  <c r="BT645" i="11"/>
  <c r="BU645" i="11"/>
  <c r="BV645" i="11"/>
  <c r="BW645" i="11"/>
  <c r="BX645" i="11"/>
  <c r="BY645" i="11"/>
  <c r="CA645" i="11"/>
  <c r="CD645" i="11"/>
  <c r="CE645" i="11"/>
  <c r="C646" i="11"/>
  <c r="G646" i="11" a="1"/>
  <c r="G646" i="11"/>
  <c r="I646" i="11" a="1"/>
  <c r="I646" i="11"/>
  <c r="BA646" i="11"/>
  <c r="BD646" i="11"/>
  <c r="BE646" i="11"/>
  <c r="BF646" i="11"/>
  <c r="BG646" i="11"/>
  <c r="BH646" i="11"/>
  <c r="BI646" i="11"/>
  <c r="BJ646" i="11"/>
  <c r="BK646" i="11"/>
  <c r="BL646" i="11"/>
  <c r="BM646" i="11"/>
  <c r="BN646" i="11"/>
  <c r="BO646" i="11"/>
  <c r="BP646" i="11"/>
  <c r="BQ646" i="11"/>
  <c r="BB646" i="11"/>
  <c r="BC646" i="11"/>
  <c r="BS646" i="11"/>
  <c r="BT646" i="11"/>
  <c r="BU646" i="11"/>
  <c r="BV646" i="11"/>
  <c r="BW646" i="11"/>
  <c r="BX646" i="11"/>
  <c r="BY646" i="11"/>
  <c r="CA646" i="11"/>
  <c r="CD646" i="11"/>
  <c r="CE646" i="11"/>
  <c r="C647" i="11"/>
  <c r="G647" i="11" a="1"/>
  <c r="G647" i="11"/>
  <c r="I647" i="11" a="1"/>
  <c r="I647" i="11"/>
  <c r="BA647" i="11"/>
  <c r="BD647" i="11"/>
  <c r="BE647" i="11"/>
  <c r="BF647" i="11"/>
  <c r="BG647" i="11"/>
  <c r="BH647" i="11"/>
  <c r="BI647" i="11"/>
  <c r="BJ647" i="11"/>
  <c r="BK647" i="11"/>
  <c r="BL647" i="11"/>
  <c r="BM647" i="11"/>
  <c r="BN647" i="11"/>
  <c r="BO647" i="11"/>
  <c r="BP647" i="11"/>
  <c r="BQ647" i="11"/>
  <c r="BB647" i="11"/>
  <c r="BC647" i="11"/>
  <c r="BS647" i="11"/>
  <c r="BT647" i="11"/>
  <c r="BU647" i="11"/>
  <c r="BV647" i="11"/>
  <c r="BW647" i="11"/>
  <c r="BX647" i="11"/>
  <c r="BY647" i="11"/>
  <c r="CA647" i="11"/>
  <c r="CD647" i="11"/>
  <c r="CE647" i="11"/>
  <c r="C648" i="11"/>
  <c r="G648" i="11" a="1"/>
  <c r="G648" i="11"/>
  <c r="I648" i="11" a="1"/>
  <c r="I648" i="11"/>
  <c r="BA648" i="11"/>
  <c r="BD648" i="11"/>
  <c r="BE648" i="11"/>
  <c r="BF648" i="11"/>
  <c r="BG648" i="11"/>
  <c r="BH648" i="11"/>
  <c r="BI648" i="11"/>
  <c r="BJ648" i="11"/>
  <c r="BK648" i="11"/>
  <c r="BL648" i="11"/>
  <c r="BM648" i="11"/>
  <c r="BN648" i="11"/>
  <c r="BO648" i="11"/>
  <c r="BP648" i="11"/>
  <c r="BQ648" i="11"/>
  <c r="BB648" i="11"/>
  <c r="BC648" i="11"/>
  <c r="BS648" i="11"/>
  <c r="BT648" i="11"/>
  <c r="BU648" i="11"/>
  <c r="BV648" i="11"/>
  <c r="BW648" i="11"/>
  <c r="BX648" i="11"/>
  <c r="BY648" i="11"/>
  <c r="CA648" i="11"/>
  <c r="CD648" i="11"/>
  <c r="CE648" i="11"/>
  <c r="C649" i="11"/>
  <c r="G649" i="11" a="1"/>
  <c r="G649" i="11"/>
  <c r="I649" i="11" a="1"/>
  <c r="I649" i="11"/>
  <c r="BA649" i="11"/>
  <c r="BD649" i="11"/>
  <c r="BE649" i="11"/>
  <c r="BF649" i="11"/>
  <c r="BG649" i="11"/>
  <c r="BH649" i="11"/>
  <c r="BI649" i="11"/>
  <c r="BJ649" i="11"/>
  <c r="BK649" i="11"/>
  <c r="BL649" i="11"/>
  <c r="BM649" i="11"/>
  <c r="BN649" i="11"/>
  <c r="BO649" i="11"/>
  <c r="BP649" i="11"/>
  <c r="BQ649" i="11"/>
  <c r="BB649" i="11"/>
  <c r="BC649" i="11"/>
  <c r="BS649" i="11"/>
  <c r="BT649" i="11"/>
  <c r="BU649" i="11"/>
  <c r="BV649" i="11"/>
  <c r="BW649" i="11"/>
  <c r="BX649" i="11"/>
  <c r="BY649" i="11"/>
  <c r="CA649" i="11"/>
  <c r="CD649" i="11"/>
  <c r="CE649" i="11"/>
  <c r="C650" i="11"/>
  <c r="G650" i="11" a="1"/>
  <c r="G650" i="11"/>
  <c r="I650" i="11" a="1"/>
  <c r="I650" i="11"/>
  <c r="BA650" i="11"/>
  <c r="BD650" i="11"/>
  <c r="BE650" i="11"/>
  <c r="BF650" i="11"/>
  <c r="BG650" i="11"/>
  <c r="BH650" i="11"/>
  <c r="BI650" i="11"/>
  <c r="BJ650" i="11"/>
  <c r="BK650" i="11"/>
  <c r="BL650" i="11"/>
  <c r="BM650" i="11"/>
  <c r="BN650" i="11"/>
  <c r="BO650" i="11"/>
  <c r="BP650" i="11"/>
  <c r="BQ650" i="11"/>
  <c r="BB650" i="11"/>
  <c r="BC650" i="11"/>
  <c r="BS650" i="11"/>
  <c r="BT650" i="11"/>
  <c r="BU650" i="11"/>
  <c r="BV650" i="11"/>
  <c r="BW650" i="11"/>
  <c r="BX650" i="11"/>
  <c r="BY650" i="11"/>
  <c r="CA650" i="11"/>
  <c r="CD650" i="11"/>
  <c r="CE650" i="11"/>
  <c r="C651" i="11"/>
  <c r="G651" i="11" a="1"/>
  <c r="G651" i="11"/>
  <c r="I651" i="11" a="1"/>
  <c r="I651" i="11"/>
  <c r="BA651" i="11"/>
  <c r="BD651" i="11"/>
  <c r="BE651" i="11"/>
  <c r="BF651" i="11"/>
  <c r="BG651" i="11"/>
  <c r="BH651" i="11"/>
  <c r="BI651" i="11"/>
  <c r="BJ651" i="11"/>
  <c r="BK651" i="11"/>
  <c r="BL651" i="11"/>
  <c r="BM651" i="11"/>
  <c r="BN651" i="11"/>
  <c r="BO651" i="11"/>
  <c r="BP651" i="11"/>
  <c r="BQ651" i="11"/>
  <c r="BB651" i="11"/>
  <c r="BC651" i="11"/>
  <c r="BS651" i="11"/>
  <c r="BT651" i="11"/>
  <c r="BU651" i="11"/>
  <c r="BV651" i="11"/>
  <c r="BW651" i="11"/>
  <c r="BX651" i="11"/>
  <c r="BY651" i="11"/>
  <c r="CA651" i="11"/>
  <c r="CD651" i="11"/>
  <c r="CE651" i="11"/>
  <c r="C652" i="11"/>
  <c r="G652" i="11" a="1"/>
  <c r="G652" i="11"/>
  <c r="I652" i="11" a="1"/>
  <c r="I652" i="11"/>
  <c r="BA652" i="11"/>
  <c r="BD652" i="11"/>
  <c r="BE652" i="11"/>
  <c r="BF652" i="11"/>
  <c r="BG652" i="11"/>
  <c r="BH652" i="11"/>
  <c r="BI652" i="11"/>
  <c r="BJ652" i="11"/>
  <c r="BK652" i="11"/>
  <c r="BL652" i="11"/>
  <c r="BM652" i="11"/>
  <c r="BN652" i="11"/>
  <c r="BO652" i="11"/>
  <c r="BP652" i="11"/>
  <c r="BQ652" i="11"/>
  <c r="BB652" i="11"/>
  <c r="BC652" i="11"/>
  <c r="BS652" i="11"/>
  <c r="BT652" i="11"/>
  <c r="BU652" i="11"/>
  <c r="BV652" i="11"/>
  <c r="BW652" i="11"/>
  <c r="BX652" i="11"/>
  <c r="BY652" i="11"/>
  <c r="CA652" i="11"/>
  <c r="CD652" i="11"/>
  <c r="CE652" i="11"/>
  <c r="C653" i="11"/>
  <c r="G653" i="11" a="1"/>
  <c r="G653" i="11"/>
  <c r="I653" i="11" a="1"/>
  <c r="I653" i="11"/>
  <c r="BA653" i="11"/>
  <c r="BD653" i="11"/>
  <c r="BE653" i="11"/>
  <c r="BF653" i="11"/>
  <c r="BG653" i="11"/>
  <c r="BH653" i="11"/>
  <c r="BI653" i="11"/>
  <c r="BJ653" i="11"/>
  <c r="BK653" i="11"/>
  <c r="BL653" i="11"/>
  <c r="BM653" i="11"/>
  <c r="BN653" i="11"/>
  <c r="BO653" i="11"/>
  <c r="BP653" i="11"/>
  <c r="BQ653" i="11"/>
  <c r="BB653" i="11"/>
  <c r="BC653" i="11"/>
  <c r="BS653" i="11"/>
  <c r="BT653" i="11"/>
  <c r="BU653" i="11"/>
  <c r="BV653" i="11"/>
  <c r="BW653" i="11"/>
  <c r="BX653" i="11"/>
  <c r="BY653" i="11"/>
  <c r="CA653" i="11"/>
  <c r="CD653" i="11"/>
  <c r="CE653" i="11"/>
  <c r="C654" i="11"/>
  <c r="G654" i="11" a="1"/>
  <c r="G654" i="11"/>
  <c r="I654" i="11" a="1"/>
  <c r="I654" i="11"/>
  <c r="BA654" i="11"/>
  <c r="BD654" i="11"/>
  <c r="BE654" i="11"/>
  <c r="BF654" i="11"/>
  <c r="BG654" i="11"/>
  <c r="BH654" i="11"/>
  <c r="BI654" i="11"/>
  <c r="BJ654" i="11"/>
  <c r="BK654" i="11"/>
  <c r="BL654" i="11"/>
  <c r="BM654" i="11"/>
  <c r="BN654" i="11"/>
  <c r="BO654" i="11"/>
  <c r="BP654" i="11"/>
  <c r="BQ654" i="11"/>
  <c r="BB654" i="11"/>
  <c r="BC654" i="11"/>
  <c r="BS654" i="11"/>
  <c r="BT654" i="11"/>
  <c r="BU654" i="11"/>
  <c r="BV654" i="11"/>
  <c r="BW654" i="11"/>
  <c r="BX654" i="11"/>
  <c r="BY654" i="11"/>
  <c r="CA654" i="11"/>
  <c r="CD654" i="11"/>
  <c r="CE654" i="11"/>
  <c r="C655" i="11"/>
  <c r="G655" i="11" a="1"/>
  <c r="G655" i="11"/>
  <c r="I655" i="11" a="1"/>
  <c r="I655" i="11"/>
  <c r="BA655" i="11"/>
  <c r="BD655" i="11"/>
  <c r="BE655" i="11"/>
  <c r="BF655" i="11"/>
  <c r="BG655" i="11"/>
  <c r="BH655" i="11"/>
  <c r="BI655" i="11"/>
  <c r="BJ655" i="11"/>
  <c r="BK655" i="11"/>
  <c r="BL655" i="11"/>
  <c r="BM655" i="11"/>
  <c r="BN655" i="11"/>
  <c r="BO655" i="11"/>
  <c r="BP655" i="11"/>
  <c r="BQ655" i="11"/>
  <c r="BB655" i="11"/>
  <c r="BC655" i="11"/>
  <c r="BS655" i="11"/>
  <c r="BT655" i="11"/>
  <c r="BU655" i="11"/>
  <c r="BV655" i="11"/>
  <c r="BW655" i="11"/>
  <c r="BX655" i="11"/>
  <c r="BY655" i="11"/>
  <c r="CA655" i="11"/>
  <c r="CD655" i="11"/>
  <c r="CE655" i="11"/>
  <c r="C656" i="11"/>
  <c r="G656" i="11" a="1"/>
  <c r="G656" i="11"/>
  <c r="I656" i="11" a="1"/>
  <c r="I656" i="11"/>
  <c r="BA656" i="11"/>
  <c r="BD656" i="11"/>
  <c r="BE656" i="11"/>
  <c r="BF656" i="11"/>
  <c r="BG656" i="11"/>
  <c r="BH656" i="11"/>
  <c r="BI656" i="11"/>
  <c r="BJ656" i="11"/>
  <c r="BK656" i="11"/>
  <c r="BL656" i="11"/>
  <c r="BM656" i="11"/>
  <c r="BN656" i="11"/>
  <c r="BO656" i="11"/>
  <c r="BP656" i="11"/>
  <c r="BQ656" i="11"/>
  <c r="BB656" i="11"/>
  <c r="BC656" i="11"/>
  <c r="BS656" i="11"/>
  <c r="BT656" i="11"/>
  <c r="BU656" i="11"/>
  <c r="BV656" i="11"/>
  <c r="BW656" i="11"/>
  <c r="BX656" i="11"/>
  <c r="BY656" i="11"/>
  <c r="CA656" i="11"/>
  <c r="CD656" i="11"/>
  <c r="CE656" i="11"/>
  <c r="C657" i="11"/>
  <c r="G657" i="11" a="1"/>
  <c r="G657" i="11"/>
  <c r="I657" i="11" a="1"/>
  <c r="I657" i="11"/>
  <c r="BA657" i="11"/>
  <c r="BD657" i="11"/>
  <c r="BE657" i="11"/>
  <c r="BF657" i="11"/>
  <c r="BG657" i="11"/>
  <c r="BH657" i="11"/>
  <c r="BI657" i="11"/>
  <c r="BJ657" i="11"/>
  <c r="BK657" i="11"/>
  <c r="BL657" i="11"/>
  <c r="BM657" i="11"/>
  <c r="BN657" i="11"/>
  <c r="BO657" i="11"/>
  <c r="BP657" i="11"/>
  <c r="BQ657" i="11"/>
  <c r="BB657" i="11"/>
  <c r="BC657" i="11"/>
  <c r="BS657" i="11"/>
  <c r="BT657" i="11"/>
  <c r="BU657" i="11"/>
  <c r="BV657" i="11"/>
  <c r="BW657" i="11"/>
  <c r="BX657" i="11"/>
  <c r="BY657" i="11"/>
  <c r="CA657" i="11"/>
  <c r="CD657" i="11"/>
  <c r="CE657" i="11"/>
  <c r="C658" i="11"/>
  <c r="G658" i="11" a="1"/>
  <c r="G658" i="11"/>
  <c r="I658" i="11" a="1"/>
  <c r="I658" i="11"/>
  <c r="BA658" i="11"/>
  <c r="BD658" i="11"/>
  <c r="BE658" i="11"/>
  <c r="BF658" i="11"/>
  <c r="BG658" i="11"/>
  <c r="BH658" i="11"/>
  <c r="BI658" i="11"/>
  <c r="BJ658" i="11"/>
  <c r="BK658" i="11"/>
  <c r="BL658" i="11"/>
  <c r="BM658" i="11"/>
  <c r="BN658" i="11"/>
  <c r="BO658" i="11"/>
  <c r="BP658" i="11"/>
  <c r="BQ658" i="11"/>
  <c r="BB658" i="11"/>
  <c r="BC658" i="11"/>
  <c r="BS658" i="11"/>
  <c r="BT658" i="11"/>
  <c r="BU658" i="11"/>
  <c r="BV658" i="11"/>
  <c r="BW658" i="11"/>
  <c r="BX658" i="11"/>
  <c r="BY658" i="11"/>
  <c r="CA658" i="11"/>
  <c r="CD658" i="11"/>
  <c r="CE658" i="11"/>
  <c r="C659" i="11"/>
  <c r="G659" i="11" a="1"/>
  <c r="G659" i="11"/>
  <c r="I659" i="11" a="1"/>
  <c r="I659" i="11"/>
  <c r="BA659" i="11"/>
  <c r="BD659" i="11"/>
  <c r="BE659" i="11"/>
  <c r="BF659" i="11"/>
  <c r="BG659" i="11"/>
  <c r="BH659" i="11"/>
  <c r="BI659" i="11"/>
  <c r="BJ659" i="11"/>
  <c r="BK659" i="11"/>
  <c r="BL659" i="11"/>
  <c r="BM659" i="11"/>
  <c r="BN659" i="11"/>
  <c r="BO659" i="11"/>
  <c r="BP659" i="11"/>
  <c r="BQ659" i="11"/>
  <c r="BB659" i="11"/>
  <c r="BC659" i="11"/>
  <c r="BS659" i="11"/>
  <c r="BT659" i="11"/>
  <c r="BU659" i="11"/>
  <c r="BV659" i="11"/>
  <c r="BW659" i="11"/>
  <c r="BX659" i="11"/>
  <c r="BY659" i="11"/>
  <c r="CA659" i="11"/>
  <c r="CD659" i="11"/>
  <c r="CE659" i="11"/>
  <c r="C660" i="11"/>
  <c r="G660" i="11" a="1"/>
  <c r="G660" i="11"/>
  <c r="I660" i="11" a="1"/>
  <c r="I660" i="11"/>
  <c r="BA660" i="11"/>
  <c r="BD660" i="11"/>
  <c r="BE660" i="11"/>
  <c r="BF660" i="11"/>
  <c r="BG660" i="11"/>
  <c r="BH660" i="11"/>
  <c r="BI660" i="11"/>
  <c r="BJ660" i="11"/>
  <c r="BK660" i="11"/>
  <c r="BL660" i="11"/>
  <c r="BM660" i="11"/>
  <c r="BN660" i="11"/>
  <c r="BO660" i="11"/>
  <c r="BP660" i="11"/>
  <c r="BQ660" i="11"/>
  <c r="BB660" i="11"/>
  <c r="BC660" i="11"/>
  <c r="BS660" i="11"/>
  <c r="BT660" i="11"/>
  <c r="BU660" i="11"/>
  <c r="BV660" i="11"/>
  <c r="BW660" i="11"/>
  <c r="BX660" i="11"/>
  <c r="BY660" i="11"/>
  <c r="CA660" i="11"/>
  <c r="CD660" i="11"/>
  <c r="CE660" i="11"/>
  <c r="C661" i="11"/>
  <c r="G661" i="11" a="1"/>
  <c r="G661" i="11"/>
  <c r="I661" i="11" a="1"/>
  <c r="I661" i="11"/>
  <c r="BA661" i="11"/>
  <c r="BD661" i="11"/>
  <c r="BE661" i="11"/>
  <c r="BF661" i="11"/>
  <c r="BG661" i="11"/>
  <c r="BH661" i="11"/>
  <c r="BI661" i="11"/>
  <c r="BJ661" i="11"/>
  <c r="BK661" i="11"/>
  <c r="BL661" i="11"/>
  <c r="BM661" i="11"/>
  <c r="BN661" i="11"/>
  <c r="BO661" i="11"/>
  <c r="BP661" i="11"/>
  <c r="BQ661" i="11"/>
  <c r="BB661" i="11"/>
  <c r="BC661" i="11"/>
  <c r="BS661" i="11"/>
  <c r="BT661" i="11"/>
  <c r="BU661" i="11"/>
  <c r="BV661" i="11"/>
  <c r="BW661" i="11"/>
  <c r="BX661" i="11"/>
  <c r="BY661" i="11"/>
  <c r="CA661" i="11"/>
  <c r="CD661" i="11"/>
  <c r="CE661" i="11"/>
  <c r="C662" i="11"/>
  <c r="G662" i="11" a="1"/>
  <c r="G662" i="11"/>
  <c r="I662" i="11" a="1"/>
  <c r="I662" i="11"/>
  <c r="BA662" i="11"/>
  <c r="BD662" i="11"/>
  <c r="BE662" i="11"/>
  <c r="BF662" i="11"/>
  <c r="BG662" i="11"/>
  <c r="BH662" i="11"/>
  <c r="BI662" i="11"/>
  <c r="BJ662" i="11"/>
  <c r="BK662" i="11"/>
  <c r="BL662" i="11"/>
  <c r="BM662" i="11"/>
  <c r="BN662" i="11"/>
  <c r="BO662" i="11"/>
  <c r="BP662" i="11"/>
  <c r="BQ662" i="11"/>
  <c r="BB662" i="11"/>
  <c r="BC662" i="11"/>
  <c r="BS662" i="11"/>
  <c r="BT662" i="11"/>
  <c r="BU662" i="11"/>
  <c r="BV662" i="11"/>
  <c r="BW662" i="11"/>
  <c r="BX662" i="11"/>
  <c r="BY662" i="11"/>
  <c r="CA662" i="11"/>
  <c r="CD662" i="11"/>
  <c r="CE662" i="11"/>
  <c r="C663" i="11"/>
  <c r="G663" i="11" a="1"/>
  <c r="G663" i="11"/>
  <c r="I663" i="11" a="1"/>
  <c r="I663" i="11"/>
  <c r="BA663" i="11"/>
  <c r="BD663" i="11"/>
  <c r="BE663" i="11"/>
  <c r="BF663" i="11"/>
  <c r="BG663" i="11"/>
  <c r="BH663" i="11"/>
  <c r="BI663" i="11"/>
  <c r="BJ663" i="11"/>
  <c r="BK663" i="11"/>
  <c r="BL663" i="11"/>
  <c r="BM663" i="11"/>
  <c r="BN663" i="11"/>
  <c r="BO663" i="11"/>
  <c r="BP663" i="11"/>
  <c r="BQ663" i="11"/>
  <c r="BB663" i="11"/>
  <c r="BC663" i="11"/>
  <c r="BS663" i="11"/>
  <c r="BT663" i="11"/>
  <c r="BU663" i="11"/>
  <c r="BV663" i="11"/>
  <c r="BW663" i="11"/>
  <c r="BX663" i="11"/>
  <c r="BY663" i="11"/>
  <c r="CA663" i="11"/>
  <c r="CD663" i="11"/>
  <c r="CE663" i="11"/>
  <c r="C664" i="11"/>
  <c r="G664" i="11" a="1"/>
  <c r="G664" i="11"/>
  <c r="I664" i="11" a="1"/>
  <c r="I664" i="11"/>
  <c r="BA664" i="11"/>
  <c r="BD664" i="11"/>
  <c r="BE664" i="11"/>
  <c r="BF664" i="11"/>
  <c r="BG664" i="11"/>
  <c r="BH664" i="11"/>
  <c r="BI664" i="11"/>
  <c r="BJ664" i="11"/>
  <c r="BK664" i="11"/>
  <c r="BL664" i="11"/>
  <c r="BM664" i="11"/>
  <c r="BN664" i="11"/>
  <c r="BO664" i="11"/>
  <c r="BP664" i="11"/>
  <c r="BQ664" i="11"/>
  <c r="BB664" i="11"/>
  <c r="BC664" i="11"/>
  <c r="BS664" i="11"/>
  <c r="BT664" i="11"/>
  <c r="BU664" i="11"/>
  <c r="BV664" i="11"/>
  <c r="BW664" i="11"/>
  <c r="BX664" i="11"/>
  <c r="BY664" i="11"/>
  <c r="CA664" i="11"/>
  <c r="CD664" i="11"/>
  <c r="CE664" i="11"/>
  <c r="C665" i="11"/>
  <c r="G665" i="11" a="1"/>
  <c r="G665" i="11"/>
  <c r="I665" i="11" a="1"/>
  <c r="I665" i="11"/>
  <c r="BA665" i="11"/>
  <c r="BD665" i="11"/>
  <c r="BE665" i="11"/>
  <c r="BF665" i="11"/>
  <c r="BG665" i="11"/>
  <c r="BH665" i="11"/>
  <c r="BI665" i="11"/>
  <c r="BJ665" i="11"/>
  <c r="BK665" i="11"/>
  <c r="BL665" i="11"/>
  <c r="BM665" i="11"/>
  <c r="BN665" i="11"/>
  <c r="BO665" i="11"/>
  <c r="BP665" i="11"/>
  <c r="BQ665" i="11"/>
  <c r="BB665" i="11"/>
  <c r="BC665" i="11"/>
  <c r="BS665" i="11"/>
  <c r="BT665" i="11"/>
  <c r="BU665" i="11"/>
  <c r="BV665" i="11"/>
  <c r="BW665" i="11"/>
  <c r="BX665" i="11"/>
  <c r="BY665" i="11"/>
  <c r="CA665" i="11"/>
  <c r="CD665" i="11"/>
  <c r="CE665" i="11"/>
  <c r="C666" i="11"/>
  <c r="G666" i="11" a="1"/>
  <c r="G666" i="11"/>
  <c r="I666" i="11" a="1"/>
  <c r="I666" i="11"/>
  <c r="BA666" i="11"/>
  <c r="BD666" i="11"/>
  <c r="BE666" i="11"/>
  <c r="BF666" i="11"/>
  <c r="BG666" i="11"/>
  <c r="BH666" i="11"/>
  <c r="BI666" i="11"/>
  <c r="BJ666" i="11"/>
  <c r="BK666" i="11"/>
  <c r="BL666" i="11"/>
  <c r="BM666" i="11"/>
  <c r="BN666" i="11"/>
  <c r="BO666" i="11"/>
  <c r="BP666" i="11"/>
  <c r="BQ666" i="11"/>
  <c r="BB666" i="11"/>
  <c r="BC666" i="11"/>
  <c r="BS666" i="11"/>
  <c r="BT666" i="11"/>
  <c r="BU666" i="11"/>
  <c r="BV666" i="11"/>
  <c r="BW666" i="11"/>
  <c r="BX666" i="11"/>
  <c r="BY666" i="11"/>
  <c r="CA666" i="11"/>
  <c r="CD666" i="11"/>
  <c r="CE666" i="11"/>
  <c r="C667" i="11"/>
  <c r="G667" i="11" a="1"/>
  <c r="G667" i="11"/>
  <c r="I667" i="11" a="1"/>
  <c r="I667" i="11"/>
  <c r="BA667" i="11"/>
  <c r="BD667" i="11"/>
  <c r="BE667" i="11"/>
  <c r="BF667" i="11"/>
  <c r="BG667" i="11"/>
  <c r="BH667" i="11"/>
  <c r="BI667" i="11"/>
  <c r="BJ667" i="11"/>
  <c r="BK667" i="11"/>
  <c r="BL667" i="11"/>
  <c r="BM667" i="11"/>
  <c r="BN667" i="11"/>
  <c r="BO667" i="11"/>
  <c r="BP667" i="11"/>
  <c r="BQ667" i="11"/>
  <c r="BB667" i="11"/>
  <c r="BC667" i="11"/>
  <c r="BS667" i="11"/>
  <c r="BT667" i="11"/>
  <c r="BU667" i="11"/>
  <c r="BV667" i="11"/>
  <c r="BW667" i="11"/>
  <c r="BX667" i="11"/>
  <c r="BY667" i="11"/>
  <c r="CA667" i="11"/>
  <c r="CD667" i="11"/>
  <c r="CE667" i="11"/>
  <c r="C668" i="11"/>
  <c r="G668" i="11" a="1"/>
  <c r="G668" i="11"/>
  <c r="I668" i="11" a="1"/>
  <c r="I668" i="11"/>
  <c r="BA668" i="11"/>
  <c r="BD668" i="11"/>
  <c r="BE668" i="11"/>
  <c r="BF668" i="11"/>
  <c r="BG668" i="11"/>
  <c r="BH668" i="11"/>
  <c r="BI668" i="11"/>
  <c r="BJ668" i="11"/>
  <c r="BK668" i="11"/>
  <c r="BL668" i="11"/>
  <c r="BM668" i="11"/>
  <c r="BN668" i="11"/>
  <c r="BO668" i="11"/>
  <c r="BP668" i="11"/>
  <c r="BQ668" i="11"/>
  <c r="BB668" i="11"/>
  <c r="BC668" i="11"/>
  <c r="BS668" i="11"/>
  <c r="BT668" i="11"/>
  <c r="BU668" i="11"/>
  <c r="BV668" i="11"/>
  <c r="BW668" i="11"/>
  <c r="BX668" i="11"/>
  <c r="BY668" i="11"/>
  <c r="CA668" i="11"/>
  <c r="CD668" i="11"/>
  <c r="CE668" i="11"/>
  <c r="C669" i="11"/>
  <c r="G669" i="11" a="1"/>
  <c r="G669" i="11"/>
  <c r="I669" i="11" a="1"/>
  <c r="I669" i="11"/>
  <c r="BA669" i="11"/>
  <c r="BD669" i="11"/>
  <c r="BE669" i="11"/>
  <c r="BF669" i="11"/>
  <c r="BG669" i="11"/>
  <c r="BH669" i="11"/>
  <c r="BI669" i="11"/>
  <c r="BJ669" i="11"/>
  <c r="BK669" i="11"/>
  <c r="BL669" i="11"/>
  <c r="BM669" i="11"/>
  <c r="BN669" i="11"/>
  <c r="BO669" i="11"/>
  <c r="BP669" i="11"/>
  <c r="BQ669" i="11"/>
  <c r="BB669" i="11"/>
  <c r="BC669" i="11"/>
  <c r="BS669" i="11"/>
  <c r="BT669" i="11"/>
  <c r="BU669" i="11"/>
  <c r="BV669" i="11"/>
  <c r="BW669" i="11"/>
  <c r="BX669" i="11"/>
  <c r="BY669" i="11"/>
  <c r="CA669" i="11"/>
  <c r="CD669" i="11"/>
  <c r="CE669" i="11"/>
  <c r="C670" i="11"/>
  <c r="G670" i="11" a="1"/>
  <c r="G670" i="11"/>
  <c r="I670" i="11" a="1"/>
  <c r="I670" i="11"/>
  <c r="BA670" i="11"/>
  <c r="BD670" i="11"/>
  <c r="BE670" i="11"/>
  <c r="BF670" i="11"/>
  <c r="BG670" i="11"/>
  <c r="BH670" i="11"/>
  <c r="BI670" i="11"/>
  <c r="BJ670" i="11"/>
  <c r="BK670" i="11"/>
  <c r="BL670" i="11"/>
  <c r="BM670" i="11"/>
  <c r="BN670" i="11"/>
  <c r="BO670" i="11"/>
  <c r="BP670" i="11"/>
  <c r="BQ670" i="11"/>
  <c r="BB670" i="11"/>
  <c r="BC670" i="11"/>
  <c r="BS670" i="11"/>
  <c r="BT670" i="11"/>
  <c r="BU670" i="11"/>
  <c r="BV670" i="11"/>
  <c r="BW670" i="11"/>
  <c r="BX670" i="11"/>
  <c r="BY670" i="11"/>
  <c r="CA670" i="11"/>
  <c r="CD670" i="11"/>
  <c r="CE670" i="11"/>
  <c r="C671" i="11"/>
  <c r="G671" i="11" a="1"/>
  <c r="G671" i="11"/>
  <c r="I671" i="11" a="1"/>
  <c r="I671" i="11"/>
  <c r="BA671" i="11"/>
  <c r="BD671" i="11"/>
  <c r="BE671" i="11"/>
  <c r="BF671" i="11"/>
  <c r="BG671" i="11"/>
  <c r="BH671" i="11"/>
  <c r="BI671" i="11"/>
  <c r="BJ671" i="11"/>
  <c r="BK671" i="11"/>
  <c r="BL671" i="11"/>
  <c r="BM671" i="11"/>
  <c r="BN671" i="11"/>
  <c r="BO671" i="11"/>
  <c r="BP671" i="11"/>
  <c r="BQ671" i="11"/>
  <c r="BB671" i="11"/>
  <c r="BC671" i="11"/>
  <c r="BS671" i="11"/>
  <c r="BT671" i="11"/>
  <c r="BU671" i="11"/>
  <c r="BV671" i="11"/>
  <c r="BW671" i="11"/>
  <c r="BX671" i="11"/>
  <c r="BY671" i="11"/>
  <c r="CA671" i="11"/>
  <c r="CD671" i="11"/>
  <c r="CE671" i="11"/>
  <c r="C672" i="11"/>
  <c r="G672" i="11" a="1"/>
  <c r="G672" i="11"/>
  <c r="I672" i="11" a="1"/>
  <c r="I672" i="11"/>
  <c r="BA672" i="11"/>
  <c r="BD672" i="11"/>
  <c r="BE672" i="11"/>
  <c r="BF672" i="11"/>
  <c r="BG672" i="11"/>
  <c r="BH672" i="11"/>
  <c r="BI672" i="11"/>
  <c r="BJ672" i="11"/>
  <c r="BK672" i="11"/>
  <c r="BL672" i="11"/>
  <c r="BM672" i="11"/>
  <c r="BN672" i="11"/>
  <c r="BO672" i="11"/>
  <c r="BP672" i="11"/>
  <c r="BQ672" i="11"/>
  <c r="BB672" i="11"/>
  <c r="BC672" i="11"/>
  <c r="BS672" i="11"/>
  <c r="BT672" i="11"/>
  <c r="BU672" i="11"/>
  <c r="BV672" i="11"/>
  <c r="BW672" i="11"/>
  <c r="BX672" i="11"/>
  <c r="BY672" i="11"/>
  <c r="CA672" i="11"/>
  <c r="CD672" i="11"/>
  <c r="CE672" i="11"/>
  <c r="C673" i="11"/>
  <c r="G673" i="11" a="1"/>
  <c r="G673" i="11"/>
  <c r="I673" i="11" a="1"/>
  <c r="I673" i="11"/>
  <c r="BA673" i="11"/>
  <c r="BD673" i="11"/>
  <c r="BE673" i="11"/>
  <c r="BF673" i="11"/>
  <c r="BG673" i="11"/>
  <c r="BH673" i="11"/>
  <c r="BI673" i="11"/>
  <c r="BJ673" i="11"/>
  <c r="BK673" i="11"/>
  <c r="BL673" i="11"/>
  <c r="BM673" i="11"/>
  <c r="BN673" i="11"/>
  <c r="BO673" i="11"/>
  <c r="BP673" i="11"/>
  <c r="BQ673" i="11"/>
  <c r="BB673" i="11"/>
  <c r="BC673" i="11"/>
  <c r="BS673" i="11"/>
  <c r="BT673" i="11"/>
  <c r="BU673" i="11"/>
  <c r="BV673" i="11"/>
  <c r="BW673" i="11"/>
  <c r="BX673" i="11"/>
  <c r="BY673" i="11"/>
  <c r="CA673" i="11"/>
  <c r="CD673" i="11"/>
  <c r="CE673" i="11"/>
  <c r="C674" i="11"/>
  <c r="G674" i="11" a="1"/>
  <c r="G674" i="11"/>
  <c r="I674" i="11" a="1"/>
  <c r="I674" i="11"/>
  <c r="BA674" i="11"/>
  <c r="BD674" i="11"/>
  <c r="BE674" i="11"/>
  <c r="BF674" i="11"/>
  <c r="BG674" i="11"/>
  <c r="BH674" i="11"/>
  <c r="BI674" i="11"/>
  <c r="BJ674" i="11"/>
  <c r="BK674" i="11"/>
  <c r="BL674" i="11"/>
  <c r="BM674" i="11"/>
  <c r="BN674" i="11"/>
  <c r="BO674" i="11"/>
  <c r="BP674" i="11"/>
  <c r="BQ674" i="11"/>
  <c r="BB674" i="11"/>
  <c r="BC674" i="11"/>
  <c r="BS674" i="11"/>
  <c r="BT674" i="11"/>
  <c r="BU674" i="11"/>
  <c r="BV674" i="11"/>
  <c r="BW674" i="11"/>
  <c r="BX674" i="11"/>
  <c r="BY674" i="11"/>
  <c r="CA674" i="11"/>
  <c r="CD674" i="11"/>
  <c r="CE674" i="11"/>
  <c r="C675" i="11"/>
  <c r="G675" i="11" a="1"/>
  <c r="G675" i="11"/>
  <c r="I675" i="11" a="1"/>
  <c r="I675" i="11"/>
  <c r="BA675" i="11"/>
  <c r="BD675" i="11"/>
  <c r="BE675" i="11"/>
  <c r="BF675" i="11"/>
  <c r="BG675" i="11"/>
  <c r="BH675" i="11"/>
  <c r="BI675" i="11"/>
  <c r="BJ675" i="11"/>
  <c r="BK675" i="11"/>
  <c r="BL675" i="11"/>
  <c r="BM675" i="11"/>
  <c r="BN675" i="11"/>
  <c r="BO675" i="11"/>
  <c r="BP675" i="11"/>
  <c r="BQ675" i="11"/>
  <c r="BB675" i="11"/>
  <c r="BC675" i="11"/>
  <c r="BS675" i="11"/>
  <c r="BT675" i="11"/>
  <c r="BU675" i="11"/>
  <c r="BV675" i="11"/>
  <c r="BW675" i="11"/>
  <c r="BX675" i="11"/>
  <c r="BY675" i="11"/>
  <c r="CA675" i="11"/>
  <c r="CD675" i="11"/>
  <c r="CE675" i="11"/>
  <c r="C676" i="11"/>
  <c r="G676" i="11" a="1"/>
  <c r="G676" i="11"/>
  <c r="I676" i="11" a="1"/>
  <c r="I676" i="11"/>
  <c r="BA676" i="11"/>
  <c r="BD676" i="11"/>
  <c r="BE676" i="11"/>
  <c r="BF676" i="11"/>
  <c r="BG676" i="11"/>
  <c r="BH676" i="11"/>
  <c r="BI676" i="11"/>
  <c r="BJ676" i="11"/>
  <c r="BK676" i="11"/>
  <c r="BL676" i="11"/>
  <c r="BM676" i="11"/>
  <c r="BN676" i="11"/>
  <c r="BO676" i="11"/>
  <c r="BP676" i="11"/>
  <c r="BQ676" i="11"/>
  <c r="BB676" i="11"/>
  <c r="BC676" i="11"/>
  <c r="BS676" i="11"/>
  <c r="BT676" i="11"/>
  <c r="BU676" i="11"/>
  <c r="BV676" i="11"/>
  <c r="BW676" i="11"/>
  <c r="BX676" i="11"/>
  <c r="BY676" i="11"/>
  <c r="CA676" i="11"/>
  <c r="CD676" i="11"/>
  <c r="CE676" i="11"/>
  <c r="C677" i="11"/>
  <c r="G677" i="11" a="1"/>
  <c r="G677" i="11"/>
  <c r="I677" i="11" a="1"/>
  <c r="I677" i="11"/>
  <c r="BA677" i="11"/>
  <c r="BD677" i="11"/>
  <c r="BE677" i="11"/>
  <c r="BF677" i="11"/>
  <c r="BG677" i="11"/>
  <c r="BH677" i="11"/>
  <c r="BI677" i="11"/>
  <c r="BJ677" i="11"/>
  <c r="BK677" i="11"/>
  <c r="BL677" i="11"/>
  <c r="BM677" i="11"/>
  <c r="BN677" i="11"/>
  <c r="BO677" i="11"/>
  <c r="BP677" i="11"/>
  <c r="BQ677" i="11"/>
  <c r="BB677" i="11"/>
  <c r="BC677" i="11"/>
  <c r="BS677" i="11"/>
  <c r="BT677" i="11"/>
  <c r="BU677" i="11"/>
  <c r="BV677" i="11"/>
  <c r="BW677" i="11"/>
  <c r="BX677" i="11"/>
  <c r="BY677" i="11"/>
  <c r="CA677" i="11"/>
  <c r="CD677" i="11"/>
  <c r="CE677" i="11"/>
  <c r="C678" i="11"/>
  <c r="G678" i="11" a="1"/>
  <c r="G678" i="11"/>
  <c r="I678" i="11" a="1"/>
  <c r="I678" i="11"/>
  <c r="BA678" i="11"/>
  <c r="BD678" i="11"/>
  <c r="BE678" i="11"/>
  <c r="BF678" i="11"/>
  <c r="BG678" i="11"/>
  <c r="BH678" i="11"/>
  <c r="BI678" i="11"/>
  <c r="BJ678" i="11"/>
  <c r="BK678" i="11"/>
  <c r="BL678" i="11"/>
  <c r="BM678" i="11"/>
  <c r="BN678" i="11"/>
  <c r="BO678" i="11"/>
  <c r="BP678" i="11"/>
  <c r="BQ678" i="11"/>
  <c r="BB678" i="11"/>
  <c r="BC678" i="11"/>
  <c r="BS678" i="11"/>
  <c r="BT678" i="11"/>
  <c r="BU678" i="11"/>
  <c r="BV678" i="11"/>
  <c r="BW678" i="11"/>
  <c r="BX678" i="11"/>
  <c r="BY678" i="11"/>
  <c r="CA678" i="11"/>
  <c r="CD678" i="11"/>
  <c r="CE678" i="11"/>
  <c r="C679" i="11"/>
  <c r="G679" i="11" a="1"/>
  <c r="G679" i="11"/>
  <c r="I679" i="11" a="1"/>
  <c r="I679" i="11"/>
  <c r="BA679" i="11"/>
  <c r="BD679" i="11"/>
  <c r="BE679" i="11"/>
  <c r="BF679" i="11"/>
  <c r="BG679" i="11"/>
  <c r="BH679" i="11"/>
  <c r="BI679" i="11"/>
  <c r="BJ679" i="11"/>
  <c r="BK679" i="11"/>
  <c r="BL679" i="11"/>
  <c r="BM679" i="11"/>
  <c r="BN679" i="11"/>
  <c r="BO679" i="11"/>
  <c r="BP679" i="11"/>
  <c r="BQ679" i="11"/>
  <c r="BB679" i="11"/>
  <c r="BC679" i="11"/>
  <c r="BS679" i="11"/>
  <c r="BT679" i="11"/>
  <c r="BU679" i="11"/>
  <c r="BV679" i="11"/>
  <c r="BW679" i="11"/>
  <c r="BX679" i="11"/>
  <c r="BY679" i="11"/>
  <c r="CA679" i="11"/>
  <c r="CD679" i="11"/>
  <c r="CE679" i="11"/>
  <c r="C680" i="11"/>
  <c r="G680" i="11" a="1"/>
  <c r="G680" i="11"/>
  <c r="I680" i="11" a="1"/>
  <c r="I680" i="11"/>
  <c r="BA680" i="11"/>
  <c r="BD680" i="11"/>
  <c r="BE680" i="11"/>
  <c r="BF680" i="11"/>
  <c r="BG680" i="11"/>
  <c r="BH680" i="11"/>
  <c r="BI680" i="11"/>
  <c r="BJ680" i="11"/>
  <c r="BK680" i="11"/>
  <c r="BL680" i="11"/>
  <c r="BM680" i="11"/>
  <c r="BN680" i="11"/>
  <c r="BO680" i="11"/>
  <c r="BP680" i="11"/>
  <c r="BQ680" i="11"/>
  <c r="BB680" i="11"/>
  <c r="BC680" i="11"/>
  <c r="BS680" i="11"/>
  <c r="BT680" i="11"/>
  <c r="BU680" i="11"/>
  <c r="BV680" i="11"/>
  <c r="BW680" i="11"/>
  <c r="BX680" i="11"/>
  <c r="BY680" i="11"/>
  <c r="CA680" i="11"/>
  <c r="CD680" i="11"/>
  <c r="CE680" i="11"/>
  <c r="C681" i="11"/>
  <c r="G681" i="11" a="1"/>
  <c r="G681" i="11"/>
  <c r="I681" i="11" a="1"/>
  <c r="I681" i="11"/>
  <c r="BA681" i="11"/>
  <c r="BD681" i="11"/>
  <c r="BE681" i="11"/>
  <c r="BF681" i="11"/>
  <c r="BG681" i="11"/>
  <c r="BH681" i="11"/>
  <c r="BI681" i="11"/>
  <c r="BJ681" i="11"/>
  <c r="BK681" i="11"/>
  <c r="BL681" i="11"/>
  <c r="BM681" i="11"/>
  <c r="BN681" i="11"/>
  <c r="BO681" i="11"/>
  <c r="BP681" i="11"/>
  <c r="BQ681" i="11"/>
  <c r="BB681" i="11"/>
  <c r="BC681" i="11"/>
  <c r="BS681" i="11"/>
  <c r="BT681" i="11"/>
  <c r="BU681" i="11"/>
  <c r="BV681" i="11"/>
  <c r="BW681" i="11"/>
  <c r="BX681" i="11"/>
  <c r="BY681" i="11"/>
  <c r="CA681" i="11"/>
  <c r="CD681" i="11"/>
  <c r="CE681" i="11"/>
  <c r="C682" i="11"/>
  <c r="G682" i="11" a="1"/>
  <c r="G682" i="11"/>
  <c r="I682" i="11" a="1"/>
  <c r="I682" i="11"/>
  <c r="BA682" i="11"/>
  <c r="BD682" i="11"/>
  <c r="BE682" i="11"/>
  <c r="BF682" i="11"/>
  <c r="BG682" i="11"/>
  <c r="BH682" i="11"/>
  <c r="BI682" i="11"/>
  <c r="BJ682" i="11"/>
  <c r="BK682" i="11"/>
  <c r="BL682" i="11"/>
  <c r="BM682" i="11"/>
  <c r="BN682" i="11"/>
  <c r="BO682" i="11"/>
  <c r="BP682" i="11"/>
  <c r="BQ682" i="11"/>
  <c r="BB682" i="11"/>
  <c r="BC682" i="11"/>
  <c r="BS682" i="11"/>
  <c r="BT682" i="11"/>
  <c r="BU682" i="11"/>
  <c r="BV682" i="11"/>
  <c r="BW682" i="11"/>
  <c r="BX682" i="11"/>
  <c r="BY682" i="11"/>
  <c r="CA682" i="11"/>
  <c r="CD682" i="11"/>
  <c r="CE682" i="11"/>
  <c r="C683" i="11"/>
  <c r="G683" i="11" a="1"/>
  <c r="G683" i="11"/>
  <c r="I683" i="11" a="1"/>
  <c r="I683" i="11"/>
  <c r="BA683" i="11"/>
  <c r="BD683" i="11"/>
  <c r="BE683" i="11"/>
  <c r="BF683" i="11"/>
  <c r="BG683" i="11"/>
  <c r="BH683" i="11"/>
  <c r="BI683" i="11"/>
  <c r="BJ683" i="11"/>
  <c r="BK683" i="11"/>
  <c r="BL683" i="11"/>
  <c r="BM683" i="11"/>
  <c r="BN683" i="11"/>
  <c r="BO683" i="11"/>
  <c r="BP683" i="11"/>
  <c r="BQ683" i="11"/>
  <c r="BB683" i="11"/>
  <c r="BC683" i="11"/>
  <c r="BS683" i="11"/>
  <c r="BT683" i="11"/>
  <c r="BU683" i="11"/>
  <c r="BV683" i="11"/>
  <c r="BW683" i="11"/>
  <c r="BX683" i="11"/>
  <c r="BY683" i="11"/>
  <c r="CA683" i="11"/>
  <c r="CD683" i="11"/>
  <c r="CE683" i="11"/>
  <c r="C684" i="11"/>
  <c r="G684" i="11" a="1"/>
  <c r="G684" i="11"/>
  <c r="I684" i="11" a="1"/>
  <c r="I684" i="11"/>
  <c r="BA684" i="11"/>
  <c r="BD684" i="11"/>
  <c r="BE684" i="11"/>
  <c r="BF684" i="11"/>
  <c r="BG684" i="11"/>
  <c r="BH684" i="11"/>
  <c r="BI684" i="11"/>
  <c r="BJ684" i="11"/>
  <c r="BK684" i="11"/>
  <c r="BL684" i="11"/>
  <c r="BM684" i="11"/>
  <c r="BN684" i="11"/>
  <c r="BO684" i="11"/>
  <c r="BP684" i="11"/>
  <c r="BQ684" i="11"/>
  <c r="BB684" i="11"/>
  <c r="BC684" i="11"/>
  <c r="BS684" i="11"/>
  <c r="BT684" i="11"/>
  <c r="BU684" i="11"/>
  <c r="BV684" i="11"/>
  <c r="BW684" i="11"/>
  <c r="BX684" i="11"/>
  <c r="BY684" i="11"/>
  <c r="CA684" i="11"/>
  <c r="CD684" i="11"/>
  <c r="CE684" i="11"/>
  <c r="C685" i="11"/>
  <c r="G685" i="11" a="1"/>
  <c r="G685" i="11"/>
  <c r="I685" i="11" a="1"/>
  <c r="I685" i="11"/>
  <c r="BA685" i="11"/>
  <c r="BD685" i="11"/>
  <c r="BE685" i="11"/>
  <c r="BF685" i="11"/>
  <c r="BG685" i="11"/>
  <c r="BH685" i="11"/>
  <c r="BI685" i="11"/>
  <c r="BJ685" i="11"/>
  <c r="BK685" i="11"/>
  <c r="BL685" i="11"/>
  <c r="BM685" i="11"/>
  <c r="BN685" i="11"/>
  <c r="BO685" i="11"/>
  <c r="BP685" i="11"/>
  <c r="BQ685" i="11"/>
  <c r="BB685" i="11"/>
  <c r="BC685" i="11"/>
  <c r="BS685" i="11"/>
  <c r="BT685" i="11"/>
  <c r="BU685" i="11"/>
  <c r="BV685" i="11"/>
  <c r="BW685" i="11"/>
  <c r="BX685" i="11"/>
  <c r="BY685" i="11"/>
  <c r="CA685" i="11"/>
  <c r="CD685" i="11"/>
  <c r="CE685" i="11"/>
  <c r="C686" i="11"/>
  <c r="G686" i="11" a="1"/>
  <c r="G686" i="11"/>
  <c r="I686" i="11" a="1"/>
  <c r="I686" i="11"/>
  <c r="BA686" i="11"/>
  <c r="BD686" i="11"/>
  <c r="BE686" i="11"/>
  <c r="BF686" i="11"/>
  <c r="BG686" i="11"/>
  <c r="BH686" i="11"/>
  <c r="BI686" i="11"/>
  <c r="BJ686" i="11"/>
  <c r="BK686" i="11"/>
  <c r="BL686" i="11"/>
  <c r="BM686" i="11"/>
  <c r="BN686" i="11"/>
  <c r="BO686" i="11"/>
  <c r="BP686" i="11"/>
  <c r="BQ686" i="11"/>
  <c r="BB686" i="11"/>
  <c r="BC686" i="11"/>
  <c r="BS686" i="11"/>
  <c r="BT686" i="11"/>
  <c r="BU686" i="11"/>
  <c r="BV686" i="11"/>
  <c r="BW686" i="11"/>
  <c r="BX686" i="11"/>
  <c r="BY686" i="11"/>
  <c r="CA686" i="11"/>
  <c r="CD686" i="11"/>
  <c r="CE686" i="11"/>
  <c r="C687" i="11"/>
  <c r="G687" i="11" a="1"/>
  <c r="G687" i="11"/>
  <c r="I687" i="11" a="1"/>
  <c r="I687" i="11"/>
  <c r="BA687" i="11"/>
  <c r="BD687" i="11"/>
  <c r="BE687" i="11"/>
  <c r="BF687" i="11"/>
  <c r="BG687" i="11"/>
  <c r="BH687" i="11"/>
  <c r="BI687" i="11"/>
  <c r="BJ687" i="11"/>
  <c r="BK687" i="11"/>
  <c r="BL687" i="11"/>
  <c r="BM687" i="11"/>
  <c r="BN687" i="11"/>
  <c r="BO687" i="11"/>
  <c r="BP687" i="11"/>
  <c r="BQ687" i="11"/>
  <c r="BB687" i="11"/>
  <c r="BC687" i="11"/>
  <c r="BS687" i="11"/>
  <c r="BT687" i="11"/>
  <c r="BU687" i="11"/>
  <c r="BV687" i="11"/>
  <c r="BW687" i="11"/>
  <c r="BX687" i="11"/>
  <c r="BY687" i="11"/>
  <c r="CA687" i="11"/>
  <c r="CD687" i="11"/>
  <c r="CE687" i="11"/>
  <c r="C688" i="11"/>
  <c r="G688" i="11" a="1"/>
  <c r="G688" i="11"/>
  <c r="I688" i="11" a="1"/>
  <c r="I688" i="11"/>
  <c r="BA688" i="11"/>
  <c r="BD688" i="11"/>
  <c r="BE688" i="11"/>
  <c r="BF688" i="11"/>
  <c r="BG688" i="11"/>
  <c r="BH688" i="11"/>
  <c r="BI688" i="11"/>
  <c r="BJ688" i="11"/>
  <c r="BK688" i="11"/>
  <c r="BL688" i="11"/>
  <c r="BM688" i="11"/>
  <c r="BN688" i="11"/>
  <c r="BO688" i="11"/>
  <c r="BP688" i="11"/>
  <c r="BQ688" i="11"/>
  <c r="BB688" i="11"/>
  <c r="BC688" i="11"/>
  <c r="BS688" i="11"/>
  <c r="BT688" i="11"/>
  <c r="BU688" i="11"/>
  <c r="BV688" i="11"/>
  <c r="BW688" i="11"/>
  <c r="BX688" i="11"/>
  <c r="BY688" i="11"/>
  <c r="CA688" i="11"/>
  <c r="CD688" i="11"/>
  <c r="CE688" i="11"/>
  <c r="C689" i="11"/>
  <c r="G689" i="11" a="1"/>
  <c r="G689" i="11"/>
  <c r="I689" i="11" a="1"/>
  <c r="I689" i="11"/>
  <c r="BA689" i="11"/>
  <c r="BD689" i="11"/>
  <c r="BE689" i="11"/>
  <c r="BF689" i="11"/>
  <c r="BG689" i="11"/>
  <c r="BH689" i="11"/>
  <c r="BI689" i="11"/>
  <c r="BJ689" i="11"/>
  <c r="BK689" i="11"/>
  <c r="BL689" i="11"/>
  <c r="BM689" i="11"/>
  <c r="BN689" i="11"/>
  <c r="BO689" i="11"/>
  <c r="BP689" i="11"/>
  <c r="BQ689" i="11"/>
  <c r="BB689" i="11"/>
  <c r="BC689" i="11"/>
  <c r="BS689" i="11"/>
  <c r="BT689" i="11"/>
  <c r="BU689" i="11"/>
  <c r="BV689" i="11"/>
  <c r="BW689" i="11"/>
  <c r="BX689" i="11"/>
  <c r="BY689" i="11"/>
  <c r="CA689" i="11"/>
  <c r="CD689" i="11"/>
  <c r="CE689" i="11"/>
  <c r="C690" i="11"/>
  <c r="G690" i="11" a="1"/>
  <c r="G690" i="11"/>
  <c r="I690" i="11" a="1"/>
  <c r="I690" i="11"/>
  <c r="BA690" i="11"/>
  <c r="BD690" i="11"/>
  <c r="BE690" i="11"/>
  <c r="BF690" i="11"/>
  <c r="BG690" i="11"/>
  <c r="BH690" i="11"/>
  <c r="BI690" i="11"/>
  <c r="BJ690" i="11"/>
  <c r="BK690" i="11"/>
  <c r="BL690" i="11"/>
  <c r="BM690" i="11"/>
  <c r="BN690" i="11"/>
  <c r="BO690" i="11"/>
  <c r="BP690" i="11"/>
  <c r="BQ690" i="11"/>
  <c r="BB690" i="11"/>
  <c r="BC690" i="11"/>
  <c r="BS690" i="11"/>
  <c r="BT690" i="11"/>
  <c r="BU690" i="11"/>
  <c r="BV690" i="11"/>
  <c r="BW690" i="11"/>
  <c r="BX690" i="11"/>
  <c r="BY690" i="11"/>
  <c r="CA690" i="11"/>
  <c r="CD690" i="11"/>
  <c r="CE690" i="11"/>
  <c r="C691" i="11"/>
  <c r="G691" i="11" a="1"/>
  <c r="G691" i="11"/>
  <c r="I691" i="11" a="1"/>
  <c r="I691" i="11"/>
  <c r="BA691" i="11"/>
  <c r="BD691" i="11"/>
  <c r="BE691" i="11"/>
  <c r="BF691" i="11"/>
  <c r="BG691" i="11"/>
  <c r="BH691" i="11"/>
  <c r="BI691" i="11"/>
  <c r="BJ691" i="11"/>
  <c r="BK691" i="11"/>
  <c r="BL691" i="11"/>
  <c r="BM691" i="11"/>
  <c r="BN691" i="11"/>
  <c r="BO691" i="11"/>
  <c r="BP691" i="11"/>
  <c r="BQ691" i="11"/>
  <c r="BB691" i="11"/>
  <c r="BC691" i="11"/>
  <c r="BS691" i="11"/>
  <c r="BT691" i="11"/>
  <c r="BU691" i="11"/>
  <c r="BV691" i="11"/>
  <c r="BW691" i="11"/>
  <c r="BX691" i="11"/>
  <c r="BY691" i="11"/>
  <c r="CA691" i="11"/>
  <c r="CD691" i="11"/>
  <c r="CE691" i="11"/>
  <c r="C692" i="11"/>
  <c r="G692" i="11" a="1"/>
  <c r="G692" i="11"/>
  <c r="I692" i="11" a="1"/>
  <c r="I692" i="11"/>
  <c r="BA692" i="11"/>
  <c r="BD692" i="11"/>
  <c r="BE692" i="11"/>
  <c r="BF692" i="11"/>
  <c r="BG692" i="11"/>
  <c r="BH692" i="11"/>
  <c r="BI692" i="11"/>
  <c r="BJ692" i="11"/>
  <c r="BK692" i="11"/>
  <c r="BL692" i="11"/>
  <c r="BM692" i="11"/>
  <c r="BN692" i="11"/>
  <c r="BO692" i="11"/>
  <c r="BP692" i="11"/>
  <c r="BQ692" i="11"/>
  <c r="BB692" i="11"/>
  <c r="BC692" i="11"/>
  <c r="BS692" i="11"/>
  <c r="BT692" i="11"/>
  <c r="BU692" i="11"/>
  <c r="BV692" i="11"/>
  <c r="BW692" i="11"/>
  <c r="BX692" i="11"/>
  <c r="BY692" i="11"/>
  <c r="CA692" i="11"/>
  <c r="CD692" i="11"/>
  <c r="CE692" i="11"/>
  <c r="C693" i="11"/>
  <c r="G693" i="11" a="1"/>
  <c r="G693" i="11"/>
  <c r="I693" i="11" a="1"/>
  <c r="I693" i="11"/>
  <c r="BA693" i="11"/>
  <c r="BD693" i="11"/>
  <c r="BE693" i="11"/>
  <c r="BF693" i="11"/>
  <c r="BG693" i="11"/>
  <c r="BH693" i="11"/>
  <c r="BI693" i="11"/>
  <c r="BJ693" i="11"/>
  <c r="BK693" i="11"/>
  <c r="BL693" i="11"/>
  <c r="BM693" i="11"/>
  <c r="BN693" i="11"/>
  <c r="BO693" i="11"/>
  <c r="BP693" i="11"/>
  <c r="BQ693" i="11"/>
  <c r="BB693" i="11"/>
  <c r="BC693" i="11"/>
  <c r="BS693" i="11"/>
  <c r="BT693" i="11"/>
  <c r="BU693" i="11"/>
  <c r="BV693" i="11"/>
  <c r="BW693" i="11"/>
  <c r="BX693" i="11"/>
  <c r="BY693" i="11"/>
  <c r="CA693" i="11"/>
  <c r="CD693" i="11"/>
  <c r="CE693" i="11"/>
  <c r="C694" i="11"/>
  <c r="G694" i="11" a="1"/>
  <c r="G694" i="11"/>
  <c r="I694" i="11" a="1"/>
  <c r="I694" i="11"/>
  <c r="BA694" i="11"/>
  <c r="BD694" i="11"/>
  <c r="BE694" i="11"/>
  <c r="BF694" i="11"/>
  <c r="BG694" i="11"/>
  <c r="BH694" i="11"/>
  <c r="BI694" i="11"/>
  <c r="BJ694" i="11"/>
  <c r="BK694" i="11"/>
  <c r="BL694" i="11"/>
  <c r="BM694" i="11"/>
  <c r="BN694" i="11"/>
  <c r="BO694" i="11"/>
  <c r="BP694" i="11"/>
  <c r="BQ694" i="11"/>
  <c r="BB694" i="11"/>
  <c r="BC694" i="11"/>
  <c r="BS694" i="11"/>
  <c r="BT694" i="11"/>
  <c r="BU694" i="11"/>
  <c r="BV694" i="11"/>
  <c r="BW694" i="11"/>
  <c r="BX694" i="11"/>
  <c r="BY694" i="11"/>
  <c r="CA694" i="11"/>
  <c r="CD694" i="11"/>
  <c r="CE694" i="11"/>
  <c r="C695" i="11"/>
  <c r="G695" i="11" a="1"/>
  <c r="G695" i="11"/>
  <c r="I695" i="11" a="1"/>
  <c r="I695" i="11"/>
  <c r="BA695" i="11"/>
  <c r="BD695" i="11"/>
  <c r="BE695" i="11"/>
  <c r="BF695" i="11"/>
  <c r="BG695" i="11"/>
  <c r="BH695" i="11"/>
  <c r="BI695" i="11"/>
  <c r="BJ695" i="11"/>
  <c r="BK695" i="11"/>
  <c r="BL695" i="11"/>
  <c r="BM695" i="11"/>
  <c r="BN695" i="11"/>
  <c r="BO695" i="11"/>
  <c r="BP695" i="11"/>
  <c r="BQ695" i="11"/>
  <c r="BB695" i="11"/>
  <c r="BC695" i="11"/>
  <c r="BS695" i="11"/>
  <c r="BT695" i="11"/>
  <c r="BU695" i="11"/>
  <c r="BV695" i="11"/>
  <c r="BW695" i="11"/>
  <c r="BX695" i="11"/>
  <c r="BY695" i="11"/>
  <c r="CA695" i="11"/>
  <c r="CD695" i="11"/>
  <c r="CE695" i="11"/>
  <c r="C696" i="11"/>
  <c r="G696" i="11" a="1"/>
  <c r="G696" i="11"/>
  <c r="I696" i="11" a="1"/>
  <c r="I696" i="11"/>
  <c r="BA696" i="11"/>
  <c r="BD696" i="11"/>
  <c r="BE696" i="11"/>
  <c r="BF696" i="11"/>
  <c r="BG696" i="11"/>
  <c r="BH696" i="11"/>
  <c r="BI696" i="11"/>
  <c r="BJ696" i="11"/>
  <c r="BK696" i="11"/>
  <c r="BL696" i="11"/>
  <c r="BM696" i="11"/>
  <c r="BN696" i="11"/>
  <c r="BO696" i="11"/>
  <c r="BP696" i="11"/>
  <c r="BQ696" i="11"/>
  <c r="BB696" i="11"/>
  <c r="BC696" i="11"/>
  <c r="BS696" i="11"/>
  <c r="BT696" i="11"/>
  <c r="BU696" i="11"/>
  <c r="BV696" i="11"/>
  <c r="BW696" i="11"/>
  <c r="BX696" i="11"/>
  <c r="BY696" i="11"/>
  <c r="CA696" i="11"/>
  <c r="CD696" i="11"/>
  <c r="CE696" i="11"/>
  <c r="C697" i="11"/>
  <c r="G697" i="11" a="1"/>
  <c r="G697" i="11"/>
  <c r="I697" i="11" a="1"/>
  <c r="I697" i="11"/>
  <c r="BA697" i="11"/>
  <c r="BD697" i="11"/>
  <c r="BE697" i="11"/>
  <c r="BF697" i="11"/>
  <c r="BG697" i="11"/>
  <c r="BH697" i="11"/>
  <c r="BI697" i="11"/>
  <c r="BJ697" i="11"/>
  <c r="BK697" i="11"/>
  <c r="BL697" i="11"/>
  <c r="BM697" i="11"/>
  <c r="BN697" i="11"/>
  <c r="BO697" i="11"/>
  <c r="BP697" i="11"/>
  <c r="BQ697" i="11"/>
  <c r="BB697" i="11"/>
  <c r="BC697" i="11"/>
  <c r="BS697" i="11"/>
  <c r="BT697" i="11"/>
  <c r="BU697" i="11"/>
  <c r="BV697" i="11"/>
  <c r="BW697" i="11"/>
  <c r="BX697" i="11"/>
  <c r="BY697" i="11"/>
  <c r="CA697" i="11"/>
  <c r="CD697" i="11"/>
  <c r="CE697" i="11"/>
  <c r="C698" i="11"/>
  <c r="G698" i="11" a="1"/>
  <c r="G698" i="11"/>
  <c r="I698" i="11" a="1"/>
  <c r="I698" i="11"/>
  <c r="BA698" i="11"/>
  <c r="BD698" i="11"/>
  <c r="BE698" i="11"/>
  <c r="BF698" i="11"/>
  <c r="BG698" i="11"/>
  <c r="BH698" i="11"/>
  <c r="BI698" i="11"/>
  <c r="BJ698" i="11"/>
  <c r="BK698" i="11"/>
  <c r="BL698" i="11"/>
  <c r="BM698" i="11"/>
  <c r="BN698" i="11"/>
  <c r="BO698" i="11"/>
  <c r="BP698" i="11"/>
  <c r="BQ698" i="11"/>
  <c r="BB698" i="11"/>
  <c r="BC698" i="11"/>
  <c r="BS698" i="11"/>
  <c r="BT698" i="11"/>
  <c r="BU698" i="11"/>
  <c r="BV698" i="11"/>
  <c r="BW698" i="11"/>
  <c r="BX698" i="11"/>
  <c r="BY698" i="11"/>
  <c r="CA698" i="11"/>
  <c r="CD698" i="11"/>
  <c r="CE698" i="11"/>
  <c r="C699" i="11"/>
  <c r="G699" i="11" a="1"/>
  <c r="G699" i="11"/>
  <c r="I699" i="11" a="1"/>
  <c r="I699" i="11"/>
  <c r="BA699" i="11"/>
  <c r="BD699" i="11"/>
  <c r="BE699" i="11"/>
  <c r="BF699" i="11"/>
  <c r="BG699" i="11"/>
  <c r="BH699" i="11"/>
  <c r="BI699" i="11"/>
  <c r="BJ699" i="11"/>
  <c r="BK699" i="11"/>
  <c r="BL699" i="11"/>
  <c r="BM699" i="11"/>
  <c r="BN699" i="11"/>
  <c r="BO699" i="11"/>
  <c r="BP699" i="11"/>
  <c r="BQ699" i="11"/>
  <c r="BB699" i="11"/>
  <c r="BC699" i="11"/>
  <c r="BS699" i="11"/>
  <c r="BT699" i="11"/>
  <c r="BU699" i="11"/>
  <c r="BV699" i="11"/>
  <c r="BW699" i="11"/>
  <c r="BX699" i="11"/>
  <c r="BY699" i="11"/>
  <c r="CA699" i="11"/>
  <c r="CD699" i="11"/>
  <c r="CE699" i="11"/>
  <c r="C700" i="11"/>
  <c r="G700" i="11" a="1"/>
  <c r="G700" i="11"/>
  <c r="I700" i="11" a="1"/>
  <c r="I700" i="11"/>
  <c r="BA700" i="11"/>
  <c r="BD700" i="11"/>
  <c r="BE700" i="11"/>
  <c r="BF700" i="11"/>
  <c r="BG700" i="11"/>
  <c r="BH700" i="11"/>
  <c r="BI700" i="11"/>
  <c r="BJ700" i="11"/>
  <c r="BK700" i="11"/>
  <c r="BL700" i="11"/>
  <c r="BM700" i="11"/>
  <c r="BN700" i="11"/>
  <c r="BO700" i="11"/>
  <c r="BP700" i="11"/>
  <c r="BQ700" i="11"/>
  <c r="BB700" i="11"/>
  <c r="BC700" i="11"/>
  <c r="BS700" i="11"/>
  <c r="BT700" i="11"/>
  <c r="BU700" i="11"/>
  <c r="BV700" i="11"/>
  <c r="BW700" i="11"/>
  <c r="BX700" i="11"/>
  <c r="BY700" i="11"/>
  <c r="CA700" i="11"/>
  <c r="CD700" i="11"/>
  <c r="CE700" i="11"/>
  <c r="B5" i="21"/>
  <c r="G24" i="11" a="1"/>
  <c r="G24" i="11"/>
  <c r="B6" i="21"/>
  <c r="G25" i="11" a="1"/>
  <c r="G25" i="11"/>
  <c r="B7" i="21"/>
  <c r="G26" i="11" a="1"/>
  <c r="G26" i="11"/>
  <c r="B8" i="21"/>
  <c r="G27" i="11" a="1"/>
  <c r="G27" i="11"/>
  <c r="B4" i="21"/>
  <c r="G23" i="11" a="1"/>
  <c r="G23" i="11"/>
  <c r="B3" i="21"/>
  <c r="I22" i="11" a="1"/>
  <c r="I22" i="11"/>
  <c r="I23" i="11" a="1"/>
  <c r="I23" i="11"/>
  <c r="I24" i="11" a="1"/>
  <c r="I24" i="11"/>
  <c r="I25" i="11" a="1"/>
  <c r="I25" i="11"/>
  <c r="I26" i="11" a="1"/>
  <c r="I26" i="11"/>
  <c r="I27" i="11" a="1"/>
  <c r="I27" i="11"/>
  <c r="B9" i="21"/>
  <c r="I28" i="11" a="1"/>
  <c r="I28" i="11"/>
  <c r="B10" i="21"/>
  <c r="I29" i="11" a="1"/>
  <c r="I29" i="11"/>
  <c r="B11" i="21"/>
  <c r="I30" i="11" a="1"/>
  <c r="I30" i="11"/>
  <c r="B12" i="21"/>
  <c r="I31" i="11" a="1"/>
  <c r="I31" i="11"/>
  <c r="B13" i="21"/>
  <c r="I32" i="11" a="1"/>
  <c r="I32" i="11"/>
  <c r="B14" i="21"/>
  <c r="I33" i="11" a="1"/>
  <c r="I33" i="11"/>
  <c r="B15" i="21"/>
  <c r="I34" i="11" a="1"/>
  <c r="I34" i="11"/>
  <c r="B16" i="21"/>
  <c r="I35" i="11" a="1"/>
  <c r="I35" i="11"/>
  <c r="B17" i="21"/>
  <c r="I36" i="11" a="1"/>
  <c r="I36" i="11"/>
  <c r="B18" i="21"/>
  <c r="I37" i="11" a="1"/>
  <c r="I37" i="11"/>
  <c r="B19" i="21"/>
  <c r="I38" i="11" a="1"/>
  <c r="I38" i="11"/>
  <c r="B20" i="21"/>
  <c r="I39" i="11" a="1"/>
  <c r="I39" i="11"/>
  <c r="B21" i="21"/>
  <c r="I40" i="11" a="1"/>
  <c r="I40" i="11"/>
  <c r="B22" i="21"/>
  <c r="I41" i="11" a="1"/>
  <c r="I41" i="11"/>
  <c r="B23" i="21"/>
  <c r="I42" i="11" a="1"/>
  <c r="I42" i="11"/>
  <c r="B24" i="21"/>
  <c r="I43" i="11" a="1"/>
  <c r="I43" i="11"/>
  <c r="B25" i="21"/>
  <c r="I44" i="11" a="1"/>
  <c r="I44" i="11"/>
  <c r="B26" i="21"/>
  <c r="I45" i="11" a="1"/>
  <c r="I45" i="11"/>
  <c r="B27" i="21"/>
  <c r="I46" i="11" a="1"/>
  <c r="I46" i="11"/>
  <c r="B28" i="21"/>
  <c r="I47" i="11" a="1"/>
  <c r="I47" i="11"/>
  <c r="B29" i="21"/>
  <c r="I48" i="11" a="1"/>
  <c r="I48" i="11"/>
  <c r="B30" i="21"/>
  <c r="I49" i="11" a="1"/>
  <c r="I49" i="11"/>
  <c r="B31" i="21"/>
  <c r="I50" i="11" a="1"/>
  <c r="I50" i="11"/>
  <c r="B32" i="21"/>
  <c r="I51" i="11" a="1"/>
  <c r="I51" i="11"/>
  <c r="B33" i="21"/>
  <c r="I52" i="11" a="1"/>
  <c r="I52" i="11"/>
  <c r="B34" i="21"/>
  <c r="I53" i="11" a="1"/>
  <c r="I53" i="11"/>
  <c r="B35" i="21"/>
  <c r="I54" i="11" a="1"/>
  <c r="I54" i="11"/>
  <c r="B36" i="21"/>
  <c r="I55" i="11" a="1"/>
  <c r="I55" i="11"/>
  <c r="B37" i="21"/>
  <c r="I56" i="11" a="1"/>
  <c r="I56" i="11"/>
  <c r="B38" i="21"/>
  <c r="I57" i="11" a="1"/>
  <c r="I57" i="11"/>
  <c r="B39" i="21"/>
  <c r="I58" i="11" a="1"/>
  <c r="I58" i="11"/>
  <c r="B40" i="21"/>
  <c r="I59" i="11" a="1"/>
  <c r="I59" i="11"/>
  <c r="B41" i="21"/>
  <c r="I60" i="11" a="1"/>
  <c r="I60" i="11"/>
  <c r="B42" i="21"/>
  <c r="I61" i="11" a="1"/>
  <c r="I61" i="11"/>
  <c r="B43" i="21"/>
  <c r="I62" i="11" a="1"/>
  <c r="I62" i="11"/>
  <c r="B44" i="21"/>
  <c r="I63" i="11" a="1"/>
  <c r="I63" i="11"/>
  <c r="B45" i="21"/>
  <c r="I64" i="11" a="1"/>
  <c r="I64" i="11"/>
  <c r="B46" i="21"/>
  <c r="I65" i="11" a="1"/>
  <c r="I65" i="11"/>
  <c r="B47" i="21"/>
  <c r="I66" i="11" a="1"/>
  <c r="I66" i="11"/>
  <c r="B48" i="21"/>
  <c r="I67" i="11" a="1"/>
  <c r="I67" i="11"/>
  <c r="B49" i="21"/>
  <c r="I68" i="11" a="1"/>
  <c r="I68" i="11"/>
  <c r="B50" i="21"/>
  <c r="I69" i="11" a="1"/>
  <c r="I69" i="11"/>
  <c r="B51" i="21"/>
  <c r="I70" i="11" a="1"/>
  <c r="I70" i="11"/>
  <c r="B52" i="21"/>
  <c r="I71" i="11" a="1"/>
  <c r="I71" i="11"/>
  <c r="B53" i="21"/>
  <c r="I72" i="11" a="1"/>
  <c r="I72" i="11"/>
  <c r="B54" i="21"/>
  <c r="I73" i="11" a="1"/>
  <c r="I73" i="11"/>
  <c r="B55" i="21"/>
  <c r="I74" i="11" a="1"/>
  <c r="I74" i="11"/>
  <c r="B56" i="21"/>
  <c r="I75" i="11" a="1"/>
  <c r="I75" i="11"/>
  <c r="B57" i="21"/>
  <c r="I76" i="11" a="1"/>
  <c r="I76" i="11"/>
  <c r="B58" i="21"/>
  <c r="I77" i="11" a="1"/>
  <c r="I77" i="11"/>
  <c r="B59" i="21"/>
  <c r="I78" i="11" a="1"/>
  <c r="I78" i="11"/>
  <c r="B60" i="21"/>
  <c r="I79" i="11" a="1"/>
  <c r="I79" i="11"/>
  <c r="B61" i="21"/>
  <c r="I80" i="11" a="1"/>
  <c r="I80" i="11"/>
  <c r="B62" i="21"/>
  <c r="I81" i="11" a="1"/>
  <c r="I81" i="11"/>
  <c r="B63" i="21"/>
  <c r="I82" i="11" a="1"/>
  <c r="I82" i="11"/>
  <c r="B64" i="21"/>
  <c r="I83" i="11" a="1"/>
  <c r="I83" i="11"/>
  <c r="B65" i="21"/>
  <c r="I84" i="11" a="1"/>
  <c r="I84" i="11"/>
  <c r="B66" i="21"/>
  <c r="I85" i="11" a="1"/>
  <c r="I85" i="11"/>
  <c r="B67" i="21"/>
  <c r="I86" i="11" a="1"/>
  <c r="I86" i="11"/>
  <c r="B68" i="21"/>
  <c r="I87" i="11" a="1"/>
  <c r="I87" i="11"/>
  <c r="B69" i="21"/>
  <c r="I88" i="11" a="1"/>
  <c r="I88" i="11"/>
  <c r="B70" i="21"/>
  <c r="I89" i="11" a="1"/>
  <c r="I89" i="11"/>
  <c r="B71" i="21"/>
  <c r="I90" i="11" a="1"/>
  <c r="I90" i="11"/>
  <c r="B72" i="21"/>
  <c r="I91" i="11" a="1"/>
  <c r="I91" i="11"/>
  <c r="B73" i="21"/>
  <c r="I92" i="11" a="1"/>
  <c r="I92" i="11"/>
  <c r="B74" i="21"/>
  <c r="I93" i="11" a="1"/>
  <c r="I93" i="11"/>
  <c r="B75" i="21"/>
  <c r="I94" i="11" a="1"/>
  <c r="I94" i="11"/>
  <c r="B76" i="21"/>
  <c r="I95" i="11" a="1"/>
  <c r="I95" i="11"/>
  <c r="B77" i="21"/>
  <c r="I96" i="11" a="1"/>
  <c r="I96" i="11"/>
  <c r="B78" i="21"/>
  <c r="I97" i="11" a="1"/>
  <c r="I97" i="11"/>
  <c r="B79" i="21"/>
  <c r="I98" i="11" a="1"/>
  <c r="I98" i="11"/>
  <c r="B80" i="21"/>
  <c r="I99" i="11" a="1"/>
  <c r="I99" i="11"/>
  <c r="B81" i="21"/>
  <c r="I100" i="11" a="1"/>
  <c r="I100" i="11"/>
  <c r="B82" i="21"/>
  <c r="I101" i="11" a="1"/>
  <c r="I101" i="11"/>
  <c r="B83" i="21"/>
  <c r="I102" i="11" a="1"/>
  <c r="I102" i="11"/>
  <c r="B84" i="21"/>
  <c r="I103" i="11" a="1"/>
  <c r="I103" i="11"/>
  <c r="B85" i="21"/>
  <c r="I104" i="11" a="1"/>
  <c r="I104" i="11"/>
  <c r="B86" i="21"/>
  <c r="I105" i="11" a="1"/>
  <c r="I105" i="11"/>
  <c r="B87" i="21"/>
  <c r="I106" i="11" a="1"/>
  <c r="I106" i="11"/>
  <c r="B88" i="21"/>
  <c r="I107" i="11" a="1"/>
  <c r="I107" i="11"/>
  <c r="B89" i="21"/>
  <c r="I108" i="11" a="1"/>
  <c r="I108" i="11"/>
  <c r="B90" i="21"/>
  <c r="I109" i="11" a="1"/>
  <c r="I109" i="11"/>
  <c r="B91" i="21"/>
  <c r="I110" i="11" a="1"/>
  <c r="I110" i="11"/>
  <c r="B92" i="21"/>
  <c r="I111" i="11" a="1"/>
  <c r="I111" i="11"/>
  <c r="B93" i="21"/>
  <c r="I112" i="11" a="1"/>
  <c r="I112" i="11"/>
  <c r="B94" i="21"/>
  <c r="I113" i="11" a="1"/>
  <c r="I113" i="11"/>
  <c r="B95" i="21"/>
  <c r="I114" i="11" a="1"/>
  <c r="I114" i="11"/>
  <c r="B96" i="21"/>
  <c r="I115" i="11" a="1"/>
  <c r="I115" i="11"/>
  <c r="B97" i="21"/>
  <c r="I116" i="11" a="1"/>
  <c r="I116" i="11"/>
  <c r="B98" i="21"/>
  <c r="I117" i="11" a="1"/>
  <c r="I117" i="11"/>
  <c r="B99" i="21"/>
  <c r="I118" i="11" a="1"/>
  <c r="I118" i="11"/>
  <c r="B100" i="21"/>
  <c r="I119" i="11" a="1"/>
  <c r="I119" i="11"/>
  <c r="B101" i="21"/>
  <c r="I120" i="11" a="1"/>
  <c r="I120" i="11"/>
  <c r="B102" i="21"/>
  <c r="I121" i="11" a="1"/>
  <c r="I121" i="11"/>
  <c r="B103" i="21"/>
  <c r="I122" i="11" a="1"/>
  <c r="I122" i="11"/>
  <c r="B104" i="21"/>
  <c r="I123" i="11" a="1"/>
  <c r="I123" i="11"/>
  <c r="B105" i="21"/>
  <c r="I124" i="11" a="1"/>
  <c r="I124" i="11"/>
  <c r="B106" i="21"/>
  <c r="I125" i="11" a="1"/>
  <c r="I125" i="11"/>
  <c r="B107" i="21"/>
  <c r="I126" i="11" a="1"/>
  <c r="I126" i="11"/>
  <c r="B108" i="21"/>
  <c r="I127" i="11" a="1"/>
  <c r="I127" i="11"/>
  <c r="B109" i="21"/>
  <c r="I128" i="11" a="1"/>
  <c r="I128" i="11"/>
  <c r="B110" i="21"/>
  <c r="I129" i="11" a="1"/>
  <c r="I129" i="11"/>
  <c r="B111" i="21"/>
  <c r="I130" i="11" a="1"/>
  <c r="I130" i="11"/>
  <c r="B112" i="21"/>
  <c r="I131" i="11" a="1"/>
  <c r="I131" i="11"/>
  <c r="B113" i="21"/>
  <c r="I132" i="11" a="1"/>
  <c r="I132" i="11"/>
  <c r="B114" i="21"/>
  <c r="I133" i="11" a="1"/>
  <c r="I133" i="11"/>
  <c r="B115" i="21"/>
  <c r="I134" i="11" a="1"/>
  <c r="I134" i="11"/>
  <c r="B116" i="21"/>
  <c r="I135" i="11" a="1"/>
  <c r="I135" i="11"/>
  <c r="B117" i="21"/>
  <c r="I136" i="11" a="1"/>
  <c r="I136" i="11"/>
  <c r="B118" i="21"/>
  <c r="I137" i="11" a="1"/>
  <c r="I137" i="11"/>
  <c r="B119" i="21"/>
  <c r="I138" i="11" a="1"/>
  <c r="I138" i="11"/>
  <c r="B120" i="21"/>
  <c r="I139" i="11" a="1"/>
  <c r="I139" i="11"/>
  <c r="B121" i="21"/>
  <c r="I140" i="11" a="1"/>
  <c r="I140" i="11"/>
  <c r="B122" i="21"/>
  <c r="I141" i="11" a="1"/>
  <c r="I141" i="11"/>
  <c r="B123" i="21"/>
  <c r="I142" i="11" a="1"/>
  <c r="I142" i="11"/>
  <c r="B124" i="21"/>
  <c r="I143" i="11" a="1"/>
  <c r="I143" i="11"/>
  <c r="B125" i="21"/>
  <c r="I144" i="11" a="1"/>
  <c r="I144" i="11"/>
  <c r="B126" i="21"/>
  <c r="I145" i="11" a="1"/>
  <c r="I145" i="11"/>
  <c r="B127" i="21"/>
  <c r="I146" i="11" a="1"/>
  <c r="I146" i="11"/>
  <c r="B128" i="21"/>
  <c r="I147" i="11" a="1"/>
  <c r="I147" i="11"/>
  <c r="B129" i="21"/>
  <c r="I148" i="11" a="1"/>
  <c r="I148" i="11"/>
  <c r="B130" i="21"/>
  <c r="I149" i="11" a="1"/>
  <c r="I149" i="11"/>
  <c r="B131" i="21"/>
  <c r="I150" i="11" a="1"/>
  <c r="I150" i="11"/>
  <c r="G22" i="11" a="1"/>
  <c r="G22" i="11"/>
  <c r="G28" i="11" a="1"/>
  <c r="G28" i="11"/>
  <c r="G29" i="11" a="1"/>
  <c r="G29" i="11"/>
  <c r="G30" i="11" a="1"/>
  <c r="G30" i="11"/>
  <c r="G31" i="11" a="1"/>
  <c r="G31" i="11"/>
  <c r="G32" i="11" a="1"/>
  <c r="G32" i="11"/>
  <c r="G33" i="11" a="1"/>
  <c r="G33" i="11"/>
  <c r="G34" i="11" a="1"/>
  <c r="G34" i="11"/>
  <c r="G35" i="11" a="1"/>
  <c r="G35" i="11"/>
  <c r="G36" i="11" a="1"/>
  <c r="G36" i="11"/>
  <c r="G37" i="11" a="1"/>
  <c r="G37" i="11"/>
  <c r="G38" i="11" a="1"/>
  <c r="G38" i="11"/>
  <c r="G39" i="11" a="1"/>
  <c r="G39" i="11"/>
  <c r="G40" i="11" a="1"/>
  <c r="G40" i="11"/>
  <c r="G41" i="11" a="1"/>
  <c r="G41" i="11"/>
  <c r="G42" i="11" a="1"/>
  <c r="G42" i="11"/>
  <c r="G43" i="11" a="1"/>
  <c r="G43" i="11"/>
  <c r="G44" i="11" a="1"/>
  <c r="G44" i="11"/>
  <c r="G45" i="11" a="1"/>
  <c r="G45" i="11"/>
  <c r="G46" i="11" a="1"/>
  <c r="G46" i="11"/>
  <c r="G47" i="11" a="1"/>
  <c r="G47" i="11"/>
  <c r="G48" i="11" a="1"/>
  <c r="G48" i="11"/>
  <c r="G49" i="11" a="1"/>
  <c r="G49" i="11"/>
  <c r="G50" i="11" a="1"/>
  <c r="G50" i="11"/>
  <c r="G51" i="11" a="1"/>
  <c r="G51" i="11"/>
  <c r="G52" i="11" a="1"/>
  <c r="G52" i="11"/>
  <c r="G53" i="11" a="1"/>
  <c r="G53" i="11"/>
  <c r="G54" i="11" a="1"/>
  <c r="G54" i="11"/>
  <c r="G55" i="11" a="1"/>
  <c r="G55" i="11"/>
  <c r="G56" i="11" a="1"/>
  <c r="G56" i="11"/>
  <c r="G57" i="11" a="1"/>
  <c r="G57" i="11"/>
  <c r="G58" i="11" a="1"/>
  <c r="G58" i="11"/>
  <c r="G59" i="11" a="1"/>
  <c r="G59" i="11"/>
  <c r="G60" i="11" a="1"/>
  <c r="G60" i="11"/>
  <c r="G61" i="11" a="1"/>
  <c r="G61" i="11"/>
  <c r="G62" i="11" a="1"/>
  <c r="G62" i="11"/>
  <c r="G63" i="11" a="1"/>
  <c r="G63" i="11"/>
  <c r="G64" i="11" a="1"/>
  <c r="G64" i="11"/>
  <c r="G65" i="11" a="1"/>
  <c r="G65" i="11"/>
  <c r="G66" i="11" a="1"/>
  <c r="G66" i="11"/>
  <c r="G67" i="11" a="1"/>
  <c r="G67" i="11"/>
  <c r="G68" i="11" a="1"/>
  <c r="G68" i="11"/>
  <c r="G69" i="11" a="1"/>
  <c r="G69" i="11"/>
  <c r="G70" i="11" a="1"/>
  <c r="G70" i="11"/>
  <c r="G71" i="11" a="1"/>
  <c r="G71" i="11"/>
  <c r="G72" i="11" a="1"/>
  <c r="G72" i="11"/>
  <c r="G73" i="11" a="1"/>
  <c r="G73" i="11"/>
  <c r="G74" i="11" a="1"/>
  <c r="G74" i="11"/>
  <c r="G75" i="11" a="1"/>
  <c r="G75" i="11"/>
  <c r="G76" i="11" a="1"/>
  <c r="G76" i="11"/>
  <c r="G77" i="11" a="1"/>
  <c r="G77" i="11"/>
  <c r="G78" i="11" a="1"/>
  <c r="G78" i="11"/>
  <c r="G79" i="11" a="1"/>
  <c r="G79" i="11"/>
  <c r="G80" i="11" a="1"/>
  <c r="G80" i="11"/>
  <c r="G81" i="11" a="1"/>
  <c r="G81" i="11"/>
  <c r="G82" i="11" a="1"/>
  <c r="G82" i="11"/>
  <c r="G83" i="11" a="1"/>
  <c r="G83" i="11"/>
  <c r="G84" i="11" a="1"/>
  <c r="G84" i="11"/>
  <c r="G85" i="11" a="1"/>
  <c r="G85" i="11"/>
  <c r="G86" i="11" a="1"/>
  <c r="G86" i="11"/>
  <c r="G87" i="11" a="1"/>
  <c r="G87" i="11"/>
  <c r="G88" i="11" a="1"/>
  <c r="G88" i="11"/>
  <c r="G89" i="11" a="1"/>
  <c r="G89" i="11"/>
  <c r="G90" i="11" a="1"/>
  <c r="G90" i="11"/>
  <c r="G91" i="11" a="1"/>
  <c r="G91" i="11"/>
  <c r="G92" i="11" a="1"/>
  <c r="G92" i="11"/>
  <c r="G93" i="11" a="1"/>
  <c r="G93" i="11"/>
  <c r="G94" i="11" a="1"/>
  <c r="G94" i="11"/>
  <c r="G95" i="11" a="1"/>
  <c r="G95" i="11"/>
  <c r="G96" i="11" a="1"/>
  <c r="G96" i="11"/>
  <c r="G97" i="11" a="1"/>
  <c r="G97" i="11"/>
  <c r="G98" i="11" a="1"/>
  <c r="G98" i="11"/>
  <c r="G99" i="11" a="1"/>
  <c r="G99" i="11"/>
  <c r="G100" i="11" a="1"/>
  <c r="G100" i="11"/>
  <c r="G101" i="11" a="1"/>
  <c r="G101" i="11"/>
  <c r="G102" i="11" a="1"/>
  <c r="G102" i="11"/>
  <c r="G103" i="11" a="1"/>
  <c r="G103" i="11"/>
  <c r="G104" i="11" a="1"/>
  <c r="G104" i="11"/>
  <c r="G105" i="11" a="1"/>
  <c r="G105" i="11"/>
  <c r="G106" i="11" a="1"/>
  <c r="G106" i="11"/>
  <c r="G107" i="11" a="1"/>
  <c r="G107" i="11"/>
  <c r="G108" i="11" a="1"/>
  <c r="G108" i="11"/>
  <c r="G109" i="11" a="1"/>
  <c r="G109" i="11"/>
  <c r="G110" i="11" a="1"/>
  <c r="G110" i="11"/>
  <c r="G111" i="11" a="1"/>
  <c r="G111" i="11"/>
  <c r="G112" i="11" a="1"/>
  <c r="G112" i="11"/>
  <c r="G113" i="11" a="1"/>
  <c r="G113" i="11"/>
  <c r="G114" i="11" a="1"/>
  <c r="G114" i="11"/>
  <c r="G115" i="11" a="1"/>
  <c r="G115" i="11"/>
  <c r="G116" i="11" a="1"/>
  <c r="G116" i="11"/>
  <c r="G117" i="11" a="1"/>
  <c r="G117" i="11"/>
  <c r="G118" i="11" a="1"/>
  <c r="G118" i="11"/>
  <c r="G119" i="11" a="1"/>
  <c r="G119" i="11"/>
  <c r="G120" i="11" a="1"/>
  <c r="G120" i="11"/>
  <c r="G121" i="11" a="1"/>
  <c r="G121" i="11"/>
  <c r="G122" i="11" a="1"/>
  <c r="G122" i="11"/>
  <c r="G123" i="11" a="1"/>
  <c r="G123" i="11"/>
  <c r="G124" i="11" a="1"/>
  <c r="G124" i="11"/>
  <c r="G125" i="11" a="1"/>
  <c r="G125" i="11"/>
  <c r="G126" i="11" a="1"/>
  <c r="G126" i="11"/>
  <c r="G127" i="11" a="1"/>
  <c r="G127" i="11"/>
  <c r="G128" i="11" a="1"/>
  <c r="G128" i="11"/>
  <c r="G129" i="11" a="1"/>
  <c r="G129" i="11"/>
  <c r="G130" i="11" a="1"/>
  <c r="G130" i="11"/>
  <c r="G131" i="11" a="1"/>
  <c r="G131" i="11"/>
  <c r="G132" i="11" a="1"/>
  <c r="G132" i="11"/>
  <c r="G133" i="11" a="1"/>
  <c r="G133" i="11"/>
  <c r="G134" i="11" a="1"/>
  <c r="G134" i="11"/>
  <c r="G135" i="11" a="1"/>
  <c r="G135" i="11"/>
  <c r="G136" i="11" a="1"/>
  <c r="G136" i="11"/>
  <c r="G137" i="11" a="1"/>
  <c r="G137" i="11"/>
  <c r="G138" i="11" a="1"/>
  <c r="G138" i="11"/>
  <c r="G139" i="11" a="1"/>
  <c r="G139" i="11"/>
  <c r="G140" i="11" a="1"/>
  <c r="G140" i="11"/>
  <c r="G141" i="11" a="1"/>
  <c r="G141" i="11"/>
  <c r="G142" i="11" a="1"/>
  <c r="G142" i="11"/>
  <c r="G143" i="11" a="1"/>
  <c r="G143" i="11"/>
  <c r="G144" i="11" a="1"/>
  <c r="G144" i="11"/>
  <c r="G145" i="11" a="1"/>
  <c r="G145" i="11"/>
  <c r="G146" i="11" a="1"/>
  <c r="G146" i="11"/>
  <c r="G147" i="11" a="1"/>
  <c r="G147" i="11"/>
  <c r="G148" i="11" a="1"/>
  <c r="G148" i="11"/>
  <c r="G149" i="11" a="1"/>
  <c r="G149" i="11"/>
  <c r="G150" i="11" a="1"/>
  <c r="G150" i="11"/>
  <c r="B2" i="21"/>
  <c r="I21" i="11" a="1"/>
  <c r="I21" i="11"/>
  <c r="G21" i="11" a="1"/>
  <c r="G21" i="11"/>
  <c r="BC21" i="11"/>
  <c r="C21" i="11"/>
  <c r="C2" i="21"/>
  <c r="A3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64" i="21"/>
  <c r="A65" i="21"/>
  <c r="A66" i="21"/>
  <c r="A67" i="21"/>
  <c r="A68" i="21"/>
  <c r="A69" i="21"/>
  <c r="A70" i="21"/>
  <c r="A71" i="21"/>
  <c r="A72" i="21"/>
  <c r="A73" i="21"/>
  <c r="A74" i="21"/>
  <c r="A75" i="21"/>
  <c r="A76" i="21"/>
  <c r="A77" i="21"/>
  <c r="A78" i="21"/>
  <c r="A79" i="21"/>
  <c r="A80" i="21"/>
  <c r="A81" i="21"/>
  <c r="A82" i="21"/>
  <c r="A83" i="21"/>
  <c r="A84" i="21"/>
  <c r="A85" i="21"/>
  <c r="A86" i="21"/>
  <c r="A87" i="21"/>
  <c r="A88" i="21"/>
  <c r="A89" i="21"/>
  <c r="A90" i="21"/>
  <c r="A91" i="21"/>
  <c r="A92" i="21"/>
  <c r="A93" i="21"/>
  <c r="A94" i="21"/>
  <c r="A95" i="21"/>
  <c r="A96" i="21"/>
  <c r="A97" i="21"/>
  <c r="A98" i="21"/>
  <c r="A99" i="21"/>
  <c r="A100" i="21"/>
  <c r="A101" i="21"/>
  <c r="A102" i="21"/>
  <c r="A103" i="21"/>
  <c r="A104" i="21"/>
  <c r="A105" i="21"/>
  <c r="A106" i="21"/>
  <c r="A107" i="21"/>
  <c r="A108" i="21"/>
  <c r="A109" i="21"/>
  <c r="A110" i="21"/>
  <c r="A111" i="21"/>
  <c r="A112" i="21"/>
  <c r="A113" i="21"/>
  <c r="A114" i="21"/>
  <c r="A115" i="21"/>
  <c r="A116" i="21"/>
  <c r="A117" i="21"/>
  <c r="A118" i="21"/>
  <c r="A119" i="21"/>
  <c r="A120" i="21"/>
  <c r="A121" i="21"/>
  <c r="A122" i="21"/>
  <c r="A123" i="21"/>
  <c r="A124" i="21"/>
  <c r="A125" i="21"/>
  <c r="A126" i="21"/>
  <c r="A127" i="21"/>
  <c r="A128" i="21"/>
  <c r="A129" i="21"/>
  <c r="A130" i="21"/>
  <c r="A131" i="21"/>
  <c r="A2" i="21"/>
  <c r="CF21" i="11" a="1"/>
  <c r="CF21" i="11"/>
  <c r="BC22" i="11"/>
  <c r="C22" i="11"/>
  <c r="P4" i="1"/>
  <c r="BA150" i="11"/>
  <c r="T133" i="1"/>
  <c r="BA149" i="11"/>
  <c r="T132" i="1"/>
  <c r="BA148" i="11"/>
  <c r="T131" i="1"/>
  <c r="BA147" i="11"/>
  <c r="T130" i="1"/>
  <c r="BA146" i="11"/>
  <c r="T129" i="1"/>
  <c r="BA145" i="11"/>
  <c r="T128" i="1"/>
  <c r="BA144" i="11"/>
  <c r="T127" i="1"/>
  <c r="BA143" i="11"/>
  <c r="T126" i="1"/>
  <c r="BA142" i="11"/>
  <c r="T125" i="1"/>
  <c r="BA141" i="11"/>
  <c r="T124" i="1"/>
  <c r="BA140" i="11"/>
  <c r="T123" i="1"/>
  <c r="BA139" i="11"/>
  <c r="T122" i="1"/>
  <c r="BA138" i="11"/>
  <c r="T121" i="1"/>
  <c r="BA137" i="11"/>
  <c r="T120" i="1"/>
  <c r="BA136" i="11"/>
  <c r="T119" i="1"/>
  <c r="BA135" i="11"/>
  <c r="T118" i="1"/>
  <c r="BA134" i="11"/>
  <c r="T117" i="1"/>
  <c r="BA133" i="11"/>
  <c r="T116" i="1"/>
  <c r="BA132" i="11"/>
  <c r="T115" i="1"/>
  <c r="BA131" i="11"/>
  <c r="T114" i="1"/>
  <c r="BA130" i="11"/>
  <c r="T113" i="1"/>
  <c r="BA129" i="11"/>
  <c r="T112" i="1"/>
  <c r="BA128" i="11"/>
  <c r="T111" i="1"/>
  <c r="BA127" i="11"/>
  <c r="T110" i="1"/>
  <c r="BA126" i="11"/>
  <c r="T109" i="1"/>
  <c r="BA125" i="11"/>
  <c r="T108" i="1"/>
  <c r="BA124" i="11"/>
  <c r="T107" i="1"/>
  <c r="BA123" i="11"/>
  <c r="T106" i="1"/>
  <c r="BA122" i="11"/>
  <c r="T105" i="1"/>
  <c r="BA121" i="11"/>
  <c r="T104" i="1"/>
  <c r="BA120" i="11"/>
  <c r="T103" i="1"/>
  <c r="BA119" i="11"/>
  <c r="T102" i="1"/>
  <c r="BA118" i="11"/>
  <c r="T101" i="1"/>
  <c r="BA117" i="11"/>
  <c r="T100" i="1"/>
  <c r="BA116" i="11"/>
  <c r="T99" i="1"/>
  <c r="BA115" i="11"/>
  <c r="T98" i="1"/>
  <c r="BA114" i="11"/>
  <c r="T97" i="1"/>
  <c r="BA113" i="11"/>
  <c r="T96" i="1"/>
  <c r="BA112" i="11"/>
  <c r="T95" i="1"/>
  <c r="BA111" i="11"/>
  <c r="T94" i="1"/>
  <c r="BA110" i="11"/>
  <c r="T93" i="1"/>
  <c r="BA109" i="11"/>
  <c r="T92" i="1"/>
  <c r="BA108" i="11"/>
  <c r="T91" i="1"/>
  <c r="BA107" i="11"/>
  <c r="T90" i="1"/>
  <c r="BA106" i="11"/>
  <c r="T89" i="1"/>
  <c r="BA105" i="11"/>
  <c r="T88" i="1"/>
  <c r="BA104" i="11"/>
  <c r="T87" i="1"/>
  <c r="BA103" i="11"/>
  <c r="T86" i="1"/>
  <c r="BA102" i="11"/>
  <c r="T85" i="1"/>
  <c r="BA101" i="11"/>
  <c r="T84" i="1"/>
  <c r="BA100" i="11"/>
  <c r="T83" i="1"/>
  <c r="BA99" i="11"/>
  <c r="T82" i="1"/>
  <c r="BA98" i="11"/>
  <c r="T81" i="1"/>
  <c r="BA97" i="11"/>
  <c r="T80" i="1"/>
  <c r="BA96" i="11"/>
  <c r="T79" i="1"/>
  <c r="BA95" i="11"/>
  <c r="T78" i="1"/>
  <c r="BA94" i="11"/>
  <c r="T77" i="1"/>
  <c r="BA93" i="11"/>
  <c r="T76" i="1"/>
  <c r="BA92" i="11"/>
  <c r="T75" i="1"/>
  <c r="BA91" i="11"/>
  <c r="T74" i="1"/>
  <c r="BA90" i="11"/>
  <c r="T73" i="1"/>
  <c r="BA89" i="11"/>
  <c r="T72" i="1"/>
  <c r="BA88" i="11"/>
  <c r="T71" i="1"/>
  <c r="BA87" i="11"/>
  <c r="T70" i="1"/>
  <c r="BA86" i="11"/>
  <c r="T69" i="1"/>
  <c r="BA85" i="11"/>
  <c r="T68" i="1"/>
  <c r="BA84" i="11"/>
  <c r="T67" i="1"/>
  <c r="BA83" i="11"/>
  <c r="T66" i="1"/>
  <c r="BA82" i="11"/>
  <c r="T65" i="1"/>
  <c r="BA81" i="11"/>
  <c r="T64" i="1"/>
  <c r="BA80" i="11"/>
  <c r="T63" i="1"/>
  <c r="BA79" i="11"/>
  <c r="T62" i="1"/>
  <c r="BA78" i="11"/>
  <c r="T61" i="1"/>
  <c r="BA77" i="11"/>
  <c r="T60" i="1"/>
  <c r="BA76" i="11"/>
  <c r="T59" i="1"/>
  <c r="BA75" i="11"/>
  <c r="T58" i="1"/>
  <c r="BA74" i="11"/>
  <c r="T57" i="1"/>
  <c r="BA73" i="11"/>
  <c r="T56" i="1"/>
  <c r="BA72" i="11"/>
  <c r="T55" i="1"/>
  <c r="BA71" i="11"/>
  <c r="T54" i="1"/>
  <c r="BA70" i="11"/>
  <c r="T53" i="1"/>
  <c r="BA69" i="11"/>
  <c r="T52" i="1"/>
  <c r="BA68" i="11"/>
  <c r="T51" i="1"/>
  <c r="BA67" i="11"/>
  <c r="T50" i="1"/>
  <c r="BA66" i="11"/>
  <c r="T49" i="1"/>
  <c r="BA65" i="11"/>
  <c r="T48" i="1"/>
  <c r="BA64" i="11"/>
  <c r="T47" i="1"/>
  <c r="BA63" i="11"/>
  <c r="T46" i="1"/>
  <c r="BA62" i="11"/>
  <c r="T45" i="1"/>
  <c r="BA61" i="11"/>
  <c r="T44" i="1"/>
  <c r="BA60" i="11"/>
  <c r="T43" i="1"/>
  <c r="BA59" i="11"/>
  <c r="T42" i="1"/>
  <c r="BA58" i="11"/>
  <c r="T41" i="1"/>
  <c r="BA57" i="11"/>
  <c r="T40" i="1"/>
  <c r="BA56" i="11"/>
  <c r="T39" i="1"/>
  <c r="BA55" i="11"/>
  <c r="T38" i="1"/>
  <c r="BA54" i="11"/>
  <c r="T37" i="1"/>
  <c r="BA53" i="11"/>
  <c r="T36" i="1"/>
  <c r="BA52" i="11"/>
  <c r="T35" i="1"/>
  <c r="BA51" i="11"/>
  <c r="T34" i="1"/>
  <c r="BA50" i="11"/>
  <c r="T33" i="1"/>
  <c r="BA49" i="11"/>
  <c r="T32" i="1"/>
  <c r="BA48" i="11"/>
  <c r="T31" i="1"/>
  <c r="BA47" i="11"/>
  <c r="T30" i="1"/>
  <c r="BA46" i="11"/>
  <c r="T29" i="1"/>
  <c r="BA45" i="11"/>
  <c r="T28" i="1"/>
  <c r="BA44" i="11"/>
  <c r="T27" i="1"/>
  <c r="BA43" i="11"/>
  <c r="T26" i="1"/>
  <c r="BA42" i="11"/>
  <c r="T25" i="1"/>
  <c r="BA41" i="11"/>
  <c r="T24" i="1"/>
  <c r="BA40" i="11"/>
  <c r="T23" i="1"/>
  <c r="BA39" i="11"/>
  <c r="T22" i="1"/>
  <c r="BA38" i="11"/>
  <c r="T21" i="1"/>
  <c r="BA37" i="11"/>
  <c r="T20" i="1"/>
  <c r="BA36" i="11"/>
  <c r="T19" i="1"/>
  <c r="BA35" i="11"/>
  <c r="T18" i="1"/>
  <c r="BA34" i="11"/>
  <c r="T17" i="1"/>
  <c r="BA33" i="11"/>
  <c r="T16" i="1"/>
  <c r="BA32" i="11"/>
  <c r="T15" i="1"/>
  <c r="BA31" i="11"/>
  <c r="T14" i="1"/>
  <c r="BA30" i="11"/>
  <c r="T13" i="1"/>
  <c r="BA29" i="11"/>
  <c r="T12" i="1"/>
  <c r="BA28" i="11"/>
  <c r="T11" i="1"/>
  <c r="BA27" i="11"/>
  <c r="T10" i="1"/>
  <c r="BA26" i="11"/>
  <c r="T9" i="1"/>
  <c r="BA25" i="11"/>
  <c r="T8" i="1"/>
  <c r="BA24" i="11"/>
  <c r="T7" i="1"/>
  <c r="T4" i="1"/>
  <c r="CD150" i="11"/>
  <c r="CD149" i="11"/>
  <c r="CD148" i="11"/>
  <c r="CD147" i="11"/>
  <c r="CD146" i="11"/>
  <c r="CD145" i="11"/>
  <c r="CD144" i="11"/>
  <c r="CD143" i="11"/>
  <c r="CD142" i="11"/>
  <c r="CD141" i="11"/>
  <c r="CD140" i="11"/>
  <c r="CD139" i="11"/>
  <c r="CD138" i="11"/>
  <c r="CD137" i="11"/>
  <c r="CD136" i="11"/>
  <c r="CD135" i="11"/>
  <c r="CD134" i="11"/>
  <c r="CD133" i="11"/>
  <c r="CD132" i="11"/>
  <c r="CD131" i="11"/>
  <c r="CD130" i="11"/>
  <c r="CD129" i="11"/>
  <c r="CD128" i="11"/>
  <c r="CD127" i="11"/>
  <c r="CD126" i="11"/>
  <c r="CD125" i="11"/>
  <c r="CD124" i="11"/>
  <c r="CD123" i="11"/>
  <c r="CD122" i="11"/>
  <c r="CD121" i="11"/>
  <c r="CD120" i="11"/>
  <c r="CD119" i="11"/>
  <c r="CD118" i="11"/>
  <c r="CD117" i="11"/>
  <c r="CD116" i="11"/>
  <c r="CD115" i="11"/>
  <c r="CD114" i="11"/>
  <c r="CD113" i="11"/>
  <c r="CD112" i="11"/>
  <c r="CD111" i="11"/>
  <c r="CD110" i="11"/>
  <c r="CD109" i="11"/>
  <c r="CD108" i="11"/>
  <c r="CD107" i="11"/>
  <c r="CD106" i="11"/>
  <c r="CD105" i="11"/>
  <c r="CD104" i="11"/>
  <c r="CD103" i="11"/>
  <c r="CD102" i="11"/>
  <c r="CD101" i="11"/>
  <c r="CD100" i="11"/>
  <c r="CD99" i="11"/>
  <c r="CD98" i="11"/>
  <c r="CD97" i="11"/>
  <c r="CD96" i="11"/>
  <c r="CD95" i="11"/>
  <c r="CD94" i="11"/>
  <c r="CD93" i="11"/>
  <c r="CD92" i="11"/>
  <c r="CD91" i="11"/>
  <c r="CD90" i="11"/>
  <c r="CD89" i="11"/>
  <c r="CD88" i="11"/>
  <c r="CD87" i="11"/>
  <c r="CD86" i="11"/>
  <c r="CD85" i="11"/>
  <c r="CD84" i="11"/>
  <c r="CD83" i="11"/>
  <c r="CD82" i="11"/>
  <c r="CD81" i="11"/>
  <c r="CD80" i="11"/>
  <c r="CD79" i="11"/>
  <c r="CD78" i="11"/>
  <c r="CD77" i="11"/>
  <c r="CD76" i="11"/>
  <c r="CD75" i="11"/>
  <c r="CD74" i="11"/>
  <c r="CD73" i="11"/>
  <c r="CD72" i="11"/>
  <c r="CD71" i="11"/>
  <c r="CD70" i="11"/>
  <c r="CD69" i="11"/>
  <c r="CD68" i="11"/>
  <c r="CD67" i="11"/>
  <c r="CD66" i="11"/>
  <c r="CD65" i="11"/>
  <c r="CD64" i="11"/>
  <c r="CD63" i="11"/>
  <c r="CD62" i="11"/>
  <c r="CD61" i="11"/>
  <c r="CD60" i="11"/>
  <c r="CD59" i="11"/>
  <c r="CD58" i="11"/>
  <c r="CD57" i="11"/>
  <c r="CD56" i="11"/>
  <c r="CD55" i="11"/>
  <c r="CD54" i="11"/>
  <c r="CD53" i="11"/>
  <c r="CD52" i="11"/>
  <c r="CD51" i="11"/>
  <c r="CD50" i="11"/>
  <c r="CD49" i="11"/>
  <c r="CD48" i="11"/>
  <c r="CD47" i="11"/>
  <c r="CD46" i="11"/>
  <c r="CD45" i="11"/>
  <c r="CD44" i="11"/>
  <c r="CD43" i="11"/>
  <c r="CD42" i="11"/>
  <c r="CD41" i="11"/>
  <c r="CD40" i="11"/>
  <c r="CD39" i="11"/>
  <c r="CD38" i="11"/>
  <c r="CD37" i="11"/>
  <c r="CD36" i="11"/>
  <c r="CD35" i="11"/>
  <c r="CD34" i="11"/>
  <c r="CD33" i="11"/>
  <c r="CD32" i="11"/>
  <c r="CD31" i="11"/>
  <c r="CD30" i="11"/>
  <c r="CD29" i="11"/>
  <c r="CD28" i="11"/>
  <c r="CD27" i="11"/>
  <c r="CD26" i="11"/>
  <c r="CD25" i="11"/>
  <c r="CD24" i="11"/>
  <c r="CD23" i="11"/>
  <c r="CD22" i="11"/>
  <c r="CD21" i="11"/>
  <c r="BS147" i="11"/>
  <c r="BM147" i="11"/>
  <c r="BN147" i="11"/>
  <c r="BK147" i="11"/>
  <c r="BL147" i="11"/>
  <c r="BI147" i="11"/>
  <c r="BJ147" i="11"/>
  <c r="BG147" i="11"/>
  <c r="BH147" i="11"/>
  <c r="BE147" i="11"/>
  <c r="BF147" i="11"/>
  <c r="BD147" i="11"/>
  <c r="BC147" i="11"/>
  <c r="BS146" i="11"/>
  <c r="BM146" i="11"/>
  <c r="BN146" i="11"/>
  <c r="BK146" i="11"/>
  <c r="BL146" i="11"/>
  <c r="BI146" i="11"/>
  <c r="BJ146" i="11"/>
  <c r="BG146" i="11"/>
  <c r="BH146" i="11"/>
  <c r="BE146" i="11"/>
  <c r="BF146" i="11"/>
  <c r="BO146" i="11"/>
  <c r="BD146" i="11"/>
  <c r="BC146" i="11"/>
  <c r="BS145" i="11"/>
  <c r="BM145" i="11"/>
  <c r="BN145" i="11"/>
  <c r="BK145" i="11"/>
  <c r="BL145" i="11"/>
  <c r="BI145" i="11"/>
  <c r="BJ145" i="11"/>
  <c r="BG145" i="11"/>
  <c r="BH145" i="11"/>
  <c r="BE145" i="11"/>
  <c r="BF145" i="11"/>
  <c r="BD145" i="11"/>
  <c r="BC145" i="11"/>
  <c r="BS144" i="11"/>
  <c r="BM144" i="11"/>
  <c r="BN144" i="11"/>
  <c r="BK144" i="11"/>
  <c r="BL144" i="11"/>
  <c r="BI144" i="11"/>
  <c r="BJ144" i="11"/>
  <c r="BG144" i="11"/>
  <c r="BH144" i="11"/>
  <c r="BE144" i="11"/>
  <c r="BF144" i="11"/>
  <c r="BO144" i="11"/>
  <c r="BD144" i="11"/>
  <c r="BC144" i="11"/>
  <c r="BS143" i="11"/>
  <c r="BM143" i="11"/>
  <c r="BN143" i="11"/>
  <c r="BK143" i="11"/>
  <c r="BL143" i="11"/>
  <c r="BI143" i="11"/>
  <c r="BJ143" i="11"/>
  <c r="BG143" i="11"/>
  <c r="BH143" i="11"/>
  <c r="BE143" i="11"/>
  <c r="BF143" i="11"/>
  <c r="BO143" i="11"/>
  <c r="BD143" i="11"/>
  <c r="BC143" i="11"/>
  <c r="BS142" i="11"/>
  <c r="BM142" i="11"/>
  <c r="BN142" i="11"/>
  <c r="BK142" i="11"/>
  <c r="BL142" i="11"/>
  <c r="BI142" i="11"/>
  <c r="BJ142" i="11"/>
  <c r="BG142" i="11"/>
  <c r="BH142" i="11"/>
  <c r="BE142" i="11"/>
  <c r="BF142" i="11"/>
  <c r="BD142" i="11"/>
  <c r="BC142" i="11"/>
  <c r="BS141" i="11"/>
  <c r="BT141" i="11"/>
  <c r="BM141" i="11"/>
  <c r="BN141" i="11"/>
  <c r="BK141" i="11"/>
  <c r="BL141" i="11"/>
  <c r="BI141" i="11"/>
  <c r="BJ141" i="11"/>
  <c r="BG141" i="11"/>
  <c r="BH141" i="11"/>
  <c r="BE141" i="11"/>
  <c r="BF141" i="11"/>
  <c r="BO141" i="11"/>
  <c r="BD141" i="11"/>
  <c r="BC141" i="11"/>
  <c r="BS140" i="11"/>
  <c r="BT140" i="11"/>
  <c r="BU140" i="11"/>
  <c r="BM140" i="11"/>
  <c r="BN140" i="11"/>
  <c r="BK140" i="11"/>
  <c r="BL140" i="11"/>
  <c r="BI140" i="11"/>
  <c r="BJ140" i="11"/>
  <c r="BG140" i="11"/>
  <c r="BH140" i="11"/>
  <c r="BE140" i="11"/>
  <c r="BF140" i="11"/>
  <c r="BD140" i="11"/>
  <c r="BC140" i="11"/>
  <c r="BS139" i="11"/>
  <c r="BM139" i="11"/>
  <c r="BN139" i="11"/>
  <c r="BK139" i="11"/>
  <c r="BL139" i="11"/>
  <c r="BI139" i="11"/>
  <c r="BJ139" i="11"/>
  <c r="BG139" i="11"/>
  <c r="BH139" i="11"/>
  <c r="BE139" i="11"/>
  <c r="BF139" i="11"/>
  <c r="BD139" i="11"/>
  <c r="BC139" i="11"/>
  <c r="BS138" i="11"/>
  <c r="BM138" i="11"/>
  <c r="BN138" i="11"/>
  <c r="BK138" i="11"/>
  <c r="BL138" i="11"/>
  <c r="BI138" i="11"/>
  <c r="BJ138" i="11"/>
  <c r="BG138" i="11"/>
  <c r="BH138" i="11"/>
  <c r="BE138" i="11"/>
  <c r="BF138" i="11"/>
  <c r="BO138" i="11"/>
  <c r="BD138" i="11"/>
  <c r="BP138" i="11"/>
  <c r="BQ138" i="11"/>
  <c r="BB138" i="11"/>
  <c r="CE138" i="11"/>
  <c r="BC138" i="11"/>
  <c r="BS137" i="11"/>
  <c r="BM137" i="11"/>
  <c r="BN137" i="11"/>
  <c r="BK137" i="11"/>
  <c r="BL137" i="11"/>
  <c r="BI137" i="11"/>
  <c r="BJ137" i="11"/>
  <c r="BG137" i="11"/>
  <c r="BH137" i="11"/>
  <c r="BE137" i="11"/>
  <c r="BF137" i="11"/>
  <c r="BD137" i="11"/>
  <c r="BC137" i="11"/>
  <c r="BS136" i="11"/>
  <c r="BM136" i="11"/>
  <c r="BN136" i="11"/>
  <c r="BK136" i="11"/>
  <c r="BL136" i="11"/>
  <c r="BI136" i="11"/>
  <c r="BJ136" i="11"/>
  <c r="BG136" i="11"/>
  <c r="BH136" i="11"/>
  <c r="BE136" i="11"/>
  <c r="BF136" i="11"/>
  <c r="BO136" i="11"/>
  <c r="BD136" i="11"/>
  <c r="BC136" i="11"/>
  <c r="BS135" i="11"/>
  <c r="BM135" i="11"/>
  <c r="BN135" i="11"/>
  <c r="BK135" i="11"/>
  <c r="BL135" i="11"/>
  <c r="BI135" i="11"/>
  <c r="BJ135" i="11"/>
  <c r="BG135" i="11"/>
  <c r="BH135" i="11"/>
  <c r="BE135" i="11"/>
  <c r="BF135" i="11"/>
  <c r="BD135" i="11"/>
  <c r="BC135" i="11"/>
  <c r="BS134" i="11"/>
  <c r="BM134" i="11"/>
  <c r="BN134" i="11"/>
  <c r="BK134" i="11"/>
  <c r="BL134" i="11"/>
  <c r="BI134" i="11"/>
  <c r="BJ134" i="11"/>
  <c r="BG134" i="11"/>
  <c r="BH134" i="11"/>
  <c r="BE134" i="11"/>
  <c r="BF134" i="11"/>
  <c r="BO134" i="11"/>
  <c r="BD134" i="11"/>
  <c r="BC134" i="11"/>
  <c r="BS133" i="11"/>
  <c r="BT133" i="11"/>
  <c r="BM133" i="11"/>
  <c r="BN133" i="11"/>
  <c r="BK133" i="11"/>
  <c r="BL133" i="11"/>
  <c r="BI133" i="11"/>
  <c r="BJ133" i="11"/>
  <c r="BG133" i="11"/>
  <c r="BH133" i="11"/>
  <c r="BE133" i="11"/>
  <c r="BF133" i="11"/>
  <c r="BO133" i="11"/>
  <c r="BD133" i="11"/>
  <c r="BC133" i="11"/>
  <c r="BS132" i="11"/>
  <c r="BT132" i="11"/>
  <c r="BU132" i="11"/>
  <c r="BM132" i="11"/>
  <c r="BN132" i="11"/>
  <c r="BK132" i="11"/>
  <c r="BL132" i="11"/>
  <c r="BI132" i="11"/>
  <c r="BJ132" i="11"/>
  <c r="BG132" i="11"/>
  <c r="BH132" i="11"/>
  <c r="BE132" i="11"/>
  <c r="BF132" i="11"/>
  <c r="BO132" i="11"/>
  <c r="BD132" i="11"/>
  <c r="BC132" i="11"/>
  <c r="BS131" i="11"/>
  <c r="BM131" i="11"/>
  <c r="BN131" i="11"/>
  <c r="BK131" i="11"/>
  <c r="BL131" i="11"/>
  <c r="BI131" i="11"/>
  <c r="BJ131" i="11"/>
  <c r="BG131" i="11"/>
  <c r="BH131" i="11"/>
  <c r="BE131" i="11"/>
  <c r="BF131" i="11"/>
  <c r="BO131" i="11"/>
  <c r="BD131" i="11"/>
  <c r="BC131" i="11"/>
  <c r="BS130" i="11"/>
  <c r="BT130" i="11"/>
  <c r="BM130" i="11"/>
  <c r="BN130" i="11"/>
  <c r="BK130" i="11"/>
  <c r="BL130" i="11"/>
  <c r="BI130" i="11"/>
  <c r="BJ130" i="11"/>
  <c r="BG130" i="11"/>
  <c r="BH130" i="11"/>
  <c r="BE130" i="11"/>
  <c r="BF130" i="11"/>
  <c r="BD130" i="11"/>
  <c r="BC130" i="11"/>
  <c r="BS129" i="11"/>
  <c r="BM129" i="11"/>
  <c r="BN129" i="11"/>
  <c r="BK129" i="11"/>
  <c r="BL129" i="11"/>
  <c r="BI129" i="11"/>
  <c r="BJ129" i="11"/>
  <c r="BG129" i="11"/>
  <c r="BH129" i="11"/>
  <c r="BE129" i="11"/>
  <c r="BF129" i="11"/>
  <c r="BD129" i="11"/>
  <c r="BC129" i="11"/>
  <c r="BS128" i="11"/>
  <c r="BM128" i="11"/>
  <c r="BN128" i="11"/>
  <c r="BK128" i="11"/>
  <c r="BL128" i="11"/>
  <c r="BI128" i="11"/>
  <c r="BJ128" i="11"/>
  <c r="BG128" i="11"/>
  <c r="BH128" i="11"/>
  <c r="BE128" i="11"/>
  <c r="BF128" i="11"/>
  <c r="BD128" i="11"/>
  <c r="BC128" i="11"/>
  <c r="BS127" i="11"/>
  <c r="BM127" i="11"/>
  <c r="BN127" i="11"/>
  <c r="BK127" i="11"/>
  <c r="BL127" i="11"/>
  <c r="BI127" i="11"/>
  <c r="BJ127" i="11"/>
  <c r="BG127" i="11"/>
  <c r="BH127" i="11"/>
  <c r="BE127" i="11"/>
  <c r="BF127" i="11"/>
  <c r="BO127" i="11"/>
  <c r="BD127" i="11"/>
  <c r="BC127" i="11"/>
  <c r="BS126" i="11"/>
  <c r="BM126" i="11"/>
  <c r="BN126" i="11"/>
  <c r="BK126" i="11"/>
  <c r="BL126" i="11"/>
  <c r="BI126" i="11"/>
  <c r="BJ126" i="11"/>
  <c r="BG126" i="11"/>
  <c r="BH126" i="11"/>
  <c r="BE126" i="11"/>
  <c r="BF126" i="11"/>
  <c r="BO126" i="11"/>
  <c r="BD126" i="11"/>
  <c r="BP126" i="11"/>
  <c r="BQ126" i="11"/>
  <c r="BB126" i="11"/>
  <c r="CE126" i="11"/>
  <c r="BC126" i="11"/>
  <c r="BS125" i="11"/>
  <c r="BT125" i="11"/>
  <c r="BM125" i="11"/>
  <c r="BN125" i="11"/>
  <c r="BK125" i="11"/>
  <c r="BL125" i="11"/>
  <c r="BI125" i="11"/>
  <c r="BJ125" i="11"/>
  <c r="BG125" i="11"/>
  <c r="BH125" i="11"/>
  <c r="BE125" i="11"/>
  <c r="BF125" i="11"/>
  <c r="BD125" i="11"/>
  <c r="BC125" i="11"/>
  <c r="BS124" i="11"/>
  <c r="BT124" i="11"/>
  <c r="BM124" i="11"/>
  <c r="BN124" i="11"/>
  <c r="BK124" i="11"/>
  <c r="BL124" i="11"/>
  <c r="BI124" i="11"/>
  <c r="BJ124" i="11"/>
  <c r="BG124" i="11"/>
  <c r="BH124" i="11"/>
  <c r="BE124" i="11"/>
  <c r="BF124" i="11"/>
  <c r="BD124" i="11"/>
  <c r="BC124" i="11"/>
  <c r="BS123" i="11"/>
  <c r="BM123" i="11"/>
  <c r="BN123" i="11"/>
  <c r="BK123" i="11"/>
  <c r="BL123" i="11"/>
  <c r="BI123" i="11"/>
  <c r="BJ123" i="11"/>
  <c r="BG123" i="11"/>
  <c r="BH123" i="11"/>
  <c r="BE123" i="11"/>
  <c r="BF123" i="11"/>
  <c r="BD123" i="11"/>
  <c r="BC123" i="11"/>
  <c r="BS122" i="11"/>
  <c r="BT122" i="11"/>
  <c r="BM122" i="11"/>
  <c r="BN122" i="11"/>
  <c r="BK122" i="11"/>
  <c r="BL122" i="11"/>
  <c r="BI122" i="11"/>
  <c r="BJ122" i="11"/>
  <c r="BG122" i="11"/>
  <c r="BH122" i="11"/>
  <c r="BE122" i="11"/>
  <c r="BF122" i="11"/>
  <c r="BO122" i="11"/>
  <c r="BD122" i="11"/>
  <c r="BC122" i="11"/>
  <c r="BS121" i="11"/>
  <c r="BM121" i="11"/>
  <c r="BN121" i="11"/>
  <c r="BK121" i="11"/>
  <c r="BL121" i="11"/>
  <c r="BI121" i="11"/>
  <c r="BJ121" i="11"/>
  <c r="BG121" i="11"/>
  <c r="BH121" i="11"/>
  <c r="BE121" i="11"/>
  <c r="BF121" i="11"/>
  <c r="BD121" i="11"/>
  <c r="BC121" i="11"/>
  <c r="BS120" i="11"/>
  <c r="BM120" i="11"/>
  <c r="BN120" i="11"/>
  <c r="BE120" i="11"/>
  <c r="BF120" i="11"/>
  <c r="BG120" i="11"/>
  <c r="BH120" i="11"/>
  <c r="BI120" i="11"/>
  <c r="BJ120" i="11"/>
  <c r="BK120" i="11"/>
  <c r="BL120" i="11"/>
  <c r="BO120" i="11"/>
  <c r="BD120" i="11"/>
  <c r="BC120" i="11"/>
  <c r="BS119" i="11"/>
  <c r="BM119" i="11"/>
  <c r="BN119" i="11"/>
  <c r="BK119" i="11"/>
  <c r="BL119" i="11"/>
  <c r="BI119" i="11"/>
  <c r="BJ119" i="11"/>
  <c r="BG119" i="11"/>
  <c r="BH119" i="11"/>
  <c r="BE119" i="11"/>
  <c r="BF119" i="11"/>
  <c r="BD119" i="11"/>
  <c r="BC119" i="11"/>
  <c r="BS118" i="11"/>
  <c r="BM118" i="11"/>
  <c r="BN118" i="11"/>
  <c r="BK118" i="11"/>
  <c r="BL118" i="11"/>
  <c r="BI118" i="11"/>
  <c r="BJ118" i="11"/>
  <c r="BG118" i="11"/>
  <c r="BH118" i="11"/>
  <c r="BE118" i="11"/>
  <c r="BF118" i="11"/>
  <c r="BD118" i="11"/>
  <c r="BC118" i="11"/>
  <c r="BS117" i="11"/>
  <c r="BT117" i="11"/>
  <c r="BM117" i="11"/>
  <c r="BN117" i="11"/>
  <c r="BK117" i="11"/>
  <c r="BL117" i="11"/>
  <c r="BI117" i="11"/>
  <c r="BJ117" i="11"/>
  <c r="BG117" i="11"/>
  <c r="BH117" i="11"/>
  <c r="BE117" i="11"/>
  <c r="BF117" i="11"/>
  <c r="BD117" i="11"/>
  <c r="BC117" i="11"/>
  <c r="BS116" i="11"/>
  <c r="BT116" i="11"/>
  <c r="BM116" i="11"/>
  <c r="BN116" i="11"/>
  <c r="BK116" i="11"/>
  <c r="BL116" i="11"/>
  <c r="BI116" i="11"/>
  <c r="BJ116" i="11"/>
  <c r="BG116" i="11"/>
  <c r="BH116" i="11"/>
  <c r="BE116" i="11"/>
  <c r="BF116" i="11"/>
  <c r="BD116" i="11"/>
  <c r="BC116" i="11"/>
  <c r="BS115" i="11"/>
  <c r="BT115" i="11"/>
  <c r="BM115" i="11"/>
  <c r="BN115" i="11"/>
  <c r="BK115" i="11"/>
  <c r="BL115" i="11"/>
  <c r="BI115" i="11"/>
  <c r="BJ115" i="11"/>
  <c r="BG115" i="11"/>
  <c r="BH115" i="11"/>
  <c r="BE115" i="11"/>
  <c r="BF115" i="11"/>
  <c r="BO115" i="11"/>
  <c r="BD115" i="11"/>
  <c r="BC115" i="11"/>
  <c r="BS114" i="11"/>
  <c r="BT114" i="11"/>
  <c r="BM114" i="11"/>
  <c r="BN114" i="11"/>
  <c r="BK114" i="11"/>
  <c r="BL114" i="11"/>
  <c r="BI114" i="11"/>
  <c r="BJ114" i="11"/>
  <c r="BG114" i="11"/>
  <c r="BH114" i="11"/>
  <c r="BE114" i="11"/>
  <c r="BF114" i="11"/>
  <c r="BD114" i="11"/>
  <c r="BC114" i="11"/>
  <c r="BS113" i="11"/>
  <c r="BM113" i="11"/>
  <c r="BN113" i="11"/>
  <c r="BK113" i="11"/>
  <c r="BL113" i="11"/>
  <c r="BI113" i="11"/>
  <c r="BJ113" i="11"/>
  <c r="BG113" i="11"/>
  <c r="BH113" i="11"/>
  <c r="BE113" i="11"/>
  <c r="BF113" i="11"/>
  <c r="BO113" i="11"/>
  <c r="BD113" i="11"/>
  <c r="BC113" i="11"/>
  <c r="BS112" i="11"/>
  <c r="BM112" i="11"/>
  <c r="BN112" i="11"/>
  <c r="BK112" i="11"/>
  <c r="BL112" i="11"/>
  <c r="BI112" i="11"/>
  <c r="BJ112" i="11"/>
  <c r="BE112" i="11"/>
  <c r="BF112" i="11"/>
  <c r="BG112" i="11"/>
  <c r="BH112" i="11"/>
  <c r="BO112" i="11"/>
  <c r="BD112" i="11"/>
  <c r="BC112" i="11"/>
  <c r="BS111" i="11"/>
  <c r="BM111" i="11"/>
  <c r="BN111" i="11"/>
  <c r="BK111" i="11"/>
  <c r="BL111" i="11"/>
  <c r="BI111" i="11"/>
  <c r="BJ111" i="11"/>
  <c r="BG111" i="11"/>
  <c r="BH111" i="11"/>
  <c r="BE111" i="11"/>
  <c r="BF111" i="11"/>
  <c r="BO111" i="11"/>
  <c r="BD111" i="11"/>
  <c r="BC111" i="11"/>
  <c r="BS110" i="11"/>
  <c r="BM110" i="11"/>
  <c r="BN110" i="11"/>
  <c r="BK110" i="11"/>
  <c r="BL110" i="11"/>
  <c r="BI110" i="11"/>
  <c r="BJ110" i="11"/>
  <c r="BG110" i="11"/>
  <c r="BH110" i="11"/>
  <c r="BE110" i="11"/>
  <c r="BF110" i="11"/>
  <c r="BO110" i="11"/>
  <c r="BD110" i="11"/>
  <c r="BC110" i="11"/>
  <c r="BS109" i="11"/>
  <c r="BM109" i="11"/>
  <c r="BN109" i="11"/>
  <c r="BK109" i="11"/>
  <c r="BL109" i="11"/>
  <c r="BI109" i="11"/>
  <c r="BJ109" i="11"/>
  <c r="BG109" i="11"/>
  <c r="BH109" i="11"/>
  <c r="BE109" i="11"/>
  <c r="BF109" i="11"/>
  <c r="BD109" i="11"/>
  <c r="BC109" i="11"/>
  <c r="BS108" i="11"/>
  <c r="BM108" i="11"/>
  <c r="BN108" i="11"/>
  <c r="BK108" i="11"/>
  <c r="BL108" i="11"/>
  <c r="BI108" i="11"/>
  <c r="BJ108" i="11"/>
  <c r="BG108" i="11"/>
  <c r="BH108" i="11"/>
  <c r="BE108" i="11"/>
  <c r="BF108" i="11"/>
  <c r="BD108" i="11"/>
  <c r="BC108" i="11"/>
  <c r="BS107" i="11"/>
  <c r="BT107" i="11"/>
  <c r="BM107" i="11"/>
  <c r="BN107" i="11"/>
  <c r="BK107" i="11"/>
  <c r="BL107" i="11"/>
  <c r="BI107" i="11"/>
  <c r="BJ107" i="11"/>
  <c r="BG107" i="11"/>
  <c r="BH107" i="11"/>
  <c r="BE107" i="11"/>
  <c r="BF107" i="11"/>
  <c r="BD107" i="11"/>
  <c r="BC107" i="11"/>
  <c r="BS106" i="11"/>
  <c r="BM106" i="11"/>
  <c r="BN106" i="11"/>
  <c r="BK106" i="11"/>
  <c r="BL106" i="11"/>
  <c r="BI106" i="11"/>
  <c r="BJ106" i="11"/>
  <c r="BG106" i="11"/>
  <c r="BH106" i="11"/>
  <c r="BE106" i="11"/>
  <c r="BF106" i="11"/>
  <c r="BO106" i="11"/>
  <c r="BD106" i="11"/>
  <c r="BP106" i="11"/>
  <c r="BQ106" i="11"/>
  <c r="BB106" i="11"/>
  <c r="CE106" i="11"/>
  <c r="BC106" i="11"/>
  <c r="BS105" i="11"/>
  <c r="BT105" i="11"/>
  <c r="BU105" i="11"/>
  <c r="BM105" i="11"/>
  <c r="BN105" i="11"/>
  <c r="BK105" i="11"/>
  <c r="BL105" i="11"/>
  <c r="BI105" i="11"/>
  <c r="BJ105" i="11"/>
  <c r="BG105" i="11"/>
  <c r="BH105" i="11"/>
  <c r="BE105" i="11"/>
  <c r="BF105" i="11"/>
  <c r="BO105" i="11"/>
  <c r="BD105" i="11"/>
  <c r="BC105" i="11"/>
  <c r="BS104" i="11"/>
  <c r="BT104" i="11"/>
  <c r="BM104" i="11"/>
  <c r="BN104" i="11"/>
  <c r="BK104" i="11"/>
  <c r="BL104" i="11"/>
  <c r="BI104" i="11"/>
  <c r="BJ104" i="11"/>
  <c r="BG104" i="11"/>
  <c r="BH104" i="11"/>
  <c r="BE104" i="11"/>
  <c r="BF104" i="11"/>
  <c r="BO104" i="11"/>
  <c r="BD104" i="11"/>
  <c r="BC104" i="11"/>
  <c r="BS103" i="11"/>
  <c r="BM103" i="11"/>
  <c r="BN103" i="11"/>
  <c r="BK103" i="11"/>
  <c r="BL103" i="11"/>
  <c r="BI103" i="11"/>
  <c r="BJ103" i="11"/>
  <c r="BG103" i="11"/>
  <c r="BH103" i="11"/>
  <c r="BE103" i="11"/>
  <c r="BF103" i="11"/>
  <c r="BD103" i="11"/>
  <c r="BC103" i="11"/>
  <c r="BS102" i="11"/>
  <c r="BT102" i="11"/>
  <c r="BU102" i="11"/>
  <c r="BM102" i="11"/>
  <c r="BN102" i="11"/>
  <c r="BK102" i="11"/>
  <c r="BL102" i="11"/>
  <c r="BI102" i="11"/>
  <c r="BJ102" i="11"/>
  <c r="BG102" i="11"/>
  <c r="BH102" i="11"/>
  <c r="BE102" i="11"/>
  <c r="BF102" i="11"/>
  <c r="BD102" i="11"/>
  <c r="BC102" i="11"/>
  <c r="BS101" i="11"/>
  <c r="BM101" i="11"/>
  <c r="BN101" i="11"/>
  <c r="BK101" i="11"/>
  <c r="BL101" i="11"/>
  <c r="BI101" i="11"/>
  <c r="BJ101" i="11"/>
  <c r="BG101" i="11"/>
  <c r="BH101" i="11"/>
  <c r="BE101" i="11"/>
  <c r="BF101" i="11"/>
  <c r="BD101" i="11"/>
  <c r="BC101" i="11"/>
  <c r="BS100" i="11"/>
  <c r="BM100" i="11"/>
  <c r="BN100" i="11"/>
  <c r="BK100" i="11"/>
  <c r="BL100" i="11"/>
  <c r="BI100" i="11"/>
  <c r="BJ100" i="11"/>
  <c r="BG100" i="11"/>
  <c r="BH100" i="11"/>
  <c r="BE100" i="11"/>
  <c r="BF100" i="11"/>
  <c r="BD100" i="11"/>
  <c r="BC100" i="11"/>
  <c r="BS99" i="11"/>
  <c r="BM99" i="11"/>
  <c r="BN99" i="11"/>
  <c r="BK99" i="11"/>
  <c r="BL99" i="11"/>
  <c r="BI99" i="11"/>
  <c r="BJ99" i="11"/>
  <c r="BG99" i="11"/>
  <c r="BH99" i="11"/>
  <c r="BE99" i="11"/>
  <c r="BF99" i="11"/>
  <c r="BD99" i="11"/>
  <c r="BC99" i="11"/>
  <c r="BS98" i="11"/>
  <c r="BM98" i="11"/>
  <c r="BN98" i="11"/>
  <c r="BK98" i="11"/>
  <c r="BL98" i="11"/>
  <c r="BI98" i="11"/>
  <c r="BJ98" i="11"/>
  <c r="BG98" i="11"/>
  <c r="BH98" i="11"/>
  <c r="BE98" i="11"/>
  <c r="BF98" i="11"/>
  <c r="BO98" i="11"/>
  <c r="BD98" i="11"/>
  <c r="BC98" i="11"/>
  <c r="BS97" i="11"/>
  <c r="BT97" i="11"/>
  <c r="BM97" i="11"/>
  <c r="BN97" i="11"/>
  <c r="BK97" i="11"/>
  <c r="BL97" i="11"/>
  <c r="BI97" i="11"/>
  <c r="BJ97" i="11"/>
  <c r="BG97" i="11"/>
  <c r="BH97" i="11"/>
  <c r="BE97" i="11"/>
  <c r="BF97" i="11"/>
  <c r="BO97" i="11"/>
  <c r="BD97" i="11"/>
  <c r="BC97" i="11"/>
  <c r="BS96" i="11"/>
  <c r="BM96" i="11"/>
  <c r="BN96" i="11"/>
  <c r="BK96" i="11"/>
  <c r="BL96" i="11"/>
  <c r="BI96" i="11"/>
  <c r="BJ96" i="11"/>
  <c r="BG96" i="11"/>
  <c r="BH96" i="11"/>
  <c r="BE96" i="11"/>
  <c r="BF96" i="11"/>
  <c r="BO96" i="11"/>
  <c r="BD96" i="11"/>
  <c r="BC96" i="11"/>
  <c r="BS95" i="11"/>
  <c r="BT95" i="11"/>
  <c r="BM95" i="11"/>
  <c r="BN95" i="11"/>
  <c r="BK95" i="11"/>
  <c r="BL95" i="11"/>
  <c r="BI95" i="11"/>
  <c r="BJ95" i="11"/>
  <c r="BG95" i="11"/>
  <c r="BH95" i="11"/>
  <c r="BE95" i="11"/>
  <c r="BF95" i="11"/>
  <c r="BO95" i="11"/>
  <c r="BD95" i="11"/>
  <c r="BC95" i="11"/>
  <c r="BS94" i="11"/>
  <c r="BT94" i="11"/>
  <c r="BM94" i="11"/>
  <c r="BN94" i="11"/>
  <c r="BK94" i="11"/>
  <c r="BL94" i="11"/>
  <c r="BI94" i="11"/>
  <c r="BJ94" i="11"/>
  <c r="BG94" i="11"/>
  <c r="BH94" i="11"/>
  <c r="BE94" i="11"/>
  <c r="BF94" i="11"/>
  <c r="BD94" i="11"/>
  <c r="BC94" i="11"/>
  <c r="BS93" i="11"/>
  <c r="BM93" i="11"/>
  <c r="BN93" i="11"/>
  <c r="BK93" i="11"/>
  <c r="BL93" i="11"/>
  <c r="BI93" i="11"/>
  <c r="BJ93" i="11"/>
  <c r="BG93" i="11"/>
  <c r="BH93" i="11"/>
  <c r="BE93" i="11"/>
  <c r="BF93" i="11"/>
  <c r="BD93" i="11"/>
  <c r="BC93" i="11"/>
  <c r="BS92" i="11"/>
  <c r="BT92" i="11"/>
  <c r="BM92" i="11"/>
  <c r="BN92" i="11"/>
  <c r="BK92" i="11"/>
  <c r="BL92" i="11"/>
  <c r="BI92" i="11"/>
  <c r="BJ92" i="11"/>
  <c r="BG92" i="11"/>
  <c r="BH92" i="11"/>
  <c r="BE92" i="11"/>
  <c r="BF92" i="11"/>
  <c r="BD92" i="11"/>
  <c r="BC92" i="11"/>
  <c r="BS91" i="11"/>
  <c r="BM91" i="11"/>
  <c r="BN91" i="11"/>
  <c r="BK91" i="11"/>
  <c r="BL91" i="11"/>
  <c r="BI91" i="11"/>
  <c r="BJ91" i="11"/>
  <c r="BG91" i="11"/>
  <c r="BH91" i="11"/>
  <c r="BE91" i="11"/>
  <c r="BF91" i="11"/>
  <c r="BD91" i="11"/>
  <c r="BC91" i="11"/>
  <c r="BS90" i="11"/>
  <c r="BT90" i="11"/>
  <c r="BM90" i="11"/>
  <c r="BN90" i="11"/>
  <c r="BK90" i="11"/>
  <c r="BL90" i="11"/>
  <c r="BI90" i="11"/>
  <c r="BJ90" i="11"/>
  <c r="BG90" i="11"/>
  <c r="BH90" i="11"/>
  <c r="BE90" i="11"/>
  <c r="BF90" i="11"/>
  <c r="BO90" i="11"/>
  <c r="BD90" i="11"/>
  <c r="BC90" i="11"/>
  <c r="BS89" i="11"/>
  <c r="BT89" i="11"/>
  <c r="BM89" i="11"/>
  <c r="BN89" i="11"/>
  <c r="BK89" i="11"/>
  <c r="BL89" i="11"/>
  <c r="BI89" i="11"/>
  <c r="BJ89" i="11"/>
  <c r="BG89" i="11"/>
  <c r="BH89" i="11"/>
  <c r="BE89" i="11"/>
  <c r="BF89" i="11"/>
  <c r="BD89" i="11"/>
  <c r="BC89" i="11"/>
  <c r="BS88" i="11"/>
  <c r="BM88" i="11"/>
  <c r="BN88" i="11"/>
  <c r="BK88" i="11"/>
  <c r="BL88" i="11"/>
  <c r="BI88" i="11"/>
  <c r="BJ88" i="11"/>
  <c r="BG88" i="11"/>
  <c r="BH88" i="11"/>
  <c r="BE88" i="11"/>
  <c r="BF88" i="11"/>
  <c r="BD88" i="11"/>
  <c r="BC88" i="11"/>
  <c r="BS87" i="11"/>
  <c r="BT87" i="11"/>
  <c r="BM87" i="11"/>
  <c r="BN87" i="11"/>
  <c r="BK87" i="11"/>
  <c r="BL87" i="11"/>
  <c r="BI87" i="11"/>
  <c r="BJ87" i="11"/>
  <c r="BG87" i="11"/>
  <c r="BH87" i="11"/>
  <c r="BE87" i="11"/>
  <c r="BF87" i="11"/>
  <c r="BD87" i="11"/>
  <c r="BC87" i="11"/>
  <c r="BS86" i="11"/>
  <c r="BT86" i="11"/>
  <c r="BU86" i="11"/>
  <c r="BV86" i="11"/>
  <c r="BE86" i="11"/>
  <c r="BF86" i="11"/>
  <c r="BG86" i="11"/>
  <c r="BH86" i="11"/>
  <c r="BI86" i="11"/>
  <c r="BJ86" i="11"/>
  <c r="BK86" i="11"/>
  <c r="BL86" i="11"/>
  <c r="BM86" i="11"/>
  <c r="BN86" i="11"/>
  <c r="BO86" i="11"/>
  <c r="BD86" i="11"/>
  <c r="BC86" i="11"/>
  <c r="BS85" i="11"/>
  <c r="BM85" i="11"/>
  <c r="BN85" i="11"/>
  <c r="BK85" i="11"/>
  <c r="BL85" i="11"/>
  <c r="BI85" i="11"/>
  <c r="BJ85" i="11"/>
  <c r="BG85" i="11"/>
  <c r="BH85" i="11"/>
  <c r="BE85" i="11"/>
  <c r="BF85" i="11"/>
  <c r="BD85" i="11"/>
  <c r="BC85" i="11"/>
  <c r="BS84" i="11"/>
  <c r="BM84" i="11"/>
  <c r="BN84" i="11"/>
  <c r="BK84" i="11"/>
  <c r="BL84" i="11"/>
  <c r="BI84" i="11"/>
  <c r="BJ84" i="11"/>
  <c r="BG84" i="11"/>
  <c r="BH84" i="11"/>
  <c r="BE84" i="11"/>
  <c r="BF84" i="11"/>
  <c r="BD84" i="11"/>
  <c r="BC84" i="11"/>
  <c r="BS83" i="11"/>
  <c r="BM83" i="11"/>
  <c r="BN83" i="11"/>
  <c r="BK83" i="11"/>
  <c r="BL83" i="11"/>
  <c r="BI83" i="11"/>
  <c r="BJ83" i="11"/>
  <c r="BG83" i="11"/>
  <c r="BH83" i="11"/>
  <c r="BE83" i="11"/>
  <c r="BF83" i="11"/>
  <c r="BO83" i="11"/>
  <c r="BD83" i="11"/>
  <c r="BP83" i="11"/>
  <c r="BC83" i="11"/>
  <c r="BS82" i="11"/>
  <c r="BT82" i="11"/>
  <c r="BU82" i="11"/>
  <c r="BV82" i="11"/>
  <c r="BM82" i="11"/>
  <c r="BN82" i="11"/>
  <c r="BK82" i="11"/>
  <c r="BL82" i="11"/>
  <c r="BI82" i="11"/>
  <c r="BJ82" i="11"/>
  <c r="BG82" i="11"/>
  <c r="BH82" i="11"/>
  <c r="BE82" i="11"/>
  <c r="BF82" i="11"/>
  <c r="BD82" i="11"/>
  <c r="BC82" i="11"/>
  <c r="BS81" i="11"/>
  <c r="BT81" i="11"/>
  <c r="BM81" i="11"/>
  <c r="BN81" i="11"/>
  <c r="BK81" i="11"/>
  <c r="BL81" i="11"/>
  <c r="BI81" i="11"/>
  <c r="BJ81" i="11"/>
  <c r="BG81" i="11"/>
  <c r="BH81" i="11"/>
  <c r="BE81" i="11"/>
  <c r="BF81" i="11"/>
  <c r="BO81" i="11"/>
  <c r="BD81" i="11"/>
  <c r="BC81" i="11"/>
  <c r="BS80" i="11"/>
  <c r="BM80" i="11"/>
  <c r="BN80" i="11"/>
  <c r="BK80" i="11"/>
  <c r="BL80" i="11"/>
  <c r="BI80" i="11"/>
  <c r="BJ80" i="11"/>
  <c r="BG80" i="11"/>
  <c r="BH80" i="11"/>
  <c r="BE80" i="11"/>
  <c r="BF80" i="11"/>
  <c r="BD80" i="11"/>
  <c r="BC80" i="11"/>
  <c r="BS79" i="11"/>
  <c r="BM79" i="11"/>
  <c r="BN79" i="11"/>
  <c r="BK79" i="11"/>
  <c r="BL79" i="11"/>
  <c r="BI79" i="11"/>
  <c r="BJ79" i="11"/>
  <c r="BG79" i="11"/>
  <c r="BH79" i="11"/>
  <c r="BE79" i="11"/>
  <c r="BF79" i="11"/>
  <c r="BD79" i="11"/>
  <c r="BC79" i="11"/>
  <c r="BS78" i="11"/>
  <c r="BM78" i="11"/>
  <c r="BN78" i="11"/>
  <c r="BK78" i="11"/>
  <c r="BL78" i="11"/>
  <c r="BI78" i="11"/>
  <c r="BJ78" i="11"/>
  <c r="BG78" i="11"/>
  <c r="BH78" i="11"/>
  <c r="BE78" i="11"/>
  <c r="BF78" i="11"/>
  <c r="BD78" i="11"/>
  <c r="BC78" i="11"/>
  <c r="BS77" i="11"/>
  <c r="BT77" i="11"/>
  <c r="BU77" i="11"/>
  <c r="BM77" i="11"/>
  <c r="BN77" i="11"/>
  <c r="BK77" i="11"/>
  <c r="BL77" i="11"/>
  <c r="BI77" i="11"/>
  <c r="BJ77" i="11"/>
  <c r="BG77" i="11"/>
  <c r="BH77" i="11"/>
  <c r="BE77" i="11"/>
  <c r="BF77" i="11"/>
  <c r="BO77" i="11"/>
  <c r="BD77" i="11"/>
  <c r="BC77" i="11"/>
  <c r="BS76" i="11"/>
  <c r="BT76" i="11"/>
  <c r="BM76" i="11"/>
  <c r="BN76" i="11"/>
  <c r="BK76" i="11"/>
  <c r="BL76" i="11"/>
  <c r="BI76" i="11"/>
  <c r="BJ76" i="11"/>
  <c r="BG76" i="11"/>
  <c r="BH76" i="11"/>
  <c r="BE76" i="11"/>
  <c r="BF76" i="11"/>
  <c r="BO76" i="11"/>
  <c r="BD76" i="11"/>
  <c r="BC76" i="11"/>
  <c r="BS75" i="11"/>
  <c r="BM75" i="11"/>
  <c r="BN75" i="11"/>
  <c r="BK75" i="11"/>
  <c r="BL75" i="11"/>
  <c r="BI75" i="11"/>
  <c r="BJ75" i="11"/>
  <c r="BG75" i="11"/>
  <c r="BH75" i="11"/>
  <c r="BE75" i="11"/>
  <c r="BF75" i="11"/>
  <c r="BD75" i="11"/>
  <c r="BC75" i="11"/>
  <c r="BS74" i="11"/>
  <c r="BM74" i="11"/>
  <c r="BN74" i="11"/>
  <c r="BK74" i="11"/>
  <c r="BL74" i="11"/>
  <c r="BI74" i="11"/>
  <c r="BJ74" i="11"/>
  <c r="BG74" i="11"/>
  <c r="BH74" i="11"/>
  <c r="BE74" i="11"/>
  <c r="BF74" i="11"/>
  <c r="BO74" i="11"/>
  <c r="BD74" i="11"/>
  <c r="BC74" i="11"/>
  <c r="BS73" i="11"/>
  <c r="BT73" i="11"/>
  <c r="BM73" i="11"/>
  <c r="BN73" i="11"/>
  <c r="BK73" i="11"/>
  <c r="BL73" i="11"/>
  <c r="BI73" i="11"/>
  <c r="BJ73" i="11"/>
  <c r="BG73" i="11"/>
  <c r="BH73" i="11"/>
  <c r="BE73" i="11"/>
  <c r="BF73" i="11"/>
  <c r="BO73" i="11"/>
  <c r="BD73" i="11"/>
  <c r="BP73" i="11"/>
  <c r="BC73" i="11"/>
  <c r="BS72" i="11"/>
  <c r="BM72" i="11"/>
  <c r="BN72" i="11"/>
  <c r="BK72" i="11"/>
  <c r="BL72" i="11"/>
  <c r="BI72" i="11"/>
  <c r="BJ72" i="11"/>
  <c r="BG72" i="11"/>
  <c r="BH72" i="11"/>
  <c r="BE72" i="11"/>
  <c r="BF72" i="11"/>
  <c r="BD72" i="11"/>
  <c r="BC72" i="11"/>
  <c r="BS71" i="11"/>
  <c r="BM71" i="11"/>
  <c r="BN71" i="11"/>
  <c r="BK71" i="11"/>
  <c r="BL71" i="11"/>
  <c r="BI71" i="11"/>
  <c r="BJ71" i="11"/>
  <c r="BG71" i="11"/>
  <c r="BH71" i="11"/>
  <c r="BE71" i="11"/>
  <c r="BF71" i="11"/>
  <c r="BD71" i="11"/>
  <c r="BC71" i="11"/>
  <c r="BS70" i="11"/>
  <c r="BM70" i="11"/>
  <c r="BN70" i="11"/>
  <c r="BK70" i="11"/>
  <c r="BL70" i="11"/>
  <c r="BI70" i="11"/>
  <c r="BJ70" i="11"/>
  <c r="BG70" i="11"/>
  <c r="BH70" i="11"/>
  <c r="BE70" i="11"/>
  <c r="BF70" i="11"/>
  <c r="BD70" i="11"/>
  <c r="BC70" i="11"/>
  <c r="BS69" i="11"/>
  <c r="BM69" i="11"/>
  <c r="BN69" i="11"/>
  <c r="BK69" i="11"/>
  <c r="BL69" i="11"/>
  <c r="BI69" i="11"/>
  <c r="BJ69" i="11"/>
  <c r="BG69" i="11"/>
  <c r="BH69" i="11"/>
  <c r="BE69" i="11"/>
  <c r="BF69" i="11"/>
  <c r="BO69" i="11"/>
  <c r="BD69" i="11"/>
  <c r="BC69" i="11"/>
  <c r="BS68" i="11"/>
  <c r="BT68" i="11"/>
  <c r="BM68" i="11"/>
  <c r="BN68" i="11"/>
  <c r="BK68" i="11"/>
  <c r="BL68" i="11"/>
  <c r="BI68" i="11"/>
  <c r="BJ68" i="11"/>
  <c r="BG68" i="11"/>
  <c r="BH68" i="11"/>
  <c r="BE68" i="11"/>
  <c r="BF68" i="11"/>
  <c r="BD68" i="11"/>
  <c r="BC68" i="11"/>
  <c r="BS67" i="11"/>
  <c r="BM67" i="11"/>
  <c r="BN67" i="11"/>
  <c r="BK67" i="11"/>
  <c r="BL67" i="11"/>
  <c r="BI67" i="11"/>
  <c r="BJ67" i="11"/>
  <c r="BG67" i="11"/>
  <c r="BH67" i="11"/>
  <c r="BE67" i="11"/>
  <c r="BF67" i="11"/>
  <c r="BO67" i="11"/>
  <c r="BD67" i="11"/>
  <c r="BC67" i="11"/>
  <c r="I130" i="1"/>
  <c r="AI129" i="1"/>
  <c r="AI127" i="1"/>
  <c r="AB126" i="1"/>
  <c r="AJ122" i="1"/>
  <c r="AJ118" i="1"/>
  <c r="I114" i="1"/>
  <c r="AB110" i="1"/>
  <c r="AJ106" i="1"/>
  <c r="AJ102" i="1"/>
  <c r="I98" i="1"/>
  <c r="AB94" i="1"/>
  <c r="AJ90" i="1"/>
  <c r="AB86" i="1"/>
  <c r="I82" i="1"/>
  <c r="AB78" i="1"/>
  <c r="I74" i="1"/>
  <c r="AL70" i="1"/>
  <c r="AJ66" i="1"/>
  <c r="AJ62" i="1"/>
  <c r="AB58" i="1"/>
  <c r="AF54" i="1"/>
  <c r="AF50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X133" i="1"/>
  <c r="W133" i="1"/>
  <c r="V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A133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A132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X131" i="1"/>
  <c r="W131" i="1"/>
  <c r="V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A131" i="1"/>
  <c r="AJ130" i="1"/>
  <c r="Q130" i="1"/>
  <c r="AL129" i="1"/>
  <c r="AK129" i="1"/>
  <c r="AJ129" i="1"/>
  <c r="AH129" i="1"/>
  <c r="AG129" i="1"/>
  <c r="AE129" i="1"/>
  <c r="AD129" i="1"/>
  <c r="AC129" i="1"/>
  <c r="AB129" i="1"/>
  <c r="Z129" i="1"/>
  <c r="X129" i="1"/>
  <c r="V129" i="1"/>
  <c r="S129" i="1"/>
  <c r="R129" i="1"/>
  <c r="Q129" i="1"/>
  <c r="O129" i="1"/>
  <c r="N129" i="1"/>
  <c r="L129" i="1"/>
  <c r="K129" i="1"/>
  <c r="J129" i="1"/>
  <c r="I129" i="1"/>
  <c r="G129" i="1"/>
  <c r="F129" i="1"/>
  <c r="D129" i="1"/>
  <c r="C129" i="1"/>
  <c r="B129" i="1"/>
  <c r="A129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X128" i="1"/>
  <c r="W128" i="1"/>
  <c r="V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A128" i="1"/>
  <c r="AL127" i="1"/>
  <c r="AK127" i="1"/>
  <c r="AJ127" i="1"/>
  <c r="AH127" i="1"/>
  <c r="AG127" i="1"/>
  <c r="AE127" i="1"/>
  <c r="AD127" i="1"/>
  <c r="AC127" i="1"/>
  <c r="AB127" i="1"/>
  <c r="Z127" i="1"/>
  <c r="X127" i="1"/>
  <c r="V127" i="1"/>
  <c r="S127" i="1"/>
  <c r="R127" i="1"/>
  <c r="Q127" i="1"/>
  <c r="O127" i="1"/>
  <c r="N127" i="1"/>
  <c r="L127" i="1"/>
  <c r="K127" i="1"/>
  <c r="J127" i="1"/>
  <c r="I127" i="1"/>
  <c r="G127" i="1"/>
  <c r="F127" i="1"/>
  <c r="D127" i="1"/>
  <c r="C127" i="1"/>
  <c r="B127" i="1"/>
  <c r="A127" i="1"/>
  <c r="AJ126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X125" i="1"/>
  <c r="W125" i="1"/>
  <c r="V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A125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X124" i="1"/>
  <c r="W124" i="1"/>
  <c r="V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A124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X123" i="1"/>
  <c r="W123" i="1"/>
  <c r="V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A123" i="1"/>
  <c r="A122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X121" i="1"/>
  <c r="W121" i="1"/>
  <c r="V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A121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X120" i="1"/>
  <c r="W120" i="1"/>
  <c r="V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A120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X119" i="1"/>
  <c r="W119" i="1"/>
  <c r="V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A119" i="1"/>
  <c r="Q118" i="1"/>
  <c r="A118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X117" i="1"/>
  <c r="W117" i="1"/>
  <c r="V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A117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X116" i="1"/>
  <c r="W116" i="1"/>
  <c r="V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A116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X115" i="1"/>
  <c r="W115" i="1"/>
  <c r="V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A115" i="1"/>
  <c r="AJ114" i="1"/>
  <c r="AB114" i="1"/>
  <c r="Q114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X113" i="1"/>
  <c r="W113" i="1"/>
  <c r="V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A113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X112" i="1"/>
  <c r="W112" i="1"/>
  <c r="V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A112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X111" i="1"/>
  <c r="W111" i="1"/>
  <c r="V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A111" i="1"/>
  <c r="AJ110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X109" i="1"/>
  <c r="W109" i="1"/>
  <c r="V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A109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X108" i="1"/>
  <c r="W108" i="1"/>
  <c r="V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A108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X107" i="1"/>
  <c r="W107" i="1"/>
  <c r="V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A107" i="1"/>
  <c r="A106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X105" i="1"/>
  <c r="W105" i="1"/>
  <c r="V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A105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X104" i="1"/>
  <c r="W104" i="1"/>
  <c r="V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X103" i="1"/>
  <c r="W103" i="1"/>
  <c r="V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A103" i="1"/>
  <c r="Q102" i="1"/>
  <c r="I102" i="1"/>
  <c r="A102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X101" i="1"/>
  <c r="W101" i="1"/>
  <c r="V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A101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X100" i="1"/>
  <c r="W100" i="1"/>
  <c r="V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A100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X99" i="1"/>
  <c r="W99" i="1"/>
  <c r="V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A99" i="1"/>
  <c r="AJ98" i="1"/>
  <c r="AB98" i="1"/>
  <c r="Q98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X97" i="1"/>
  <c r="W97" i="1"/>
  <c r="V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A97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X96" i="1"/>
  <c r="W96" i="1"/>
  <c r="V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A96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X95" i="1"/>
  <c r="W95" i="1"/>
  <c r="V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95" i="1"/>
  <c r="AJ94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X93" i="1"/>
  <c r="W93" i="1"/>
  <c r="V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A93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X92" i="1"/>
  <c r="W92" i="1"/>
  <c r="V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A92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X91" i="1"/>
  <c r="W91" i="1"/>
  <c r="V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A91" i="1"/>
  <c r="Q90" i="1"/>
  <c r="A90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X89" i="1"/>
  <c r="W89" i="1"/>
  <c r="V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89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X88" i="1"/>
  <c r="W88" i="1"/>
  <c r="V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A88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X87" i="1"/>
  <c r="W87" i="1"/>
  <c r="V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A87" i="1"/>
  <c r="AJ86" i="1"/>
  <c r="Q86" i="1"/>
  <c r="I86" i="1"/>
  <c r="A86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X85" i="1"/>
  <c r="W85" i="1"/>
  <c r="V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A85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X84" i="1"/>
  <c r="W84" i="1"/>
  <c r="V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A84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X83" i="1"/>
  <c r="W83" i="1"/>
  <c r="V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AJ82" i="1"/>
  <c r="AB82" i="1"/>
  <c r="Q82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X81" i="1"/>
  <c r="W81" i="1"/>
  <c r="V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A81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X80" i="1"/>
  <c r="W80" i="1"/>
  <c r="V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X79" i="1"/>
  <c r="W79" i="1"/>
  <c r="V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A79" i="1"/>
  <c r="AJ78" i="1"/>
  <c r="A78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X77" i="1"/>
  <c r="W77" i="1"/>
  <c r="V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X76" i="1"/>
  <c r="W76" i="1"/>
  <c r="V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X75" i="1"/>
  <c r="W75" i="1"/>
  <c r="V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A75" i="1"/>
  <c r="AD74" i="1"/>
  <c r="S74" i="1"/>
  <c r="Q74" i="1"/>
  <c r="K74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X73" i="1"/>
  <c r="W73" i="1"/>
  <c r="V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X72" i="1"/>
  <c r="W72" i="1"/>
  <c r="V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X71" i="1"/>
  <c r="W71" i="1"/>
  <c r="V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A71" i="1"/>
  <c r="AB70" i="1"/>
  <c r="Q70" i="1"/>
  <c r="K70" i="1"/>
  <c r="I70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X69" i="1"/>
  <c r="W69" i="1"/>
  <c r="V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X68" i="1"/>
  <c r="W68" i="1"/>
  <c r="V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X67" i="1"/>
  <c r="W67" i="1"/>
  <c r="V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A67" i="1"/>
  <c r="AL66" i="1"/>
  <c r="S66" i="1"/>
  <c r="K66" i="1"/>
  <c r="I66" i="1"/>
  <c r="C66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X65" i="1"/>
  <c r="W65" i="1"/>
  <c r="V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X64" i="1"/>
  <c r="W64" i="1"/>
  <c r="V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X63" i="1"/>
  <c r="W63" i="1"/>
  <c r="V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AL62" i="1"/>
  <c r="AK62" i="1"/>
  <c r="AB62" i="1"/>
  <c r="R62" i="1"/>
  <c r="Q62" i="1"/>
  <c r="K62" i="1"/>
  <c r="B62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X61" i="1"/>
  <c r="W61" i="1"/>
  <c r="V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X60" i="1"/>
  <c r="W60" i="1"/>
  <c r="V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X59" i="1"/>
  <c r="W59" i="1"/>
  <c r="V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AK58" i="1"/>
  <c r="AE58" i="1"/>
  <c r="AD58" i="1"/>
  <c r="AC58" i="1"/>
  <c r="R58" i="1"/>
  <c r="L58" i="1"/>
  <c r="K58" i="1"/>
  <c r="J58" i="1"/>
  <c r="B58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X57" i="1"/>
  <c r="W57" i="1"/>
  <c r="V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X56" i="1"/>
  <c r="W56" i="1"/>
  <c r="V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X55" i="1"/>
  <c r="W55" i="1"/>
  <c r="V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AL54" i="1"/>
  <c r="AK54" i="1"/>
  <c r="AI54" i="1"/>
  <c r="AH54" i="1"/>
  <c r="AG54" i="1"/>
  <c r="AD54" i="1"/>
  <c r="AC54" i="1"/>
  <c r="AA54" i="1"/>
  <c r="Z54" i="1"/>
  <c r="X54" i="1"/>
  <c r="S54" i="1"/>
  <c r="R54" i="1"/>
  <c r="P54" i="1"/>
  <c r="O54" i="1"/>
  <c r="N54" i="1"/>
  <c r="K54" i="1"/>
  <c r="J54" i="1"/>
  <c r="H54" i="1"/>
  <c r="G54" i="1"/>
  <c r="F54" i="1"/>
  <c r="C54" i="1"/>
  <c r="B54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X53" i="1"/>
  <c r="W53" i="1"/>
  <c r="V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X52" i="1"/>
  <c r="W52" i="1"/>
  <c r="V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X51" i="1"/>
  <c r="W51" i="1"/>
  <c r="V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AL50" i="1"/>
  <c r="AK50" i="1"/>
  <c r="AI50" i="1"/>
  <c r="AH50" i="1"/>
  <c r="AG50" i="1"/>
  <c r="AE50" i="1"/>
  <c r="AD50" i="1"/>
  <c r="AC50" i="1"/>
  <c r="AA50" i="1"/>
  <c r="Z50" i="1"/>
  <c r="X50" i="1"/>
  <c r="V50" i="1"/>
  <c r="S50" i="1"/>
  <c r="R50" i="1"/>
  <c r="P50" i="1"/>
  <c r="O50" i="1"/>
  <c r="N50" i="1"/>
  <c r="L50" i="1"/>
  <c r="K50" i="1"/>
  <c r="J50" i="1"/>
  <c r="H50" i="1"/>
  <c r="G50" i="1"/>
  <c r="F50" i="1"/>
  <c r="D50" i="1"/>
  <c r="C50" i="1"/>
  <c r="B50" i="1"/>
  <c r="BP110" i="11"/>
  <c r="BQ110" i="11"/>
  <c r="BB110" i="11"/>
  <c r="CE110" i="11"/>
  <c r="BT108" i="11"/>
  <c r="BU108" i="11"/>
  <c r="BU133" i="11"/>
  <c r="BV133" i="11"/>
  <c r="BP136" i="11"/>
  <c r="BQ136" i="11"/>
  <c r="BB136" i="11"/>
  <c r="CE136" i="11"/>
  <c r="BU125" i="11"/>
  <c r="BV125" i="11"/>
  <c r="BW125" i="11"/>
  <c r="BT131" i="11"/>
  <c r="BT98" i="11"/>
  <c r="BU98" i="11"/>
  <c r="BT123" i="11"/>
  <c r="BU123" i="11"/>
  <c r="BV123" i="11"/>
  <c r="BW123" i="11"/>
  <c r="BP134" i="11"/>
  <c r="BQ134" i="11"/>
  <c r="BB134" i="11"/>
  <c r="CE134" i="11"/>
  <c r="BT70" i="11"/>
  <c r="BU70" i="11"/>
  <c r="BP104" i="11"/>
  <c r="BQ104" i="11"/>
  <c r="BB104" i="11"/>
  <c r="CE104" i="11"/>
  <c r="BP120" i="11"/>
  <c r="BQ120" i="11"/>
  <c r="BB120" i="11"/>
  <c r="CE120" i="11"/>
  <c r="BP90" i="11"/>
  <c r="BQ90" i="11"/>
  <c r="BB90" i="11"/>
  <c r="CE90" i="11"/>
  <c r="BU94" i="11"/>
  <c r="BU90" i="11"/>
  <c r="BT69" i="11"/>
  <c r="BU69" i="11"/>
  <c r="BT93" i="11"/>
  <c r="BU93" i="11"/>
  <c r="BT109" i="11"/>
  <c r="BU109" i="11"/>
  <c r="BU124" i="11"/>
  <c r="BV124" i="11"/>
  <c r="BW124" i="11"/>
  <c r="BX124" i="11"/>
  <c r="BY124" i="11"/>
  <c r="BP143" i="11"/>
  <c r="BQ143" i="11"/>
  <c r="BB143" i="11"/>
  <c r="CE143" i="11"/>
  <c r="BU95" i="11"/>
  <c r="BP97" i="11"/>
  <c r="BQ97" i="11"/>
  <c r="BB97" i="11"/>
  <c r="CE97" i="11"/>
  <c r="BP127" i="11"/>
  <c r="BQ127" i="11"/>
  <c r="BB127" i="11"/>
  <c r="CE127" i="11"/>
  <c r="BP144" i="11"/>
  <c r="BQ144" i="11"/>
  <c r="BB144" i="11"/>
  <c r="CE144" i="11"/>
  <c r="BP113" i="11"/>
  <c r="BQ113" i="11"/>
  <c r="BB113" i="11"/>
  <c r="CE113" i="11"/>
  <c r="BP112" i="11"/>
  <c r="BQ112" i="11"/>
  <c r="BB112" i="11"/>
  <c r="CE112" i="11"/>
  <c r="BP96" i="11"/>
  <c r="BQ96" i="11"/>
  <c r="BB96" i="11"/>
  <c r="CE96" i="11"/>
  <c r="BP111" i="11"/>
  <c r="BQ111" i="11"/>
  <c r="BB111" i="11"/>
  <c r="CE111" i="11"/>
  <c r="BT72" i="11"/>
  <c r="BU72" i="11"/>
  <c r="BO78" i="11"/>
  <c r="BO80" i="11"/>
  <c r="BP80" i="11"/>
  <c r="BQ80" i="11"/>
  <c r="BB80" i="11"/>
  <c r="CE80" i="11"/>
  <c r="BO82" i="11"/>
  <c r="BP82" i="11"/>
  <c r="BQ82" i="11"/>
  <c r="BB82" i="11"/>
  <c r="CE82" i="11"/>
  <c r="BP86" i="11"/>
  <c r="BQ86" i="11"/>
  <c r="BB86" i="11"/>
  <c r="CE86" i="11"/>
  <c r="BP78" i="11"/>
  <c r="BQ78" i="11"/>
  <c r="BB78" i="11"/>
  <c r="CE78" i="11"/>
  <c r="BO75" i="11"/>
  <c r="BP75" i="11"/>
  <c r="BQ75" i="11"/>
  <c r="BB75" i="11"/>
  <c r="CE75" i="11"/>
  <c r="BQ83" i="11"/>
  <c r="BB83" i="11"/>
  <c r="CE83" i="11"/>
  <c r="BO84" i="11"/>
  <c r="BO68" i="11"/>
  <c r="BP68" i="11"/>
  <c r="BQ68" i="11"/>
  <c r="BB68" i="11"/>
  <c r="CE68" i="11"/>
  <c r="BO72" i="11"/>
  <c r="BP72" i="11"/>
  <c r="BQ72" i="11"/>
  <c r="BB72" i="11"/>
  <c r="CE72" i="11"/>
  <c r="BQ73" i="11"/>
  <c r="BB73" i="11"/>
  <c r="CE73" i="11"/>
  <c r="BO88" i="11"/>
  <c r="BP88" i="11"/>
  <c r="BQ88" i="11"/>
  <c r="BB88" i="11"/>
  <c r="CE88" i="11"/>
  <c r="BT80" i="11"/>
  <c r="BU80" i="11"/>
  <c r="BO93" i="11"/>
  <c r="BO101" i="11"/>
  <c r="BP74" i="11"/>
  <c r="BQ74" i="11"/>
  <c r="BB74" i="11"/>
  <c r="CE74" i="11"/>
  <c r="BO70" i="11"/>
  <c r="BP70" i="11"/>
  <c r="BQ70" i="11"/>
  <c r="BB70" i="11"/>
  <c r="CE70" i="11"/>
  <c r="BO71" i="11"/>
  <c r="BP71" i="11"/>
  <c r="BQ71" i="11"/>
  <c r="BB71" i="11"/>
  <c r="CE71" i="11"/>
  <c r="BU73" i="11"/>
  <c r="BV73" i="11"/>
  <c r="BO85" i="11"/>
  <c r="BP85" i="11"/>
  <c r="BQ85" i="11"/>
  <c r="BB85" i="11"/>
  <c r="CE85" i="11"/>
  <c r="BP67" i="11"/>
  <c r="BQ67" i="11"/>
  <c r="BB67" i="11"/>
  <c r="CE67" i="11"/>
  <c r="BT67" i="11"/>
  <c r="BP69" i="11"/>
  <c r="BQ69" i="11"/>
  <c r="BB69" i="11"/>
  <c r="CE69" i="11"/>
  <c r="BO89" i="11"/>
  <c r="BP89" i="11"/>
  <c r="BQ89" i="11"/>
  <c r="BB89" i="11"/>
  <c r="CE89" i="11"/>
  <c r="BO100" i="11"/>
  <c r="BP100" i="11"/>
  <c r="BQ100" i="11"/>
  <c r="BB100" i="11"/>
  <c r="CE100" i="11"/>
  <c r="BO128" i="11"/>
  <c r="BP128" i="11"/>
  <c r="BQ128" i="11"/>
  <c r="BB128" i="11"/>
  <c r="CE128" i="11"/>
  <c r="BO140" i="11"/>
  <c r="BP140" i="11"/>
  <c r="BQ140" i="11"/>
  <c r="BB140" i="11"/>
  <c r="CE140" i="11"/>
  <c r="BU68" i="11"/>
  <c r="BV68" i="11"/>
  <c r="BT75" i="11"/>
  <c r="BU75" i="11"/>
  <c r="BU76" i="11"/>
  <c r="BV76" i="11"/>
  <c r="BV77" i="11"/>
  <c r="BT79" i="11"/>
  <c r="BU79" i="11"/>
  <c r="BU81" i="11"/>
  <c r="BW82" i="11"/>
  <c r="BX82" i="11"/>
  <c r="BT84" i="11"/>
  <c r="BU84" i="11"/>
  <c r="BV84" i="11"/>
  <c r="BU87" i="11"/>
  <c r="BV87" i="11"/>
  <c r="BT99" i="11"/>
  <c r="BT100" i="11"/>
  <c r="BU100" i="11"/>
  <c r="BT101" i="11"/>
  <c r="BU101" i="11"/>
  <c r="BV102" i="11"/>
  <c r="BW102" i="11"/>
  <c r="BX102" i="11"/>
  <c r="BO107" i="11"/>
  <c r="BP107" i="11"/>
  <c r="BQ107" i="11"/>
  <c r="BB107" i="11"/>
  <c r="CE107" i="11"/>
  <c r="BO117" i="11"/>
  <c r="BP117" i="11"/>
  <c r="BQ117" i="11"/>
  <c r="BB117" i="11"/>
  <c r="CE117" i="11"/>
  <c r="BO119" i="11"/>
  <c r="BP119" i="11"/>
  <c r="BQ119" i="11"/>
  <c r="BB119" i="11"/>
  <c r="CE119" i="11"/>
  <c r="BO124" i="11"/>
  <c r="BP124" i="11"/>
  <c r="BQ124" i="11"/>
  <c r="BB124" i="11"/>
  <c r="CE124" i="11"/>
  <c r="BT129" i="11"/>
  <c r="BO135" i="11"/>
  <c r="BP135" i="11"/>
  <c r="BQ135" i="11"/>
  <c r="BB135" i="11"/>
  <c r="CE135" i="11"/>
  <c r="BT74" i="11"/>
  <c r="BT88" i="11"/>
  <c r="BP95" i="11"/>
  <c r="BQ95" i="11"/>
  <c r="BB95" i="11"/>
  <c r="CE95" i="11"/>
  <c r="BP77" i="11"/>
  <c r="BQ77" i="11"/>
  <c r="BB77" i="11"/>
  <c r="CE77" i="11"/>
  <c r="BO94" i="11"/>
  <c r="BP93" i="11"/>
  <c r="BQ93" i="11"/>
  <c r="BB93" i="11"/>
  <c r="CE93" i="11"/>
  <c r="BP94" i="11"/>
  <c r="BQ94" i="11"/>
  <c r="BB94" i="11"/>
  <c r="CE94" i="11"/>
  <c r="BT71" i="11"/>
  <c r="BU71" i="11"/>
  <c r="BP76" i="11"/>
  <c r="BQ76" i="11"/>
  <c r="BB76" i="11"/>
  <c r="CE76" i="11"/>
  <c r="BT78" i="11"/>
  <c r="BP84" i="11"/>
  <c r="BQ84" i="11"/>
  <c r="BB84" i="11"/>
  <c r="CE84" i="11"/>
  <c r="BT85" i="11"/>
  <c r="BW86" i="11"/>
  <c r="BX86" i="11"/>
  <c r="BO91" i="11"/>
  <c r="BP91" i="11"/>
  <c r="BQ91" i="11"/>
  <c r="BB91" i="11"/>
  <c r="CE91" i="11"/>
  <c r="BT96" i="11"/>
  <c r="BU96" i="11"/>
  <c r="BP98" i="11"/>
  <c r="BQ98" i="11"/>
  <c r="BB98" i="11"/>
  <c r="CE98" i="11"/>
  <c r="BP101" i="11"/>
  <c r="BQ101" i="11"/>
  <c r="BB101" i="11"/>
  <c r="CE101" i="11"/>
  <c r="BT106" i="11"/>
  <c r="BP133" i="11"/>
  <c r="BQ133" i="11"/>
  <c r="BB133" i="11"/>
  <c r="CE133" i="11"/>
  <c r="BT138" i="11"/>
  <c r="BU138" i="11"/>
  <c r="BU78" i="11"/>
  <c r="BO79" i="11"/>
  <c r="BP79" i="11"/>
  <c r="BQ79" i="11"/>
  <c r="BB79" i="11"/>
  <c r="CE79" i="11"/>
  <c r="BP81" i="11"/>
  <c r="BQ81" i="11"/>
  <c r="BB81" i="11"/>
  <c r="CE81" i="11"/>
  <c r="BT83" i="11"/>
  <c r="BO87" i="11"/>
  <c r="BP87" i="11"/>
  <c r="BQ87" i="11"/>
  <c r="BB87" i="11"/>
  <c r="CE87" i="11"/>
  <c r="BV90" i="11"/>
  <c r="BO92" i="11"/>
  <c r="BP92" i="11"/>
  <c r="BQ92" i="11"/>
  <c r="BB92" i="11"/>
  <c r="CE92" i="11"/>
  <c r="BU92" i="11"/>
  <c r="BV92" i="11"/>
  <c r="BO102" i="11"/>
  <c r="BP102" i="11"/>
  <c r="BQ102" i="11"/>
  <c r="BB102" i="11"/>
  <c r="CE102" i="11"/>
  <c r="BO103" i="11"/>
  <c r="BP103" i="11"/>
  <c r="BQ103" i="11"/>
  <c r="BB103" i="11"/>
  <c r="CE103" i="11"/>
  <c r="BV105" i="11"/>
  <c r="BW105" i="11"/>
  <c r="BU114" i="11"/>
  <c r="BO116" i="11"/>
  <c r="BP116" i="11"/>
  <c r="BQ116" i="11"/>
  <c r="BB116" i="11"/>
  <c r="CE116" i="11"/>
  <c r="BU116" i="11"/>
  <c r="BO118" i="11"/>
  <c r="BP118" i="11"/>
  <c r="BQ118" i="11"/>
  <c r="BB118" i="11"/>
  <c r="CE118" i="11"/>
  <c r="BO125" i="11"/>
  <c r="BP125" i="11"/>
  <c r="BQ125" i="11"/>
  <c r="BB125" i="11"/>
  <c r="CE125" i="11"/>
  <c r="BO130" i="11"/>
  <c r="BP130" i="11"/>
  <c r="BQ130" i="11"/>
  <c r="BB130" i="11"/>
  <c r="CE130" i="11"/>
  <c r="BP146" i="11"/>
  <c r="BQ146" i="11"/>
  <c r="BB146" i="11"/>
  <c r="CE146" i="11"/>
  <c r="BT146" i="11"/>
  <c r="BV81" i="11"/>
  <c r="BW81" i="11"/>
  <c r="BT91" i="11"/>
  <c r="BO99" i="11"/>
  <c r="BP99" i="11"/>
  <c r="BQ99" i="11"/>
  <c r="BB99" i="11"/>
  <c r="CE99" i="11"/>
  <c r="BU107" i="11"/>
  <c r="BO114" i="11"/>
  <c r="BP114" i="11"/>
  <c r="BQ114" i="11"/>
  <c r="BB114" i="11"/>
  <c r="CE114" i="11"/>
  <c r="BO121" i="11"/>
  <c r="BP121" i="11"/>
  <c r="BQ121" i="11"/>
  <c r="BB121" i="11"/>
  <c r="CE121" i="11"/>
  <c r="BP131" i="11"/>
  <c r="BQ131" i="11"/>
  <c r="BB131" i="11"/>
  <c r="CE131" i="11"/>
  <c r="BV140" i="11"/>
  <c r="BW140" i="11"/>
  <c r="BO142" i="11"/>
  <c r="BP142" i="11"/>
  <c r="BQ142" i="11"/>
  <c r="BB142" i="11"/>
  <c r="CE142" i="11"/>
  <c r="BT110" i="11"/>
  <c r="BU110" i="11"/>
  <c r="BT113" i="11"/>
  <c r="BT121" i="11"/>
  <c r="BU121" i="11"/>
  <c r="BO109" i="11"/>
  <c r="BP109" i="11"/>
  <c r="BQ109" i="11"/>
  <c r="BB109" i="11"/>
  <c r="CE109" i="11"/>
  <c r="BP115" i="11"/>
  <c r="BQ115" i="11"/>
  <c r="BB115" i="11"/>
  <c r="CE115" i="11"/>
  <c r="BO123" i="11"/>
  <c r="BP123" i="11"/>
  <c r="BQ123" i="11"/>
  <c r="BB123" i="11"/>
  <c r="CE123" i="11"/>
  <c r="BU130" i="11"/>
  <c r="BP132" i="11"/>
  <c r="BQ132" i="11"/>
  <c r="BB132" i="11"/>
  <c r="CE132" i="11"/>
  <c r="BO137" i="11"/>
  <c r="BP137" i="11"/>
  <c r="BQ137" i="11"/>
  <c r="BB137" i="11"/>
  <c r="CE137" i="11"/>
  <c r="BO145" i="11"/>
  <c r="BP145" i="11"/>
  <c r="BQ145" i="11"/>
  <c r="BB145" i="11"/>
  <c r="CE145" i="11"/>
  <c r="BT137" i="11"/>
  <c r="BP141" i="11"/>
  <c r="BQ141" i="11"/>
  <c r="BB141" i="11"/>
  <c r="CE141" i="11"/>
  <c r="BT145" i="11"/>
  <c r="BU89" i="11"/>
  <c r="BV89" i="11"/>
  <c r="BU97" i="11"/>
  <c r="BV97" i="11"/>
  <c r="BU104" i="11"/>
  <c r="BP105" i="11"/>
  <c r="BQ105" i="11"/>
  <c r="BB105" i="11"/>
  <c r="CE105" i="11"/>
  <c r="BO108" i="11"/>
  <c r="BP108" i="11"/>
  <c r="BQ108" i="11"/>
  <c r="BB108" i="11"/>
  <c r="CE108" i="11"/>
  <c r="BU115" i="11"/>
  <c r="BV132" i="11"/>
  <c r="BW132" i="11"/>
  <c r="BO139" i="11"/>
  <c r="BP139" i="11"/>
  <c r="BQ139" i="11"/>
  <c r="BB139" i="11"/>
  <c r="CE139" i="11"/>
  <c r="BT139" i="11"/>
  <c r="BU139" i="11"/>
  <c r="BO147" i="11"/>
  <c r="BP147" i="11"/>
  <c r="BQ147" i="11"/>
  <c r="BB147" i="11"/>
  <c r="CE147" i="11"/>
  <c r="BT103" i="11"/>
  <c r="BU103" i="11"/>
  <c r="BU117" i="11"/>
  <c r="BP122" i="11"/>
  <c r="BQ122" i="11"/>
  <c r="BB122" i="11"/>
  <c r="CE122" i="11"/>
  <c r="BU122" i="11"/>
  <c r="BV122" i="11"/>
  <c r="BO129" i="11"/>
  <c r="BP129" i="11"/>
  <c r="BQ129" i="11"/>
  <c r="BB129" i="11"/>
  <c r="CE129" i="11"/>
  <c r="BU141" i="11"/>
  <c r="BT147" i="11"/>
  <c r="BU147" i="11"/>
  <c r="BT112" i="11"/>
  <c r="BU112" i="11"/>
  <c r="BT120" i="11"/>
  <c r="BT128" i="11"/>
  <c r="BU128" i="11"/>
  <c r="BT136" i="11"/>
  <c r="BU136" i="11"/>
  <c r="BT144" i="11"/>
  <c r="BU144" i="11"/>
  <c r="BV144" i="11"/>
  <c r="BT111" i="11"/>
  <c r="BT119" i="11"/>
  <c r="BU119" i="11"/>
  <c r="BT127" i="11"/>
  <c r="BU127" i="11"/>
  <c r="BT135" i="11"/>
  <c r="BT143" i="11"/>
  <c r="BT118" i="11"/>
  <c r="BU118" i="11"/>
  <c r="BT126" i="11"/>
  <c r="BT134" i="11"/>
  <c r="BT142" i="11"/>
  <c r="A50" i="1"/>
  <c r="I50" i="1"/>
  <c r="Q50" i="1"/>
  <c r="AB50" i="1"/>
  <c r="AJ50" i="1"/>
  <c r="A54" i="1"/>
  <c r="I54" i="1"/>
  <c r="Q54" i="1"/>
  <c r="AB54" i="1"/>
  <c r="AJ54" i="1"/>
  <c r="A58" i="1"/>
  <c r="Q58" i="1"/>
  <c r="AJ58" i="1"/>
  <c r="A62" i="1"/>
  <c r="S62" i="1"/>
  <c r="Q66" i="1"/>
  <c r="S70" i="1"/>
  <c r="AB74" i="1"/>
  <c r="I90" i="1"/>
  <c r="AB102" i="1"/>
  <c r="I106" i="1"/>
  <c r="AB118" i="1"/>
  <c r="I122" i="1"/>
  <c r="A94" i="1"/>
  <c r="Q106" i="1"/>
  <c r="A110" i="1"/>
  <c r="Q122" i="1"/>
  <c r="A126" i="1"/>
  <c r="C58" i="1"/>
  <c r="S58" i="1"/>
  <c r="AL58" i="1"/>
  <c r="C62" i="1"/>
  <c r="AC62" i="1"/>
  <c r="AB66" i="1"/>
  <c r="AD70" i="1"/>
  <c r="A74" i="1"/>
  <c r="AJ74" i="1"/>
  <c r="I78" i="1"/>
  <c r="AB90" i="1"/>
  <c r="I94" i="1"/>
  <c r="AB106" i="1"/>
  <c r="I110" i="1"/>
  <c r="AB122" i="1"/>
  <c r="I126" i="1"/>
  <c r="V54" i="1"/>
  <c r="D58" i="1"/>
  <c r="I62" i="1"/>
  <c r="A70" i="1"/>
  <c r="AJ70" i="1"/>
  <c r="C74" i="1"/>
  <c r="Q78" i="1"/>
  <c r="A82" i="1"/>
  <c r="Q94" i="1"/>
  <c r="A98" i="1"/>
  <c r="Q110" i="1"/>
  <c r="A114" i="1"/>
  <c r="Q126" i="1"/>
  <c r="A130" i="1"/>
  <c r="D54" i="1"/>
  <c r="L54" i="1"/>
  <c r="AE54" i="1"/>
  <c r="V58" i="1"/>
  <c r="AD62" i="1"/>
  <c r="AD66" i="1"/>
  <c r="AL74" i="1"/>
  <c r="E50" i="1"/>
  <c r="M50" i="1"/>
  <c r="W50" i="1"/>
  <c r="E54" i="1"/>
  <c r="M54" i="1"/>
  <c r="W54" i="1"/>
  <c r="I58" i="1"/>
  <c r="J62" i="1"/>
  <c r="A66" i="1"/>
  <c r="C70" i="1"/>
  <c r="AI58" i="1"/>
  <c r="AA58" i="1"/>
  <c r="P58" i="1"/>
  <c r="H58" i="1"/>
  <c r="AH58" i="1"/>
  <c r="Z58" i="1"/>
  <c r="O58" i="1"/>
  <c r="G58" i="1"/>
  <c r="AG58" i="1"/>
  <c r="X58" i="1"/>
  <c r="N58" i="1"/>
  <c r="F58" i="1"/>
  <c r="AF58" i="1"/>
  <c r="W58" i="1"/>
  <c r="M58" i="1"/>
  <c r="E58" i="1"/>
  <c r="AI62" i="1"/>
  <c r="AA62" i="1"/>
  <c r="P62" i="1"/>
  <c r="H62" i="1"/>
  <c r="AH62" i="1"/>
  <c r="Z62" i="1"/>
  <c r="O62" i="1"/>
  <c r="G62" i="1"/>
  <c r="AG62" i="1"/>
  <c r="X62" i="1"/>
  <c r="N62" i="1"/>
  <c r="F62" i="1"/>
  <c r="AF62" i="1"/>
  <c r="W62" i="1"/>
  <c r="M62" i="1"/>
  <c r="E62" i="1"/>
  <c r="AE62" i="1"/>
  <c r="V62" i="1"/>
  <c r="L62" i="1"/>
  <c r="D62" i="1"/>
  <c r="AK66" i="1"/>
  <c r="AC66" i="1"/>
  <c r="R66" i="1"/>
  <c r="J66" i="1"/>
  <c r="B66" i="1"/>
  <c r="AI66" i="1"/>
  <c r="AA66" i="1"/>
  <c r="P66" i="1"/>
  <c r="H66" i="1"/>
  <c r="AH66" i="1"/>
  <c r="Z66" i="1"/>
  <c r="O66" i="1"/>
  <c r="G66" i="1"/>
  <c r="AG66" i="1"/>
  <c r="X66" i="1"/>
  <c r="N66" i="1"/>
  <c r="F66" i="1"/>
  <c r="AF66" i="1"/>
  <c r="W66" i="1"/>
  <c r="M66" i="1"/>
  <c r="E66" i="1"/>
  <c r="AE66" i="1"/>
  <c r="V66" i="1"/>
  <c r="L66" i="1"/>
  <c r="D66" i="1"/>
  <c r="AK70" i="1"/>
  <c r="AC70" i="1"/>
  <c r="R70" i="1"/>
  <c r="J70" i="1"/>
  <c r="B70" i="1"/>
  <c r="AI70" i="1"/>
  <c r="AA70" i="1"/>
  <c r="P70" i="1"/>
  <c r="H70" i="1"/>
  <c r="AH70" i="1"/>
  <c r="Z70" i="1"/>
  <c r="O70" i="1"/>
  <c r="G70" i="1"/>
  <c r="AG70" i="1"/>
  <c r="X70" i="1"/>
  <c r="N70" i="1"/>
  <c r="F70" i="1"/>
  <c r="AF70" i="1"/>
  <c r="W70" i="1"/>
  <c r="M70" i="1"/>
  <c r="E70" i="1"/>
  <c r="AE70" i="1"/>
  <c r="V70" i="1"/>
  <c r="L70" i="1"/>
  <c r="D70" i="1"/>
  <c r="AK74" i="1"/>
  <c r="AC74" i="1"/>
  <c r="R74" i="1"/>
  <c r="J74" i="1"/>
  <c r="B74" i="1"/>
  <c r="AI74" i="1"/>
  <c r="AA74" i="1"/>
  <c r="P74" i="1"/>
  <c r="H74" i="1"/>
  <c r="AH74" i="1"/>
  <c r="Z74" i="1"/>
  <c r="O74" i="1"/>
  <c r="G74" i="1"/>
  <c r="AG74" i="1"/>
  <c r="X74" i="1"/>
  <c r="N74" i="1"/>
  <c r="F74" i="1"/>
  <c r="AF74" i="1"/>
  <c r="W74" i="1"/>
  <c r="M74" i="1"/>
  <c r="E74" i="1"/>
  <c r="AE74" i="1"/>
  <c r="V74" i="1"/>
  <c r="L74" i="1"/>
  <c r="D74" i="1"/>
  <c r="AK78" i="1"/>
  <c r="AC78" i="1"/>
  <c r="R78" i="1"/>
  <c r="J78" i="1"/>
  <c r="B78" i="1"/>
  <c r="AI78" i="1"/>
  <c r="AA78" i="1"/>
  <c r="P78" i="1"/>
  <c r="H78" i="1"/>
  <c r="AH78" i="1"/>
  <c r="Z78" i="1"/>
  <c r="O78" i="1"/>
  <c r="G78" i="1"/>
  <c r="AG78" i="1"/>
  <c r="X78" i="1"/>
  <c r="N78" i="1"/>
  <c r="F78" i="1"/>
  <c r="AF78" i="1"/>
  <c r="W78" i="1"/>
  <c r="M78" i="1"/>
  <c r="E78" i="1"/>
  <c r="AE78" i="1"/>
  <c r="V78" i="1"/>
  <c r="L78" i="1"/>
  <c r="D78" i="1"/>
  <c r="AL78" i="1"/>
  <c r="AD78" i="1"/>
  <c r="S78" i="1"/>
  <c r="K78" i="1"/>
  <c r="C78" i="1"/>
  <c r="AK82" i="1"/>
  <c r="AC82" i="1"/>
  <c r="R82" i="1"/>
  <c r="J82" i="1"/>
  <c r="B82" i="1"/>
  <c r="AI82" i="1"/>
  <c r="AA82" i="1"/>
  <c r="P82" i="1"/>
  <c r="H82" i="1"/>
  <c r="AH82" i="1"/>
  <c r="Z82" i="1"/>
  <c r="O82" i="1"/>
  <c r="G82" i="1"/>
  <c r="AG82" i="1"/>
  <c r="X82" i="1"/>
  <c r="N82" i="1"/>
  <c r="F82" i="1"/>
  <c r="AF82" i="1"/>
  <c r="W82" i="1"/>
  <c r="M82" i="1"/>
  <c r="E82" i="1"/>
  <c r="AE82" i="1"/>
  <c r="V82" i="1"/>
  <c r="L82" i="1"/>
  <c r="D82" i="1"/>
  <c r="AL82" i="1"/>
  <c r="AD82" i="1"/>
  <c r="S82" i="1"/>
  <c r="K82" i="1"/>
  <c r="C82" i="1"/>
  <c r="AK86" i="1"/>
  <c r="AC86" i="1"/>
  <c r="R86" i="1"/>
  <c r="J86" i="1"/>
  <c r="B86" i="1"/>
  <c r="AI86" i="1"/>
  <c r="AA86" i="1"/>
  <c r="P86" i="1"/>
  <c r="H86" i="1"/>
  <c r="AH86" i="1"/>
  <c r="Z86" i="1"/>
  <c r="O86" i="1"/>
  <c r="G86" i="1"/>
  <c r="AG86" i="1"/>
  <c r="X86" i="1"/>
  <c r="N86" i="1"/>
  <c r="F86" i="1"/>
  <c r="AF86" i="1"/>
  <c r="W86" i="1"/>
  <c r="M86" i="1"/>
  <c r="E86" i="1"/>
  <c r="AE86" i="1"/>
  <c r="V86" i="1"/>
  <c r="L86" i="1"/>
  <c r="D86" i="1"/>
  <c r="AL86" i="1"/>
  <c r="AD86" i="1"/>
  <c r="S86" i="1"/>
  <c r="K86" i="1"/>
  <c r="C86" i="1"/>
  <c r="AK90" i="1"/>
  <c r="AC90" i="1"/>
  <c r="R90" i="1"/>
  <c r="J90" i="1"/>
  <c r="B90" i="1"/>
  <c r="AI90" i="1"/>
  <c r="AA90" i="1"/>
  <c r="P90" i="1"/>
  <c r="H90" i="1"/>
  <c r="AH90" i="1"/>
  <c r="Z90" i="1"/>
  <c r="O90" i="1"/>
  <c r="G90" i="1"/>
  <c r="AG90" i="1"/>
  <c r="X90" i="1"/>
  <c r="N90" i="1"/>
  <c r="F90" i="1"/>
  <c r="AF90" i="1"/>
  <c r="W90" i="1"/>
  <c r="M90" i="1"/>
  <c r="E90" i="1"/>
  <c r="AE90" i="1"/>
  <c r="V90" i="1"/>
  <c r="L90" i="1"/>
  <c r="D90" i="1"/>
  <c r="AL90" i="1"/>
  <c r="AD90" i="1"/>
  <c r="S90" i="1"/>
  <c r="K90" i="1"/>
  <c r="C90" i="1"/>
  <c r="AK94" i="1"/>
  <c r="AC94" i="1"/>
  <c r="R94" i="1"/>
  <c r="J94" i="1"/>
  <c r="B94" i="1"/>
  <c r="AI94" i="1"/>
  <c r="AA94" i="1"/>
  <c r="P94" i="1"/>
  <c r="H94" i="1"/>
  <c r="AH94" i="1"/>
  <c r="Z94" i="1"/>
  <c r="O94" i="1"/>
  <c r="G94" i="1"/>
  <c r="AG94" i="1"/>
  <c r="X94" i="1"/>
  <c r="N94" i="1"/>
  <c r="F94" i="1"/>
  <c r="AF94" i="1"/>
  <c r="W94" i="1"/>
  <c r="M94" i="1"/>
  <c r="E94" i="1"/>
  <c r="AE94" i="1"/>
  <c r="V94" i="1"/>
  <c r="L94" i="1"/>
  <c r="D94" i="1"/>
  <c r="AL94" i="1"/>
  <c r="AD94" i="1"/>
  <c r="S94" i="1"/>
  <c r="K94" i="1"/>
  <c r="C94" i="1"/>
  <c r="AK98" i="1"/>
  <c r="AC98" i="1"/>
  <c r="R98" i="1"/>
  <c r="J98" i="1"/>
  <c r="B98" i="1"/>
  <c r="AI98" i="1"/>
  <c r="AA98" i="1"/>
  <c r="P98" i="1"/>
  <c r="H98" i="1"/>
  <c r="AH98" i="1"/>
  <c r="Z98" i="1"/>
  <c r="O98" i="1"/>
  <c r="G98" i="1"/>
  <c r="AG98" i="1"/>
  <c r="X98" i="1"/>
  <c r="N98" i="1"/>
  <c r="F98" i="1"/>
  <c r="AF98" i="1"/>
  <c r="W98" i="1"/>
  <c r="M98" i="1"/>
  <c r="E98" i="1"/>
  <c r="AE98" i="1"/>
  <c r="V98" i="1"/>
  <c r="L98" i="1"/>
  <c r="D98" i="1"/>
  <c r="AL98" i="1"/>
  <c r="AD98" i="1"/>
  <c r="S98" i="1"/>
  <c r="K98" i="1"/>
  <c r="C98" i="1"/>
  <c r="AK102" i="1"/>
  <c r="AC102" i="1"/>
  <c r="R102" i="1"/>
  <c r="J102" i="1"/>
  <c r="B102" i="1"/>
  <c r="AI102" i="1"/>
  <c r="AA102" i="1"/>
  <c r="P102" i="1"/>
  <c r="H102" i="1"/>
  <c r="AH102" i="1"/>
  <c r="Z102" i="1"/>
  <c r="O102" i="1"/>
  <c r="G102" i="1"/>
  <c r="AG102" i="1"/>
  <c r="X102" i="1"/>
  <c r="N102" i="1"/>
  <c r="F102" i="1"/>
  <c r="AF102" i="1"/>
  <c r="W102" i="1"/>
  <c r="M102" i="1"/>
  <c r="E102" i="1"/>
  <c r="AE102" i="1"/>
  <c r="V102" i="1"/>
  <c r="L102" i="1"/>
  <c r="D102" i="1"/>
  <c r="AL102" i="1"/>
  <c r="AD102" i="1"/>
  <c r="S102" i="1"/>
  <c r="K102" i="1"/>
  <c r="C102" i="1"/>
  <c r="AK106" i="1"/>
  <c r="AC106" i="1"/>
  <c r="R106" i="1"/>
  <c r="J106" i="1"/>
  <c r="B106" i="1"/>
  <c r="AI106" i="1"/>
  <c r="AA106" i="1"/>
  <c r="P106" i="1"/>
  <c r="H106" i="1"/>
  <c r="AH106" i="1"/>
  <c r="Z106" i="1"/>
  <c r="O106" i="1"/>
  <c r="G106" i="1"/>
  <c r="AG106" i="1"/>
  <c r="X106" i="1"/>
  <c r="N106" i="1"/>
  <c r="F106" i="1"/>
  <c r="AF106" i="1"/>
  <c r="W106" i="1"/>
  <c r="M106" i="1"/>
  <c r="E106" i="1"/>
  <c r="AE106" i="1"/>
  <c r="V106" i="1"/>
  <c r="L106" i="1"/>
  <c r="D106" i="1"/>
  <c r="AL106" i="1"/>
  <c r="AD106" i="1"/>
  <c r="S106" i="1"/>
  <c r="K106" i="1"/>
  <c r="C106" i="1"/>
  <c r="AK110" i="1"/>
  <c r="AC110" i="1"/>
  <c r="R110" i="1"/>
  <c r="J110" i="1"/>
  <c r="B110" i="1"/>
  <c r="AI110" i="1"/>
  <c r="AA110" i="1"/>
  <c r="P110" i="1"/>
  <c r="H110" i="1"/>
  <c r="AH110" i="1"/>
  <c r="Z110" i="1"/>
  <c r="O110" i="1"/>
  <c r="G110" i="1"/>
  <c r="AG110" i="1"/>
  <c r="X110" i="1"/>
  <c r="N110" i="1"/>
  <c r="F110" i="1"/>
  <c r="AF110" i="1"/>
  <c r="W110" i="1"/>
  <c r="M110" i="1"/>
  <c r="E110" i="1"/>
  <c r="AE110" i="1"/>
  <c r="V110" i="1"/>
  <c r="L110" i="1"/>
  <c r="D110" i="1"/>
  <c r="AL110" i="1"/>
  <c r="AD110" i="1"/>
  <c r="S110" i="1"/>
  <c r="K110" i="1"/>
  <c r="C110" i="1"/>
  <c r="AK114" i="1"/>
  <c r="AC114" i="1"/>
  <c r="R114" i="1"/>
  <c r="J114" i="1"/>
  <c r="B114" i="1"/>
  <c r="AI114" i="1"/>
  <c r="AA114" i="1"/>
  <c r="P114" i="1"/>
  <c r="H114" i="1"/>
  <c r="AH114" i="1"/>
  <c r="Z114" i="1"/>
  <c r="O114" i="1"/>
  <c r="G114" i="1"/>
  <c r="AG114" i="1"/>
  <c r="X114" i="1"/>
  <c r="N114" i="1"/>
  <c r="F114" i="1"/>
  <c r="AF114" i="1"/>
  <c r="W114" i="1"/>
  <c r="M114" i="1"/>
  <c r="E114" i="1"/>
  <c r="AE114" i="1"/>
  <c r="V114" i="1"/>
  <c r="L114" i="1"/>
  <c r="D114" i="1"/>
  <c r="AL114" i="1"/>
  <c r="AD114" i="1"/>
  <c r="S114" i="1"/>
  <c r="K114" i="1"/>
  <c r="C114" i="1"/>
  <c r="AK118" i="1"/>
  <c r="AC118" i="1"/>
  <c r="R118" i="1"/>
  <c r="J118" i="1"/>
  <c r="B118" i="1"/>
  <c r="AI118" i="1"/>
  <c r="AA118" i="1"/>
  <c r="P118" i="1"/>
  <c r="H118" i="1"/>
  <c r="AH118" i="1"/>
  <c r="Z118" i="1"/>
  <c r="O118" i="1"/>
  <c r="G118" i="1"/>
  <c r="AG118" i="1"/>
  <c r="X118" i="1"/>
  <c r="N118" i="1"/>
  <c r="F118" i="1"/>
  <c r="AF118" i="1"/>
  <c r="W118" i="1"/>
  <c r="M118" i="1"/>
  <c r="E118" i="1"/>
  <c r="AE118" i="1"/>
  <c r="V118" i="1"/>
  <c r="L118" i="1"/>
  <c r="D118" i="1"/>
  <c r="AL118" i="1"/>
  <c r="AD118" i="1"/>
  <c r="S118" i="1"/>
  <c r="K118" i="1"/>
  <c r="C118" i="1"/>
  <c r="AK122" i="1"/>
  <c r="AC122" i="1"/>
  <c r="R122" i="1"/>
  <c r="J122" i="1"/>
  <c r="B122" i="1"/>
  <c r="AI122" i="1"/>
  <c r="AA122" i="1"/>
  <c r="P122" i="1"/>
  <c r="H122" i="1"/>
  <c r="AH122" i="1"/>
  <c r="Z122" i="1"/>
  <c r="O122" i="1"/>
  <c r="G122" i="1"/>
  <c r="AG122" i="1"/>
  <c r="X122" i="1"/>
  <c r="N122" i="1"/>
  <c r="F122" i="1"/>
  <c r="AF122" i="1"/>
  <c r="W122" i="1"/>
  <c r="M122" i="1"/>
  <c r="E122" i="1"/>
  <c r="AE122" i="1"/>
  <c r="V122" i="1"/>
  <c r="L122" i="1"/>
  <c r="D122" i="1"/>
  <c r="AL122" i="1"/>
  <c r="AD122" i="1"/>
  <c r="S122" i="1"/>
  <c r="K122" i="1"/>
  <c r="C122" i="1"/>
  <c r="AK126" i="1"/>
  <c r="AC126" i="1"/>
  <c r="R126" i="1"/>
  <c r="J126" i="1"/>
  <c r="B126" i="1"/>
  <c r="AI126" i="1"/>
  <c r="AA126" i="1"/>
  <c r="P126" i="1"/>
  <c r="H126" i="1"/>
  <c r="AH126" i="1"/>
  <c r="Z126" i="1"/>
  <c r="O126" i="1"/>
  <c r="G126" i="1"/>
  <c r="AG126" i="1"/>
  <c r="X126" i="1"/>
  <c r="N126" i="1"/>
  <c r="F126" i="1"/>
  <c r="AF126" i="1"/>
  <c r="W126" i="1"/>
  <c r="M126" i="1"/>
  <c r="E126" i="1"/>
  <c r="AE126" i="1"/>
  <c r="V126" i="1"/>
  <c r="L126" i="1"/>
  <c r="D126" i="1"/>
  <c r="AL126" i="1"/>
  <c r="AD126" i="1"/>
  <c r="S126" i="1"/>
  <c r="K126" i="1"/>
  <c r="C126" i="1"/>
  <c r="AK130" i="1"/>
  <c r="AC130" i="1"/>
  <c r="R130" i="1"/>
  <c r="J130" i="1"/>
  <c r="B130" i="1"/>
  <c r="AI130" i="1"/>
  <c r="AA130" i="1"/>
  <c r="P130" i="1"/>
  <c r="H130" i="1"/>
  <c r="AH130" i="1"/>
  <c r="Z130" i="1"/>
  <c r="O130" i="1"/>
  <c r="G130" i="1"/>
  <c r="AG130" i="1"/>
  <c r="X130" i="1"/>
  <c r="N130" i="1"/>
  <c r="F130" i="1"/>
  <c r="AF130" i="1"/>
  <c r="W130" i="1"/>
  <c r="M130" i="1"/>
  <c r="E130" i="1"/>
  <c r="AE130" i="1"/>
  <c r="V130" i="1"/>
  <c r="L130" i="1"/>
  <c r="D130" i="1"/>
  <c r="AL130" i="1"/>
  <c r="AD130" i="1"/>
  <c r="S130" i="1"/>
  <c r="K130" i="1"/>
  <c r="C130" i="1"/>
  <c r="I118" i="1"/>
  <c r="AB130" i="1"/>
  <c r="E127" i="1"/>
  <c r="M127" i="1"/>
  <c r="W127" i="1"/>
  <c r="AF127" i="1"/>
  <c r="E129" i="1"/>
  <c r="M129" i="1"/>
  <c r="W129" i="1"/>
  <c r="AF129" i="1"/>
  <c r="H127" i="1"/>
  <c r="P127" i="1"/>
  <c r="AA127" i="1"/>
  <c r="H129" i="1"/>
  <c r="P129" i="1"/>
  <c r="AA129" i="1"/>
  <c r="BC150" i="11"/>
  <c r="BC149" i="11"/>
  <c r="BC148" i="11"/>
  <c r="BC66" i="11"/>
  <c r="BC65" i="11"/>
  <c r="BC64" i="11"/>
  <c r="BC63" i="11"/>
  <c r="BC62" i="11"/>
  <c r="BC61" i="11"/>
  <c r="BC60" i="11"/>
  <c r="BC59" i="11"/>
  <c r="BC58" i="11"/>
  <c r="BC57" i="11"/>
  <c r="BC56" i="11"/>
  <c r="BC55" i="11"/>
  <c r="BC54" i="11"/>
  <c r="BC53" i="11"/>
  <c r="BC52" i="11"/>
  <c r="BC51" i="11"/>
  <c r="BC50" i="11"/>
  <c r="BC49" i="11"/>
  <c r="BC48" i="11"/>
  <c r="BC47" i="11"/>
  <c r="BC46" i="11"/>
  <c r="BC45" i="11"/>
  <c r="BC44" i="11"/>
  <c r="BC43" i="11"/>
  <c r="BC42" i="11"/>
  <c r="BC41" i="11"/>
  <c r="BC40" i="11"/>
  <c r="BC39" i="11"/>
  <c r="BC38" i="11"/>
  <c r="BC37" i="11"/>
  <c r="BC36" i="11"/>
  <c r="BC35" i="11"/>
  <c r="BC34" i="11"/>
  <c r="BC33" i="11"/>
  <c r="BC32" i="11"/>
  <c r="BC31" i="11"/>
  <c r="BC30" i="11"/>
  <c r="BC29" i="11"/>
  <c r="BC28" i="11"/>
  <c r="BC27" i="11"/>
  <c r="BC26" i="11"/>
  <c r="BC25" i="11"/>
  <c r="BC24" i="11"/>
  <c r="BC23" i="11"/>
  <c r="BV108" i="11"/>
  <c r="BW108" i="11"/>
  <c r="BX108" i="11"/>
  <c r="BV70" i="11"/>
  <c r="BW70" i="11"/>
  <c r="BV72" i="11"/>
  <c r="BW72" i="11"/>
  <c r="BV109" i="11"/>
  <c r="BV98" i="11"/>
  <c r="BW98" i="11"/>
  <c r="BX98" i="11"/>
  <c r="BY98" i="11"/>
  <c r="CA98" i="11"/>
  <c r="BV94" i="11"/>
  <c r="BW94" i="11"/>
  <c r="BX94" i="11"/>
  <c r="BV147" i="11"/>
  <c r="BW147" i="11"/>
  <c r="BU131" i="11"/>
  <c r="BV131" i="11"/>
  <c r="BW131" i="11"/>
  <c r="BV93" i="11"/>
  <c r="BW93" i="11"/>
  <c r="BV101" i="11"/>
  <c r="BW101" i="11"/>
  <c r="BV139" i="11"/>
  <c r="BW139" i="11"/>
  <c r="BW73" i="11"/>
  <c r="BX73" i="11"/>
  <c r="BY73" i="11"/>
  <c r="CA73" i="11"/>
  <c r="BV127" i="11"/>
  <c r="BW127" i="11"/>
  <c r="BX127" i="11"/>
  <c r="BV69" i="11"/>
  <c r="BW69" i="11"/>
  <c r="BV95" i="11"/>
  <c r="BW122" i="11"/>
  <c r="BX132" i="11"/>
  <c r="BY132" i="11"/>
  <c r="CA132" i="11"/>
  <c r="BX123" i="11"/>
  <c r="BY123" i="11"/>
  <c r="CA123" i="11"/>
  <c r="BY102" i="11"/>
  <c r="CA102" i="11"/>
  <c r="BX140" i="11"/>
  <c r="BY140" i="11"/>
  <c r="CA140" i="11"/>
  <c r="BV100" i="11"/>
  <c r="BW100" i="11"/>
  <c r="CA124" i="11"/>
  <c r="BV80" i="11"/>
  <c r="BW80" i="11"/>
  <c r="BU83" i="11"/>
  <c r="BY82" i="11"/>
  <c r="CA82" i="11"/>
  <c r="BU137" i="11"/>
  <c r="BV137" i="11"/>
  <c r="BV121" i="11"/>
  <c r="BW133" i="11"/>
  <c r="BX133" i="11"/>
  <c r="BY133" i="11"/>
  <c r="CA133" i="11"/>
  <c r="BV116" i="11"/>
  <c r="BW116" i="11"/>
  <c r="BV78" i="11"/>
  <c r="BW78" i="11"/>
  <c r="BU88" i="11"/>
  <c r="BU99" i="11"/>
  <c r="BX81" i="11"/>
  <c r="BY81" i="11"/>
  <c r="CA81" i="11"/>
  <c r="BX70" i="11"/>
  <c r="BY70" i="11"/>
  <c r="CA70" i="11"/>
  <c r="BU143" i="11"/>
  <c r="BV143" i="11"/>
  <c r="BU145" i="11"/>
  <c r="BX125" i="11"/>
  <c r="BY125" i="11"/>
  <c r="CA125" i="11"/>
  <c r="BV107" i="11"/>
  <c r="BU146" i="11"/>
  <c r="BX105" i="11"/>
  <c r="BY105" i="11"/>
  <c r="CA105" i="11"/>
  <c r="BU106" i="11"/>
  <c r="BW90" i="11"/>
  <c r="BX90" i="11"/>
  <c r="BU74" i="11"/>
  <c r="BW68" i="11"/>
  <c r="BV136" i="11"/>
  <c r="BW136" i="11"/>
  <c r="BV117" i="11"/>
  <c r="BV112" i="11"/>
  <c r="BW112" i="11"/>
  <c r="BU113" i="11"/>
  <c r="BV113" i="11"/>
  <c r="BW113" i="11"/>
  <c r="BU126" i="11"/>
  <c r="BV126" i="11"/>
  <c r="BW76" i="11"/>
  <c r="BX76" i="11"/>
  <c r="BW87" i="11"/>
  <c r="BX87" i="11"/>
  <c r="BV141" i="11"/>
  <c r="BW141" i="11"/>
  <c r="BV118" i="11"/>
  <c r="BW118" i="11"/>
  <c r="BY86" i="11"/>
  <c r="CA86" i="11"/>
  <c r="BU135" i="11"/>
  <c r="BV130" i="11"/>
  <c r="BU111" i="11"/>
  <c r="BV111" i="11"/>
  <c r="BU120" i="11"/>
  <c r="BU134" i="11"/>
  <c r="BV134" i="11"/>
  <c r="BV115" i="11"/>
  <c r="BW115" i="11"/>
  <c r="BV104" i="11"/>
  <c r="BV114" i="11"/>
  <c r="BV71" i="11"/>
  <c r="BW71" i="11"/>
  <c r="BV138" i="11"/>
  <c r="BW138" i="11"/>
  <c r="BV75" i="11"/>
  <c r="BW89" i="11"/>
  <c r="BX89" i="11"/>
  <c r="BY89" i="11"/>
  <c r="CA89" i="11"/>
  <c r="BY108" i="11"/>
  <c r="CA108" i="11"/>
  <c r="BV79" i="11"/>
  <c r="BW79" i="11"/>
  <c r="BX79" i="11"/>
  <c r="BU91" i="11"/>
  <c r="BV91" i="11"/>
  <c r="BV96" i="11"/>
  <c r="BW96" i="11"/>
  <c r="BU129" i="11"/>
  <c r="BV129" i="11"/>
  <c r="BV128" i="11"/>
  <c r="BV110" i="11"/>
  <c r="BW110" i="11"/>
  <c r="BV103" i="11"/>
  <c r="BW103" i="11"/>
  <c r="BW144" i="11"/>
  <c r="BX144" i="11"/>
  <c r="BW97" i="11"/>
  <c r="BX97" i="11"/>
  <c r="BY97" i="11"/>
  <c r="CA97" i="11"/>
  <c r="BU142" i="11"/>
  <c r="BV119" i="11"/>
  <c r="BW119" i="11"/>
  <c r="BW92" i="11"/>
  <c r="BU85" i="11"/>
  <c r="BV85" i="11"/>
  <c r="BY94" i="11"/>
  <c r="CA94" i="11"/>
  <c r="BW77" i="11"/>
  <c r="BX77" i="11"/>
  <c r="BY77" i="11"/>
  <c r="CA77" i="11"/>
  <c r="BW84" i="11"/>
  <c r="BU67" i="11"/>
  <c r="BV67" i="11"/>
  <c r="B4" i="1"/>
  <c r="C4" i="1"/>
  <c r="BX101" i="11"/>
  <c r="BY101" i="11"/>
  <c r="CA101" i="11"/>
  <c r="BW109" i="11"/>
  <c r="BX109" i="11"/>
  <c r="BY109" i="11"/>
  <c r="CA109" i="11"/>
  <c r="BX139" i="11"/>
  <c r="BY139" i="11"/>
  <c r="CA139" i="11"/>
  <c r="BX72" i="11"/>
  <c r="BY72" i="11"/>
  <c r="CA72" i="11"/>
  <c r="BW143" i="11"/>
  <c r="BX143" i="11"/>
  <c r="BY143" i="11"/>
  <c r="CA143" i="11"/>
  <c r="BW134" i="11"/>
  <c r="BX134" i="11"/>
  <c r="BV120" i="11"/>
  <c r="BW120" i="11"/>
  <c r="BX120" i="11"/>
  <c r="BY120" i="11"/>
  <c r="CA120" i="11"/>
  <c r="BX119" i="11"/>
  <c r="BY119" i="11"/>
  <c r="CA119" i="11"/>
  <c r="BX131" i="11"/>
  <c r="BX118" i="11"/>
  <c r="BY118" i="11"/>
  <c r="CA118" i="11"/>
  <c r="BW95" i="11"/>
  <c r="BX95" i="11"/>
  <c r="BY95" i="11"/>
  <c r="CA95" i="11"/>
  <c r="BY79" i="11"/>
  <c r="CA79" i="11"/>
  <c r="BY131" i="11"/>
  <c r="CA131" i="11"/>
  <c r="BX93" i="11"/>
  <c r="BY93" i="11"/>
  <c r="CA93" i="11"/>
  <c r="BX69" i="11"/>
  <c r="BY69" i="11"/>
  <c r="CA69" i="11"/>
  <c r="BW121" i="11"/>
  <c r="BX121" i="11"/>
  <c r="BY121" i="11"/>
  <c r="CA121" i="11"/>
  <c r="BX80" i="11"/>
  <c r="BY144" i="11"/>
  <c r="CA144" i="11"/>
  <c r="BY80" i="11"/>
  <c r="CA80" i="11"/>
  <c r="BX103" i="11"/>
  <c r="BY103" i="11"/>
  <c r="CA103" i="11"/>
  <c r="BY76" i="11"/>
  <c r="CA76" i="11"/>
  <c r="BX84" i="11"/>
  <c r="BY84" i="11"/>
  <c r="CA84" i="11"/>
  <c r="BY87" i="11"/>
  <c r="CA87" i="11"/>
  <c r="BY90" i="11"/>
  <c r="CA90" i="11"/>
  <c r="BX78" i="11"/>
  <c r="BY78" i="11"/>
  <c r="CA78" i="11"/>
  <c r="BX100" i="11"/>
  <c r="BY100" i="11"/>
  <c r="CA100" i="11"/>
  <c r="BX96" i="11"/>
  <c r="BY96" i="11"/>
  <c r="CA96" i="11"/>
  <c r="BY134" i="11"/>
  <c r="CA134" i="11"/>
  <c r="BX112" i="11"/>
  <c r="BY112" i="11"/>
  <c r="CA112" i="11"/>
  <c r="BV145" i="11"/>
  <c r="BW126" i="11"/>
  <c r="BX126" i="11"/>
  <c r="BY126" i="11"/>
  <c r="CA126" i="11"/>
  <c r="BY127" i="11"/>
  <c r="CA127" i="11"/>
  <c r="BX115" i="11"/>
  <c r="BY115" i="11"/>
  <c r="CA115" i="11"/>
  <c r="BX113" i="11"/>
  <c r="BY113" i="11"/>
  <c r="CA113" i="11"/>
  <c r="BX116" i="11"/>
  <c r="BY116" i="11"/>
  <c r="CA116" i="11"/>
  <c r="BV74" i="11"/>
  <c r="BX147" i="11"/>
  <c r="BY147" i="11"/>
  <c r="CA147" i="11"/>
  <c r="BX92" i="11"/>
  <c r="BY92" i="11"/>
  <c r="CA92" i="11"/>
  <c r="BW111" i="11"/>
  <c r="BX111" i="11"/>
  <c r="BY111" i="11"/>
  <c r="CA111" i="11"/>
  <c r="BW91" i="11"/>
  <c r="BX91" i="11"/>
  <c r="BV88" i="11"/>
  <c r="BW107" i="11"/>
  <c r="BX107" i="11"/>
  <c r="BX138" i="11"/>
  <c r="BY138" i="11"/>
  <c r="CA138" i="11"/>
  <c r="BX141" i="11"/>
  <c r="BY141" i="11"/>
  <c r="CA141" i="11"/>
  <c r="BW137" i="11"/>
  <c r="BX136" i="11"/>
  <c r="BY136" i="11"/>
  <c r="CA136" i="11"/>
  <c r="BW75" i="11"/>
  <c r="BX75" i="11"/>
  <c r="BY75" i="11"/>
  <c r="CA75" i="11"/>
  <c r="BX68" i="11"/>
  <c r="BY68" i="11"/>
  <c r="CA68" i="11"/>
  <c r="BX110" i="11"/>
  <c r="BY110" i="11"/>
  <c r="CA110" i="11"/>
  <c r="BW104" i="11"/>
  <c r="BV83" i="11"/>
  <c r="BW83" i="11"/>
  <c r="BX122" i="11"/>
  <c r="BY122" i="11"/>
  <c r="CA122" i="11"/>
  <c r="BW130" i="11"/>
  <c r="BX130" i="11"/>
  <c r="BV99" i="11"/>
  <c r="BV146" i="11"/>
  <c r="BW146" i="11"/>
  <c r="BW67" i="11"/>
  <c r="BW128" i="11"/>
  <c r="BW85" i="11"/>
  <c r="BX85" i="11"/>
  <c r="BX71" i="11"/>
  <c r="BY71" i="11"/>
  <c r="CA71" i="11"/>
  <c r="BV135" i="11"/>
  <c r="BW135" i="11"/>
  <c r="BW117" i="11"/>
  <c r="BX117" i="11"/>
  <c r="BV142" i="11"/>
  <c r="BW142" i="11"/>
  <c r="BW129" i="11"/>
  <c r="BV106" i="11"/>
  <c r="BW114" i="11"/>
  <c r="BX114" i="11"/>
  <c r="BY114" i="11"/>
  <c r="CA114" i="11"/>
  <c r="C26" i="11"/>
  <c r="BY130" i="11"/>
  <c r="CA130" i="11"/>
  <c r="BY91" i="11"/>
  <c r="CA91" i="11"/>
  <c r="BW99" i="11"/>
  <c r="BX137" i="11"/>
  <c r="BY137" i="11"/>
  <c r="CA137" i="11"/>
  <c r="BW145" i="11"/>
  <c r="BX145" i="11"/>
  <c r="BY145" i="11"/>
  <c r="CA145" i="11"/>
  <c r="BW74" i="11"/>
  <c r="BX74" i="11"/>
  <c r="BX128" i="11"/>
  <c r="BY128" i="11"/>
  <c r="CA128" i="11"/>
  <c r="BY107" i="11"/>
  <c r="CA107" i="11"/>
  <c r="BY85" i="11"/>
  <c r="CA85" i="11"/>
  <c r="BX104" i="11"/>
  <c r="BY104" i="11"/>
  <c r="CA104" i="11"/>
  <c r="BX67" i="11"/>
  <c r="BY67" i="11"/>
  <c r="CA67" i="11"/>
  <c r="BX129" i="11"/>
  <c r="BY129" i="11"/>
  <c r="CA129" i="11"/>
  <c r="BW88" i="11"/>
  <c r="BX135" i="11"/>
  <c r="BY135" i="11"/>
  <c r="CA135" i="11"/>
  <c r="BW106" i="11"/>
  <c r="BX106" i="11"/>
  <c r="BX142" i="11"/>
  <c r="BY142" i="11"/>
  <c r="CA142" i="11"/>
  <c r="BY117" i="11"/>
  <c r="CA117" i="11"/>
  <c r="BX83" i="11"/>
  <c r="BY83" i="11"/>
  <c r="CA83" i="11"/>
  <c r="BX146" i="11"/>
  <c r="BY146" i="11"/>
  <c r="CA146" i="11"/>
  <c r="D4" i="1"/>
  <c r="BX99" i="11"/>
  <c r="BY99" i="11"/>
  <c r="CA99" i="11"/>
  <c r="BY74" i="11"/>
  <c r="CA74" i="11"/>
  <c r="BX88" i="11"/>
  <c r="BY88" i="11"/>
  <c r="CA88" i="11"/>
  <c r="BY106" i="11"/>
  <c r="CA106" i="11"/>
  <c r="BM64" i="11"/>
  <c r="BN64" i="11"/>
  <c r="BK64" i="11"/>
  <c r="BL64" i="11"/>
  <c r="BI64" i="11"/>
  <c r="BJ64" i="11"/>
  <c r="BG64" i="11"/>
  <c r="BH64" i="11"/>
  <c r="BE64" i="11"/>
  <c r="BF64" i="11"/>
  <c r="BM63" i="11"/>
  <c r="BN63" i="11"/>
  <c r="BK63" i="11"/>
  <c r="BL63" i="11"/>
  <c r="BI63" i="11"/>
  <c r="BJ63" i="11"/>
  <c r="BG63" i="11"/>
  <c r="BH63" i="11"/>
  <c r="BE63" i="11"/>
  <c r="BF63" i="11"/>
  <c r="BM62" i="11"/>
  <c r="BN62" i="11"/>
  <c r="BK62" i="11"/>
  <c r="BL62" i="11"/>
  <c r="BI62" i="11"/>
  <c r="BJ62" i="11"/>
  <c r="BG62" i="11"/>
  <c r="BH62" i="11"/>
  <c r="BE62" i="11"/>
  <c r="BF62" i="11"/>
  <c r="BM61" i="11"/>
  <c r="BN61" i="11"/>
  <c r="BK61" i="11"/>
  <c r="BL61" i="11"/>
  <c r="BI61" i="11"/>
  <c r="BJ61" i="11"/>
  <c r="BG61" i="11"/>
  <c r="BH61" i="11"/>
  <c r="BE61" i="11"/>
  <c r="BF61" i="11"/>
  <c r="BM60" i="11"/>
  <c r="BN60" i="11"/>
  <c r="BK60" i="11"/>
  <c r="BL60" i="11"/>
  <c r="BI60" i="11"/>
  <c r="BJ60" i="11"/>
  <c r="BG60" i="11"/>
  <c r="BH60" i="11"/>
  <c r="BE60" i="11"/>
  <c r="BF60" i="11"/>
  <c r="BM52" i="11"/>
  <c r="BN52" i="11"/>
  <c r="BK52" i="11"/>
  <c r="BL52" i="11"/>
  <c r="BI52" i="11"/>
  <c r="BJ52" i="11"/>
  <c r="BG52" i="11"/>
  <c r="BH52" i="11"/>
  <c r="BE52" i="11"/>
  <c r="BF52" i="11"/>
  <c r="BM51" i="11"/>
  <c r="BN51" i="11"/>
  <c r="BK51" i="11"/>
  <c r="BL51" i="11"/>
  <c r="BI51" i="11"/>
  <c r="BJ51" i="11"/>
  <c r="BG51" i="11"/>
  <c r="BH51" i="11"/>
  <c r="BE51" i="11"/>
  <c r="BF51" i="11"/>
  <c r="BM50" i="11"/>
  <c r="BN50" i="11"/>
  <c r="BK50" i="11"/>
  <c r="BL50" i="11"/>
  <c r="BI50" i="11"/>
  <c r="BJ50" i="11"/>
  <c r="BG50" i="11"/>
  <c r="BH50" i="11"/>
  <c r="BE50" i="11"/>
  <c r="BF50" i="11"/>
  <c r="BM49" i="11"/>
  <c r="BN49" i="11"/>
  <c r="BK49" i="11"/>
  <c r="BL49" i="11"/>
  <c r="BI49" i="11"/>
  <c r="BJ49" i="11"/>
  <c r="BG49" i="11"/>
  <c r="BH49" i="11"/>
  <c r="BE49" i="11"/>
  <c r="BF49" i="11"/>
  <c r="BM48" i="11"/>
  <c r="BN48" i="11"/>
  <c r="BK48" i="11"/>
  <c r="BL48" i="11"/>
  <c r="BI48" i="11"/>
  <c r="BJ48" i="11"/>
  <c r="BG48" i="11"/>
  <c r="BH48" i="11"/>
  <c r="BE48" i="11"/>
  <c r="BF48" i="11"/>
  <c r="BM47" i="11"/>
  <c r="BN47" i="11"/>
  <c r="BK47" i="11"/>
  <c r="BL47" i="11"/>
  <c r="BI47" i="11"/>
  <c r="BJ47" i="11"/>
  <c r="BG47" i="11"/>
  <c r="BH47" i="11"/>
  <c r="BE47" i="11"/>
  <c r="BF47" i="11"/>
  <c r="BM46" i="11"/>
  <c r="BN46" i="11"/>
  <c r="BK46" i="11"/>
  <c r="BL46" i="11"/>
  <c r="BI46" i="11"/>
  <c r="BJ46" i="11"/>
  <c r="BG46" i="11"/>
  <c r="BH46" i="11"/>
  <c r="BE46" i="11"/>
  <c r="BF46" i="11"/>
  <c r="BM45" i="11"/>
  <c r="BN45" i="11"/>
  <c r="BK45" i="11"/>
  <c r="BL45" i="11"/>
  <c r="BI45" i="11"/>
  <c r="BJ45" i="11"/>
  <c r="BG45" i="11"/>
  <c r="BH45" i="11"/>
  <c r="BE45" i="11"/>
  <c r="BF45" i="11"/>
  <c r="BM44" i="11"/>
  <c r="BN44" i="11"/>
  <c r="BK44" i="11"/>
  <c r="BL44" i="11"/>
  <c r="BI44" i="11"/>
  <c r="BJ44" i="11"/>
  <c r="BG44" i="11"/>
  <c r="BH44" i="11"/>
  <c r="BE44" i="11"/>
  <c r="BF44" i="11"/>
  <c r="BM43" i="11"/>
  <c r="BN43" i="11"/>
  <c r="BK43" i="11"/>
  <c r="BL43" i="11"/>
  <c r="BI43" i="11"/>
  <c r="BJ43" i="11"/>
  <c r="BG43" i="11"/>
  <c r="BH43" i="11"/>
  <c r="BE43" i="11"/>
  <c r="BF43" i="11"/>
  <c r="BM42" i="11"/>
  <c r="BN42" i="11"/>
  <c r="BK42" i="11"/>
  <c r="BL42" i="11"/>
  <c r="BI42" i="11"/>
  <c r="BJ42" i="11"/>
  <c r="BG42" i="11"/>
  <c r="BH42" i="11"/>
  <c r="BE42" i="11"/>
  <c r="BF42" i="11"/>
  <c r="BM41" i="11"/>
  <c r="BN41" i="11"/>
  <c r="BK41" i="11"/>
  <c r="BL41" i="11"/>
  <c r="BI41" i="11"/>
  <c r="BJ41" i="11"/>
  <c r="BG41" i="11"/>
  <c r="BH41" i="11"/>
  <c r="BE41" i="11"/>
  <c r="BF41" i="11"/>
  <c r="BM40" i="11"/>
  <c r="BN40" i="11"/>
  <c r="BK40" i="11"/>
  <c r="BL40" i="11"/>
  <c r="BI40" i="11"/>
  <c r="BJ40" i="11"/>
  <c r="BG40" i="11"/>
  <c r="BH40" i="11"/>
  <c r="BE40" i="11"/>
  <c r="BF40" i="11"/>
  <c r="BM39" i="11"/>
  <c r="BN39" i="11"/>
  <c r="BK39" i="11"/>
  <c r="BL39" i="11"/>
  <c r="BI39" i="11"/>
  <c r="BJ39" i="11"/>
  <c r="BG39" i="11"/>
  <c r="BH39" i="11"/>
  <c r="BE39" i="11"/>
  <c r="BF39" i="11"/>
  <c r="BM38" i="11"/>
  <c r="BN38" i="11"/>
  <c r="BK38" i="11"/>
  <c r="BL38" i="11"/>
  <c r="BI38" i="11"/>
  <c r="BJ38" i="11"/>
  <c r="BG38" i="11"/>
  <c r="BH38" i="11"/>
  <c r="BE38" i="11"/>
  <c r="BF38" i="11"/>
  <c r="BM37" i="11"/>
  <c r="BN37" i="11"/>
  <c r="BK37" i="11"/>
  <c r="BL37" i="11"/>
  <c r="BI37" i="11"/>
  <c r="BJ37" i="11"/>
  <c r="BG37" i="11"/>
  <c r="BH37" i="11"/>
  <c r="BE37" i="11"/>
  <c r="BF37" i="11"/>
  <c r="BM36" i="11"/>
  <c r="BN36" i="11"/>
  <c r="BK36" i="11"/>
  <c r="BL36" i="11"/>
  <c r="BI36" i="11"/>
  <c r="BJ36" i="11"/>
  <c r="BG36" i="11"/>
  <c r="BH36" i="11"/>
  <c r="BE36" i="11"/>
  <c r="BF36" i="11"/>
  <c r="BM35" i="11"/>
  <c r="BN35" i="11"/>
  <c r="BK35" i="11"/>
  <c r="BL35" i="11"/>
  <c r="BI35" i="11"/>
  <c r="BJ35" i="11"/>
  <c r="BG35" i="11"/>
  <c r="BH35" i="11"/>
  <c r="BE35" i="11"/>
  <c r="BF35" i="11"/>
  <c r="BM34" i="11"/>
  <c r="BN34" i="11"/>
  <c r="BK34" i="11"/>
  <c r="BL34" i="11"/>
  <c r="BI34" i="11"/>
  <c r="BJ34" i="11"/>
  <c r="BG34" i="11"/>
  <c r="BH34" i="11"/>
  <c r="BE34" i="11"/>
  <c r="BF34" i="11"/>
  <c r="BM33" i="11"/>
  <c r="BN33" i="11"/>
  <c r="BK33" i="11"/>
  <c r="BL33" i="11"/>
  <c r="BI33" i="11"/>
  <c r="BJ33" i="11"/>
  <c r="BG33" i="11"/>
  <c r="BH33" i="11"/>
  <c r="BE33" i="11"/>
  <c r="BF33" i="11"/>
  <c r="BM32" i="11"/>
  <c r="BN32" i="11"/>
  <c r="BK32" i="11"/>
  <c r="BL32" i="11"/>
  <c r="BI32" i="11"/>
  <c r="BJ32" i="11"/>
  <c r="BG32" i="11"/>
  <c r="BH32" i="11"/>
  <c r="BE32" i="11"/>
  <c r="BF32" i="11"/>
  <c r="BM31" i="11"/>
  <c r="BN31" i="11"/>
  <c r="BK31" i="11"/>
  <c r="BL31" i="11"/>
  <c r="BI31" i="11"/>
  <c r="BJ31" i="11"/>
  <c r="BG31" i="11"/>
  <c r="BH31" i="11"/>
  <c r="BE31" i="11"/>
  <c r="BF31" i="11"/>
  <c r="BM30" i="11"/>
  <c r="BN30" i="11"/>
  <c r="BK30" i="11"/>
  <c r="BL30" i="11"/>
  <c r="BI30" i="11"/>
  <c r="BJ30" i="11"/>
  <c r="BG30" i="11"/>
  <c r="BH30" i="11"/>
  <c r="BE30" i="11"/>
  <c r="BF30" i="11"/>
  <c r="BM29" i="11"/>
  <c r="BN29" i="11"/>
  <c r="BK29" i="11"/>
  <c r="BL29" i="11"/>
  <c r="BI29" i="11"/>
  <c r="BJ29" i="11"/>
  <c r="BG29" i="11"/>
  <c r="BH29" i="11"/>
  <c r="BE29" i="11"/>
  <c r="BF29" i="11"/>
  <c r="C29" i="11"/>
  <c r="BM28" i="11"/>
  <c r="BN28" i="11"/>
  <c r="BK28" i="11"/>
  <c r="BL28" i="11"/>
  <c r="BI28" i="11"/>
  <c r="BJ28" i="11"/>
  <c r="BG28" i="11"/>
  <c r="BH28" i="11"/>
  <c r="BE28" i="11"/>
  <c r="BF28" i="11"/>
  <c r="C28" i="11"/>
  <c r="BM27" i="11"/>
  <c r="BN27" i="11"/>
  <c r="BK27" i="11"/>
  <c r="BL27" i="11"/>
  <c r="BI27" i="11"/>
  <c r="BJ27" i="11"/>
  <c r="BG27" i="11"/>
  <c r="BH27" i="11"/>
  <c r="BE27" i="11"/>
  <c r="BF27" i="11"/>
  <c r="C27" i="11"/>
  <c r="BM26" i="11"/>
  <c r="BN26" i="11"/>
  <c r="BK26" i="11"/>
  <c r="BL26" i="11"/>
  <c r="BI26" i="11"/>
  <c r="BJ26" i="11"/>
  <c r="BG26" i="11"/>
  <c r="BH26" i="11"/>
  <c r="BE26" i="11"/>
  <c r="BF26" i="11"/>
  <c r="BM25" i="11"/>
  <c r="BN25" i="11"/>
  <c r="BK25" i="11"/>
  <c r="BL25" i="11"/>
  <c r="BI25" i="11"/>
  <c r="BJ25" i="11"/>
  <c r="BG25" i="11"/>
  <c r="BH25" i="11"/>
  <c r="BE25" i="11"/>
  <c r="BF25" i="11"/>
  <c r="C25" i="11"/>
  <c r="BM24" i="11"/>
  <c r="BN24" i="11"/>
  <c r="BK24" i="11"/>
  <c r="BL24" i="11"/>
  <c r="BI24" i="11"/>
  <c r="BJ24" i="11"/>
  <c r="BG24" i="11"/>
  <c r="BH24" i="11"/>
  <c r="BE24" i="11"/>
  <c r="BF24" i="11"/>
  <c r="C24" i="11"/>
  <c r="BM23" i="11"/>
  <c r="BN23" i="11"/>
  <c r="BK23" i="11"/>
  <c r="BL23" i="11"/>
  <c r="BI23" i="11"/>
  <c r="BJ23" i="11"/>
  <c r="BG23" i="11"/>
  <c r="BH23" i="11"/>
  <c r="BE23" i="11"/>
  <c r="BF23" i="11"/>
  <c r="C23" i="11"/>
  <c r="C150" i="11"/>
  <c r="C149" i="11"/>
  <c r="C148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AJ47" i="1"/>
  <c r="BD63" i="11"/>
  <c r="BD61" i="11"/>
  <c r="BU43" i="1"/>
  <c r="AH34" i="1"/>
  <c r="BS50" i="11"/>
  <c r="AH32" i="1"/>
  <c r="BU31" i="1"/>
  <c r="BS46" i="11"/>
  <c r="BT46" i="11"/>
  <c r="H28" i="1"/>
  <c r="E27" i="1"/>
  <c r="AH25" i="1"/>
  <c r="AK24" i="1"/>
  <c r="BS40" i="11"/>
  <c r="BD38" i="11"/>
  <c r="W20" i="1"/>
  <c r="AC19" i="1"/>
  <c r="AG17" i="1"/>
  <c r="BS32" i="11"/>
  <c r="BD31" i="11"/>
  <c r="BS30" i="11"/>
  <c r="BT30" i="11"/>
  <c r="L12" i="1"/>
  <c r="X7" i="1"/>
  <c r="BA23" i="11"/>
  <c r="T6" i="1"/>
  <c r="AH47" i="1"/>
  <c r="AG47" i="1"/>
  <c r="AA47" i="1"/>
  <c r="V47" i="1"/>
  <c r="R47" i="1"/>
  <c r="I47" i="1"/>
  <c r="G47" i="1"/>
  <c r="AK45" i="1"/>
  <c r="AI45" i="1"/>
  <c r="AH45" i="1"/>
  <c r="AG45" i="1"/>
  <c r="AF45" i="1"/>
  <c r="AE45" i="1"/>
  <c r="AC45" i="1"/>
  <c r="AB45" i="1"/>
  <c r="Z45" i="1"/>
  <c r="X45" i="1"/>
  <c r="W45" i="1"/>
  <c r="V45" i="1"/>
  <c r="R45" i="1"/>
  <c r="Q45" i="1"/>
  <c r="P45" i="1"/>
  <c r="N45" i="1"/>
  <c r="M45" i="1"/>
  <c r="L45" i="1"/>
  <c r="J45" i="1"/>
  <c r="I45" i="1"/>
  <c r="H45" i="1"/>
  <c r="G45" i="1"/>
  <c r="E45" i="1"/>
  <c r="A45" i="1"/>
  <c r="BU44" i="1"/>
  <c r="AL44" i="1"/>
  <c r="AK44" i="1"/>
  <c r="AJ44" i="1"/>
  <c r="AI44" i="1"/>
  <c r="AH44" i="1"/>
  <c r="AE44" i="1"/>
  <c r="AD44" i="1"/>
  <c r="AC44" i="1"/>
  <c r="AB44" i="1"/>
  <c r="AA44" i="1"/>
  <c r="Z44" i="1"/>
  <c r="W44" i="1"/>
  <c r="R44" i="1"/>
  <c r="Q44" i="1"/>
  <c r="P44" i="1"/>
  <c r="O44" i="1"/>
  <c r="M44" i="1"/>
  <c r="L44" i="1"/>
  <c r="K44" i="1"/>
  <c r="I44" i="1"/>
  <c r="H44" i="1"/>
  <c r="G44" i="1"/>
  <c r="E44" i="1"/>
  <c r="A44" i="1"/>
  <c r="AA43" i="1"/>
  <c r="BU34" i="1"/>
  <c r="AL34" i="1"/>
  <c r="AI34" i="1"/>
  <c r="AD34" i="1"/>
  <c r="AA34" i="1"/>
  <c r="Z34" i="1"/>
  <c r="X34" i="1"/>
  <c r="N34" i="1"/>
  <c r="M34" i="1"/>
  <c r="L34" i="1"/>
  <c r="K34" i="1"/>
  <c r="AI33" i="1"/>
  <c r="AB33" i="1"/>
  <c r="P33" i="1"/>
  <c r="BU32" i="1"/>
  <c r="AL32" i="1"/>
  <c r="AK32" i="1"/>
  <c r="AI32" i="1"/>
  <c r="AF32" i="1"/>
  <c r="AE32" i="1"/>
  <c r="AD32" i="1"/>
  <c r="AC32" i="1"/>
  <c r="AA32" i="1"/>
  <c r="W32" i="1"/>
  <c r="V32" i="1"/>
  <c r="R32" i="1"/>
  <c r="Q32" i="1"/>
  <c r="O32" i="1"/>
  <c r="L32" i="1"/>
  <c r="K32" i="1"/>
  <c r="J32" i="1"/>
  <c r="I32" i="1"/>
  <c r="G32" i="1"/>
  <c r="A32" i="1"/>
  <c r="AG31" i="1"/>
  <c r="BU30" i="1"/>
  <c r="AL30" i="1"/>
  <c r="AK30" i="1"/>
  <c r="AJ30" i="1"/>
  <c r="AI30" i="1"/>
  <c r="AH30" i="1"/>
  <c r="AG30" i="1"/>
  <c r="AE30" i="1"/>
  <c r="AD30" i="1"/>
  <c r="AC30" i="1"/>
  <c r="AB30" i="1"/>
  <c r="AA30" i="1"/>
  <c r="Z30" i="1"/>
  <c r="X30" i="1"/>
  <c r="V30" i="1"/>
  <c r="R30" i="1"/>
  <c r="Q30" i="1"/>
  <c r="P30" i="1"/>
  <c r="O30" i="1"/>
  <c r="N30" i="1"/>
  <c r="L30" i="1"/>
  <c r="K30" i="1"/>
  <c r="J30" i="1"/>
  <c r="I30" i="1"/>
  <c r="H30" i="1"/>
  <c r="G30" i="1"/>
  <c r="F30" i="1"/>
  <c r="A30" i="1"/>
  <c r="BU29" i="1"/>
  <c r="AL29" i="1"/>
  <c r="AK29" i="1"/>
  <c r="AJ29" i="1"/>
  <c r="AH29" i="1"/>
  <c r="AG29" i="1"/>
  <c r="AE29" i="1"/>
  <c r="AD29" i="1"/>
  <c r="AC29" i="1"/>
  <c r="AB29" i="1"/>
  <c r="Z29" i="1"/>
  <c r="X29" i="1"/>
  <c r="W29" i="1"/>
  <c r="R29" i="1"/>
  <c r="Q29" i="1"/>
  <c r="O29" i="1"/>
  <c r="N29" i="1"/>
  <c r="M29" i="1"/>
  <c r="L29" i="1"/>
  <c r="J29" i="1"/>
  <c r="I29" i="1"/>
  <c r="G29" i="1"/>
  <c r="F29" i="1"/>
  <c r="E29" i="1"/>
  <c r="A29" i="1"/>
  <c r="AJ27" i="1"/>
  <c r="BU26" i="1"/>
  <c r="AL26" i="1"/>
  <c r="AK26" i="1"/>
  <c r="AI26" i="1"/>
  <c r="AH26" i="1"/>
  <c r="AG26" i="1"/>
  <c r="AF26" i="1"/>
  <c r="AE26" i="1"/>
  <c r="AD26" i="1"/>
  <c r="AC26" i="1"/>
  <c r="AA26" i="1"/>
  <c r="Z26" i="1"/>
  <c r="X26" i="1"/>
  <c r="W26" i="1"/>
  <c r="V26" i="1"/>
  <c r="R26" i="1"/>
  <c r="P26" i="1"/>
  <c r="O26" i="1"/>
  <c r="N26" i="1"/>
  <c r="M26" i="1"/>
  <c r="L26" i="1"/>
  <c r="K26" i="1"/>
  <c r="J26" i="1"/>
  <c r="H26" i="1"/>
  <c r="G26" i="1"/>
  <c r="F26" i="1"/>
  <c r="E26" i="1"/>
  <c r="AI25" i="1"/>
  <c r="AB25" i="1"/>
  <c r="K25" i="1"/>
  <c r="E25" i="1"/>
  <c r="AL24" i="1"/>
  <c r="AI24" i="1"/>
  <c r="AH24" i="1"/>
  <c r="AG24" i="1"/>
  <c r="AD24" i="1"/>
  <c r="AA24" i="1"/>
  <c r="Z24" i="1"/>
  <c r="X24" i="1"/>
  <c r="R24" i="1"/>
  <c r="O24" i="1"/>
  <c r="N24" i="1"/>
  <c r="M24" i="1"/>
  <c r="J24" i="1"/>
  <c r="G24" i="1"/>
  <c r="F24" i="1"/>
  <c r="E24" i="1"/>
  <c r="O23" i="1"/>
  <c r="BU22" i="1"/>
  <c r="AL22" i="1"/>
  <c r="AK22" i="1"/>
  <c r="AJ22" i="1"/>
  <c r="AI22" i="1"/>
  <c r="AH22" i="1"/>
  <c r="AG22" i="1"/>
  <c r="AE22" i="1"/>
  <c r="AD22" i="1"/>
  <c r="AC22" i="1"/>
  <c r="AB22" i="1"/>
  <c r="AA22" i="1"/>
  <c r="Z22" i="1"/>
  <c r="X22" i="1"/>
  <c r="V22" i="1"/>
  <c r="R22" i="1"/>
  <c r="Q22" i="1"/>
  <c r="P22" i="1"/>
  <c r="O22" i="1"/>
  <c r="N22" i="1"/>
  <c r="L22" i="1"/>
  <c r="K22" i="1"/>
  <c r="J22" i="1"/>
  <c r="I22" i="1"/>
  <c r="H22" i="1"/>
  <c r="G22" i="1"/>
  <c r="F22" i="1"/>
  <c r="A22" i="1"/>
  <c r="BU21" i="1"/>
  <c r="AL21" i="1"/>
  <c r="AK21" i="1"/>
  <c r="AJ21" i="1"/>
  <c r="AH21" i="1"/>
  <c r="AG21" i="1"/>
  <c r="AF21" i="1"/>
  <c r="AE21" i="1"/>
  <c r="AC21" i="1"/>
  <c r="AB21" i="1"/>
  <c r="Z21" i="1"/>
  <c r="X21" i="1"/>
  <c r="W21" i="1"/>
  <c r="V21" i="1"/>
  <c r="Q21" i="1"/>
  <c r="O21" i="1"/>
  <c r="N21" i="1"/>
  <c r="M21" i="1"/>
  <c r="L21" i="1"/>
  <c r="K21" i="1"/>
  <c r="J21" i="1"/>
  <c r="G21" i="1"/>
  <c r="F21" i="1"/>
  <c r="E21" i="1"/>
  <c r="A21" i="1"/>
  <c r="AJ19" i="1"/>
  <c r="J19" i="1"/>
  <c r="A19" i="1"/>
  <c r="BU18" i="1"/>
  <c r="AL18" i="1"/>
  <c r="AK18" i="1"/>
  <c r="AI18" i="1"/>
  <c r="AH18" i="1"/>
  <c r="AG18" i="1"/>
  <c r="AF18" i="1"/>
  <c r="AE18" i="1"/>
  <c r="AD18" i="1"/>
  <c r="AC18" i="1"/>
  <c r="AA18" i="1"/>
  <c r="Z18" i="1"/>
  <c r="X18" i="1"/>
  <c r="W18" i="1"/>
  <c r="V18" i="1"/>
  <c r="R18" i="1"/>
  <c r="P18" i="1"/>
  <c r="O18" i="1"/>
  <c r="N18" i="1"/>
  <c r="M18" i="1"/>
  <c r="L18" i="1"/>
  <c r="K18" i="1"/>
  <c r="J18" i="1"/>
  <c r="H18" i="1"/>
  <c r="G18" i="1"/>
  <c r="F18" i="1"/>
  <c r="E18" i="1"/>
  <c r="AI17" i="1"/>
  <c r="AF17" i="1"/>
  <c r="AB17" i="1"/>
  <c r="W17" i="1"/>
  <c r="O17" i="1"/>
  <c r="J17" i="1"/>
  <c r="F17" i="1"/>
  <c r="A17" i="1"/>
  <c r="BU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X16" i="1"/>
  <c r="W16" i="1"/>
  <c r="V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A16" i="1"/>
  <c r="AD15" i="1"/>
  <c r="F15" i="1"/>
  <c r="BU14" i="1"/>
  <c r="AL14" i="1"/>
  <c r="AK14" i="1"/>
  <c r="AJ14" i="1"/>
  <c r="AI14" i="1"/>
  <c r="AH14" i="1"/>
  <c r="AG14" i="1"/>
  <c r="AE14" i="1"/>
  <c r="AD14" i="1"/>
  <c r="AC14" i="1"/>
  <c r="AB14" i="1"/>
  <c r="AA14" i="1"/>
  <c r="Z14" i="1"/>
  <c r="X14" i="1"/>
  <c r="V14" i="1"/>
  <c r="R14" i="1"/>
  <c r="Q14" i="1"/>
  <c r="P14" i="1"/>
  <c r="O14" i="1"/>
  <c r="N14" i="1"/>
  <c r="L14" i="1"/>
  <c r="K14" i="1"/>
  <c r="J14" i="1"/>
  <c r="I14" i="1"/>
  <c r="H14" i="1"/>
  <c r="G14" i="1"/>
  <c r="F14" i="1"/>
  <c r="A14" i="1"/>
  <c r="BU13" i="1"/>
  <c r="AL13" i="1"/>
  <c r="AJ13" i="1"/>
  <c r="AH13" i="1"/>
  <c r="AG13" i="1"/>
  <c r="AF13" i="1"/>
  <c r="AE13" i="1"/>
  <c r="AD13" i="1"/>
  <c r="AC13" i="1"/>
  <c r="Z13" i="1"/>
  <c r="X13" i="1"/>
  <c r="W13" i="1"/>
  <c r="V13" i="1"/>
  <c r="R13" i="1"/>
  <c r="Q13" i="1"/>
  <c r="N13" i="1"/>
  <c r="M13" i="1"/>
  <c r="L13" i="1"/>
  <c r="K13" i="1"/>
  <c r="J13" i="1"/>
  <c r="I13" i="1"/>
  <c r="G13" i="1"/>
  <c r="E13" i="1"/>
  <c r="A13" i="1"/>
  <c r="I12" i="1"/>
  <c r="AJ11" i="1"/>
  <c r="AI11" i="1"/>
  <c r="AB11" i="1"/>
  <c r="AA11" i="1"/>
  <c r="Z11" i="1"/>
  <c r="R11" i="1"/>
  <c r="O11" i="1"/>
  <c r="J11" i="1"/>
  <c r="I11" i="1"/>
  <c r="E11" i="1"/>
  <c r="AF10" i="1"/>
  <c r="AE10" i="1"/>
  <c r="V10" i="1"/>
  <c r="R10" i="1"/>
  <c r="J10" i="1"/>
  <c r="I10" i="1"/>
  <c r="AG9" i="1"/>
  <c r="W9" i="1"/>
  <c r="AH8" i="1"/>
  <c r="AG8" i="1"/>
  <c r="Z8" i="1"/>
  <c r="X8" i="1"/>
  <c r="N8" i="1"/>
  <c r="M8" i="1"/>
  <c r="F8" i="1"/>
  <c r="E8" i="1"/>
  <c r="AG7" i="1"/>
  <c r="AJ6" i="1"/>
  <c r="AI6" i="1"/>
  <c r="AF6" i="1"/>
  <c r="AB6" i="1"/>
  <c r="AA6" i="1"/>
  <c r="W6" i="1"/>
  <c r="P6" i="1"/>
  <c r="O6" i="1"/>
  <c r="L6" i="1"/>
  <c r="H6" i="1"/>
  <c r="G6" i="1"/>
  <c r="AJ15" i="1"/>
  <c r="P17" i="1"/>
  <c r="BU19" i="1"/>
  <c r="AD23" i="1"/>
  <c r="AD25" i="1"/>
  <c r="X33" i="1"/>
  <c r="E17" i="1"/>
  <c r="X17" i="1"/>
  <c r="G25" i="1"/>
  <c r="AL25" i="1"/>
  <c r="AD33" i="1"/>
  <c r="M15" i="1"/>
  <c r="I17" i="1"/>
  <c r="AD17" i="1"/>
  <c r="E19" i="1"/>
  <c r="O25" i="1"/>
  <c r="F33" i="1"/>
  <c r="AL33" i="1"/>
  <c r="P15" i="1"/>
  <c r="Q25" i="1"/>
  <c r="H31" i="1"/>
  <c r="I33" i="1"/>
  <c r="R46" i="1"/>
  <c r="Z15" i="1"/>
  <c r="N17" i="1"/>
  <c r="AH17" i="1"/>
  <c r="E23" i="1"/>
  <c r="X25" i="1"/>
  <c r="V31" i="1"/>
  <c r="N33" i="1"/>
  <c r="J44" i="1"/>
  <c r="V44" i="1"/>
  <c r="AF44" i="1"/>
  <c r="AK46" i="1"/>
  <c r="BO64" i="11"/>
  <c r="Z23" i="1"/>
  <c r="AJ23" i="1"/>
  <c r="O31" i="1"/>
  <c r="K46" i="1"/>
  <c r="BO30" i="11"/>
  <c r="A15" i="1"/>
  <c r="N15" i="1"/>
  <c r="AA15" i="1"/>
  <c r="AL15" i="1"/>
  <c r="K17" i="1"/>
  <c r="Z17" i="1"/>
  <c r="AJ17" i="1"/>
  <c r="M23" i="1"/>
  <c r="AA23" i="1"/>
  <c r="AL23" i="1"/>
  <c r="M25" i="1"/>
  <c r="Z25" i="1"/>
  <c r="AJ25" i="1"/>
  <c r="F31" i="1"/>
  <c r="P31" i="1"/>
  <c r="AE31" i="1"/>
  <c r="J33" i="1"/>
  <c r="Z33" i="1"/>
  <c r="AJ33" i="1"/>
  <c r="L46" i="1"/>
  <c r="AE46" i="1"/>
  <c r="L47" i="1"/>
  <c r="AK47" i="1"/>
  <c r="K23" i="1"/>
  <c r="A31" i="1"/>
  <c r="AD31" i="1"/>
  <c r="AD46" i="1"/>
  <c r="E15" i="1"/>
  <c r="O15" i="1"/>
  <c r="AB15" i="1"/>
  <c r="BU15" i="1"/>
  <c r="M17" i="1"/>
  <c r="AA17" i="1"/>
  <c r="AK17" i="1"/>
  <c r="A23" i="1"/>
  <c r="N23" i="1"/>
  <c r="AB23" i="1"/>
  <c r="BU23" i="1"/>
  <c r="N25" i="1"/>
  <c r="AA25" i="1"/>
  <c r="AK25" i="1"/>
  <c r="G28" i="1"/>
  <c r="G31" i="1"/>
  <c r="Q31" i="1"/>
  <c r="AF31" i="1"/>
  <c r="K33" i="1"/>
  <c r="AA33" i="1"/>
  <c r="AK33" i="1"/>
  <c r="N46" i="1"/>
  <c r="AH46" i="1"/>
  <c r="P47" i="1"/>
  <c r="G15" i="1"/>
  <c r="Q15" i="1"/>
  <c r="AF15" i="1"/>
  <c r="AB20" i="1"/>
  <c r="F23" i="1"/>
  <c r="P23" i="1"/>
  <c r="AE23" i="1"/>
  <c r="F25" i="1"/>
  <c r="P25" i="1"/>
  <c r="AC25" i="1"/>
  <c r="BU25" i="1"/>
  <c r="I31" i="1"/>
  <c r="W31" i="1"/>
  <c r="AH31" i="1"/>
  <c r="A33" i="1"/>
  <c r="O33" i="1"/>
  <c r="AC33" i="1"/>
  <c r="BU33" i="1"/>
  <c r="V46" i="1"/>
  <c r="AL46" i="1"/>
  <c r="K31" i="1"/>
  <c r="X31" i="1"/>
  <c r="AJ31" i="1"/>
  <c r="F46" i="1"/>
  <c r="X46" i="1"/>
  <c r="BU46" i="1"/>
  <c r="V15" i="1"/>
  <c r="G23" i="1"/>
  <c r="AF23" i="1"/>
  <c r="M7" i="1"/>
  <c r="K15" i="1"/>
  <c r="W15" i="1"/>
  <c r="AH15" i="1"/>
  <c r="G17" i="1"/>
  <c r="R17" i="1"/>
  <c r="H23" i="1"/>
  <c r="V23" i="1"/>
  <c r="AH23" i="1"/>
  <c r="H25" i="1"/>
  <c r="R25" i="1"/>
  <c r="AG25" i="1"/>
  <c r="L31" i="1"/>
  <c r="AA31" i="1"/>
  <c r="AL31" i="1"/>
  <c r="G33" i="1"/>
  <c r="Q33" i="1"/>
  <c r="AG33" i="1"/>
  <c r="G46" i="1"/>
  <c r="Z46" i="1"/>
  <c r="F47" i="1"/>
  <c r="AE47" i="1"/>
  <c r="E7" i="1"/>
  <c r="H15" i="1"/>
  <c r="AG15" i="1"/>
  <c r="Q23" i="1"/>
  <c r="L15" i="1"/>
  <c r="X15" i="1"/>
  <c r="AI15" i="1"/>
  <c r="I23" i="1"/>
  <c r="X23" i="1"/>
  <c r="AI23" i="1"/>
  <c r="I25" i="1"/>
  <c r="W25" i="1"/>
  <c r="M31" i="1"/>
  <c r="AB31" i="1"/>
  <c r="H33" i="1"/>
  <c r="R33" i="1"/>
  <c r="AH33" i="1"/>
  <c r="J46" i="1"/>
  <c r="AC46" i="1"/>
  <c r="BD30" i="11"/>
  <c r="BO44" i="11"/>
  <c r="BO61" i="11"/>
  <c r="BP61" i="11"/>
  <c r="BQ61" i="11"/>
  <c r="BB61" i="11"/>
  <c r="CE61" i="11"/>
  <c r="BS38" i="11"/>
  <c r="BT38" i="11"/>
  <c r="E34" i="1"/>
  <c r="O34" i="1"/>
  <c r="AE34" i="1"/>
  <c r="F34" i="1"/>
  <c r="P34" i="1"/>
  <c r="AF34" i="1"/>
  <c r="BO27" i="11"/>
  <c r="G34" i="1"/>
  <c r="V34" i="1"/>
  <c r="AG34" i="1"/>
  <c r="H34" i="1"/>
  <c r="W34" i="1"/>
  <c r="AJ28" i="1"/>
  <c r="Z43" i="1"/>
  <c r="D11" i="1"/>
  <c r="B11" i="1"/>
  <c r="C11" i="1"/>
  <c r="A11" i="1"/>
  <c r="AD11" i="1"/>
  <c r="Q11" i="1"/>
  <c r="H11" i="1"/>
  <c r="AL11" i="1"/>
  <c r="AC11" i="1"/>
  <c r="P11" i="1"/>
  <c r="G11" i="1"/>
  <c r="AH11" i="1"/>
  <c r="W11" i="1"/>
  <c r="K11" i="1"/>
  <c r="AF19" i="1"/>
  <c r="B19" i="1"/>
  <c r="C19" i="1"/>
  <c r="S19" i="1"/>
  <c r="D19" i="1"/>
  <c r="BD36" i="11"/>
  <c r="BS36" i="11"/>
  <c r="BT36" i="11"/>
  <c r="AK19" i="1"/>
  <c r="AA19" i="1"/>
  <c r="AI19" i="1"/>
  <c r="W19" i="1"/>
  <c r="I19" i="1"/>
  <c r="AE19" i="1"/>
  <c r="G19" i="1"/>
  <c r="AH19" i="1"/>
  <c r="R19" i="1"/>
  <c r="H19" i="1"/>
  <c r="Q19" i="1"/>
  <c r="AL19" i="1"/>
  <c r="AB19" i="1"/>
  <c r="M19" i="1"/>
  <c r="L19" i="1"/>
  <c r="AI27" i="1"/>
  <c r="B27" i="1"/>
  <c r="C27" i="1"/>
  <c r="S27" i="1"/>
  <c r="D27" i="1"/>
  <c r="AE27" i="1"/>
  <c r="Q27" i="1"/>
  <c r="G27" i="1"/>
  <c r="AD27" i="1"/>
  <c r="BU27" i="1"/>
  <c r="AC27" i="1"/>
  <c r="O27" i="1"/>
  <c r="A27" i="1"/>
  <c r="AL27" i="1"/>
  <c r="AB27" i="1"/>
  <c r="L27" i="1"/>
  <c r="AK27" i="1"/>
  <c r="AA27" i="1"/>
  <c r="K27" i="1"/>
  <c r="BS44" i="11"/>
  <c r="BT44" i="11"/>
  <c r="AF27" i="1"/>
  <c r="R27" i="1"/>
  <c r="H27" i="1"/>
  <c r="BU35" i="1"/>
  <c r="C35" i="1"/>
  <c r="B35" i="1"/>
  <c r="S35" i="1"/>
  <c r="D35" i="1"/>
  <c r="BD52" i="11"/>
  <c r="P35" i="1"/>
  <c r="AJ35" i="1"/>
  <c r="K35" i="1"/>
  <c r="AI35" i="1"/>
  <c r="J35" i="1"/>
  <c r="AE35" i="1"/>
  <c r="H35" i="1"/>
  <c r="AC35" i="1"/>
  <c r="A35" i="1"/>
  <c r="BS52" i="11"/>
  <c r="BT52" i="11"/>
  <c r="R35" i="1"/>
  <c r="BS60" i="11"/>
  <c r="BT60" i="11"/>
  <c r="I27" i="1"/>
  <c r="V35" i="1"/>
  <c r="AK43" i="1"/>
  <c r="B20" i="1"/>
  <c r="C20" i="1"/>
  <c r="S20" i="1"/>
  <c r="D20" i="1"/>
  <c r="AK20" i="1"/>
  <c r="AC20" i="1"/>
  <c r="Q20" i="1"/>
  <c r="I20" i="1"/>
  <c r="BD37" i="11"/>
  <c r="AI20" i="1"/>
  <c r="AA20" i="1"/>
  <c r="O20" i="1"/>
  <c r="G20" i="1"/>
  <c r="X20" i="1"/>
  <c r="M20" i="1"/>
  <c r="AH20" i="1"/>
  <c r="Z20" i="1"/>
  <c r="N20" i="1"/>
  <c r="F20" i="1"/>
  <c r="AG20" i="1"/>
  <c r="E20" i="1"/>
  <c r="BS37" i="11"/>
  <c r="BT37" i="11"/>
  <c r="AL20" i="1"/>
  <c r="AD20" i="1"/>
  <c r="R20" i="1"/>
  <c r="J20" i="1"/>
  <c r="AE11" i="1"/>
  <c r="O19" i="1"/>
  <c r="J27" i="1"/>
  <c r="D12" i="1"/>
  <c r="C12" i="1"/>
  <c r="B12" i="1"/>
  <c r="A12" i="1"/>
  <c r="AF12" i="1"/>
  <c r="G12" i="1"/>
  <c r="AC12" i="1"/>
  <c r="O12" i="1"/>
  <c r="B28" i="1"/>
  <c r="C28" i="1"/>
  <c r="S28" i="1"/>
  <c r="D28" i="1"/>
  <c r="BD45" i="11"/>
  <c r="BS45" i="11"/>
  <c r="BT45" i="11"/>
  <c r="AG28" i="1"/>
  <c r="X28" i="1"/>
  <c r="M28" i="1"/>
  <c r="E28" i="1"/>
  <c r="AF28" i="1"/>
  <c r="W28" i="1"/>
  <c r="L28" i="1"/>
  <c r="A28" i="1"/>
  <c r="BU28" i="1"/>
  <c r="AE28" i="1"/>
  <c r="V28" i="1"/>
  <c r="K28" i="1"/>
  <c r="AL28" i="1"/>
  <c r="AD28" i="1"/>
  <c r="R28" i="1"/>
  <c r="J28" i="1"/>
  <c r="AK28" i="1"/>
  <c r="AC28" i="1"/>
  <c r="Q28" i="1"/>
  <c r="I28" i="1"/>
  <c r="AH28" i="1"/>
  <c r="Z28" i="1"/>
  <c r="N28" i="1"/>
  <c r="F28" i="1"/>
  <c r="Q12" i="1"/>
  <c r="A20" i="1"/>
  <c r="AE20" i="1"/>
  <c r="L11" i="1"/>
  <c r="W12" i="1"/>
  <c r="H20" i="1"/>
  <c r="AF20" i="1"/>
  <c r="O28" i="1"/>
  <c r="W35" i="1"/>
  <c r="M11" i="1"/>
  <c r="AF11" i="1"/>
  <c r="AA12" i="1"/>
  <c r="P19" i="1"/>
  <c r="K20" i="1"/>
  <c r="AJ20" i="1"/>
  <c r="P27" i="1"/>
  <c r="P28" i="1"/>
  <c r="AJ43" i="1"/>
  <c r="C43" i="1"/>
  <c r="B43" i="1"/>
  <c r="S43" i="1"/>
  <c r="D43" i="1"/>
  <c r="AL43" i="1"/>
  <c r="AC43" i="1"/>
  <c r="O43" i="1"/>
  <c r="F43" i="1"/>
  <c r="BD60" i="11"/>
  <c r="AH43" i="1"/>
  <c r="W43" i="1"/>
  <c r="J43" i="1"/>
  <c r="AG43" i="1"/>
  <c r="V43" i="1"/>
  <c r="H43" i="1"/>
  <c r="AF43" i="1"/>
  <c r="R43" i="1"/>
  <c r="G43" i="1"/>
  <c r="AE43" i="1"/>
  <c r="P43" i="1"/>
  <c r="E43" i="1"/>
  <c r="AD43" i="1"/>
  <c r="N43" i="1"/>
  <c r="AI43" i="1"/>
  <c r="X43" i="1"/>
  <c r="K43" i="1"/>
  <c r="AI12" i="1"/>
  <c r="Z19" i="1"/>
  <c r="L20" i="1"/>
  <c r="BU20" i="1"/>
  <c r="V27" i="1"/>
  <c r="AA28" i="1"/>
  <c r="AK12" i="1"/>
  <c r="P20" i="1"/>
  <c r="W27" i="1"/>
  <c r="AB28" i="1"/>
  <c r="L43" i="1"/>
  <c r="V11" i="1"/>
  <c r="AK11" i="1"/>
  <c r="AD19" i="1"/>
  <c r="V20" i="1"/>
  <c r="AH27" i="1"/>
  <c r="AI28" i="1"/>
  <c r="M43" i="1"/>
  <c r="BD44" i="11"/>
  <c r="BP44" i="11"/>
  <c r="BQ44" i="11"/>
  <c r="BB44" i="11"/>
  <c r="CE44" i="11"/>
  <c r="A24" i="1"/>
  <c r="L24" i="1"/>
  <c r="W24" i="1"/>
  <c r="AF24" i="1"/>
  <c r="A47" i="1"/>
  <c r="O47" i="1"/>
  <c r="AC47" i="1"/>
  <c r="D10" i="1"/>
  <c r="C10" i="1"/>
  <c r="B10" i="1"/>
  <c r="A10" i="1"/>
  <c r="C18" i="1"/>
  <c r="B18" i="1"/>
  <c r="S18" i="1"/>
  <c r="D18" i="1"/>
  <c r="BD35" i="11"/>
  <c r="BS35" i="11"/>
  <c r="BT35" i="11"/>
  <c r="BU35" i="11"/>
  <c r="C26" i="1"/>
  <c r="B26" i="1"/>
  <c r="S26" i="1"/>
  <c r="D26" i="1"/>
  <c r="BS43" i="11"/>
  <c r="BT43" i="11"/>
  <c r="C34" i="1"/>
  <c r="B34" i="1"/>
  <c r="S34" i="1"/>
  <c r="D34" i="1"/>
  <c r="BD51" i="11"/>
  <c r="BD43" i="11"/>
  <c r="H24" i="1"/>
  <c r="P24" i="1"/>
  <c r="AB24" i="1"/>
  <c r="AJ24" i="1"/>
  <c r="E32" i="1"/>
  <c r="M32" i="1"/>
  <c r="X32" i="1"/>
  <c r="AG32" i="1"/>
  <c r="J47" i="1"/>
  <c r="X47" i="1"/>
  <c r="AI47" i="1"/>
  <c r="D6" i="1"/>
  <c r="C6" i="1"/>
  <c r="B6" i="1"/>
  <c r="A6" i="1"/>
  <c r="C14" i="1"/>
  <c r="B14" i="1"/>
  <c r="S14" i="1"/>
  <c r="D14" i="1"/>
  <c r="C22" i="1"/>
  <c r="B22" i="1"/>
  <c r="S22" i="1"/>
  <c r="D22" i="1"/>
  <c r="BS39" i="11"/>
  <c r="BD39" i="11"/>
  <c r="C30" i="1"/>
  <c r="B30" i="1"/>
  <c r="S30" i="1"/>
  <c r="D30" i="1"/>
  <c r="BS47" i="11"/>
  <c r="BD47" i="11"/>
  <c r="BU45" i="1"/>
  <c r="C45" i="1"/>
  <c r="B45" i="1"/>
  <c r="S45" i="1"/>
  <c r="D45" i="1"/>
  <c r="BD62" i="11"/>
  <c r="AJ45" i="1"/>
  <c r="AA45" i="1"/>
  <c r="O45" i="1"/>
  <c r="F45" i="1"/>
  <c r="BS62" i="11"/>
  <c r="BS51" i="11"/>
  <c r="BT51" i="11"/>
  <c r="BU51" i="11"/>
  <c r="I24" i="1"/>
  <c r="Q24" i="1"/>
  <c r="AC24" i="1"/>
  <c r="F32" i="1"/>
  <c r="N32" i="1"/>
  <c r="Z32" i="1"/>
  <c r="K47" i="1"/>
  <c r="Z47" i="1"/>
  <c r="BD50" i="11"/>
  <c r="D8" i="1"/>
  <c r="B8" i="1"/>
  <c r="C8" i="1"/>
  <c r="A8" i="1"/>
  <c r="B16" i="1"/>
  <c r="C16" i="1"/>
  <c r="S16" i="1"/>
  <c r="D16" i="1"/>
  <c r="BD33" i="11"/>
  <c r="BS33" i="11"/>
  <c r="BT33" i="11"/>
  <c r="B24" i="1"/>
  <c r="C24" i="1"/>
  <c r="S24" i="1"/>
  <c r="D24" i="1"/>
  <c r="BD41" i="11"/>
  <c r="BS41" i="11"/>
  <c r="BT41" i="11"/>
  <c r="B32" i="1"/>
  <c r="C32" i="1"/>
  <c r="S32" i="1"/>
  <c r="D32" i="1"/>
  <c r="BS49" i="11"/>
  <c r="BT49" i="11"/>
  <c r="BU49" i="11"/>
  <c r="BD49" i="11"/>
  <c r="AF47" i="1"/>
  <c r="C47" i="1"/>
  <c r="B47" i="1"/>
  <c r="S47" i="1"/>
  <c r="D47" i="1"/>
  <c r="BS64" i="11"/>
  <c r="BT64" i="11"/>
  <c r="BU47" i="1"/>
  <c r="AD47" i="1"/>
  <c r="Q47" i="1"/>
  <c r="H47" i="1"/>
  <c r="BD64" i="11"/>
  <c r="BP64" i="11"/>
  <c r="BQ64" i="11"/>
  <c r="BB64" i="11"/>
  <c r="CE64" i="11"/>
  <c r="BO26" i="11"/>
  <c r="BO42" i="11"/>
  <c r="K24" i="1"/>
  <c r="V24" i="1"/>
  <c r="AE24" i="1"/>
  <c r="BU24" i="1"/>
  <c r="H32" i="1"/>
  <c r="P32" i="1"/>
  <c r="AB32" i="1"/>
  <c r="AJ32" i="1"/>
  <c r="N47" i="1"/>
  <c r="AB47" i="1"/>
  <c r="AL47" i="1"/>
  <c r="C9" i="1"/>
  <c r="B9" i="1"/>
  <c r="A9" i="1"/>
  <c r="BU17" i="1"/>
  <c r="C17" i="1"/>
  <c r="B17" i="1"/>
  <c r="S17" i="1"/>
  <c r="D17" i="1"/>
  <c r="BS34" i="11"/>
  <c r="BT34" i="11"/>
  <c r="BU34" i="11"/>
  <c r="BD34" i="11"/>
  <c r="AF25" i="1"/>
  <c r="C25" i="1"/>
  <c r="B25" i="1"/>
  <c r="S25" i="1"/>
  <c r="D25" i="1"/>
  <c r="BD42" i="11"/>
  <c r="BS42" i="11"/>
  <c r="BT42" i="11"/>
  <c r="BU42" i="11"/>
  <c r="AF33" i="1"/>
  <c r="C33" i="1"/>
  <c r="B33" i="1"/>
  <c r="S33" i="1"/>
  <c r="D33" i="1"/>
  <c r="BS31" i="11"/>
  <c r="BO48" i="11"/>
  <c r="BD32" i="11"/>
  <c r="BO37" i="11"/>
  <c r="BO23" i="11"/>
  <c r="BO32" i="11"/>
  <c r="BD46" i="11"/>
  <c r="BO51" i="11"/>
  <c r="BO60" i="11"/>
  <c r="O46" i="1"/>
  <c r="AG46" i="1"/>
  <c r="AK13" i="1"/>
  <c r="C13" i="1"/>
  <c r="B13" i="1"/>
  <c r="S13" i="1"/>
  <c r="D13" i="1"/>
  <c r="AD21" i="1"/>
  <c r="C21" i="1"/>
  <c r="B21" i="1"/>
  <c r="S21" i="1"/>
  <c r="D21" i="1"/>
  <c r="AF29" i="1"/>
  <c r="C29" i="1"/>
  <c r="B29" i="1"/>
  <c r="S29" i="1"/>
  <c r="D29" i="1"/>
  <c r="AG44" i="1"/>
  <c r="B44" i="1"/>
  <c r="C44" i="1"/>
  <c r="S44" i="1"/>
  <c r="D44" i="1"/>
  <c r="BD40" i="11"/>
  <c r="BS61" i="11"/>
  <c r="BT61" i="11"/>
  <c r="D7" i="1"/>
  <c r="B7" i="1"/>
  <c r="C7" i="1"/>
  <c r="A7" i="1"/>
  <c r="AE15" i="1"/>
  <c r="B15" i="1"/>
  <c r="C15" i="1"/>
  <c r="S15" i="1"/>
  <c r="D15" i="1"/>
  <c r="AG23" i="1"/>
  <c r="B23" i="1"/>
  <c r="C23" i="1"/>
  <c r="S23" i="1"/>
  <c r="D23" i="1"/>
  <c r="AI31" i="1"/>
  <c r="B31" i="1"/>
  <c r="C31" i="1"/>
  <c r="S31" i="1"/>
  <c r="D31" i="1"/>
  <c r="AF46" i="1"/>
  <c r="C46" i="1"/>
  <c r="B46" i="1"/>
  <c r="S46" i="1"/>
  <c r="D46" i="1"/>
  <c r="BO41" i="11"/>
  <c r="BD48" i="11"/>
  <c r="BS48" i="11"/>
  <c r="BT48" i="11"/>
  <c r="BU48" i="11"/>
  <c r="BS63" i="11"/>
  <c r="F7" i="1"/>
  <c r="Z7" i="1"/>
  <c r="G7" i="1"/>
  <c r="O7" i="1"/>
  <c r="AA7" i="1"/>
  <c r="AI7" i="1"/>
  <c r="G8" i="1"/>
  <c r="O8" i="1"/>
  <c r="AA8" i="1"/>
  <c r="AI8" i="1"/>
  <c r="BS26" i="11"/>
  <c r="BT26" i="11"/>
  <c r="BU26" i="11"/>
  <c r="BV26" i="11"/>
  <c r="BW26" i="11"/>
  <c r="D9" i="1"/>
  <c r="H7" i="1"/>
  <c r="P7" i="1"/>
  <c r="AB7" i="1"/>
  <c r="AJ7" i="1"/>
  <c r="H8" i="1"/>
  <c r="P8" i="1"/>
  <c r="AB8" i="1"/>
  <c r="AJ8" i="1"/>
  <c r="S6" i="1"/>
  <c r="S7" i="1"/>
  <c r="N7" i="1"/>
  <c r="I7" i="1"/>
  <c r="Q7" i="1"/>
  <c r="AC7" i="1"/>
  <c r="AK7" i="1"/>
  <c r="I8" i="1"/>
  <c r="Q8" i="1"/>
  <c r="AC8" i="1"/>
  <c r="AK8" i="1"/>
  <c r="BD24" i="11"/>
  <c r="BS24" i="11"/>
  <c r="BT24" i="11"/>
  <c r="S9" i="1"/>
  <c r="S11" i="1"/>
  <c r="AH7" i="1"/>
  <c r="J7" i="1"/>
  <c r="R7" i="1"/>
  <c r="AD7" i="1"/>
  <c r="AL7" i="1"/>
  <c r="J8" i="1"/>
  <c r="R8" i="1"/>
  <c r="AD8" i="1"/>
  <c r="AL8" i="1"/>
  <c r="S8" i="1"/>
  <c r="S10" i="1"/>
  <c r="S12" i="1"/>
  <c r="K7" i="1"/>
  <c r="V7" i="1"/>
  <c r="AE7" i="1"/>
  <c r="K8" i="1"/>
  <c r="V8" i="1"/>
  <c r="AE8" i="1"/>
  <c r="L7" i="1"/>
  <c r="W7" i="1"/>
  <c r="AF7" i="1"/>
  <c r="L8" i="1"/>
  <c r="W8" i="1"/>
  <c r="AF8" i="1"/>
  <c r="J12" i="1"/>
  <c r="R12" i="1"/>
  <c r="AD12" i="1"/>
  <c r="AL12" i="1"/>
  <c r="K12" i="1"/>
  <c r="V12" i="1"/>
  <c r="AE12" i="1"/>
  <c r="E12" i="1"/>
  <c r="M12" i="1"/>
  <c r="X12" i="1"/>
  <c r="AG12" i="1"/>
  <c r="F12" i="1"/>
  <c r="N12" i="1"/>
  <c r="Z12" i="1"/>
  <c r="AH12" i="1"/>
  <c r="H12" i="1"/>
  <c r="P12" i="1"/>
  <c r="AB12" i="1"/>
  <c r="AJ12" i="1"/>
  <c r="G10" i="1"/>
  <c r="O10" i="1"/>
  <c r="AC10" i="1"/>
  <c r="AL10" i="1"/>
  <c r="H10" i="1"/>
  <c r="P10" i="1"/>
  <c r="AD10" i="1"/>
  <c r="AG10" i="1"/>
  <c r="L10" i="1"/>
  <c r="X10" i="1"/>
  <c r="AH10" i="1"/>
  <c r="K10" i="1"/>
  <c r="E10" i="1"/>
  <c r="M10" i="1"/>
  <c r="Z10" i="1"/>
  <c r="AI10" i="1"/>
  <c r="W10" i="1"/>
  <c r="F10" i="1"/>
  <c r="N10" i="1"/>
  <c r="AA10" i="1"/>
  <c r="AK10" i="1"/>
  <c r="BS29" i="11"/>
  <c r="BT29" i="11"/>
  <c r="BD29" i="11"/>
  <c r="BD28" i="11"/>
  <c r="BS28" i="11"/>
  <c r="BT28" i="11"/>
  <c r="BD27" i="11"/>
  <c r="BP27" i="11"/>
  <c r="BS27" i="11"/>
  <c r="BT27" i="11"/>
  <c r="BU27" i="11"/>
  <c r="L9" i="1"/>
  <c r="BS25" i="11"/>
  <c r="BT25" i="11"/>
  <c r="BU25" i="11"/>
  <c r="M9" i="1"/>
  <c r="X9" i="1"/>
  <c r="AH9" i="1"/>
  <c r="E9" i="1"/>
  <c r="N9" i="1"/>
  <c r="Z9" i="1"/>
  <c r="AI9" i="1"/>
  <c r="F9" i="1"/>
  <c r="O9" i="1"/>
  <c r="AA9" i="1"/>
  <c r="AJ9" i="1"/>
  <c r="G9" i="1"/>
  <c r="P9" i="1"/>
  <c r="AB9" i="1"/>
  <c r="AK9" i="1"/>
  <c r="H9" i="1"/>
  <c r="Q9" i="1"/>
  <c r="AC9" i="1"/>
  <c r="BD26" i="11"/>
  <c r="I9" i="1"/>
  <c r="R9" i="1"/>
  <c r="AE9" i="1"/>
  <c r="J9" i="1"/>
  <c r="V9" i="1"/>
  <c r="AF9" i="1"/>
  <c r="BD25" i="11"/>
  <c r="E6" i="1"/>
  <c r="M6" i="1"/>
  <c r="X6" i="1"/>
  <c r="AG6" i="1"/>
  <c r="F6" i="1"/>
  <c r="N6" i="1"/>
  <c r="Z6" i="1"/>
  <c r="AH6" i="1"/>
  <c r="I6" i="1"/>
  <c r="Q6" i="1"/>
  <c r="AC6" i="1"/>
  <c r="AK6" i="1"/>
  <c r="R6" i="1"/>
  <c r="AD6" i="1"/>
  <c r="AL6" i="1"/>
  <c r="J6" i="1"/>
  <c r="K6" i="1"/>
  <c r="V6" i="1"/>
  <c r="AE6" i="1"/>
  <c r="BD23" i="11"/>
  <c r="BS23" i="11"/>
  <c r="BT23" i="11"/>
  <c r="BU23" i="11"/>
  <c r="BO62" i="11"/>
  <c r="BO63" i="11"/>
  <c r="BP63" i="11"/>
  <c r="BQ63" i="11"/>
  <c r="BB63" i="11"/>
  <c r="CE63" i="11"/>
  <c r="BT62" i="11"/>
  <c r="BO52" i="11"/>
  <c r="BP52" i="11"/>
  <c r="BQ52" i="11"/>
  <c r="BB52" i="11"/>
  <c r="CE52" i="11"/>
  <c r="BO34" i="11"/>
  <c r="BP34" i="11"/>
  <c r="BQ34" i="11"/>
  <c r="BB34" i="11"/>
  <c r="CE34" i="11"/>
  <c r="BO38" i="11"/>
  <c r="BP38" i="11"/>
  <c r="BQ38" i="11"/>
  <c r="BB38" i="11"/>
  <c r="CE38" i="11"/>
  <c r="BO24" i="11"/>
  <c r="BO31" i="11"/>
  <c r="BP31" i="11"/>
  <c r="BQ31" i="11"/>
  <c r="BB31" i="11"/>
  <c r="CE31" i="11"/>
  <c r="BO45" i="11"/>
  <c r="BO49" i="11"/>
  <c r="BO35" i="11"/>
  <c r="BO39" i="11"/>
  <c r="BO25" i="11"/>
  <c r="BO36" i="11"/>
  <c r="BO43" i="11"/>
  <c r="BO50" i="11"/>
  <c r="BO28" i="11"/>
  <c r="BO46" i="11"/>
  <c r="BO29" i="11"/>
  <c r="BO33" i="11"/>
  <c r="BO40" i="11"/>
  <c r="BO47" i="11"/>
  <c r="BU30" i="11"/>
  <c r="BU46" i="11"/>
  <c r="BV46" i="11"/>
  <c r="BT50" i="11"/>
  <c r="BT32" i="11"/>
  <c r="BU32" i="11"/>
  <c r="BP37" i="11"/>
  <c r="BQ37" i="11"/>
  <c r="BB37" i="11"/>
  <c r="CE37" i="11"/>
  <c r="BT40" i="11"/>
  <c r="A43" i="1"/>
  <c r="I43" i="1"/>
  <c r="Q43" i="1"/>
  <c r="AB43" i="1"/>
  <c r="F44" i="1"/>
  <c r="N44" i="1"/>
  <c r="X44" i="1"/>
  <c r="K45" i="1"/>
  <c r="AD45" i="1"/>
  <c r="AL45" i="1"/>
  <c r="H46" i="1"/>
  <c r="P46" i="1"/>
  <c r="AA46" i="1"/>
  <c r="AI46" i="1"/>
  <c r="E47" i="1"/>
  <c r="M47" i="1"/>
  <c r="W47" i="1"/>
  <c r="A46" i="1"/>
  <c r="I46" i="1"/>
  <c r="Q46" i="1"/>
  <c r="AB46" i="1"/>
  <c r="AJ46" i="1"/>
  <c r="E46" i="1"/>
  <c r="M46" i="1"/>
  <c r="W46" i="1"/>
  <c r="K9" i="1"/>
  <c r="AD9" i="1"/>
  <c r="AL9" i="1"/>
  <c r="F13" i="1"/>
  <c r="O13" i="1"/>
  <c r="AB13" i="1"/>
  <c r="I15" i="1"/>
  <c r="H17" i="1"/>
  <c r="Q17" i="1"/>
  <c r="AC17" i="1"/>
  <c r="AL17" i="1"/>
  <c r="K19" i="1"/>
  <c r="V19" i="1"/>
  <c r="I21" i="1"/>
  <c r="R21" i="1"/>
  <c r="L23" i="1"/>
  <c r="W23" i="1"/>
  <c r="A25" i="1"/>
  <c r="J25" i="1"/>
  <c r="M27" i="1"/>
  <c r="Z27" i="1"/>
  <c r="K29" i="1"/>
  <c r="V29" i="1"/>
  <c r="E31" i="1"/>
  <c r="N31" i="1"/>
  <c r="Z31" i="1"/>
  <c r="I35" i="1"/>
  <c r="AF35" i="1"/>
  <c r="AI13" i="1"/>
  <c r="AA13" i="1"/>
  <c r="P13" i="1"/>
  <c r="H13" i="1"/>
  <c r="AE17" i="1"/>
  <c r="V17" i="1"/>
  <c r="L17" i="1"/>
  <c r="AI21" i="1"/>
  <c r="AA21" i="1"/>
  <c r="P21" i="1"/>
  <c r="H21" i="1"/>
  <c r="AE25" i="1"/>
  <c r="V25" i="1"/>
  <c r="L25" i="1"/>
  <c r="AI29" i="1"/>
  <c r="AA29" i="1"/>
  <c r="P29" i="1"/>
  <c r="H29" i="1"/>
  <c r="L35" i="1"/>
  <c r="AA35" i="1"/>
  <c r="AK35" i="1"/>
  <c r="AJ10" i="1"/>
  <c r="AB10" i="1"/>
  <c r="Q10" i="1"/>
  <c r="AF14" i="1"/>
  <c r="W14" i="1"/>
  <c r="M14" i="1"/>
  <c r="E14" i="1"/>
  <c r="AJ18" i="1"/>
  <c r="AB18" i="1"/>
  <c r="Q18" i="1"/>
  <c r="I18" i="1"/>
  <c r="A18" i="1"/>
  <c r="AF22" i="1"/>
  <c r="W22" i="1"/>
  <c r="M22" i="1"/>
  <c r="E22" i="1"/>
  <c r="AJ26" i="1"/>
  <c r="AB26" i="1"/>
  <c r="Q26" i="1"/>
  <c r="I26" i="1"/>
  <c r="A26" i="1"/>
  <c r="AF30" i="1"/>
  <c r="W30" i="1"/>
  <c r="M30" i="1"/>
  <c r="E30" i="1"/>
  <c r="AK34" i="1"/>
  <c r="AC34" i="1"/>
  <c r="R34" i="1"/>
  <c r="J34" i="1"/>
  <c r="AJ34" i="1"/>
  <c r="AB34" i="1"/>
  <c r="Q34" i="1"/>
  <c r="I34" i="1"/>
  <c r="A34" i="1"/>
  <c r="M35" i="1"/>
  <c r="AB35" i="1"/>
  <c r="AL35" i="1"/>
  <c r="AG11" i="1"/>
  <c r="X11" i="1"/>
  <c r="N11" i="1"/>
  <c r="F11" i="1"/>
  <c r="AK15" i="1"/>
  <c r="AC15" i="1"/>
  <c r="R15" i="1"/>
  <c r="J15" i="1"/>
  <c r="AG19" i="1"/>
  <c r="X19" i="1"/>
  <c r="N19" i="1"/>
  <c r="F19" i="1"/>
  <c r="AK23" i="1"/>
  <c r="AC23" i="1"/>
  <c r="R23" i="1"/>
  <c r="J23" i="1"/>
  <c r="AG27" i="1"/>
  <c r="X27" i="1"/>
  <c r="N27" i="1"/>
  <c r="F27" i="1"/>
  <c r="AK31" i="1"/>
  <c r="AC31" i="1"/>
  <c r="R31" i="1"/>
  <c r="J31" i="1"/>
  <c r="AH35" i="1"/>
  <c r="Z35" i="1"/>
  <c r="O35" i="1"/>
  <c r="G35" i="1"/>
  <c r="AG35" i="1"/>
  <c r="X35" i="1"/>
  <c r="N35" i="1"/>
  <c r="F35" i="1"/>
  <c r="E35" i="1"/>
  <c r="Q35" i="1"/>
  <c r="AD35" i="1"/>
  <c r="L33" i="1"/>
  <c r="V33" i="1"/>
  <c r="AE33" i="1"/>
  <c r="E33" i="1"/>
  <c r="M33" i="1"/>
  <c r="W33" i="1"/>
  <c r="BP35" i="11"/>
  <c r="BQ35" i="11"/>
  <c r="BB35" i="11"/>
  <c r="CE35" i="11"/>
  <c r="BU44" i="11"/>
  <c r="BV44" i="11"/>
  <c r="BP49" i="11"/>
  <c r="BQ49" i="11"/>
  <c r="BB49" i="11"/>
  <c r="CE49" i="11"/>
  <c r="BP45" i="11"/>
  <c r="BQ45" i="11"/>
  <c r="BB45" i="11"/>
  <c r="CE45" i="11"/>
  <c r="BU41" i="11"/>
  <c r="BV41" i="11"/>
  <c r="BW41" i="11"/>
  <c r="BX41" i="11"/>
  <c r="BP30" i="11"/>
  <c r="BQ30" i="11"/>
  <c r="BB30" i="11"/>
  <c r="CE30" i="11"/>
  <c r="BU52" i="11"/>
  <c r="BV52" i="11"/>
  <c r="BU45" i="11"/>
  <c r="BV45" i="11"/>
  <c r="BW45" i="11"/>
  <c r="BX45" i="11"/>
  <c r="BU36" i="11"/>
  <c r="BV36" i="11"/>
  <c r="BU60" i="11"/>
  <c r="BV60" i="11"/>
  <c r="BU33" i="11"/>
  <c r="BV33" i="11"/>
  <c r="BP50" i="11"/>
  <c r="BQ50" i="11"/>
  <c r="BB50" i="11"/>
  <c r="CE50" i="11"/>
  <c r="BP39" i="11"/>
  <c r="BQ39" i="11"/>
  <c r="BB39" i="11"/>
  <c r="CE39" i="11"/>
  <c r="BP32" i="11"/>
  <c r="BQ32" i="11"/>
  <c r="BB32" i="11"/>
  <c r="CE32" i="11"/>
  <c r="BU38" i="11"/>
  <c r="BV38" i="11"/>
  <c r="BV49" i="11"/>
  <c r="BW49" i="11"/>
  <c r="BX49" i="11"/>
  <c r="BY49" i="11"/>
  <c r="CA49" i="11"/>
  <c r="BP51" i="11"/>
  <c r="BQ51" i="11"/>
  <c r="BB51" i="11"/>
  <c r="CE51" i="11"/>
  <c r="BP26" i="11"/>
  <c r="BQ26" i="11"/>
  <c r="BB26" i="11"/>
  <c r="CE26" i="11"/>
  <c r="BV25" i="11"/>
  <c r="BW25" i="11"/>
  <c r="BX25" i="11"/>
  <c r="BP23" i="11"/>
  <c r="BQ23" i="11"/>
  <c r="BB23" i="11"/>
  <c r="CE23" i="11"/>
  <c r="BP43" i="11"/>
  <c r="BQ43" i="11"/>
  <c r="BB43" i="11"/>
  <c r="CE43" i="11"/>
  <c r="BP40" i="11"/>
  <c r="BQ40" i="11"/>
  <c r="BB40" i="11"/>
  <c r="CE40" i="11"/>
  <c r="BP36" i="11"/>
  <c r="BQ36" i="11"/>
  <c r="BB36" i="11"/>
  <c r="CE36" i="11"/>
  <c r="BU64" i="11"/>
  <c r="BV64" i="11"/>
  <c r="BW64" i="11"/>
  <c r="BP62" i="11"/>
  <c r="BQ62" i="11"/>
  <c r="BB62" i="11"/>
  <c r="CE62" i="11"/>
  <c r="BP33" i="11"/>
  <c r="BQ33" i="11"/>
  <c r="BB33" i="11"/>
  <c r="CE33" i="11"/>
  <c r="BT63" i="11"/>
  <c r="BU63" i="11"/>
  <c r="BP24" i="11"/>
  <c r="BQ24" i="11"/>
  <c r="BB24" i="11"/>
  <c r="CE24" i="11"/>
  <c r="BP42" i="11"/>
  <c r="BQ42" i="11"/>
  <c r="BB42" i="11"/>
  <c r="CE42" i="11"/>
  <c r="BV34" i="11"/>
  <c r="BW34" i="11"/>
  <c r="BT47" i="11"/>
  <c r="BU47" i="11"/>
  <c r="BP46" i="11"/>
  <c r="BQ46" i="11"/>
  <c r="BB46" i="11"/>
  <c r="CE46" i="11"/>
  <c r="BV35" i="11"/>
  <c r="BP47" i="11"/>
  <c r="BQ47" i="11"/>
  <c r="BB47" i="11"/>
  <c r="CE47" i="11"/>
  <c r="BP29" i="11"/>
  <c r="BQ29" i="11"/>
  <c r="BB29" i="11"/>
  <c r="CE29" i="11"/>
  <c r="BP41" i="11"/>
  <c r="BQ41" i="11"/>
  <c r="BB41" i="11"/>
  <c r="CE41" i="11"/>
  <c r="BP48" i="11"/>
  <c r="BQ48" i="11"/>
  <c r="BB48" i="11"/>
  <c r="CE48" i="11"/>
  <c r="BP60" i="11"/>
  <c r="BQ60" i="11"/>
  <c r="BB60" i="11"/>
  <c r="CE60" i="11"/>
  <c r="BT31" i="11"/>
  <c r="BU31" i="11"/>
  <c r="BU43" i="11"/>
  <c r="BU37" i="11"/>
  <c r="BU61" i="11"/>
  <c r="BV61" i="11"/>
  <c r="BT39" i="11"/>
  <c r="BU28" i="11"/>
  <c r="BV28" i="11"/>
  <c r="BP28" i="11"/>
  <c r="BQ28" i="11"/>
  <c r="BB28" i="11"/>
  <c r="CE28" i="11"/>
  <c r="BU29" i="11"/>
  <c r="BV29" i="11"/>
  <c r="BQ27" i="11"/>
  <c r="BB27" i="11"/>
  <c r="CE27" i="11"/>
  <c r="BP25" i="11"/>
  <c r="BQ25" i="11"/>
  <c r="BB25" i="11"/>
  <c r="CE25" i="11"/>
  <c r="BV23" i="11"/>
  <c r="BW23" i="11"/>
  <c r="BX23" i="11"/>
  <c r="BY23" i="11"/>
  <c r="BU62" i="11"/>
  <c r="BV62" i="11"/>
  <c r="BX26" i="11"/>
  <c r="BY26" i="11"/>
  <c r="CA26" i="11"/>
  <c r="BV51" i="11"/>
  <c r="BV42" i="11"/>
  <c r="BW44" i="11"/>
  <c r="BX44" i="11"/>
  <c r="BY44" i="11"/>
  <c r="CA44" i="11"/>
  <c r="BW46" i="11"/>
  <c r="BX46" i="11"/>
  <c r="BY46" i="11"/>
  <c r="BU50" i="11"/>
  <c r="BV50" i="11"/>
  <c r="BV27" i="11"/>
  <c r="BW27" i="11"/>
  <c r="BV30" i="11"/>
  <c r="BW30" i="11"/>
  <c r="BU40" i="11"/>
  <c r="BV32" i="11"/>
  <c r="BW32" i="11"/>
  <c r="BU24" i="11"/>
  <c r="BV24" i="11"/>
  <c r="BV48" i="11"/>
  <c r="BW48" i="11"/>
  <c r="H4" i="1"/>
  <c r="BW36" i="11"/>
  <c r="BX36" i="11"/>
  <c r="BY36" i="11"/>
  <c r="CA36" i="11"/>
  <c r="BW52" i="11"/>
  <c r="BY41" i="11"/>
  <c r="CA23" i="11"/>
  <c r="BW38" i="11"/>
  <c r="BW60" i="11"/>
  <c r="BX60" i="11"/>
  <c r="BY60" i="11"/>
  <c r="CA60" i="11"/>
  <c r="BW61" i="11"/>
  <c r="BX61" i="11"/>
  <c r="BY61" i="11"/>
  <c r="CA61" i="11"/>
  <c r="BY25" i="11"/>
  <c r="CA25" i="11"/>
  <c r="CA41" i="11"/>
  <c r="BX34" i="11"/>
  <c r="BY34" i="11"/>
  <c r="CA34" i="11"/>
  <c r="BV63" i="11"/>
  <c r="BW63" i="11"/>
  <c r="BX32" i="11"/>
  <c r="BY32" i="11"/>
  <c r="CA32" i="11"/>
  <c r="BV43" i="11"/>
  <c r="BW43" i="11"/>
  <c r="BX43" i="11"/>
  <c r="BY43" i="11"/>
  <c r="CA43" i="11"/>
  <c r="BW29" i="11"/>
  <c r="BX29" i="11"/>
  <c r="BY29" i="11"/>
  <c r="CA29" i="11"/>
  <c r="BW50" i="11"/>
  <c r="BV47" i="11"/>
  <c r="BW47" i="11"/>
  <c r="BU39" i="11"/>
  <c r="BY45" i="11"/>
  <c r="CA45" i="11"/>
  <c r="BX30" i="11"/>
  <c r="BY30" i="11"/>
  <c r="CA30" i="11"/>
  <c r="BV31" i="11"/>
  <c r="BW31" i="11"/>
  <c r="BV37" i="11"/>
  <c r="BW37" i="11"/>
  <c r="CA46" i="11"/>
  <c r="BW35" i="11"/>
  <c r="BX35" i="11"/>
  <c r="BW28" i="11"/>
  <c r="BW24" i="11"/>
  <c r="BX24" i="11"/>
  <c r="BY24" i="11"/>
  <c r="CA24" i="11"/>
  <c r="BX64" i="11"/>
  <c r="BY64" i="11"/>
  <c r="CA64" i="11"/>
  <c r="BW62" i="11"/>
  <c r="BX62" i="11"/>
  <c r="BW42" i="11"/>
  <c r="BX42" i="11"/>
  <c r="BX52" i="11"/>
  <c r="BY52" i="11"/>
  <c r="CA52" i="11"/>
  <c r="BX48" i="11"/>
  <c r="BY48" i="11"/>
  <c r="CA48" i="11"/>
  <c r="BW33" i="11"/>
  <c r="BX33" i="11"/>
  <c r="BY33" i="11"/>
  <c r="CA33" i="11"/>
  <c r="BX27" i="11"/>
  <c r="BY27" i="11"/>
  <c r="CA27" i="11"/>
  <c r="BV40" i="11"/>
  <c r="BW40" i="11"/>
  <c r="BX40" i="11"/>
  <c r="BW51" i="11"/>
  <c r="BX4" i="1"/>
  <c r="BW4" i="1"/>
  <c r="BV4" i="1"/>
  <c r="BX38" i="11"/>
  <c r="BY38" i="11"/>
  <c r="CA38" i="11"/>
  <c r="BV39" i="11"/>
  <c r="BW39" i="11"/>
  <c r="BX63" i="11"/>
  <c r="BY63" i="11"/>
  <c r="CA63" i="11"/>
  <c r="BY62" i="11"/>
  <c r="CA62" i="11"/>
  <c r="BY35" i="11"/>
  <c r="CA35" i="11"/>
  <c r="BX47" i="11"/>
  <c r="BY47" i="11"/>
  <c r="CA47" i="11"/>
  <c r="BX31" i="11"/>
  <c r="BY31" i="11"/>
  <c r="CA31" i="11"/>
  <c r="BX37" i="11"/>
  <c r="BY37" i="11"/>
  <c r="CA37" i="11"/>
  <c r="BX50" i="11"/>
  <c r="BY50" i="11"/>
  <c r="CA50" i="11"/>
  <c r="BX28" i="11"/>
  <c r="BY28" i="11"/>
  <c r="CA28" i="11"/>
  <c r="BY40" i="11"/>
  <c r="CA40" i="11"/>
  <c r="BX51" i="11"/>
  <c r="BY51" i="11"/>
  <c r="CA51" i="11"/>
  <c r="BY42" i="11"/>
  <c r="CA42" i="11"/>
  <c r="BX39" i="11"/>
  <c r="BY39" i="11"/>
  <c r="CA39" i="11"/>
  <c r="R4" i="1"/>
  <c r="N4" i="1"/>
  <c r="L4" i="1"/>
  <c r="Q4" i="1"/>
  <c r="E4" i="1"/>
  <c r="A4" i="1"/>
  <c r="S4" i="1"/>
  <c r="V4" i="1"/>
  <c r="W4" i="1"/>
  <c r="AK4" i="1"/>
  <c r="AI4" i="1"/>
  <c r="AG4" i="1"/>
  <c r="AE4" i="1"/>
  <c r="AC4" i="1"/>
  <c r="BM150" i="11"/>
  <c r="BM149" i="11"/>
  <c r="BM148" i="11"/>
  <c r="BM66" i="11"/>
  <c r="BM65" i="11"/>
  <c r="BM59" i="11"/>
  <c r="BM58" i="11"/>
  <c r="BM57" i="11"/>
  <c r="BM56" i="11"/>
  <c r="BM55" i="11"/>
  <c r="BM54" i="11"/>
  <c r="BM53" i="11"/>
  <c r="BM22" i="11"/>
  <c r="BM21" i="11"/>
  <c r="BK150" i="11"/>
  <c r="BK149" i="11"/>
  <c r="BK148" i="11"/>
  <c r="BK66" i="11"/>
  <c r="BK65" i="11"/>
  <c r="BK59" i="11"/>
  <c r="BK58" i="11"/>
  <c r="BK57" i="11"/>
  <c r="BK56" i="11"/>
  <c r="BK55" i="11"/>
  <c r="BK54" i="11"/>
  <c r="BK53" i="11"/>
  <c r="BK22" i="11"/>
  <c r="BK21" i="11"/>
  <c r="BI150" i="11"/>
  <c r="BI149" i="11"/>
  <c r="BI148" i="11"/>
  <c r="BI66" i="11"/>
  <c r="BI65" i="11"/>
  <c r="BI59" i="11"/>
  <c r="BI58" i="11"/>
  <c r="BI57" i="11"/>
  <c r="BI56" i="11"/>
  <c r="BI55" i="11"/>
  <c r="BI54" i="11"/>
  <c r="BI53" i="11"/>
  <c r="BI22" i="11"/>
  <c r="BI21" i="11"/>
  <c r="BG150" i="11"/>
  <c r="BG149" i="11"/>
  <c r="BG148" i="11"/>
  <c r="BG66" i="11"/>
  <c r="BG65" i="11"/>
  <c r="BG59" i="11"/>
  <c r="BG58" i="11"/>
  <c r="BG57" i="11"/>
  <c r="BG56" i="11"/>
  <c r="BG55" i="11"/>
  <c r="BG54" i="11"/>
  <c r="BG53" i="11"/>
  <c r="BG22" i="11"/>
  <c r="BG21" i="11"/>
  <c r="BE150" i="11"/>
  <c r="BE149" i="11"/>
  <c r="BE148" i="11"/>
  <c r="BE66" i="11"/>
  <c r="BE65" i="11"/>
  <c r="BE59" i="11"/>
  <c r="BE58" i="11"/>
  <c r="BE57" i="11"/>
  <c r="BE56" i="11"/>
  <c r="BE55" i="11"/>
  <c r="BE54" i="11"/>
  <c r="BE53" i="11"/>
  <c r="BE22" i="11"/>
  <c r="BE21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AZ19" i="11"/>
  <c r="AY19" i="11"/>
  <c r="BN21" i="11"/>
  <c r="BL21" i="11"/>
  <c r="BJ21" i="11"/>
  <c r="BH21" i="11"/>
  <c r="BF21" i="11"/>
  <c r="O4" i="1"/>
  <c r="M4" i="1"/>
  <c r="K4" i="1"/>
  <c r="J4" i="1"/>
  <c r="I4" i="1"/>
  <c r="G4" i="1"/>
  <c r="F4" i="1"/>
  <c r="BO21" i="1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L4" i="1"/>
  <c r="AJ4" i="1"/>
  <c r="AH4" i="1"/>
  <c r="AF4" i="1"/>
  <c r="AD4" i="1"/>
  <c r="AB4" i="1"/>
  <c r="AA4" i="1"/>
  <c r="Z4" i="1"/>
  <c r="X4" i="1"/>
  <c r="BN149" i="11"/>
  <c r="BN148" i="11"/>
  <c r="BN66" i="11"/>
  <c r="BN65" i="11"/>
  <c r="BN59" i="11"/>
  <c r="BN58" i="11"/>
  <c r="BN53" i="11"/>
  <c r="BN22" i="11"/>
  <c r="BL149" i="11"/>
  <c r="BL65" i="11"/>
  <c r="BL59" i="11"/>
  <c r="BL58" i="11"/>
  <c r="BL57" i="11"/>
  <c r="BL56" i="11"/>
  <c r="BL54" i="11"/>
  <c r="BL53" i="11"/>
  <c r="BL22" i="11"/>
  <c r="BJ150" i="11"/>
  <c r="BJ149" i="11"/>
  <c r="BJ148" i="11"/>
  <c r="BJ66" i="11"/>
  <c r="BJ59" i="11"/>
  <c r="BJ58" i="11"/>
  <c r="BJ57" i="11"/>
  <c r="BJ56" i="11"/>
  <c r="BJ55" i="11"/>
  <c r="BJ54" i="11"/>
  <c r="BJ53" i="11"/>
  <c r="BJ22" i="11"/>
  <c r="BH150" i="11"/>
  <c r="BH149" i="11"/>
  <c r="BH148" i="11"/>
  <c r="BH66" i="11"/>
  <c r="BH65" i="11"/>
  <c r="BH57" i="11"/>
  <c r="BH56" i="11"/>
  <c r="BH55" i="11"/>
  <c r="BH54" i="11"/>
  <c r="BH53" i="11"/>
  <c r="BH22" i="11"/>
  <c r="BF150" i="11"/>
  <c r="BF149" i="11"/>
  <c r="BF148" i="11"/>
  <c r="BF66" i="11"/>
  <c r="BF65" i="11"/>
  <c r="BF59" i="11"/>
  <c r="BF58" i="11"/>
  <c r="BF57" i="11"/>
  <c r="BF56" i="11"/>
  <c r="BF55" i="11"/>
  <c r="BF54" i="11"/>
  <c r="BF53" i="11"/>
  <c r="BF22" i="11"/>
  <c r="BN150" i="11"/>
  <c r="BL150" i="11"/>
  <c r="BL148" i="11"/>
  <c r="BL66" i="11"/>
  <c r="BJ65" i="11"/>
  <c r="BH59" i="11"/>
  <c r="BH58" i="11"/>
  <c r="BN57" i="11"/>
  <c r="BN56" i="11"/>
  <c r="BN55" i="11"/>
  <c r="BL55" i="11"/>
  <c r="BN54" i="11"/>
  <c r="BA22" i="11"/>
  <c r="T5" i="1"/>
  <c r="BA21" i="11"/>
  <c r="AP133" i="1"/>
  <c r="AP132" i="1"/>
  <c r="AP131" i="1"/>
  <c r="AP130" i="1"/>
  <c r="AS121" i="1"/>
  <c r="AS120" i="1"/>
  <c r="AS119" i="1"/>
  <c r="AS118" i="1"/>
  <c r="AR117" i="1"/>
  <c r="AR116" i="1"/>
  <c r="AR115" i="1"/>
  <c r="AR114" i="1"/>
  <c r="AR113" i="1"/>
  <c r="AR112" i="1"/>
  <c r="AR111" i="1"/>
  <c r="AR110" i="1"/>
  <c r="AP109" i="1"/>
  <c r="AP108" i="1"/>
  <c r="AP107" i="1"/>
  <c r="AP106" i="1"/>
  <c r="AT93" i="1"/>
  <c r="AT92" i="1"/>
  <c r="AT91" i="1"/>
  <c r="AT90" i="1"/>
  <c r="AS89" i="1"/>
  <c r="AS88" i="1"/>
  <c r="AS87" i="1"/>
  <c r="AS86" i="1"/>
  <c r="AT85" i="1"/>
  <c r="AT84" i="1"/>
  <c r="AT83" i="1"/>
  <c r="AT82" i="1"/>
  <c r="AT81" i="1"/>
  <c r="AT80" i="1"/>
  <c r="AT79" i="1"/>
  <c r="AT78" i="1"/>
  <c r="AS77" i="1"/>
  <c r="AS76" i="1"/>
  <c r="AS75" i="1"/>
  <c r="AS74" i="1"/>
  <c r="AT73" i="1"/>
  <c r="AT72" i="1"/>
  <c r="AT71" i="1"/>
  <c r="AT70" i="1"/>
  <c r="AS61" i="1"/>
  <c r="AS60" i="1"/>
  <c r="AS59" i="1"/>
  <c r="AS58" i="1"/>
  <c r="AQ57" i="1"/>
  <c r="AQ56" i="1"/>
  <c r="AQ55" i="1"/>
  <c r="AQ54" i="1"/>
  <c r="AT53" i="1"/>
  <c r="AT52" i="1"/>
  <c r="AT51" i="1"/>
  <c r="AT50" i="1"/>
  <c r="AR92" i="1"/>
  <c r="AR90" i="1"/>
  <c r="AQ87" i="1"/>
  <c r="AQ86" i="1"/>
  <c r="AR84" i="1"/>
  <c r="AR82" i="1"/>
  <c r="AR78" i="1"/>
  <c r="AQ75" i="1"/>
  <c r="AR73" i="1"/>
  <c r="AR71" i="1"/>
  <c r="AS69" i="1"/>
  <c r="AS68" i="1"/>
  <c r="AS66" i="1"/>
  <c r="AQ60" i="1"/>
  <c r="AQ58" i="1"/>
  <c r="AR53" i="1"/>
  <c r="AP118" i="1"/>
  <c r="AQ85" i="1"/>
  <c r="AQ81" i="1"/>
  <c r="AQ80" i="1"/>
  <c r="AP77" i="1"/>
  <c r="AT125" i="1"/>
  <c r="AT124" i="1"/>
  <c r="AT123" i="1"/>
  <c r="AT122" i="1"/>
  <c r="AR121" i="1"/>
  <c r="AR120" i="1"/>
  <c r="AR119" i="1"/>
  <c r="AR118" i="1"/>
  <c r="AQ117" i="1"/>
  <c r="AQ116" i="1"/>
  <c r="AQ115" i="1"/>
  <c r="AQ114" i="1"/>
  <c r="AQ113" i="1"/>
  <c r="AQ112" i="1"/>
  <c r="AQ111" i="1"/>
  <c r="AQ110" i="1"/>
  <c r="AS93" i="1"/>
  <c r="AS92" i="1"/>
  <c r="AS91" i="1"/>
  <c r="AS90" i="1"/>
  <c r="AR89" i="1"/>
  <c r="AR88" i="1"/>
  <c r="AR87" i="1"/>
  <c r="AR86" i="1"/>
  <c r="AS85" i="1"/>
  <c r="AS84" i="1"/>
  <c r="AS83" i="1"/>
  <c r="AS82" i="1"/>
  <c r="AS81" i="1"/>
  <c r="AS80" i="1"/>
  <c r="AS79" i="1"/>
  <c r="AS78" i="1"/>
  <c r="AR77" i="1"/>
  <c r="AR76" i="1"/>
  <c r="AR75" i="1"/>
  <c r="AR74" i="1"/>
  <c r="AS73" i="1"/>
  <c r="AS72" i="1"/>
  <c r="AS71" i="1"/>
  <c r="AS70" i="1"/>
  <c r="AT69" i="1"/>
  <c r="AT68" i="1"/>
  <c r="AT67" i="1"/>
  <c r="AT66" i="1"/>
  <c r="AR61" i="1"/>
  <c r="AR60" i="1"/>
  <c r="AR59" i="1"/>
  <c r="AR58" i="1"/>
  <c r="AP57" i="1"/>
  <c r="AP56" i="1"/>
  <c r="AP55" i="1"/>
  <c r="AP54" i="1"/>
  <c r="AS53" i="1"/>
  <c r="AS52" i="1"/>
  <c r="AS51" i="1"/>
  <c r="AS50" i="1"/>
  <c r="AR93" i="1"/>
  <c r="AR91" i="1"/>
  <c r="AQ89" i="1"/>
  <c r="AQ88" i="1"/>
  <c r="AR85" i="1"/>
  <c r="AR83" i="1"/>
  <c r="AR81" i="1"/>
  <c r="AR80" i="1"/>
  <c r="AR79" i="1"/>
  <c r="AQ77" i="1"/>
  <c r="AQ76" i="1"/>
  <c r="AQ74" i="1"/>
  <c r="AR72" i="1"/>
  <c r="AR70" i="1"/>
  <c r="AS67" i="1"/>
  <c r="AQ61" i="1"/>
  <c r="AQ59" i="1"/>
  <c r="AR52" i="1"/>
  <c r="AR51" i="1"/>
  <c r="AR50" i="1"/>
  <c r="AQ90" i="1"/>
  <c r="AP88" i="1"/>
  <c r="AP87" i="1"/>
  <c r="AQ83" i="1"/>
  <c r="AQ82" i="1"/>
  <c r="AQ79" i="1"/>
  <c r="AP76" i="1"/>
  <c r="AP75" i="1"/>
  <c r="AQ73" i="1"/>
  <c r="AS125" i="1"/>
  <c r="AS124" i="1"/>
  <c r="AS123" i="1"/>
  <c r="AS122" i="1"/>
  <c r="AQ121" i="1"/>
  <c r="AQ120" i="1"/>
  <c r="AQ119" i="1"/>
  <c r="AQ118" i="1"/>
  <c r="AP117" i="1"/>
  <c r="AP116" i="1"/>
  <c r="AP115" i="1"/>
  <c r="AP114" i="1"/>
  <c r="AP113" i="1"/>
  <c r="AP112" i="1"/>
  <c r="AP111" i="1"/>
  <c r="AP110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Q78" i="1"/>
  <c r="AP74" i="1"/>
  <c r="AT129" i="1"/>
  <c r="AT128" i="1"/>
  <c r="AT127" i="1"/>
  <c r="AT126" i="1"/>
  <c r="AR125" i="1"/>
  <c r="AR124" i="1"/>
  <c r="AR123" i="1"/>
  <c r="AR122" i="1"/>
  <c r="AP121" i="1"/>
  <c r="AP120" i="1"/>
  <c r="AP119" i="1"/>
  <c r="AS105" i="1"/>
  <c r="AS104" i="1"/>
  <c r="AS103" i="1"/>
  <c r="AS102" i="1"/>
  <c r="AS101" i="1"/>
  <c r="AS100" i="1"/>
  <c r="AS99" i="1"/>
  <c r="AS98" i="1"/>
  <c r="AS97" i="1"/>
  <c r="AS96" i="1"/>
  <c r="AS95" i="1"/>
  <c r="AS94" i="1"/>
  <c r="AQ93" i="1"/>
  <c r="AQ92" i="1"/>
  <c r="AQ91" i="1"/>
  <c r="AP89" i="1"/>
  <c r="AP86" i="1"/>
  <c r="AQ84" i="1"/>
  <c r="AT133" i="1"/>
  <c r="AT132" i="1"/>
  <c r="AT131" i="1"/>
  <c r="AT130" i="1"/>
  <c r="AS129" i="1"/>
  <c r="AS128" i="1"/>
  <c r="AS127" i="1"/>
  <c r="AS126" i="1"/>
  <c r="AQ125" i="1"/>
  <c r="AQ124" i="1"/>
  <c r="AQ123" i="1"/>
  <c r="AQ122" i="1"/>
  <c r="AT109" i="1"/>
  <c r="AT108" i="1"/>
  <c r="AT107" i="1"/>
  <c r="AT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P93" i="1"/>
  <c r="AP92" i="1"/>
  <c r="AP91" i="1"/>
  <c r="AP90" i="1"/>
  <c r="AP85" i="1"/>
  <c r="AP84" i="1"/>
  <c r="AP83" i="1"/>
  <c r="AP82" i="1"/>
  <c r="AP81" i="1"/>
  <c r="AP80" i="1"/>
  <c r="AP79" i="1"/>
  <c r="AP78" i="1"/>
  <c r="AP73" i="1"/>
  <c r="AP72" i="1"/>
  <c r="AP71" i="1"/>
  <c r="AP70" i="1"/>
  <c r="AQ69" i="1"/>
  <c r="AQ68" i="1"/>
  <c r="AQ67" i="1"/>
  <c r="AQ66" i="1"/>
  <c r="AS65" i="1"/>
  <c r="AS64" i="1"/>
  <c r="AS63" i="1"/>
  <c r="AS62" i="1"/>
  <c r="AP53" i="1"/>
  <c r="AP52" i="1"/>
  <c r="AP51" i="1"/>
  <c r="AP50" i="1"/>
  <c r="AR133" i="1"/>
  <c r="AR130" i="1"/>
  <c r="AQ128" i="1"/>
  <c r="AQ126" i="1"/>
  <c r="AT117" i="1"/>
  <c r="AT114" i="1"/>
  <c r="AT112" i="1"/>
  <c r="AT111" i="1"/>
  <c r="AR109" i="1"/>
  <c r="AR106" i="1"/>
  <c r="AP102" i="1"/>
  <c r="AP100" i="1"/>
  <c r="AP98" i="1"/>
  <c r="AS133" i="1"/>
  <c r="AS132" i="1"/>
  <c r="AS131" i="1"/>
  <c r="AS130" i="1"/>
  <c r="AR129" i="1"/>
  <c r="AR128" i="1"/>
  <c r="AR127" i="1"/>
  <c r="AR126" i="1"/>
  <c r="AP125" i="1"/>
  <c r="AP124" i="1"/>
  <c r="AP123" i="1"/>
  <c r="AP122" i="1"/>
  <c r="AS109" i="1"/>
  <c r="AS108" i="1"/>
  <c r="AS107" i="1"/>
  <c r="AS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P69" i="1"/>
  <c r="AP68" i="1"/>
  <c r="AP67" i="1"/>
  <c r="AP66" i="1"/>
  <c r="AR65" i="1"/>
  <c r="AR64" i="1"/>
  <c r="AR63" i="1"/>
  <c r="AR62" i="1"/>
  <c r="AT57" i="1"/>
  <c r="AT56" i="1"/>
  <c r="AT55" i="1"/>
  <c r="AT54" i="1"/>
  <c r="AR132" i="1"/>
  <c r="AR131" i="1"/>
  <c r="AQ129" i="1"/>
  <c r="AQ127" i="1"/>
  <c r="AT116" i="1"/>
  <c r="AT115" i="1"/>
  <c r="AT113" i="1"/>
  <c r="AT110" i="1"/>
  <c r="AR108" i="1"/>
  <c r="AR107" i="1"/>
  <c r="AP105" i="1"/>
  <c r="AP104" i="1"/>
  <c r="AP103" i="1"/>
  <c r="AP101" i="1"/>
  <c r="AP99" i="1"/>
  <c r="AP97" i="1"/>
  <c r="AQ132" i="1"/>
  <c r="AQ130" i="1"/>
  <c r="AQ109" i="1"/>
  <c r="AQ107" i="1"/>
  <c r="AQ64" i="1"/>
  <c r="AP59" i="1"/>
  <c r="AR57" i="1"/>
  <c r="AR55" i="1"/>
  <c r="AQ52" i="1"/>
  <c r="AQ50" i="1"/>
  <c r="AT62" i="1"/>
  <c r="AT89" i="1"/>
  <c r="AT77" i="1"/>
  <c r="AT118" i="1"/>
  <c r="AS57" i="1"/>
  <c r="AP96" i="1"/>
  <c r="AP94" i="1"/>
  <c r="AT65" i="1"/>
  <c r="AP64" i="1"/>
  <c r="AS55" i="1"/>
  <c r="AT60" i="1"/>
  <c r="AP65" i="1"/>
  <c r="AP60" i="1"/>
  <c r="AT64" i="1"/>
  <c r="AS117" i="1"/>
  <c r="AS115" i="1"/>
  <c r="AS113" i="1"/>
  <c r="AS111" i="1"/>
  <c r="AT88" i="1"/>
  <c r="AT86" i="1"/>
  <c r="AT76" i="1"/>
  <c r="AT74" i="1"/>
  <c r="AQ72" i="1"/>
  <c r="AQ70" i="1"/>
  <c r="AQ65" i="1"/>
  <c r="AT75" i="1"/>
  <c r="AQ63" i="1"/>
  <c r="AQ51" i="1"/>
  <c r="AP128" i="1"/>
  <c r="AP129" i="1"/>
  <c r="AP127" i="1"/>
  <c r="AT121" i="1"/>
  <c r="AT119" i="1"/>
  <c r="AR68" i="1"/>
  <c r="AR66" i="1"/>
  <c r="AQ133" i="1"/>
  <c r="AQ131" i="1"/>
  <c r="AQ108" i="1"/>
  <c r="AQ106" i="1"/>
  <c r="AQ62" i="1"/>
  <c r="AT58" i="1"/>
  <c r="AS56" i="1"/>
  <c r="AS116" i="1"/>
  <c r="AS114" i="1"/>
  <c r="AQ71" i="1"/>
  <c r="AQ53" i="1"/>
  <c r="AR69" i="1"/>
  <c r="AP63" i="1"/>
  <c r="AT59" i="1"/>
  <c r="AP95" i="1"/>
  <c r="AT63" i="1"/>
  <c r="AP62" i="1"/>
  <c r="AT61" i="1"/>
  <c r="AP58" i="1"/>
  <c r="AR56" i="1"/>
  <c r="AS112" i="1"/>
  <c r="AS110" i="1"/>
  <c r="AT87" i="1"/>
  <c r="AP61" i="1"/>
  <c r="AS54" i="1"/>
  <c r="AP126" i="1"/>
  <c r="AT120" i="1"/>
  <c r="AR67" i="1"/>
  <c r="AR54" i="1"/>
  <c r="B40" i="1"/>
  <c r="C40" i="1"/>
  <c r="S40" i="1"/>
  <c r="D40" i="1"/>
  <c r="AG40" i="1"/>
  <c r="X40" i="1"/>
  <c r="M40" i="1"/>
  <c r="E40" i="1"/>
  <c r="AI40" i="1"/>
  <c r="Z40" i="1"/>
  <c r="L40" i="1"/>
  <c r="AH40" i="1"/>
  <c r="W40" i="1"/>
  <c r="K40" i="1"/>
  <c r="AF40" i="1"/>
  <c r="V40" i="1"/>
  <c r="J40" i="1"/>
  <c r="AE40" i="1"/>
  <c r="R40" i="1"/>
  <c r="I40" i="1"/>
  <c r="BU40" i="1"/>
  <c r="AD40" i="1"/>
  <c r="Q40" i="1"/>
  <c r="H40" i="1"/>
  <c r="AJ40" i="1"/>
  <c r="AA40" i="1"/>
  <c r="N40" i="1"/>
  <c r="A40" i="1"/>
  <c r="AL40" i="1"/>
  <c r="AK40" i="1"/>
  <c r="AC40" i="1"/>
  <c r="G40" i="1"/>
  <c r="AB40" i="1"/>
  <c r="P40" i="1"/>
  <c r="O40" i="1"/>
  <c r="F40" i="1"/>
  <c r="C41" i="1"/>
  <c r="B41" i="1"/>
  <c r="S41" i="1"/>
  <c r="D41" i="1"/>
  <c r="AG41" i="1"/>
  <c r="X41" i="1"/>
  <c r="M41" i="1"/>
  <c r="E41" i="1"/>
  <c r="BU41" i="1"/>
  <c r="AD41" i="1"/>
  <c r="Q41" i="1"/>
  <c r="H41" i="1"/>
  <c r="AL41" i="1"/>
  <c r="AC41" i="1"/>
  <c r="P41" i="1"/>
  <c r="G41" i="1"/>
  <c r="AK41" i="1"/>
  <c r="AB41" i="1"/>
  <c r="O41" i="1"/>
  <c r="F41" i="1"/>
  <c r="AJ41" i="1"/>
  <c r="AA41" i="1"/>
  <c r="N41" i="1"/>
  <c r="A41" i="1"/>
  <c r="AI41" i="1"/>
  <c r="Z41" i="1"/>
  <c r="L41" i="1"/>
  <c r="AE41" i="1"/>
  <c r="R41" i="1"/>
  <c r="I41" i="1"/>
  <c r="AH41" i="1"/>
  <c r="AF41" i="1"/>
  <c r="W41" i="1"/>
  <c r="K41" i="1"/>
  <c r="V41" i="1"/>
  <c r="J41" i="1"/>
  <c r="C42" i="1"/>
  <c r="B42" i="1"/>
  <c r="S42" i="1"/>
  <c r="D42" i="1"/>
  <c r="AG42" i="1"/>
  <c r="X42" i="1"/>
  <c r="M42" i="1"/>
  <c r="E42" i="1"/>
  <c r="AI42" i="1"/>
  <c r="Z42" i="1"/>
  <c r="L42" i="1"/>
  <c r="AH42" i="1"/>
  <c r="W42" i="1"/>
  <c r="K42" i="1"/>
  <c r="AF42" i="1"/>
  <c r="V42" i="1"/>
  <c r="J42" i="1"/>
  <c r="AE42" i="1"/>
  <c r="R42" i="1"/>
  <c r="I42" i="1"/>
  <c r="BU42" i="1"/>
  <c r="AD42" i="1"/>
  <c r="Q42" i="1"/>
  <c r="H42" i="1"/>
  <c r="AJ42" i="1"/>
  <c r="AA42" i="1"/>
  <c r="N42" i="1"/>
  <c r="A42" i="1"/>
  <c r="G42" i="1"/>
  <c r="F42" i="1"/>
  <c r="AL42" i="1"/>
  <c r="AK42" i="1"/>
  <c r="AC42" i="1"/>
  <c r="P42" i="1"/>
  <c r="AB42" i="1"/>
  <c r="O42" i="1"/>
  <c r="B48" i="1"/>
  <c r="C48" i="1"/>
  <c r="S48" i="1"/>
  <c r="D48" i="1"/>
  <c r="BU48" i="1"/>
  <c r="AE48" i="1"/>
  <c r="V48" i="1"/>
  <c r="K48" i="1"/>
  <c r="AH48" i="1"/>
  <c r="X48" i="1"/>
  <c r="L48" i="1"/>
  <c r="AG48" i="1"/>
  <c r="W48" i="1"/>
  <c r="J48" i="1"/>
  <c r="AF48" i="1"/>
  <c r="R48" i="1"/>
  <c r="I48" i="1"/>
  <c r="AD48" i="1"/>
  <c r="Q48" i="1"/>
  <c r="H48" i="1"/>
  <c r="AL48" i="1"/>
  <c r="AC48" i="1"/>
  <c r="P48" i="1"/>
  <c r="G48" i="1"/>
  <c r="AI48" i="1"/>
  <c r="Z48" i="1"/>
  <c r="M48" i="1"/>
  <c r="A48" i="1"/>
  <c r="N48" i="1"/>
  <c r="F48" i="1"/>
  <c r="E48" i="1"/>
  <c r="AA48" i="1"/>
  <c r="AK48" i="1"/>
  <c r="AJ48" i="1"/>
  <c r="AB48" i="1"/>
  <c r="O48" i="1"/>
  <c r="C49" i="1"/>
  <c r="B49" i="1"/>
  <c r="S49" i="1"/>
  <c r="D49" i="1"/>
  <c r="AG49" i="1"/>
  <c r="X49" i="1"/>
  <c r="M49" i="1"/>
  <c r="E49" i="1"/>
  <c r="BU49" i="1"/>
  <c r="AE49" i="1"/>
  <c r="V49" i="1"/>
  <c r="K49" i="1"/>
  <c r="AH49" i="1"/>
  <c r="R49" i="1"/>
  <c r="H49" i="1"/>
  <c r="AF49" i="1"/>
  <c r="Q49" i="1"/>
  <c r="G49" i="1"/>
  <c r="AD49" i="1"/>
  <c r="P49" i="1"/>
  <c r="F49" i="1"/>
  <c r="AC49" i="1"/>
  <c r="O49" i="1"/>
  <c r="A49" i="1"/>
  <c r="AL49" i="1"/>
  <c r="AB49" i="1"/>
  <c r="N49" i="1"/>
  <c r="AI49" i="1"/>
  <c r="W49" i="1"/>
  <c r="I49" i="1"/>
  <c r="Z49" i="1"/>
  <c r="L49" i="1"/>
  <c r="J49" i="1"/>
  <c r="AJ49" i="1"/>
  <c r="AK49" i="1"/>
  <c r="AA49" i="1"/>
  <c r="C39" i="1"/>
  <c r="B39" i="1"/>
  <c r="S39" i="1"/>
  <c r="D39" i="1"/>
  <c r="AG39" i="1"/>
  <c r="X39" i="1"/>
  <c r="M39" i="1"/>
  <c r="E39" i="1"/>
  <c r="BU39" i="1"/>
  <c r="AD39" i="1"/>
  <c r="Q39" i="1"/>
  <c r="H39" i="1"/>
  <c r="AL39" i="1"/>
  <c r="AC39" i="1"/>
  <c r="P39" i="1"/>
  <c r="G39" i="1"/>
  <c r="AK39" i="1"/>
  <c r="AB39" i="1"/>
  <c r="O39" i="1"/>
  <c r="F39" i="1"/>
  <c r="AJ39" i="1"/>
  <c r="AA39" i="1"/>
  <c r="N39" i="1"/>
  <c r="A39" i="1"/>
  <c r="AI39" i="1"/>
  <c r="Z39" i="1"/>
  <c r="L39" i="1"/>
  <c r="AE39" i="1"/>
  <c r="R39" i="1"/>
  <c r="I39" i="1"/>
  <c r="AH39" i="1"/>
  <c r="AF39" i="1"/>
  <c r="W39" i="1"/>
  <c r="V39" i="1"/>
  <c r="K39" i="1"/>
  <c r="J39" i="1"/>
  <c r="C5" i="1"/>
  <c r="B5" i="1"/>
  <c r="B36" i="1"/>
  <c r="C36" i="1"/>
  <c r="S36" i="1"/>
  <c r="D36" i="1"/>
  <c r="AG36" i="1"/>
  <c r="X36" i="1"/>
  <c r="M36" i="1"/>
  <c r="AI36" i="1"/>
  <c r="Z36" i="1"/>
  <c r="L36" i="1"/>
  <c r="A36" i="1"/>
  <c r="AH36" i="1"/>
  <c r="W36" i="1"/>
  <c r="K36" i="1"/>
  <c r="AF36" i="1"/>
  <c r="V36" i="1"/>
  <c r="J36" i="1"/>
  <c r="AE36" i="1"/>
  <c r="R36" i="1"/>
  <c r="I36" i="1"/>
  <c r="BU36" i="1"/>
  <c r="AD36" i="1"/>
  <c r="Q36" i="1"/>
  <c r="H36" i="1"/>
  <c r="AJ36" i="1"/>
  <c r="AA36" i="1"/>
  <c r="N36" i="1"/>
  <c r="E36" i="1"/>
  <c r="P36" i="1"/>
  <c r="O36" i="1"/>
  <c r="G36" i="1"/>
  <c r="AC36" i="1"/>
  <c r="F36" i="1"/>
  <c r="AL36" i="1"/>
  <c r="AK36" i="1"/>
  <c r="AB36" i="1"/>
  <c r="C37" i="1"/>
  <c r="B37" i="1"/>
  <c r="S37" i="1"/>
  <c r="D37" i="1"/>
  <c r="AG37" i="1"/>
  <c r="X37" i="1"/>
  <c r="M37" i="1"/>
  <c r="E37" i="1"/>
  <c r="BU37" i="1"/>
  <c r="AD37" i="1"/>
  <c r="Q37" i="1"/>
  <c r="H37" i="1"/>
  <c r="AL37" i="1"/>
  <c r="AC37" i="1"/>
  <c r="P37" i="1"/>
  <c r="G37" i="1"/>
  <c r="AK37" i="1"/>
  <c r="AB37" i="1"/>
  <c r="O37" i="1"/>
  <c r="F37" i="1"/>
  <c r="AJ37" i="1"/>
  <c r="AA37" i="1"/>
  <c r="N37" i="1"/>
  <c r="A37" i="1"/>
  <c r="AI37" i="1"/>
  <c r="Z37" i="1"/>
  <c r="L37" i="1"/>
  <c r="AE37" i="1"/>
  <c r="R37" i="1"/>
  <c r="I37" i="1"/>
  <c r="W37" i="1"/>
  <c r="V37" i="1"/>
  <c r="K37" i="1"/>
  <c r="J37" i="1"/>
  <c r="AH37" i="1"/>
  <c r="AF37" i="1"/>
  <c r="C38" i="1"/>
  <c r="B38" i="1"/>
  <c r="S38" i="1"/>
  <c r="D38" i="1"/>
  <c r="AG38" i="1"/>
  <c r="X38" i="1"/>
  <c r="M38" i="1"/>
  <c r="E38" i="1"/>
  <c r="AI38" i="1"/>
  <c r="Z38" i="1"/>
  <c r="L38" i="1"/>
  <c r="AH38" i="1"/>
  <c r="W38" i="1"/>
  <c r="K38" i="1"/>
  <c r="AF38" i="1"/>
  <c r="V38" i="1"/>
  <c r="J38" i="1"/>
  <c r="AE38" i="1"/>
  <c r="R38" i="1"/>
  <c r="I38" i="1"/>
  <c r="BU38" i="1"/>
  <c r="AD38" i="1"/>
  <c r="Q38" i="1"/>
  <c r="H38" i="1"/>
  <c r="AJ38" i="1"/>
  <c r="AA38" i="1"/>
  <c r="N38" i="1"/>
  <c r="A38" i="1"/>
  <c r="AC38" i="1"/>
  <c r="AB38" i="1"/>
  <c r="P38" i="1"/>
  <c r="O38" i="1"/>
  <c r="G38" i="1"/>
  <c r="AL38" i="1"/>
  <c r="F38" i="1"/>
  <c r="AK38" i="1"/>
  <c r="D5" i="1"/>
  <c r="S5" i="1"/>
  <c r="BS49" i="1"/>
  <c r="BK49" i="1"/>
  <c r="BC49" i="1"/>
  <c r="AU49" i="1"/>
  <c r="BM48" i="1"/>
  <c r="BE48" i="1"/>
  <c r="AW48" i="1"/>
  <c r="BO47" i="1"/>
  <c r="BG47" i="1"/>
  <c r="AY47" i="1"/>
  <c r="AQ47" i="1"/>
  <c r="BM46" i="1"/>
  <c r="BE46" i="1"/>
  <c r="AW46" i="1"/>
  <c r="BQ45" i="1"/>
  <c r="BI45" i="1"/>
  <c r="BA45" i="1"/>
  <c r="AS45" i="1"/>
  <c r="BO44" i="1"/>
  <c r="BG44" i="1"/>
  <c r="AY44" i="1"/>
  <c r="AQ44" i="1"/>
  <c r="BM43" i="1"/>
  <c r="BE43" i="1"/>
  <c r="AW43" i="1"/>
  <c r="BR42" i="1"/>
  <c r="BJ42" i="1"/>
  <c r="BB42" i="1"/>
  <c r="AT42" i="1"/>
  <c r="BT41" i="1"/>
  <c r="BL41" i="1"/>
  <c r="BD41" i="1"/>
  <c r="AV41" i="1"/>
  <c r="BN40" i="1"/>
  <c r="BF40" i="1"/>
  <c r="AX40" i="1"/>
  <c r="AP40" i="1"/>
  <c r="BP39" i="1"/>
  <c r="BH39" i="1"/>
  <c r="AZ39" i="1"/>
  <c r="AR39" i="1"/>
  <c r="BR38" i="1"/>
  <c r="BJ38" i="1"/>
  <c r="BB38" i="1"/>
  <c r="AT38" i="1"/>
  <c r="BT37" i="1"/>
  <c r="BL37" i="1"/>
  <c r="BD37" i="1"/>
  <c r="AV37" i="1"/>
  <c r="BN36" i="1"/>
  <c r="BF36" i="1"/>
  <c r="AX36" i="1"/>
  <c r="AP36" i="1"/>
  <c r="BO35" i="1"/>
  <c r="BG35" i="1"/>
  <c r="AY35" i="1"/>
  <c r="AQ35" i="1"/>
  <c r="BT34" i="1"/>
  <c r="BL34" i="1"/>
  <c r="BD34" i="1"/>
  <c r="BR49" i="1"/>
  <c r="BJ49" i="1"/>
  <c r="BB49" i="1"/>
  <c r="AT49" i="1"/>
  <c r="BT48" i="1"/>
  <c r="BL48" i="1"/>
  <c r="BD48" i="1"/>
  <c r="AV48" i="1"/>
  <c r="BN47" i="1"/>
  <c r="BF47" i="1"/>
  <c r="AX47" i="1"/>
  <c r="AP47" i="1"/>
  <c r="BT46" i="1"/>
  <c r="BL46" i="1"/>
  <c r="BD46" i="1"/>
  <c r="AV46" i="1"/>
  <c r="BP45" i="1"/>
  <c r="BH45" i="1"/>
  <c r="AZ45" i="1"/>
  <c r="AR45" i="1"/>
  <c r="BN44" i="1"/>
  <c r="BF44" i="1"/>
  <c r="AX44" i="1"/>
  <c r="AP44" i="1"/>
  <c r="BT43" i="1"/>
  <c r="BL43" i="1"/>
  <c r="BD43" i="1"/>
  <c r="AV43" i="1"/>
  <c r="BQ42" i="1"/>
  <c r="BI42" i="1"/>
  <c r="BA42" i="1"/>
  <c r="AS42" i="1"/>
  <c r="BS41" i="1"/>
  <c r="BK41" i="1"/>
  <c r="BC41" i="1"/>
  <c r="AU41" i="1"/>
  <c r="BM40" i="1"/>
  <c r="BE40" i="1"/>
  <c r="AW40" i="1"/>
  <c r="BO39" i="1"/>
  <c r="BG39" i="1"/>
  <c r="AY39" i="1"/>
  <c r="AQ39" i="1"/>
  <c r="BQ38" i="1"/>
  <c r="BI38" i="1"/>
  <c r="BA38" i="1"/>
  <c r="AS38" i="1"/>
  <c r="BS37" i="1"/>
  <c r="BK37" i="1"/>
  <c r="BC37" i="1"/>
  <c r="AU37" i="1"/>
  <c r="BM36" i="1"/>
  <c r="BE36" i="1"/>
  <c r="AW36" i="1"/>
  <c r="BN35" i="1"/>
  <c r="BF35" i="1"/>
  <c r="AX35" i="1"/>
  <c r="AP35" i="1"/>
  <c r="BS34" i="1"/>
  <c r="BK34" i="1"/>
  <c r="BC34" i="1"/>
  <c r="AU34" i="1"/>
  <c r="BS33" i="1"/>
  <c r="BK33" i="1"/>
  <c r="BC33" i="1"/>
  <c r="AU33" i="1"/>
  <c r="BP49" i="1"/>
  <c r="BH49" i="1"/>
  <c r="AZ49" i="1"/>
  <c r="AR49" i="1"/>
  <c r="BR48" i="1"/>
  <c r="BJ48" i="1"/>
  <c r="BB48" i="1"/>
  <c r="AT48" i="1"/>
  <c r="BT47" i="1"/>
  <c r="BL47" i="1"/>
  <c r="BD47" i="1"/>
  <c r="AV47" i="1"/>
  <c r="BR46" i="1"/>
  <c r="BJ46" i="1"/>
  <c r="BB46" i="1"/>
  <c r="AT46" i="1"/>
  <c r="BO49" i="1"/>
  <c r="BG49" i="1"/>
  <c r="AY49" i="1"/>
  <c r="AQ49" i="1"/>
  <c r="BQ48" i="1"/>
  <c r="BI48" i="1"/>
  <c r="BA48" i="1"/>
  <c r="AS48" i="1"/>
  <c r="BS47" i="1"/>
  <c r="BK47" i="1"/>
  <c r="BC47" i="1"/>
  <c r="AU47" i="1"/>
  <c r="BQ46" i="1"/>
  <c r="BI46" i="1"/>
  <c r="BA46" i="1"/>
  <c r="AS46" i="1"/>
  <c r="BM45" i="1"/>
  <c r="BE45" i="1"/>
  <c r="AW45" i="1"/>
  <c r="BS44" i="1"/>
  <c r="BK44" i="1"/>
  <c r="BC44" i="1"/>
  <c r="AU44" i="1"/>
  <c r="BQ43" i="1"/>
  <c r="BI43" i="1"/>
  <c r="BA43" i="1"/>
  <c r="AS43" i="1"/>
  <c r="BN42" i="1"/>
  <c r="BF42" i="1"/>
  <c r="AX42" i="1"/>
  <c r="AP42" i="1"/>
  <c r="BP41" i="1"/>
  <c r="BH41" i="1"/>
  <c r="AZ41" i="1"/>
  <c r="AR41" i="1"/>
  <c r="BR40" i="1"/>
  <c r="BJ40" i="1"/>
  <c r="BB40" i="1"/>
  <c r="AT40" i="1"/>
  <c r="BT39" i="1"/>
  <c r="BL39" i="1"/>
  <c r="BD39" i="1"/>
  <c r="AV39" i="1"/>
  <c r="BN38" i="1"/>
  <c r="BF38" i="1"/>
  <c r="AX38" i="1"/>
  <c r="AP38" i="1"/>
  <c r="BP37" i="1"/>
  <c r="BH37" i="1"/>
  <c r="AZ37" i="1"/>
  <c r="AR37" i="1"/>
  <c r="BR36" i="1"/>
  <c r="BJ36" i="1"/>
  <c r="BB36" i="1"/>
  <c r="AT36" i="1"/>
  <c r="BS35" i="1"/>
  <c r="BK35" i="1"/>
  <c r="BC35" i="1"/>
  <c r="AU35" i="1"/>
  <c r="BP34" i="1"/>
  <c r="BH34" i="1"/>
  <c r="AZ34" i="1"/>
  <c r="AR34" i="1"/>
  <c r="BP33" i="1"/>
  <c r="BH33" i="1"/>
  <c r="AZ33" i="1"/>
  <c r="AR33" i="1"/>
  <c r="BR32" i="1"/>
  <c r="BJ32" i="1"/>
  <c r="BB32" i="1"/>
  <c r="BN49" i="1"/>
  <c r="BF49" i="1"/>
  <c r="AX49" i="1"/>
  <c r="AP49" i="1"/>
  <c r="BP48" i="1"/>
  <c r="BH48" i="1"/>
  <c r="AZ48" i="1"/>
  <c r="AR48" i="1"/>
  <c r="BR47" i="1"/>
  <c r="BJ47" i="1"/>
  <c r="BB47" i="1"/>
  <c r="AT47" i="1"/>
  <c r="BP46" i="1"/>
  <c r="BH46" i="1"/>
  <c r="AZ46" i="1"/>
  <c r="AR46" i="1"/>
  <c r="BT45" i="1"/>
  <c r="BL45" i="1"/>
  <c r="BD45" i="1"/>
  <c r="AV45" i="1"/>
  <c r="BR44" i="1"/>
  <c r="BJ44" i="1"/>
  <c r="BB44" i="1"/>
  <c r="AT44" i="1"/>
  <c r="BP43" i="1"/>
  <c r="BH43" i="1"/>
  <c r="AZ43" i="1"/>
  <c r="AR43" i="1"/>
  <c r="BM42" i="1"/>
  <c r="BE42" i="1"/>
  <c r="AW42" i="1"/>
  <c r="BO41" i="1"/>
  <c r="BG41" i="1"/>
  <c r="AY41" i="1"/>
  <c r="AQ41" i="1"/>
  <c r="BQ40" i="1"/>
  <c r="BI40" i="1"/>
  <c r="BA40" i="1"/>
  <c r="AS40" i="1"/>
  <c r="BS39" i="1"/>
  <c r="BK39" i="1"/>
  <c r="BC39" i="1"/>
  <c r="AU39" i="1"/>
  <c r="BM38" i="1"/>
  <c r="BE38" i="1"/>
  <c r="AW38" i="1"/>
  <c r="BO37" i="1"/>
  <c r="BG37" i="1"/>
  <c r="AY37" i="1"/>
  <c r="AQ37" i="1"/>
  <c r="BQ36" i="1"/>
  <c r="BI36" i="1"/>
  <c r="BA36" i="1"/>
  <c r="AS36" i="1"/>
  <c r="BR35" i="1"/>
  <c r="BJ35" i="1"/>
  <c r="BB35" i="1"/>
  <c r="AT35" i="1"/>
  <c r="BO34" i="1"/>
  <c r="BG34" i="1"/>
  <c r="AY34" i="1"/>
  <c r="AQ34" i="1"/>
  <c r="BO33" i="1"/>
  <c r="BG33" i="1"/>
  <c r="AY33" i="1"/>
  <c r="AQ33" i="1"/>
  <c r="BM49" i="1"/>
  <c r="BE49" i="1"/>
  <c r="AW49" i="1"/>
  <c r="BO48" i="1"/>
  <c r="BG48" i="1"/>
  <c r="AY48" i="1"/>
  <c r="AQ48" i="1"/>
  <c r="BQ47" i="1"/>
  <c r="BI47" i="1"/>
  <c r="BA47" i="1"/>
  <c r="AS47" i="1"/>
  <c r="BO46" i="1"/>
  <c r="BG46" i="1"/>
  <c r="AY46" i="1"/>
  <c r="AQ46" i="1"/>
  <c r="BS45" i="1"/>
  <c r="BK45" i="1"/>
  <c r="BC45" i="1"/>
  <c r="AU45" i="1"/>
  <c r="BQ44" i="1"/>
  <c r="BI44" i="1"/>
  <c r="BA44" i="1"/>
  <c r="AS44" i="1"/>
  <c r="BO43" i="1"/>
  <c r="BG43" i="1"/>
  <c r="AY43" i="1"/>
  <c r="AQ43" i="1"/>
  <c r="BT49" i="1"/>
  <c r="BL49" i="1"/>
  <c r="BD49" i="1"/>
  <c r="AV49" i="1"/>
  <c r="BN48" i="1"/>
  <c r="BF48" i="1"/>
  <c r="AX48" i="1"/>
  <c r="AP48" i="1"/>
  <c r="BP47" i="1"/>
  <c r="BH47" i="1"/>
  <c r="AZ47" i="1"/>
  <c r="AR47" i="1"/>
  <c r="BN46" i="1"/>
  <c r="BF46" i="1"/>
  <c r="AX46" i="1"/>
  <c r="AP46" i="1"/>
  <c r="BR45" i="1"/>
  <c r="BJ45" i="1"/>
  <c r="BB45" i="1"/>
  <c r="AT45" i="1"/>
  <c r="BP44" i="1"/>
  <c r="BH44" i="1"/>
  <c r="AZ44" i="1"/>
  <c r="AR44" i="1"/>
  <c r="BN43" i="1"/>
  <c r="BF43" i="1"/>
  <c r="AX43" i="1"/>
  <c r="AP43" i="1"/>
  <c r="BS42" i="1"/>
  <c r="BK42" i="1"/>
  <c r="BC42" i="1"/>
  <c r="AU42" i="1"/>
  <c r="BM41" i="1"/>
  <c r="BE41" i="1"/>
  <c r="AW41" i="1"/>
  <c r="BO40" i="1"/>
  <c r="BG40" i="1"/>
  <c r="AY40" i="1"/>
  <c r="AQ40" i="1"/>
  <c r="BQ39" i="1"/>
  <c r="BI39" i="1"/>
  <c r="BA39" i="1"/>
  <c r="AS39" i="1"/>
  <c r="BS38" i="1"/>
  <c r="BK38" i="1"/>
  <c r="BC38" i="1"/>
  <c r="AU38" i="1"/>
  <c r="BM37" i="1"/>
  <c r="BE37" i="1"/>
  <c r="BM47" i="1"/>
  <c r="AX45" i="1"/>
  <c r="AV44" i="1"/>
  <c r="BS43" i="1"/>
  <c r="BO42" i="1"/>
  <c r="AR42" i="1"/>
  <c r="BJ41" i="1"/>
  <c r="AP41" i="1"/>
  <c r="BK40" i="1"/>
  <c r="BE39" i="1"/>
  <c r="AZ38" i="1"/>
  <c r="BR37" i="1"/>
  <c r="AX37" i="1"/>
  <c r="BT36" i="1"/>
  <c r="BD36" i="1"/>
  <c r="BH35" i="1"/>
  <c r="AR35" i="1"/>
  <c r="BQ34" i="1"/>
  <c r="BA34" i="1"/>
  <c r="BT33" i="1"/>
  <c r="BF33" i="1"/>
  <c r="AT33" i="1"/>
  <c r="BQ32" i="1"/>
  <c r="BH32" i="1"/>
  <c r="AY32" i="1"/>
  <c r="AQ32" i="1"/>
  <c r="BQ31" i="1"/>
  <c r="BI31" i="1"/>
  <c r="BA31" i="1"/>
  <c r="AS31" i="1"/>
  <c r="BR30" i="1"/>
  <c r="BJ30" i="1"/>
  <c r="BB30" i="1"/>
  <c r="AT30" i="1"/>
  <c r="BP29" i="1"/>
  <c r="BH29" i="1"/>
  <c r="AZ29" i="1"/>
  <c r="AR29" i="1"/>
  <c r="BR28" i="1"/>
  <c r="BJ28" i="1"/>
  <c r="BB28" i="1"/>
  <c r="AT28" i="1"/>
  <c r="BT27" i="1"/>
  <c r="BL27" i="1"/>
  <c r="BD27" i="1"/>
  <c r="AV27" i="1"/>
  <c r="BN26" i="1"/>
  <c r="BF26" i="1"/>
  <c r="AX26" i="1"/>
  <c r="AP26" i="1"/>
  <c r="BS25" i="1"/>
  <c r="BK25" i="1"/>
  <c r="BC25" i="1"/>
  <c r="AU25" i="1"/>
  <c r="BN24" i="1"/>
  <c r="BF24" i="1"/>
  <c r="AX24" i="1"/>
  <c r="AP24" i="1"/>
  <c r="BP23" i="1"/>
  <c r="BH23" i="1"/>
  <c r="AZ23" i="1"/>
  <c r="AR23" i="1"/>
  <c r="BQ22" i="1"/>
  <c r="BI22" i="1"/>
  <c r="BA22" i="1"/>
  <c r="AS22" i="1"/>
  <c r="BO21" i="1"/>
  <c r="BG21" i="1"/>
  <c r="AY21" i="1"/>
  <c r="AQ21" i="1"/>
  <c r="BR20" i="1"/>
  <c r="BJ20" i="1"/>
  <c r="BB20" i="1"/>
  <c r="AT20" i="1"/>
  <c r="BT19" i="1"/>
  <c r="BL19" i="1"/>
  <c r="BD19" i="1"/>
  <c r="AV19" i="1"/>
  <c r="BN18" i="1"/>
  <c r="BF18" i="1"/>
  <c r="AX18" i="1"/>
  <c r="AP18" i="1"/>
  <c r="BR17" i="1"/>
  <c r="BS48" i="1"/>
  <c r="BE47" i="1"/>
  <c r="AQ45" i="1"/>
  <c r="BR43" i="1"/>
  <c r="BL42" i="1"/>
  <c r="AQ42" i="1"/>
  <c r="BI41" i="1"/>
  <c r="BH40" i="1"/>
  <c r="BB39" i="1"/>
  <c r="BT38" i="1"/>
  <c r="AY38" i="1"/>
  <c r="BQ37" i="1"/>
  <c r="AW37" i="1"/>
  <c r="BS36" i="1"/>
  <c r="BC36" i="1"/>
  <c r="BE35" i="1"/>
  <c r="BN34" i="1"/>
  <c r="AX34" i="1"/>
  <c r="BR33" i="1"/>
  <c r="BE33" i="1"/>
  <c r="AS33" i="1"/>
  <c r="BP32" i="1"/>
  <c r="BG32" i="1"/>
  <c r="AX32" i="1"/>
  <c r="AP32" i="1"/>
  <c r="BP31" i="1"/>
  <c r="BH31" i="1"/>
  <c r="AZ31" i="1"/>
  <c r="AR31" i="1"/>
  <c r="BQ30" i="1"/>
  <c r="BI30" i="1"/>
  <c r="BA30" i="1"/>
  <c r="AS30" i="1"/>
  <c r="BO29" i="1"/>
  <c r="BG29" i="1"/>
  <c r="AY29" i="1"/>
  <c r="AQ29" i="1"/>
  <c r="BQ28" i="1"/>
  <c r="BI28" i="1"/>
  <c r="BA28" i="1"/>
  <c r="AS28" i="1"/>
  <c r="BS27" i="1"/>
  <c r="BK27" i="1"/>
  <c r="BC27" i="1"/>
  <c r="AU27" i="1"/>
  <c r="BM26" i="1"/>
  <c r="BE26" i="1"/>
  <c r="AW26" i="1"/>
  <c r="BR25" i="1"/>
  <c r="BJ25" i="1"/>
  <c r="BB25" i="1"/>
  <c r="AT25" i="1"/>
  <c r="BM24" i="1"/>
  <c r="BE24" i="1"/>
  <c r="AW24" i="1"/>
  <c r="BO23" i="1"/>
  <c r="BG23" i="1"/>
  <c r="AY23" i="1"/>
  <c r="BA49" i="1"/>
  <c r="AU48" i="1"/>
  <c r="BC46" i="1"/>
  <c r="BN45" i="1"/>
  <c r="BL44" i="1"/>
  <c r="BC43" i="1"/>
  <c r="BD42" i="1"/>
  <c r="BA41" i="1"/>
  <c r="BT40" i="1"/>
  <c r="AZ40" i="1"/>
  <c r="BN39" i="1"/>
  <c r="AT39" i="1"/>
  <c r="BL38" i="1"/>
  <c r="AQ38" i="1"/>
  <c r="BI37" i="1"/>
  <c r="AP37" i="1"/>
  <c r="BL36" i="1"/>
  <c r="AV36" i="1"/>
  <c r="BP35" i="1"/>
  <c r="AZ35" i="1"/>
  <c r="BI34" i="1"/>
  <c r="AT34" i="1"/>
  <c r="BM33" i="1"/>
  <c r="BA33" i="1"/>
  <c r="BM32" i="1"/>
  <c r="BD32" i="1"/>
  <c r="AU32" i="1"/>
  <c r="BM31" i="1"/>
  <c r="BE31" i="1"/>
  <c r="AW31" i="1"/>
  <c r="BN30" i="1"/>
  <c r="BF30" i="1"/>
  <c r="AX30" i="1"/>
  <c r="AP30" i="1"/>
  <c r="BT29" i="1"/>
  <c r="BL29" i="1"/>
  <c r="BD29" i="1"/>
  <c r="AV29" i="1"/>
  <c r="BN28" i="1"/>
  <c r="BF28" i="1"/>
  <c r="AX28" i="1"/>
  <c r="AP28" i="1"/>
  <c r="BP27" i="1"/>
  <c r="BH27" i="1"/>
  <c r="AZ27" i="1"/>
  <c r="AR27" i="1"/>
  <c r="BR26" i="1"/>
  <c r="BJ26" i="1"/>
  <c r="BB26" i="1"/>
  <c r="AT26" i="1"/>
  <c r="BO25" i="1"/>
  <c r="BG25" i="1"/>
  <c r="AY25" i="1"/>
  <c r="AQ25" i="1"/>
  <c r="BR24" i="1"/>
  <c r="BJ24" i="1"/>
  <c r="BB24" i="1"/>
  <c r="AT24" i="1"/>
  <c r="BT23" i="1"/>
  <c r="BL23" i="1"/>
  <c r="BD23" i="1"/>
  <c r="AV23" i="1"/>
  <c r="BM22" i="1"/>
  <c r="BE22" i="1"/>
  <c r="AW22" i="1"/>
  <c r="BS21" i="1"/>
  <c r="BK21" i="1"/>
  <c r="BC21" i="1"/>
  <c r="AU21" i="1"/>
  <c r="BN20" i="1"/>
  <c r="BF20" i="1"/>
  <c r="AX20" i="1"/>
  <c r="AP20" i="1"/>
  <c r="BP19" i="1"/>
  <c r="BH19" i="1"/>
  <c r="AZ19" i="1"/>
  <c r="AS49" i="1"/>
  <c r="AU46" i="1"/>
  <c r="BG45" i="1"/>
  <c r="BE44" i="1"/>
  <c r="BB43" i="1"/>
  <c r="AZ42" i="1"/>
  <c r="BR41" i="1"/>
  <c r="AX41" i="1"/>
  <c r="BS40" i="1"/>
  <c r="AV40" i="1"/>
  <c r="BM39" i="1"/>
  <c r="AP39" i="1"/>
  <c r="BH38" i="1"/>
  <c r="BF37" i="1"/>
  <c r="BK36" i="1"/>
  <c r="AU36" i="1"/>
  <c r="BM35" i="1"/>
  <c r="AW35" i="1"/>
  <c r="BF34" i="1"/>
  <c r="AS34" i="1"/>
  <c r="BL33" i="1"/>
  <c r="AX33" i="1"/>
  <c r="BL32" i="1"/>
  <c r="BC32" i="1"/>
  <c r="AT32" i="1"/>
  <c r="BT31" i="1"/>
  <c r="BL31" i="1"/>
  <c r="BD31" i="1"/>
  <c r="AV31" i="1"/>
  <c r="BM30" i="1"/>
  <c r="BE30" i="1"/>
  <c r="AW30" i="1"/>
  <c r="BS29" i="1"/>
  <c r="BK29" i="1"/>
  <c r="BC29" i="1"/>
  <c r="AU29" i="1"/>
  <c r="BM28" i="1"/>
  <c r="BE28" i="1"/>
  <c r="AW28" i="1"/>
  <c r="BO27" i="1"/>
  <c r="BG27" i="1"/>
  <c r="AY27" i="1"/>
  <c r="AQ27" i="1"/>
  <c r="BQ26" i="1"/>
  <c r="BI26" i="1"/>
  <c r="BA26" i="1"/>
  <c r="AS26" i="1"/>
  <c r="BN25" i="1"/>
  <c r="BF25" i="1"/>
  <c r="AX25" i="1"/>
  <c r="AP25" i="1"/>
  <c r="BQ24" i="1"/>
  <c r="BI24" i="1"/>
  <c r="BA24" i="1"/>
  <c r="AS24" i="1"/>
  <c r="BS23" i="1"/>
  <c r="BK23" i="1"/>
  <c r="BC23" i="1"/>
  <c r="BF45" i="1"/>
  <c r="BD44" i="1"/>
  <c r="AU43" i="1"/>
  <c r="BT42" i="1"/>
  <c r="AY42" i="1"/>
  <c r="BQ41" i="1"/>
  <c r="AT41" i="1"/>
  <c r="BP40" i="1"/>
  <c r="AU40" i="1"/>
  <c r="BJ39" i="1"/>
  <c r="BG38" i="1"/>
  <c r="BB37" i="1"/>
  <c r="BH36" i="1"/>
  <c r="AR36" i="1"/>
  <c r="BL35" i="1"/>
  <c r="AV35" i="1"/>
  <c r="BE34" i="1"/>
  <c r="AP34" i="1"/>
  <c r="BJ33" i="1"/>
  <c r="AW33" i="1"/>
  <c r="BT32" i="1"/>
  <c r="BK32" i="1"/>
  <c r="BA32" i="1"/>
  <c r="AS32" i="1"/>
  <c r="BS31" i="1"/>
  <c r="BK31" i="1"/>
  <c r="BC31" i="1"/>
  <c r="AU31" i="1"/>
  <c r="BT30" i="1"/>
  <c r="BL30" i="1"/>
  <c r="BD30" i="1"/>
  <c r="AV30" i="1"/>
  <c r="BR29" i="1"/>
  <c r="BJ29" i="1"/>
  <c r="BB29" i="1"/>
  <c r="AT29" i="1"/>
  <c r="BT28" i="1"/>
  <c r="BL28" i="1"/>
  <c r="BD28" i="1"/>
  <c r="AV28" i="1"/>
  <c r="BN27" i="1"/>
  <c r="BF27" i="1"/>
  <c r="AX27" i="1"/>
  <c r="AP27" i="1"/>
  <c r="BP26" i="1"/>
  <c r="BH26" i="1"/>
  <c r="AZ26" i="1"/>
  <c r="AR26" i="1"/>
  <c r="BQ49" i="1"/>
  <c r="BG42" i="1"/>
  <c r="AS41" i="1"/>
  <c r="BJ34" i="1"/>
  <c r="BD33" i="1"/>
  <c r="BO32" i="1"/>
  <c r="AR32" i="1"/>
  <c r="BG31" i="1"/>
  <c r="BC30" i="1"/>
  <c r="BI29" i="1"/>
  <c r="BG28" i="1"/>
  <c r="BB27" i="1"/>
  <c r="BT26" i="1"/>
  <c r="AY26" i="1"/>
  <c r="BH25" i="1"/>
  <c r="AR25" i="1"/>
  <c r="BO24" i="1"/>
  <c r="AY24" i="1"/>
  <c r="BR23" i="1"/>
  <c r="BB23" i="1"/>
  <c r="AP23" i="1"/>
  <c r="BN22" i="1"/>
  <c r="BC22" i="1"/>
  <c r="AR22" i="1"/>
  <c r="BL21" i="1"/>
  <c r="BA21" i="1"/>
  <c r="AP21" i="1"/>
  <c r="BP20" i="1"/>
  <c r="BE20" i="1"/>
  <c r="AU20" i="1"/>
  <c r="BR19" i="1"/>
  <c r="BG19" i="1"/>
  <c r="AW19" i="1"/>
  <c r="BM18" i="1"/>
  <c r="BD18" i="1"/>
  <c r="AU18" i="1"/>
  <c r="BM17" i="1"/>
  <c r="BE17" i="1"/>
  <c r="AW17" i="1"/>
  <c r="BO16" i="1"/>
  <c r="BG16" i="1"/>
  <c r="AY16" i="1"/>
  <c r="AQ16" i="1"/>
  <c r="BQ15" i="1"/>
  <c r="BI15" i="1"/>
  <c r="BA15" i="1"/>
  <c r="AS15" i="1"/>
  <c r="BT14" i="1"/>
  <c r="BL14" i="1"/>
  <c r="BD14" i="1"/>
  <c r="AV14" i="1"/>
  <c r="BR13" i="1"/>
  <c r="BJ13" i="1"/>
  <c r="BB13" i="1"/>
  <c r="AT13" i="1"/>
  <c r="BT12" i="1"/>
  <c r="BL12" i="1"/>
  <c r="BD12" i="1"/>
  <c r="AV12" i="1"/>
  <c r="BN11" i="1"/>
  <c r="BF11" i="1"/>
  <c r="AX11" i="1"/>
  <c r="AP11" i="1"/>
  <c r="BT10" i="1"/>
  <c r="BL10" i="1"/>
  <c r="BD10" i="1"/>
  <c r="AV10" i="1"/>
  <c r="BR9" i="1"/>
  <c r="BJ9" i="1"/>
  <c r="BB9" i="1"/>
  <c r="AT9" i="1"/>
  <c r="BP8" i="1"/>
  <c r="BH8" i="1"/>
  <c r="AZ8" i="1"/>
  <c r="AR8" i="1"/>
  <c r="BR7" i="1"/>
  <c r="BJ7" i="1"/>
  <c r="BB7" i="1"/>
  <c r="AT7" i="1"/>
  <c r="BT6" i="1"/>
  <c r="BL6" i="1"/>
  <c r="BD6" i="1"/>
  <c r="AV6" i="1"/>
  <c r="BM11" i="1"/>
  <c r="AU10" i="1"/>
  <c r="BI9" i="1"/>
  <c r="BO8" i="1"/>
  <c r="AY8" i="1"/>
  <c r="BQ7" i="1"/>
  <c r="BA7" i="1"/>
  <c r="BS6" i="1"/>
  <c r="AU6" i="1"/>
  <c r="BI49" i="1"/>
  <c r="BO45" i="1"/>
  <c r="AV42" i="1"/>
  <c r="BB34" i="1"/>
  <c r="BB33" i="1"/>
  <c r="BN32" i="1"/>
  <c r="BF31" i="1"/>
  <c r="AZ30" i="1"/>
  <c r="BF29" i="1"/>
  <c r="BC28" i="1"/>
  <c r="BA27" i="1"/>
  <c r="BS26" i="1"/>
  <c r="AV26" i="1"/>
  <c r="BE25" i="1"/>
  <c r="BL24" i="1"/>
  <c r="AV24" i="1"/>
  <c r="BQ23" i="1"/>
  <c r="BA23" i="1"/>
  <c r="BL22" i="1"/>
  <c r="BB22" i="1"/>
  <c r="AQ22" i="1"/>
  <c r="BJ21" i="1"/>
  <c r="AZ21" i="1"/>
  <c r="BO20" i="1"/>
  <c r="BD20" i="1"/>
  <c r="AS20" i="1"/>
  <c r="BQ19" i="1"/>
  <c r="BF19" i="1"/>
  <c r="AU19" i="1"/>
  <c r="BL18" i="1"/>
  <c r="BC18" i="1"/>
  <c r="AT18" i="1"/>
  <c r="BL17" i="1"/>
  <c r="BD17" i="1"/>
  <c r="AV17" i="1"/>
  <c r="BN16" i="1"/>
  <c r="BF16" i="1"/>
  <c r="AX16" i="1"/>
  <c r="AP16" i="1"/>
  <c r="BP15" i="1"/>
  <c r="BH15" i="1"/>
  <c r="AZ15" i="1"/>
  <c r="AR15" i="1"/>
  <c r="BS14" i="1"/>
  <c r="BK14" i="1"/>
  <c r="BC14" i="1"/>
  <c r="AU14" i="1"/>
  <c r="BQ13" i="1"/>
  <c r="BI13" i="1"/>
  <c r="BA13" i="1"/>
  <c r="AS13" i="1"/>
  <c r="BS12" i="1"/>
  <c r="BK12" i="1"/>
  <c r="BC12" i="1"/>
  <c r="AU12" i="1"/>
  <c r="BE11" i="1"/>
  <c r="AW11" i="1"/>
  <c r="BS10" i="1"/>
  <c r="BK10" i="1"/>
  <c r="BC10" i="1"/>
  <c r="BQ9" i="1"/>
  <c r="BA9" i="1"/>
  <c r="AS9" i="1"/>
  <c r="BG8" i="1"/>
  <c r="AQ8" i="1"/>
  <c r="BI7" i="1"/>
  <c r="AS7" i="1"/>
  <c r="BK6" i="1"/>
  <c r="BC6" i="1"/>
  <c r="AW47" i="1"/>
  <c r="BS46" i="1"/>
  <c r="AY45" i="1"/>
  <c r="BP38" i="1"/>
  <c r="BN37" i="1"/>
  <c r="BP36" i="1"/>
  <c r="BT35" i="1"/>
  <c r="AW34" i="1"/>
  <c r="AV33" i="1"/>
  <c r="BI32" i="1"/>
  <c r="BB31" i="1"/>
  <c r="BS30" i="1"/>
  <c r="AY30" i="1"/>
  <c r="BE29" i="1"/>
  <c r="AZ28" i="1"/>
  <c r="BR27" i="1"/>
  <c r="AW27" i="1"/>
  <c r="BO26" i="1"/>
  <c r="AU26" i="1"/>
  <c r="BT25" i="1"/>
  <c r="BD25" i="1"/>
  <c r="BK24" i="1"/>
  <c r="AU24" i="1"/>
  <c r="BN23" i="1"/>
  <c r="AX23" i="1"/>
  <c r="BK22" i="1"/>
  <c r="AZ22" i="1"/>
  <c r="AP22" i="1"/>
  <c r="BT21" i="1"/>
  <c r="BI21" i="1"/>
  <c r="AX21" i="1"/>
  <c r="BM20" i="1"/>
  <c r="BC20" i="1"/>
  <c r="AR20" i="1"/>
  <c r="BO19" i="1"/>
  <c r="BE19" i="1"/>
  <c r="AT19" i="1"/>
  <c r="BT18" i="1"/>
  <c r="BK18" i="1"/>
  <c r="BB18" i="1"/>
  <c r="AS18" i="1"/>
  <c r="BT17" i="1"/>
  <c r="BK17" i="1"/>
  <c r="BC17" i="1"/>
  <c r="AU17" i="1"/>
  <c r="BM16" i="1"/>
  <c r="BE16" i="1"/>
  <c r="AW16" i="1"/>
  <c r="BO15" i="1"/>
  <c r="BG15" i="1"/>
  <c r="AY15" i="1"/>
  <c r="AQ15" i="1"/>
  <c r="BR14" i="1"/>
  <c r="BJ14" i="1"/>
  <c r="BB14" i="1"/>
  <c r="AT14" i="1"/>
  <c r="BP13" i="1"/>
  <c r="BH13" i="1"/>
  <c r="AZ13" i="1"/>
  <c r="AR13" i="1"/>
  <c r="BR12" i="1"/>
  <c r="BJ12" i="1"/>
  <c r="BB12" i="1"/>
  <c r="AT12" i="1"/>
  <c r="BT11" i="1"/>
  <c r="BL11" i="1"/>
  <c r="BD11" i="1"/>
  <c r="AV11" i="1"/>
  <c r="BR10" i="1"/>
  <c r="BJ10" i="1"/>
  <c r="BB10" i="1"/>
  <c r="AT10" i="1"/>
  <c r="BP9" i="1"/>
  <c r="BH9" i="1"/>
  <c r="AZ9" i="1"/>
  <c r="AR9" i="1"/>
  <c r="BN8" i="1"/>
  <c r="BF8" i="1"/>
  <c r="AX8" i="1"/>
  <c r="AP8" i="1"/>
  <c r="BU8" i="1"/>
  <c r="BP7" i="1"/>
  <c r="BH7" i="1"/>
  <c r="AZ7" i="1"/>
  <c r="AR7" i="1"/>
  <c r="BR6" i="1"/>
  <c r="BK46" i="1"/>
  <c r="AP45" i="1"/>
  <c r="BT44" i="1"/>
  <c r="BR39" i="1"/>
  <c r="BO38" i="1"/>
  <c r="BJ37" i="1"/>
  <c r="BO36" i="1"/>
  <c r="BQ35" i="1"/>
  <c r="AV34" i="1"/>
  <c r="AP33" i="1"/>
  <c r="BF32" i="1"/>
  <c r="AY31" i="1"/>
  <c r="BP30" i="1"/>
  <c r="AU30" i="1"/>
  <c r="BA29" i="1"/>
  <c r="BS28" i="1"/>
  <c r="AY28" i="1"/>
  <c r="BQ27" i="1"/>
  <c r="AT27" i="1"/>
  <c r="BL26" i="1"/>
  <c r="AQ26" i="1"/>
  <c r="BQ25" i="1"/>
  <c r="BA25" i="1"/>
  <c r="BH24" i="1"/>
  <c r="AR24" i="1"/>
  <c r="BM23" i="1"/>
  <c r="AW23" i="1"/>
  <c r="BT22" i="1"/>
  <c r="BJ22" i="1"/>
  <c r="AY22" i="1"/>
  <c r="BR21" i="1"/>
  <c r="BH21" i="1"/>
  <c r="AW21" i="1"/>
  <c r="BL20" i="1"/>
  <c r="BA20" i="1"/>
  <c r="AQ20" i="1"/>
  <c r="BN19" i="1"/>
  <c r="BC19" i="1"/>
  <c r="AS19" i="1"/>
  <c r="BS18" i="1"/>
  <c r="BJ18" i="1"/>
  <c r="BA18" i="1"/>
  <c r="AR18" i="1"/>
  <c r="BS17" i="1"/>
  <c r="BJ17" i="1"/>
  <c r="BB17" i="1"/>
  <c r="AT17" i="1"/>
  <c r="BT16" i="1"/>
  <c r="BL16" i="1"/>
  <c r="BD16" i="1"/>
  <c r="AV16" i="1"/>
  <c r="BM44" i="1"/>
  <c r="BL40" i="1"/>
  <c r="BF39" i="1"/>
  <c r="BD38" i="1"/>
  <c r="BA37" i="1"/>
  <c r="BG36" i="1"/>
  <c r="BI35" i="1"/>
  <c r="BE32" i="1"/>
  <c r="BR31" i="1"/>
  <c r="AX31" i="1"/>
  <c r="BO30" i="1"/>
  <c r="AR30" i="1"/>
  <c r="AX29" i="1"/>
  <c r="BP28" i="1"/>
  <c r="AU28" i="1"/>
  <c r="BM27" i="1"/>
  <c r="AS27" i="1"/>
  <c r="BK26" i="1"/>
  <c r="BP25" i="1"/>
  <c r="AZ25" i="1"/>
  <c r="BG24" i="1"/>
  <c r="AQ24" i="1"/>
  <c r="BJ23" i="1"/>
  <c r="AU23" i="1"/>
  <c r="BS22" i="1"/>
  <c r="BH22" i="1"/>
  <c r="AX22" i="1"/>
  <c r="BQ21" i="1"/>
  <c r="BF21" i="1"/>
  <c r="AV21" i="1"/>
  <c r="BK20" i="1"/>
  <c r="AZ20" i="1"/>
  <c r="BM19" i="1"/>
  <c r="BB19" i="1"/>
  <c r="AR19" i="1"/>
  <c r="BR18" i="1"/>
  <c r="BI18" i="1"/>
  <c r="AZ18" i="1"/>
  <c r="AQ18" i="1"/>
  <c r="BQ17" i="1"/>
  <c r="BI17" i="1"/>
  <c r="BA17" i="1"/>
  <c r="AS17" i="1"/>
  <c r="BS16" i="1"/>
  <c r="BK16" i="1"/>
  <c r="BC16" i="1"/>
  <c r="AU16" i="1"/>
  <c r="BM15" i="1"/>
  <c r="BE15" i="1"/>
  <c r="AW15" i="1"/>
  <c r="BP14" i="1"/>
  <c r="BH14" i="1"/>
  <c r="AZ14" i="1"/>
  <c r="AR14" i="1"/>
  <c r="BN13" i="1"/>
  <c r="BF13" i="1"/>
  <c r="AX13" i="1"/>
  <c r="AP13" i="1"/>
  <c r="BP12" i="1"/>
  <c r="BH12" i="1"/>
  <c r="AZ12" i="1"/>
  <c r="AR12" i="1"/>
  <c r="BR11" i="1"/>
  <c r="BJ11" i="1"/>
  <c r="BB11" i="1"/>
  <c r="AT11" i="1"/>
  <c r="BP10" i="1"/>
  <c r="BH10" i="1"/>
  <c r="AZ10" i="1"/>
  <c r="AR10" i="1"/>
  <c r="BN9" i="1"/>
  <c r="BF9" i="1"/>
  <c r="AX9" i="1"/>
  <c r="AP9" i="1"/>
  <c r="BT8" i="1"/>
  <c r="BL8" i="1"/>
  <c r="BD8" i="1"/>
  <c r="AV8" i="1"/>
  <c r="BN7" i="1"/>
  <c r="BF7" i="1"/>
  <c r="AX7" i="1"/>
  <c r="AP7" i="1"/>
  <c r="AQ7" i="1"/>
  <c r="AU7" i="1"/>
  <c r="AV7" i="1"/>
  <c r="AW7" i="1"/>
  <c r="AY7" i="1"/>
  <c r="BC7" i="1"/>
  <c r="BD7" i="1"/>
  <c r="BE7" i="1"/>
  <c r="BG7" i="1"/>
  <c r="BK7" i="1"/>
  <c r="BL7" i="1"/>
  <c r="BM7" i="1"/>
  <c r="BO7" i="1"/>
  <c r="BS7" i="1"/>
  <c r="BT7" i="1"/>
  <c r="BU7" i="1"/>
  <c r="BK48" i="1"/>
  <c r="AW44" i="1"/>
  <c r="BK43" i="1"/>
  <c r="BN41" i="1"/>
  <c r="BD40" i="1"/>
  <c r="AX39" i="1"/>
  <c r="AV38" i="1"/>
  <c r="AT37" i="1"/>
  <c r="AZ36" i="1"/>
  <c r="BD35" i="1"/>
  <c r="BQ33" i="1"/>
  <c r="AZ32" i="1"/>
  <c r="BO31" i="1"/>
  <c r="AT31" i="1"/>
  <c r="BK30" i="1"/>
  <c r="AQ30" i="1"/>
  <c r="BQ29" i="1"/>
  <c r="AW29" i="1"/>
  <c r="BO28" i="1"/>
  <c r="AR28" i="1"/>
  <c r="BJ27" i="1"/>
  <c r="BG26" i="1"/>
  <c r="BM25" i="1"/>
  <c r="AW25" i="1"/>
  <c r="BT24" i="1"/>
  <c r="BD24" i="1"/>
  <c r="BI23" i="1"/>
  <c r="AT23" i="1"/>
  <c r="BR22" i="1"/>
  <c r="BG22" i="1"/>
  <c r="AV22" i="1"/>
  <c r="BP21" i="1"/>
  <c r="BE21" i="1"/>
  <c r="AT21" i="1"/>
  <c r="BT20" i="1"/>
  <c r="BI20" i="1"/>
  <c r="AY20" i="1"/>
  <c r="BK19" i="1"/>
  <c r="BA19" i="1"/>
  <c r="AQ19" i="1"/>
  <c r="BQ18" i="1"/>
  <c r="BH18" i="1"/>
  <c r="AY18" i="1"/>
  <c r="BP17" i="1"/>
  <c r="BH17" i="1"/>
  <c r="AZ17" i="1"/>
  <c r="AR17" i="1"/>
  <c r="BR16" i="1"/>
  <c r="BJ16" i="1"/>
  <c r="BB16" i="1"/>
  <c r="AT16" i="1"/>
  <c r="BT15" i="1"/>
  <c r="BL15" i="1"/>
  <c r="BD15" i="1"/>
  <c r="AV15" i="1"/>
  <c r="BO14" i="1"/>
  <c r="BG14" i="1"/>
  <c r="AY14" i="1"/>
  <c r="AQ14" i="1"/>
  <c r="BM13" i="1"/>
  <c r="BE13" i="1"/>
  <c r="AW13" i="1"/>
  <c r="BO12" i="1"/>
  <c r="BC48" i="1"/>
  <c r="BJ43" i="1"/>
  <c r="BP42" i="1"/>
  <c r="BF41" i="1"/>
  <c r="BC40" i="1"/>
  <c r="AW39" i="1"/>
  <c r="AR38" i="1"/>
  <c r="AS37" i="1"/>
  <c r="AY36" i="1"/>
  <c r="BA35" i="1"/>
  <c r="BR34" i="1"/>
  <c r="BN33" i="1"/>
  <c r="AW32" i="1"/>
  <c r="BN31" i="1"/>
  <c r="AQ31" i="1"/>
  <c r="BH30" i="1"/>
  <c r="BN29" i="1"/>
  <c r="AS29" i="1"/>
  <c r="BK28" i="1"/>
  <c r="AQ28" i="1"/>
  <c r="BI27" i="1"/>
  <c r="BD26" i="1"/>
  <c r="BL25" i="1"/>
  <c r="AV25" i="1"/>
  <c r="BS24" i="1"/>
  <c r="BC24" i="1"/>
  <c r="BF23" i="1"/>
  <c r="AS23" i="1"/>
  <c r="BP22" i="1"/>
  <c r="BF22" i="1"/>
  <c r="AU22" i="1"/>
  <c r="BN21" i="1"/>
  <c r="BD21" i="1"/>
  <c r="AS21" i="1"/>
  <c r="BS20" i="1"/>
  <c r="BH20" i="1"/>
  <c r="AW20" i="1"/>
  <c r="BJ19" i="1"/>
  <c r="AY19" i="1"/>
  <c r="AP19" i="1"/>
  <c r="BP18" i="1"/>
  <c r="BG18" i="1"/>
  <c r="AW18" i="1"/>
  <c r="BO17" i="1"/>
  <c r="BG17" i="1"/>
  <c r="AY17" i="1"/>
  <c r="AQ17" i="1"/>
  <c r="BQ16" i="1"/>
  <c r="BI16" i="1"/>
  <c r="BA16" i="1"/>
  <c r="AS16" i="1"/>
  <c r="BS15" i="1"/>
  <c r="BK15" i="1"/>
  <c r="BC15" i="1"/>
  <c r="AU15" i="1"/>
  <c r="BN14" i="1"/>
  <c r="BF14" i="1"/>
  <c r="AX14" i="1"/>
  <c r="AP14" i="1"/>
  <c r="BT13" i="1"/>
  <c r="BL13" i="1"/>
  <c r="BD13" i="1"/>
  <c r="AV13" i="1"/>
  <c r="BN12" i="1"/>
  <c r="BF12" i="1"/>
  <c r="AT43" i="1"/>
  <c r="BH42" i="1"/>
  <c r="BB41" i="1"/>
  <c r="AR40" i="1"/>
  <c r="AQ36" i="1"/>
  <c r="AS35" i="1"/>
  <c r="BM34" i="1"/>
  <c r="BI33" i="1"/>
  <c r="BS32" i="1"/>
  <c r="AV32" i="1"/>
  <c r="BJ31" i="1"/>
  <c r="AP31" i="1"/>
  <c r="BG30" i="1"/>
  <c r="BM29" i="1"/>
  <c r="AP29" i="1"/>
  <c r="BH28" i="1"/>
  <c r="BE27" i="1"/>
  <c r="BC26" i="1"/>
  <c r="BI25" i="1"/>
  <c r="AS25" i="1"/>
  <c r="BP24" i="1"/>
  <c r="AZ24" i="1"/>
  <c r="BB21" i="1"/>
  <c r="AV20" i="1"/>
  <c r="BR15" i="1"/>
  <c r="BA14" i="1"/>
  <c r="AU13" i="1"/>
  <c r="BG12" i="1"/>
  <c r="AP12" i="1"/>
  <c r="BK11" i="1"/>
  <c r="AU11" i="1"/>
  <c r="BG10" i="1"/>
  <c r="AQ10" i="1"/>
  <c r="BE9" i="1"/>
  <c r="BR8" i="1"/>
  <c r="BB8" i="1"/>
  <c r="BJ6" i="1"/>
  <c r="AZ6" i="1"/>
  <c r="AP6" i="1"/>
  <c r="BN17" i="1"/>
  <c r="BJ15" i="1"/>
  <c r="AR11" i="1"/>
  <c r="BM8" i="1"/>
  <c r="BG6" i="1"/>
  <c r="BE23" i="1"/>
  <c r="AR21" i="1"/>
  <c r="BP16" i="1"/>
  <c r="BN15" i="1"/>
  <c r="AW14" i="1"/>
  <c r="AQ13" i="1"/>
  <c r="BE12" i="1"/>
  <c r="BI11" i="1"/>
  <c r="AS11" i="1"/>
  <c r="BF10" i="1"/>
  <c r="AP10" i="1"/>
  <c r="BU10" i="1"/>
  <c r="BT9" i="1"/>
  <c r="BD9" i="1"/>
  <c r="BQ8" i="1"/>
  <c r="BA8" i="1"/>
  <c r="BI6" i="1"/>
  <c r="AY6" i="1"/>
  <c r="AQ23" i="1"/>
  <c r="BO18" i="1"/>
  <c r="BH16" i="1"/>
  <c r="BS13" i="1"/>
  <c r="BE10" i="1"/>
  <c r="BC9" i="1"/>
  <c r="AX6" i="1"/>
  <c r="AZ16" i="1"/>
  <c r="BS19" i="1"/>
  <c r="AV18" i="1"/>
  <c r="AX17" i="1"/>
  <c r="AR16" i="1"/>
  <c r="BB15" i="1"/>
  <c r="BQ14" i="1"/>
  <c r="BK13" i="1"/>
  <c r="AX12" i="1"/>
  <c r="BS11" i="1"/>
  <c r="BC11" i="1"/>
  <c r="BO10" i="1"/>
  <c r="AY10" i="1"/>
  <c r="BM9" i="1"/>
  <c r="AW9" i="1"/>
  <c r="BJ8" i="1"/>
  <c r="AT8" i="1"/>
  <c r="BP6" i="1"/>
  <c r="BF6" i="1"/>
  <c r="AT6" i="1"/>
  <c r="AV9" i="1"/>
  <c r="BI8" i="1"/>
  <c r="BO6" i="1"/>
  <c r="AS6" i="1"/>
  <c r="BM12" i="1"/>
  <c r="BM10" i="1"/>
  <c r="AR6" i="1"/>
  <c r="BH6" i="1"/>
  <c r="BF15" i="1"/>
  <c r="BQ10" i="1"/>
  <c r="BK8" i="1"/>
  <c r="BQ6" i="1"/>
  <c r="BO22" i="1"/>
  <c r="BI19" i="1"/>
  <c r="AP17" i="1"/>
  <c r="AX15" i="1"/>
  <c r="BM14" i="1"/>
  <c r="BG13" i="1"/>
  <c r="BQ12" i="1"/>
  <c r="AW12" i="1"/>
  <c r="BQ11" i="1"/>
  <c r="BA11" i="1"/>
  <c r="BN10" i="1"/>
  <c r="AX10" i="1"/>
  <c r="BL9" i="1"/>
  <c r="AS8" i="1"/>
  <c r="BE6" i="1"/>
  <c r="AS12" i="1"/>
  <c r="AW10" i="1"/>
  <c r="AU9" i="1"/>
  <c r="BN6" i="1"/>
  <c r="BA6" i="1"/>
  <c r="AS14" i="1"/>
  <c r="BF17" i="1"/>
  <c r="BO13" i="1"/>
  <c r="BA10" i="1"/>
  <c r="BD22" i="1"/>
  <c r="BQ20" i="1"/>
  <c r="AX19" i="1"/>
  <c r="AT15" i="1"/>
  <c r="BI14" i="1"/>
  <c r="BC13" i="1"/>
  <c r="BP11" i="1"/>
  <c r="AZ11" i="1"/>
  <c r="BK9" i="1"/>
  <c r="BE8" i="1"/>
  <c r="BB6" i="1"/>
  <c r="BA12" i="1"/>
  <c r="BG11" i="1"/>
  <c r="BO9" i="1"/>
  <c r="AU8" i="1"/>
  <c r="AT22" i="1"/>
  <c r="BM21" i="1"/>
  <c r="BG20" i="1"/>
  <c r="AP15" i="1"/>
  <c r="BE14" i="1"/>
  <c r="AY13" i="1"/>
  <c r="BI12" i="1"/>
  <c r="AQ12" i="1"/>
  <c r="BO11" i="1"/>
  <c r="AY11" i="1"/>
  <c r="BI10" i="1"/>
  <c r="AS10" i="1"/>
  <c r="BG9" i="1"/>
  <c r="AQ9" i="1"/>
  <c r="BS8" i="1"/>
  <c r="BC8" i="1"/>
  <c r="BM6" i="1"/>
  <c r="AQ6" i="1"/>
  <c r="BH11" i="1"/>
  <c r="BS9" i="1"/>
  <c r="AW8" i="1"/>
  <c r="BE18" i="1"/>
  <c r="AY12" i="1"/>
  <c r="AQ11" i="1"/>
  <c r="AY9" i="1"/>
  <c r="AW6" i="1"/>
  <c r="H5" i="1"/>
  <c r="BS56" i="11"/>
  <c r="BS22" i="11"/>
  <c r="BS65" i="11"/>
  <c r="BS149" i="11"/>
  <c r="BS150" i="11"/>
  <c r="BS59" i="11"/>
  <c r="BS66" i="11"/>
  <c r="BS57" i="11"/>
  <c r="BS58" i="11"/>
  <c r="BD21" i="11"/>
  <c r="BP21" i="11"/>
  <c r="BQ21" i="11"/>
  <c r="BB21" i="11"/>
  <c r="CE21" i="11"/>
  <c r="BS21" i="11"/>
  <c r="BS53" i="11"/>
  <c r="BS54" i="11"/>
  <c r="BS55" i="11"/>
  <c r="BS148" i="11"/>
  <c r="BD149" i="11"/>
  <c r="L5" i="1"/>
  <c r="N5" i="1"/>
  <c r="R5" i="1"/>
  <c r="BD148" i="11"/>
  <c r="W5" i="1"/>
  <c r="Q5" i="1"/>
  <c r="A5" i="1"/>
  <c r="E5" i="1"/>
  <c r="V5" i="1"/>
  <c r="BD54" i="11"/>
  <c r="BD53" i="11"/>
  <c r="BD57" i="11"/>
  <c r="BD150" i="11"/>
  <c r="BD55" i="11"/>
  <c r="BD66" i="11"/>
  <c r="BD59" i="11"/>
  <c r="BD56" i="11"/>
  <c r="BD65" i="11"/>
  <c r="BD58" i="11"/>
  <c r="AE5" i="1"/>
  <c r="AC5" i="1"/>
  <c r="AK5" i="1"/>
  <c r="AI5" i="1"/>
  <c r="AG5" i="1"/>
  <c r="BM5" i="1"/>
  <c r="BE5" i="1"/>
  <c r="AW5" i="1"/>
  <c r="AL5" i="1"/>
  <c r="AA5" i="1"/>
  <c r="M5" i="1"/>
  <c r="I5" i="1"/>
  <c r="BB5" i="1"/>
  <c r="AF5" i="1"/>
  <c r="BA5" i="1"/>
  <c r="AD5" i="1"/>
  <c r="X5" i="1"/>
  <c r="K5" i="1"/>
  <c r="BP5" i="1"/>
  <c r="AR5" i="1"/>
  <c r="BG5" i="1"/>
  <c r="AQ5" i="1"/>
  <c r="BN5" i="1"/>
  <c r="BT5" i="1"/>
  <c r="BL5" i="1"/>
  <c r="BD5" i="1"/>
  <c r="AV5" i="1"/>
  <c r="AJ5" i="1"/>
  <c r="BR5" i="1"/>
  <c r="AT5" i="1"/>
  <c r="BQ5" i="1"/>
  <c r="AS5" i="1"/>
  <c r="O5" i="1"/>
  <c r="G5" i="1"/>
  <c r="AZ5" i="1"/>
  <c r="BO5" i="1"/>
  <c r="Z5" i="1"/>
  <c r="P5" i="1"/>
  <c r="BF5" i="1"/>
  <c r="AP5" i="1"/>
  <c r="BS5" i="1"/>
  <c r="BK5" i="1"/>
  <c r="BC5" i="1"/>
  <c r="AU5" i="1"/>
  <c r="AH5" i="1"/>
  <c r="AB5" i="1"/>
  <c r="J5" i="1"/>
  <c r="F5" i="1"/>
  <c r="BJ5" i="1"/>
  <c r="BI5" i="1"/>
  <c r="BH5" i="1"/>
  <c r="AY5" i="1"/>
  <c r="AX5" i="1"/>
  <c r="BD22" i="11"/>
  <c r="BO148" i="11"/>
  <c r="BO55" i="11"/>
  <c r="BO57" i="11"/>
  <c r="BO150" i="11"/>
  <c r="BO58" i="11"/>
  <c r="BO56" i="11"/>
  <c r="BO149" i="11"/>
  <c r="BO59" i="11"/>
  <c r="BO54" i="11"/>
  <c r="BO65" i="11"/>
  <c r="BO53" i="11"/>
  <c r="BO66" i="11"/>
  <c r="BO22" i="11"/>
  <c r="J7" i="11"/>
  <c r="BU6" i="1"/>
  <c r="BP149" i="11"/>
  <c r="BQ149" i="11"/>
  <c r="BB149" i="11"/>
  <c r="CE149" i="11"/>
  <c r="BU12" i="1"/>
  <c r="BU11" i="1"/>
  <c r="BU9" i="1"/>
  <c r="BP148" i="11"/>
  <c r="BQ148" i="11"/>
  <c r="BB148" i="11"/>
  <c r="CE148" i="11"/>
  <c r="BT53" i="11"/>
  <c r="BU53" i="11"/>
  <c r="BT149" i="11"/>
  <c r="BU149" i="11"/>
  <c r="BV149" i="11"/>
  <c r="BT21" i="11"/>
  <c r="BU21" i="11"/>
  <c r="BV21" i="11"/>
  <c r="BT148" i="11"/>
  <c r="BU148" i="11"/>
  <c r="BT66" i="11"/>
  <c r="BU66" i="11"/>
  <c r="BT65" i="11"/>
  <c r="BU65" i="11"/>
  <c r="BT55" i="11"/>
  <c r="BU55" i="11"/>
  <c r="BV55" i="11"/>
  <c r="BW55" i="11"/>
  <c r="BT58" i="11"/>
  <c r="BU58" i="11"/>
  <c r="BT59" i="11"/>
  <c r="BT22" i="11"/>
  <c r="BU22" i="11"/>
  <c r="BV22" i="11"/>
  <c r="BT54" i="11"/>
  <c r="BU54" i="11"/>
  <c r="BT57" i="11"/>
  <c r="BU57" i="11"/>
  <c r="BT150" i="11"/>
  <c r="BU150" i="11"/>
  <c r="BV150" i="11"/>
  <c r="BT56" i="11"/>
  <c r="BU56" i="11"/>
  <c r="BP57" i="11"/>
  <c r="BQ57" i="11"/>
  <c r="BB57" i="11"/>
  <c r="CE57" i="11"/>
  <c r="BP54" i="11"/>
  <c r="BQ54" i="11"/>
  <c r="BB54" i="11"/>
  <c r="CE54" i="11"/>
  <c r="BP53" i="11"/>
  <c r="BQ53" i="11"/>
  <c r="BB53" i="11"/>
  <c r="CE53" i="11"/>
  <c r="BP65" i="11"/>
  <c r="BQ65" i="11"/>
  <c r="BB65" i="11"/>
  <c r="CE65" i="11"/>
  <c r="BP59" i="11"/>
  <c r="BQ59" i="11"/>
  <c r="BB59" i="11"/>
  <c r="CE59" i="11"/>
  <c r="BP56" i="11"/>
  <c r="BQ56" i="11"/>
  <c r="BB56" i="11"/>
  <c r="CE56" i="11"/>
  <c r="BP55" i="11"/>
  <c r="BQ55" i="11"/>
  <c r="BB55" i="11"/>
  <c r="CE55" i="11"/>
  <c r="BP66" i="11"/>
  <c r="BQ66" i="11"/>
  <c r="BB66" i="11"/>
  <c r="CE66" i="11"/>
  <c r="BP150" i="11"/>
  <c r="BQ150" i="11"/>
  <c r="BB150" i="11"/>
  <c r="CE150" i="11"/>
  <c r="BU5" i="1"/>
  <c r="BP58" i="11"/>
  <c r="BQ58" i="11"/>
  <c r="BB58" i="11"/>
  <c r="CE58" i="11"/>
  <c r="J8" i="11"/>
  <c r="BP22" i="11"/>
  <c r="BQ22" i="11"/>
  <c r="BB22" i="11"/>
  <c r="CE22" i="11"/>
  <c r="BV56" i="11"/>
  <c r="BW56" i="11"/>
  <c r="BX56" i="11"/>
  <c r="BY56" i="11"/>
  <c r="CA56" i="11"/>
  <c r="BV66" i="11"/>
  <c r="BW66" i="11"/>
  <c r="BW149" i="11"/>
  <c r="BX149" i="11"/>
  <c r="BV57" i="11"/>
  <c r="BW57" i="11"/>
  <c r="BX57" i="11"/>
  <c r="BY57" i="11"/>
  <c r="CA57" i="11"/>
  <c r="BW22" i="11"/>
  <c r="BX22" i="11"/>
  <c r="BY22" i="11"/>
  <c r="CA22" i="11"/>
  <c r="BV148" i="11"/>
  <c r="BW148" i="11"/>
  <c r="BX148" i="11"/>
  <c r="BV54" i="11"/>
  <c r="BW54" i="11"/>
  <c r="BV65" i="11"/>
  <c r="BX66" i="11"/>
  <c r="BY66" i="11"/>
  <c r="CA66" i="11"/>
  <c r="BV53" i="11"/>
  <c r="BW53" i="11"/>
  <c r="BX53" i="11"/>
  <c r="BU59" i="11"/>
  <c r="BX55" i="11"/>
  <c r="BY55" i="11"/>
  <c r="CA55" i="11"/>
  <c r="BY149" i="11"/>
  <c r="CA149" i="11"/>
  <c r="BW150" i="11"/>
  <c r="BX150" i="11"/>
  <c r="BY150" i="11"/>
  <c r="CA150" i="11"/>
  <c r="BV58" i="11"/>
  <c r="BW58" i="11"/>
  <c r="BW21" i="11"/>
  <c r="BX21" i="11"/>
  <c r="BY21" i="11"/>
  <c r="J9" i="11"/>
  <c r="BU4" i="1"/>
  <c r="BY148" i="11"/>
  <c r="CA148" i="11"/>
  <c r="BW65" i="11"/>
  <c r="BX65" i="11"/>
  <c r="BY65" i="11"/>
  <c r="CA65" i="11"/>
  <c r="BY53" i="11"/>
  <c r="CA53" i="11"/>
  <c r="BX54" i="11"/>
  <c r="BY54" i="11"/>
  <c r="CA54" i="11"/>
  <c r="BV59" i="11"/>
  <c r="BW59" i="11"/>
  <c r="BX59" i="11"/>
  <c r="BY59" i="11"/>
  <c r="CA59" i="11"/>
  <c r="CA21" i="11"/>
  <c r="BX58" i="11"/>
  <c r="BY58" i="11"/>
  <c r="CA58" i="11"/>
  <c r="J10" i="11"/>
  <c r="J12" i="11"/>
  <c r="J11" i="11"/>
  <c r="J13" i="11"/>
  <c r="J14" i="11"/>
  <c r="J15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ID#AAAAdOhHcEI
german de perosanz    (2022-07-25 17:24:29)
Los datos de cabecera son constantes para todo el mismo IdPauta</t>
        </r>
      </text>
    </comment>
    <comment ref="A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ID#AAAAdOhHcDk
german de perosanz    (2022-07-25 17:24:29)
Codigo de agrupacion de los detalles de la pauta, una pauta para todo el mismo ID, El sistema le genera un NroPauta Intero</t>
        </r>
      </text>
    </comment>
    <comment ref="H3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ID#AAAAdOhHcD4
german de perosanz    (2022-07-25 17:24:29)
El tipo de Medio define si es Pauta Otros o Calendario</t>
        </r>
      </text>
    </comment>
    <comment ref="I3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ID#AAAAdOhHcDs
german de perosanz    (2022-07-25 17:24:29)
Porcentaje de serv de agencia</t>
        </r>
      </text>
    </comment>
    <comment ref="J3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======
ID#AAAAdOhHcDc
german de perosanz    (2022-07-25 17:24:29)
Porcentaje de Recupero de Impuesto o Gastos</t>
        </r>
      </text>
    </comment>
    <comment ref="K3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======
ID#AAAAdOhHcDo
german de perosanz    (2022-07-25 17:24:29)
german de perosanz
Importe de Honorario, siempre que no tenga % de Serv Agencia</t>
        </r>
      </text>
    </comment>
    <comment ref="M3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======
ID#AAAAdOhHcEM
german de perosanz    (2022-07-25 17:24:29)
Cotizacion de la moneda si no es Moneda Local.</t>
        </r>
      </text>
    </comment>
    <comment ref="Q3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======
ID#AAAAdOhHcEA
german de perosanz    (2022-07-25 17:24:29)
Referencia Externa que figura en la factura, Ej OP del Cliente</t>
        </r>
      </text>
    </comment>
    <comment ref="AC3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======
ID#AAAAdOhHcDg
german de perosanz    (2022-07-25 17:24:29)
0 = No Aplica
1 = Orden (Compra)
2 = Pauta (Facura)
3 = OyP (Ambos)
7 = NotaCreditoCliente</t>
        </r>
      </text>
    </comment>
    <comment ref="AD3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======
ID#AAAAdOhHcD0
german de perosanz    (2022-07-25 17:24:29)
Porcentaje de descuento. 0 a 100%</t>
        </r>
      </text>
    </comment>
    <comment ref="BU3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======
ID#AAAAdOhHcD8
german de perosanz    (2022-07-25 17:24:29)
Total de control, tiene que coincidir con la suma de los dias</t>
        </r>
      </text>
    </comment>
  </commentList>
  <extLst>
    <ext uri="GoogleSheetsCustomDataVersion1">
      <go:sheetsCustomData xmlns:go="http://customooxmlschemas.google.com/" xmlns:r="http://schemas.openxmlformats.org/officeDocument/2006/relationships" r:id="rId1" roundtripDataSignature="AMtx7mgclmrY0JxBgjpcqCpS2b9IPnK2Eg=="/>
    </ext>
  </extL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drian\Documents\Mis archivos de origen de datos\dpsadrian_sql2012 Advertys_SDVMedia Anunciante.odc" keepAlive="1" name="dpsadrian_sql2012 Advertys_SDVMedia Anunciante" type="5" refreshedVersion="6" background="1" saveData="1">
    <dbPr connection="Provider=SQLOLEDB.1;Persist Security Info=True;User ID=sa;Initial Catalog=Advertys_SDVMedia;Data Source=dpsadrian\sql2012;Use Procedure for Prepare=1;Auto Translate=True;Packet Size=4096;Workstation ID=DPSADRIAN;Use Encryption for Data=False;Tag with column collation when possible=False" command="&quot;Advertys_SDVMedia&quot;.&quot;dbo&quot;.&quot;Anunciante&quot;" commandType="3"/>
  </connection>
  <connection id="2" xr16:uid="{00000000-0015-0000-FFFF-FFFF01000000}" odcFile="C:\Users\Adrian\Documents\Mis archivos de origen de datos\dpsadrian_sql2012 Advertys_SDVMedia Campania.odc" keepAlive="1" name="dpsadrian_sql2012 Advertys_SDVMedia Campania" type="5" refreshedVersion="6" background="1" saveData="1">
    <dbPr connection="Provider=SQLOLEDB.1;Persist Security Info=True;User ID=sa;Initial Catalog=Advertys_SDVMedia;Data Source=dpsadrian\sql2012;Use Procedure for Prepare=1;Auto Translate=True;Packet Size=4096;Workstation ID=DPSADRIAN;Use Encryption for Data=False;Tag with column collation when possible=False" command="&quot;Advertys_SDVMedia&quot;.&quot;dbo&quot;.&quot;Campania&quot;" commandType="3"/>
  </connection>
  <connection id="3" xr16:uid="{00000000-0015-0000-FFFF-FFFF02000000}" odcFile="C:\Users\Adrian\Documents\Mis archivos de origen de datos\dpsadrian_sql2012 Advertys_SDVMedia Cliente.odc" keepAlive="1" name="dpsadrian_sql2012 Advertys_SDVMedia Cliente" type="5" refreshedVersion="6" background="1" saveData="1">
    <dbPr connection="Provider=SQLOLEDB.1;Persist Security Info=True;User ID=sa;Initial Catalog=Advertys_SDVMedia;Data Source=dpsadrian\sql2012;Use Procedure for Prepare=1;Auto Translate=True;Packet Size=4096;Workstation ID=DPSADRIAN;Use Encryption for Data=False;Tag with column collation when possible=False" command="&quot;Advertys_SDVMedia&quot;.&quot;dbo&quot;.&quot;Cliente&quot;" commandType="3"/>
  </connection>
  <connection id="4" xr16:uid="{00000000-0015-0000-FFFF-FFFF03000000}" odcFile="C:\Users\Adrian\Documents\Mis archivos de origen de datos\dpsadrian_sql2012 Advertys_SDVMedia CondicionPago.odc" keepAlive="1" name="dpsadrian_sql2012 Advertys_SDVMedia CondicionPago" type="5" refreshedVersion="6" background="1" saveData="1">
    <dbPr connection="Provider=SQLOLEDB.1;Persist Security Info=True;User ID=sa;Initial Catalog=Advertys_SDVMedia;Data Source=dpsadrian\sql2012;Use Procedure for Prepare=1;Auto Translate=True;Packet Size=4096;Workstation ID=DPSADRIAN;Use Encryption for Data=False;Tag with column collation when possible=False" command="&quot;Advertys_SDVMedia&quot;.&quot;dbo&quot;.&quot;CondicionPago&quot;" commandType="3"/>
  </connection>
  <connection id="5" xr16:uid="{00000000-0015-0000-FFFF-FFFF04000000}" odcFile="C:\Users\Adrian\Documents\Mis archivos de origen de datos\dpsadrian_sql2012 Advertys_SDVMedia Medio2.odc" keepAlive="1" name="dpsadrian_sql2012 Advertys_SDVMedia Medio2" type="5" refreshedVersion="6" background="1" saveData="1">
    <dbPr connection="Provider=SQLOLEDB.1;Persist Security Info=True;User ID=sa;Initial Catalog=Advertys_SDVMedia;Data Source=dpsadrian\sql2012;Use Procedure for Prepare=1;Auto Translate=True;Packet Size=4096;Workstation ID=DPSADRIAN;Use Encryption for Data=False;Tag with column collation when possible=False" command="&quot;Advertys_SDVMedia&quot;.&quot;dbo&quot;.&quot;Medio&quot;" commandType="3"/>
  </connection>
  <connection id="6" xr16:uid="{00000000-0015-0000-FFFF-FFFF05000000}" odcFile="C:\Users\Adrian\Documents\Mis archivos de origen de datos\dpsadrian_sql2012 Advertys_SDVMedia Moneda.odc" keepAlive="1" name="dpsadrian_sql2012 Advertys_SDVMedia Moneda" type="5" refreshedVersion="6" background="1" saveData="1">
    <dbPr connection="Provider=SQLOLEDB.1;Persist Security Info=True;User ID=sa;Initial Catalog=Advertys_SDVMedia;Data Source=dpsadrian\sql2012;Use Procedure for Prepare=1;Auto Translate=True;Packet Size=4096;Workstation ID=DPSADRIAN;Use Encryption for Data=False;Tag with column collation when possible=False" command="&quot;Advertys_SDVMedia&quot;.&quot;dbo&quot;.&quot;Moneda&quot;" commandType="3"/>
  </connection>
  <connection id="7" xr16:uid="{00000000-0015-0000-FFFF-FFFF06000000}" odcFile="C:\Users\Adrian\Documents\Mis archivos de origen de datos\dpsadrian_sql2012 Advertys_SDVMedia Producto.odc" keepAlive="1" name="dpsadrian_sql2012 Advertys_SDVMedia Producto" type="5" refreshedVersion="6" background="1" saveData="1">
    <dbPr connection="Provider=SQLOLEDB.1;Persist Security Info=True;User ID=sa;Initial Catalog=Advertys_SDVMedia;Data Source=dpsadrian\sql2012;Use Procedure for Prepare=1;Auto Translate=True;Packet Size=4096;Workstation ID=DPSADRIAN;Use Encryption for Data=False;Tag with column collation when possible=False" command="&quot;Advertys_SDVMedia&quot;.&quot;dbo&quot;.&quot;Producto&quot;" commandType="3"/>
  </connection>
  <connection id="8" xr16:uid="{00000000-0015-0000-FFFF-FFFF07000000}" odcFile="C:\Users\Adrian\Documents\Mis archivos de origen de datos\dpsadrian_sql2012 Advertys_SDVMedia Proveedor.odc" keepAlive="1" name="dpsadrian_sql2012 Advertys_SDVMedia Proveedor" type="5" refreshedVersion="6" background="1" saveData="1">
    <dbPr connection="Provider=SQLOLEDB.1;Persist Security Info=True;User ID=sa;Initial Catalog=Advertys_SDVMedia;Data Source=dpsadrian\sql2012;Use Procedure for Prepare=1;Auto Translate=True;Packet Size=4096;Workstation ID=DPSADRIAN;Use Encryption for Data=False;Tag with column collation when possible=False" command="&quot;Advertys_SDVMedia&quot;.&quot;dbo&quot;.&quot;Proveedor&quot;" commandType="3"/>
  </connection>
  <connection id="9" xr16:uid="{00000000-0015-0000-FFFF-FFFF08000000}" odcFile="C:\Users\Adrian\Documents\Mis archivos de origen de datos\dpsadrian_sql2012 Advertys_SDVMedia TipoMedio.odc" keepAlive="1" name="dpsadrian_sql2012 Advertys_SDVMedia TipoMedio" type="5" refreshedVersion="6" background="1" saveData="1">
    <dbPr connection="Provider=SQLOLEDB.1;Persist Security Info=True;User ID=sa;Initial Catalog=Advertys_SDVMedia;Data Source=dpsadrian\sql2012;Use Procedure for Prepare=1;Auto Translate=True;Packet Size=4096;Workstation ID=DPSADRIAN;Use Encryption for Data=False;Tag with column collation when possible=False" command="&quot;Advertys_SDVMedia&quot;.&quot;dbo&quot;.&quot;TipoMedio&quot;" commandType="3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<sst xmlns="http://schemas.openxmlformats.org/spreadsheetml/2006/main" count="221" uniqueCount="193">
  <si>
    <t>Datos de Cabecera</t>
  </si>
  <si>
    <t>Detalle de Pauta</t>
  </si>
  <si>
    <t>Detalle / Programa / Ubicacion / Tema</t>
  </si>
  <si>
    <t>Tarifas</t>
  </si>
  <si>
    <t>Descuentos</t>
  </si>
  <si>
    <t>Pauta Otros</t>
  </si>
  <si>
    <t>Calendario</t>
  </si>
  <si>
    <t>Control</t>
  </si>
  <si>
    <t>IdPauta</t>
  </si>
  <si>
    <t>Cliente</t>
  </si>
  <si>
    <t>Anunciante</t>
  </si>
  <si>
    <t>Producto</t>
  </si>
  <si>
    <t>Campania</t>
  </si>
  <si>
    <t>Mes</t>
  </si>
  <si>
    <t>Año</t>
  </si>
  <si>
    <t>TipoMedio</t>
  </si>
  <si>
    <t>ServicioAgenciaMedios</t>
  </si>
  <si>
    <t>GastosMediosPorcentaje</t>
  </si>
  <si>
    <t>Honorario</t>
  </si>
  <si>
    <t>CondicionPago</t>
  </si>
  <si>
    <t>Cotiza</t>
  </si>
  <si>
    <t>Moneda</t>
  </si>
  <si>
    <t>TextoCabecera</t>
  </si>
  <si>
    <t>Obs</t>
  </si>
  <si>
    <t>ReferenciaExterna</t>
  </si>
  <si>
    <t>Medio</t>
  </si>
  <si>
    <t>ProveedorOrden</t>
  </si>
  <si>
    <t>ProgramaEnAire</t>
  </si>
  <si>
    <t>TemaAPautar</t>
  </si>
  <si>
    <t>Descripcion</t>
  </si>
  <si>
    <t>DescripcionTema</t>
  </si>
  <si>
    <t>DuracionTema</t>
  </si>
  <si>
    <t>Rating</t>
  </si>
  <si>
    <t>TarifaBrutaPauta</t>
  </si>
  <si>
    <t>TarifaBrutaOrden</t>
  </si>
  <si>
    <t>ConvenioMedios</t>
  </si>
  <si>
    <t>TipoDto1</t>
  </si>
  <si>
    <t>Descuento1</t>
  </si>
  <si>
    <t>TipoDto2</t>
  </si>
  <si>
    <t>Descuento2</t>
  </si>
  <si>
    <t>TipoDto3</t>
  </si>
  <si>
    <t>Descuento3</t>
  </si>
  <si>
    <t>TipoDto4</t>
  </si>
  <si>
    <t>Descuento4</t>
  </si>
  <si>
    <t>TipoDto5</t>
  </si>
  <si>
    <t>Descuento5</t>
  </si>
  <si>
    <t>FechaInicio</t>
  </si>
  <si>
    <t>FechaFin</t>
  </si>
  <si>
    <t>OtrosDatos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</si>
  <si>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</si>
  <si>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</si>
  <si>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</si>
  <si>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</si>
  <si>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</si>
  <si>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</si>
  <si>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</si>
  <si>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</si>
  <si>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</si>
  <si>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</si>
  <si>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</si>
  <si>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</si>
  <si>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</si>
  <si>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</si>
  <si>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</si>
  <si>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</si>
  <si>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</si>
  <si>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</si>
  <si>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</si>
  <si>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</si>
  <si>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</si>
  <si>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</si>
  <si>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</si>
  <si>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</si>
  <si>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</si>
  <si>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</si>
  <si>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</si>
  <si>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</si>
  <si>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</si>
  <si>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</si>
  <si>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</si>
  <si>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TOTALAVISOS</t>
  </si>
  <si>
    <t>CABECERA</t>
  </si>
  <si>
    <t>select IdPauta, Cliente, Anunciante, Producto, Campania, Mes, Año, NroPauta, TipoMedio, ServicioAgenciaMedios, GastosMediosPorcentaje, Honorario, CondicionPago, Cotiza, Moneda, TextoCabecera, Obs, ReferenciaExterna</t>
  </si>
  <si>
    <t>from Pauta</t>
  </si>
  <si>
    <t>DETALLE</t>
  </si>
  <si>
    <t xml:space="preserve">select </t>
  </si>
  <si>
    <t xml:space="preserve">Medio, ProveedorOrden, </t>
  </si>
  <si>
    <t xml:space="preserve">ProgramaEnAire, TemaAPautar, Descripcion, DescripcionTema, DuracionTema, Rating, </t>
  </si>
  <si>
    <t xml:space="preserve">TarifaBrutaPauta, TarifaBrutaOrden, ConvenioMedios, </t>
  </si>
  <si>
    <t>TipoDto1, Descuento1, TipoDto2, Descuento2, TipoDto3, Descuento3, TipoDto4, Descuento4, TipoDto5, Descuento5,</t>
  </si>
  <si>
    <t>FechaInicio, FechaFin, OtrosDatos,</t>
  </si>
  <si>
    <t xml:space="preserve">D01, D02, D03, D04, D05, D06, D07, D08, D09, D10, D11, D12, D13, D14, D15, D16, D17, D18, D19, D20, D21, D22, D23, D24, D25, D26, D27, D28, D29, D30, D31, </t>
  </si>
  <si>
    <t>Cantidad</t>
  </si>
  <si>
    <t>from PautaDetalle</t>
  </si>
  <si>
    <t>IdCliente</t>
  </si>
  <si>
    <t>Nombre</t>
  </si>
  <si>
    <t>IdAnunciante</t>
  </si>
  <si>
    <t>IdProducto</t>
  </si>
  <si>
    <t>IdMedio</t>
  </si>
  <si>
    <t>IdProveedor</t>
  </si>
  <si>
    <t>Campaña</t>
  </si>
  <si>
    <t>Gastos Medios %</t>
  </si>
  <si>
    <t>Servicio de agencia %</t>
  </si>
  <si>
    <t>Honorarios %</t>
  </si>
  <si>
    <t>Condición de Pago</t>
  </si>
  <si>
    <t>Observación</t>
  </si>
  <si>
    <t>Referencia externa</t>
  </si>
  <si>
    <t>IdCondicionPago</t>
  </si>
  <si>
    <t>IdTipoMedio</t>
  </si>
  <si>
    <t>Proveedor</t>
  </si>
  <si>
    <t>Texto Cabecera</t>
  </si>
  <si>
    <t>IdMoneda</t>
  </si>
  <si>
    <t>IMPORTACIÓN DE PAUTAS DE MEDIOS</t>
  </si>
  <si>
    <t>Convenio</t>
  </si>
  <si>
    <t>Nombre Descuento</t>
  </si>
  <si>
    <t>ID</t>
  </si>
  <si>
    <t>Ord</t>
  </si>
  <si>
    <t>Pau</t>
  </si>
  <si>
    <t>OyP</t>
  </si>
  <si>
    <t>NC Cliente</t>
  </si>
  <si>
    <t>NC Proveedor</t>
  </si>
  <si>
    <t>Total de avisos</t>
  </si>
  <si>
    <t>Subtotal</t>
  </si>
  <si>
    <t>Anunciante (*)</t>
  </si>
  <si>
    <t>Cliente (*)</t>
  </si>
  <si>
    <t>Producto (*)</t>
  </si>
  <si>
    <t>Mes (*)</t>
  </si>
  <si>
    <t>Año (*)</t>
  </si>
  <si>
    <t>Tipo de Medio (*)</t>
  </si>
  <si>
    <t>Moneda (*)</t>
  </si>
  <si>
    <t>Medio (*)</t>
  </si>
  <si>
    <t>Tarifa Bruta Pauta (*)</t>
  </si>
  <si>
    <t>Tarifa Bruta Orden (*)</t>
  </si>
  <si>
    <t>Duración Tema(*)</t>
  </si>
  <si>
    <t>Dto1</t>
  </si>
  <si>
    <t>Dto2</t>
  </si>
  <si>
    <t>Dto3</t>
  </si>
  <si>
    <t>Dto4</t>
  </si>
  <si>
    <t>Dto5</t>
  </si>
  <si>
    <t>%1</t>
  </si>
  <si>
    <t>%2</t>
  </si>
  <si>
    <t>%3</t>
  </si>
  <si>
    <t>%4</t>
  </si>
  <si>
    <t>%5</t>
  </si>
  <si>
    <t>Avisos</t>
  </si>
  <si>
    <t>Datos cabecera</t>
  </si>
  <si>
    <t>Datos items</t>
  </si>
  <si>
    <t>Tarifa</t>
  </si>
  <si>
    <t>Dsc1</t>
  </si>
  <si>
    <t>Dsc2</t>
  </si>
  <si>
    <t>Dsc3</t>
  </si>
  <si>
    <t>Dsc4</t>
  </si>
  <si>
    <t>Dsc5</t>
  </si>
  <si>
    <t>%</t>
  </si>
  <si>
    <t>Tot descuento</t>
  </si>
  <si>
    <t>Item con descuento</t>
  </si>
  <si>
    <t>Total</t>
  </si>
  <si>
    <t>Servicio de Agencia</t>
  </si>
  <si>
    <t>Recupero de Gastos</t>
  </si>
  <si>
    <t>Honorarios</t>
  </si>
  <si>
    <t>Subtotal 1</t>
  </si>
  <si>
    <t>Subtotal 2</t>
  </si>
  <si>
    <t>Total General</t>
  </si>
  <si>
    <t>Totales</t>
  </si>
  <si>
    <t>(*) Datos obligatorios</t>
  </si>
  <si>
    <t>Total Item</t>
  </si>
  <si>
    <t>IdCampania</t>
  </si>
  <si>
    <t>Programa (*)</t>
  </si>
  <si>
    <t>Tema(*)</t>
  </si>
  <si>
    <t>Plaza</t>
  </si>
  <si>
    <t>Nombrecompuesto</t>
  </si>
  <si>
    <t>Nombre plaza</t>
  </si>
  <si>
    <t>Cotización (*)</t>
  </si>
  <si>
    <t>Rent</t>
  </si>
  <si>
    <t>Bruto</t>
  </si>
  <si>
    <t>Desc 1</t>
  </si>
  <si>
    <t>Desc 2</t>
  </si>
  <si>
    <t>Desc 3</t>
  </si>
  <si>
    <t>Desc 4</t>
  </si>
  <si>
    <t>Desc 5</t>
  </si>
  <si>
    <t>Neto</t>
  </si>
  <si>
    <t>$</t>
  </si>
  <si>
    <t xml:space="preserve">Agencia </t>
  </si>
  <si>
    <t>Tag</t>
  </si>
  <si>
    <t>IdAgencia</t>
  </si>
  <si>
    <t>Agencia</t>
  </si>
  <si>
    <t>IdPlaza</t>
  </si>
  <si>
    <t>IdTag</t>
  </si>
  <si>
    <t>Medios</t>
  </si>
  <si>
    <t>IdProgramaenAire</t>
  </si>
  <si>
    <t>TarifaOrden</t>
  </si>
  <si>
    <t>TarifaFactura</t>
  </si>
  <si>
    <t>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</si>
</sst>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_-[$$-2C0A]\ * #,##0.00_-;\-[$$-2C0A]\ * #,##0.00_-;_-[$$-2C0A]\ * &quot;-&quot;??_-;_-@_-"/>
  </numFmts>
  <fonts count="4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2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DE9D9"/>
        <bgColor rgb="FFFDE9D9"/>
      </patternFill>
    </fill>
    <fill>
      <patternFill patternType="solid">
        <fgColor rgb="FFFBD4B4"/>
        <bgColor rgb="FFFBD4B4"/>
      </patternFill>
    </fill>
    <fill>
      <patternFill patternType="solid">
        <fgColor rgb="FFE36C09"/>
        <bgColor rgb="FFE36C09"/>
      </patternFill>
    </fill>
    <fill>
      <patternFill patternType="solid">
        <fgColor rgb="FFDAEEF3"/>
        <bgColor rgb="FFDAEEF3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9013336588644"/>
        <bgColor theme="4" tint="0.79989013336588644"/>
      </patternFill>
    </fill>
    <fill>
      <patternFill patternType="solid">
        <fgColor theme="7" tint="-0.249977111117893"/>
        <bgColor indexed="64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4" tint="0.39988402966399123"/>
      </left>
      <right/>
      <top style="thin">
        <color theme="4" tint="0.39988402966399123"/>
      </top>
      <bottom style="thin">
        <color theme="4" tint="0.3998840296639912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88402966399123"/>
      </top>
      <bottom/>
      <diagonal/>
    </border>
  </borders>
  <cellStyleXfs count="2">
    <xf numFmtId="0" fontId="0" fillId="0" borderId="0" applyAlignment="0"/>
    <xf numFmtId="9" fontId="37" fillId="0" borderId="0" applyAlignment="0"/>
  </cellStyleXfs>
  <cellXfs count="137">
    <xf numFmtId="0" fontId="0" fillId="0" borderId="0" xfId="0" applyAlignment="1"/>
    <xf numFmtId="0" fontId="22" fillId="4" borderId="10" xfId="0" applyFont="1" applyFill="1" applyBorder="1" applyAlignment="1">
      <alignment horizontal="center"/>
    </xf>
    <xf numFmtId="0" fontId="25" fillId="0" borderId="0" xfId="0" applyFont="1"/>
    <xf numFmtId="0" fontId="25" fillId="7" borderId="10" xfId="0" applyFont="1" applyFill="1" applyBorder="1"/>
    <xf numFmtId="0" fontId="23" fillId="7" borderId="10" xfId="0" applyFont="1" applyFill="1" applyBorder="1"/>
    <xf numFmtId="0" fontId="26" fillId="0" borderId="0" xfId="0" applyFont="1"/>
    <xf numFmtId="0" fontId="26" fillId="0" borderId="0" xfId="0" applyFont="1" applyAlignment="1"/>
    <xf numFmtId="0" fontId="18" fillId="0" borderId="0" xfId="0" applyFont="1" applyAlignment="1"/>
    <xf numFmtId="0" fontId="17" fillId="0" borderId="0" xfId="0" applyFont="1"/>
    <xf numFmtId="0" fontId="16" fillId="0" borderId="0" xfId="0" applyFont="1" applyAlignment="1"/>
    <xf numFmtId="0" fontId="15" fillId="0" borderId="0" xfId="0" applyFont="1" applyAlignment="1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0" xfId="0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4" fillId="0" borderId="0" xfId="0" applyFont="1" applyAlignment="1"/>
    <xf numFmtId="0" fontId="0" fillId="0" borderId="30" xfId="0" applyBorder="1" applyAlignment="1"/>
    <xf numFmtId="0" fontId="14" fillId="0" borderId="10" xfId="0" applyFont="1" applyBorder="1" applyAlignment="1"/>
    <xf numFmtId="0" fontId="28" fillId="0" borderId="11" xfId="0" applyFont="1" applyBorder="1" applyAlignment="1">
      <alignment horizontal="center" vertical="center"/>
    </xf>
    <xf numFmtId="0" fontId="0" fillId="0" borderId="27" xfId="0" applyBorder="1" applyAlignment="1"/>
    <xf numFmtId="0" fontId="28" fillId="0" borderId="30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31" fillId="8" borderId="23" xfId="0" applyFont="1" applyFill="1" applyBorder="1" applyAlignment="1">
      <alignment horizontal="center"/>
    </xf>
    <xf numFmtId="9" fontId="31" fillId="8" borderId="24" xfId="0" quotePrefix="1" applyNumberFormat="1" applyFont="1" applyFill="1" applyBorder="1" applyAlignment="1">
      <alignment horizontal="center"/>
    </xf>
    <xf numFmtId="0" fontId="31" fillId="8" borderId="26" xfId="0" applyFont="1" applyFill="1" applyBorder="1" applyAlignment="1">
      <alignment horizontal="center" vertical="center"/>
    </xf>
    <xf numFmtId="0" fontId="33" fillId="8" borderId="24" xfId="0" applyFont="1" applyFill="1" applyBorder="1" applyAlignment="1">
      <alignment horizontal="center" vertical="center"/>
    </xf>
    <xf numFmtId="0" fontId="13" fillId="0" borderId="0" xfId="0" applyFont="1" applyAlignment="1"/>
    <xf numFmtId="0" fontId="33" fillId="8" borderId="25" xfId="0" applyFont="1" applyFill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35" xfId="0" applyFont="1" applyBorder="1" applyAlignment="1">
      <alignment horizontal="center" vertical="center"/>
    </xf>
    <xf numFmtId="2" fontId="26" fillId="0" borderId="0" xfId="0" applyNumberFormat="1" applyFont="1"/>
    <xf numFmtId="0" fontId="31" fillId="8" borderId="24" xfId="0" applyFont="1" applyFill="1" applyBorder="1" applyAlignment="1">
      <alignment horizontal="center"/>
    </xf>
    <xf numFmtId="0" fontId="31" fillId="8" borderId="25" xfId="0" applyFont="1" applyFill="1" applyBorder="1" applyAlignment="1">
      <alignment horizontal="center" vertical="center"/>
    </xf>
    <xf numFmtId="0" fontId="33" fillId="8" borderId="36" xfId="0" applyFont="1" applyFill="1" applyBorder="1" applyAlignment="1">
      <alignment horizontal="center"/>
    </xf>
    <xf numFmtId="164" fontId="0" fillId="0" borderId="28" xfId="0" applyNumberFormat="1" applyBorder="1" applyAlignment="1"/>
    <xf numFmtId="164" fontId="0" fillId="0" borderId="34" xfId="0" applyNumberFormat="1" applyBorder="1" applyAlignment="1"/>
    <xf numFmtId="0" fontId="0" fillId="0" borderId="11" xfId="0" applyBorder="1" applyAlignment="1">
      <alignment horizontal="center"/>
    </xf>
    <xf numFmtId="0" fontId="0" fillId="0" borderId="30" xfId="0" applyBorder="1" applyAlignment="1">
      <alignment horizontal="center"/>
    </xf>
    <xf numFmtId="0" fontId="14" fillId="0" borderId="10" xfId="0" applyFont="1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34" fillId="10" borderId="38" xfId="0" applyFont="1" applyFill="1" applyBorder="1"/>
    <xf numFmtId="0" fontId="27" fillId="0" borderId="18" xfId="0" applyFont="1" applyBorder="1" applyAlignment="1">
      <alignment horizontal="left" indent="10"/>
    </xf>
    <xf numFmtId="0" fontId="14" fillId="0" borderId="18" xfId="0" applyFont="1" applyBorder="1" applyAlignment="1">
      <alignment horizontal="left" indent="10"/>
    </xf>
    <xf numFmtId="0" fontId="0" fillId="0" borderId="18" xfId="0" applyBorder="1" applyAlignment="1">
      <alignment horizontal="left" indent="10"/>
    </xf>
    <xf numFmtId="0" fontId="27" fillId="0" borderId="10" xfId="0" applyFont="1" applyBorder="1" applyAlignment="1">
      <alignment horizontal="center"/>
    </xf>
    <xf numFmtId="0" fontId="11" fillId="0" borderId="0" xfId="0" applyFont="1" applyAlignment="1"/>
    <xf numFmtId="0" fontId="11" fillId="0" borderId="11" xfId="0" applyFont="1" applyBorder="1" applyAlignment="1">
      <alignment horizontal="center"/>
    </xf>
    <xf numFmtId="0" fontId="10" fillId="0" borderId="0" xfId="0" applyFont="1" applyAlignment="1"/>
    <xf numFmtId="0" fontId="9" fillId="0" borderId="11" xfId="0" applyFont="1" applyBorder="1" applyAlignment="1">
      <alignment horizontal="center"/>
    </xf>
    <xf numFmtId="0" fontId="8" fillId="0" borderId="0" xfId="0" applyFont="1" applyAlignment="1"/>
    <xf numFmtId="0" fontId="35" fillId="0" borderId="12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5" fillId="0" borderId="11" xfId="0" applyFont="1" applyBorder="1" applyAlignment="1">
      <alignment horizontal="center"/>
    </xf>
    <xf numFmtId="0" fontId="30" fillId="12" borderId="27" xfId="0" applyFont="1" applyFill="1" applyBorder="1" applyAlignment="1">
      <alignment horizontal="center"/>
    </xf>
    <xf numFmtId="164" fontId="30" fillId="12" borderId="28" xfId="0" applyNumberFormat="1" applyFont="1" applyFill="1" applyBorder="1" applyAlignment="1"/>
    <xf numFmtId="0" fontId="26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7" fillId="0" borderId="27" xfId="0" applyFont="1" applyBorder="1" applyAlignment="1"/>
    <xf numFmtId="0" fontId="6" fillId="0" borderId="0" xfId="0" applyFont="1" applyAlignment="1"/>
    <xf numFmtId="2" fontId="0" fillId="0" borderId="11" xfId="0" applyNumberFormat="1" applyBorder="1" applyAlignment="1">
      <alignment horizontal="center"/>
    </xf>
    <xf numFmtId="0" fontId="5" fillId="0" borderId="10" xfId="0" applyFont="1" applyBorder="1" applyAlignment="1">
      <alignment horizontal="left" indent="1"/>
    </xf>
    <xf numFmtId="0" fontId="27" fillId="15" borderId="0" xfId="0" applyFont="1" applyFill="1" applyAlignment="1">
      <alignment horizontal="center"/>
    </xf>
    <xf numFmtId="0" fontId="31" fillId="14" borderId="0" xfId="0" applyFont="1" applyFill="1" applyAlignment="1">
      <alignment horizontal="center" vertical="center"/>
    </xf>
    <xf numFmtId="165" fontId="27" fillId="0" borderId="0" xfId="0" applyNumberFormat="1" applyFont="1" applyAlignment="1"/>
    <xf numFmtId="165" fontId="38" fillId="0" borderId="0" xfId="0" applyNumberFormat="1" applyFont="1" applyAlignment="1"/>
    <xf numFmtId="165" fontId="39" fillId="0" borderId="0" xfId="0" applyNumberFormat="1" applyFont="1" applyAlignment="1"/>
    <xf numFmtId="165" fontId="40" fillId="0" borderId="0" xfId="0" applyNumberFormat="1" applyFont="1" applyAlignment="1"/>
    <xf numFmtId="10" fontId="0" fillId="0" borderId="0" xfId="1" applyNumberFormat="1" applyFont="1" applyAlignment="1"/>
    <xf numFmtId="165" fontId="27" fillId="0" borderId="39" xfId="0" applyNumberFormat="1" applyFont="1" applyBorder="1" applyAlignment="1"/>
    <xf numFmtId="165" fontId="38" fillId="0" borderId="39" xfId="0" applyNumberFormat="1" applyFont="1" applyBorder="1" applyAlignment="1"/>
    <xf numFmtId="165" fontId="39" fillId="0" borderId="39" xfId="0" applyNumberFormat="1" applyFont="1" applyBorder="1" applyAlignment="1"/>
    <xf numFmtId="0" fontId="4" fillId="0" borderId="0" xfId="0" applyFont="1" applyAlignment="1"/>
    <xf numFmtId="0" fontId="4" fillId="16" borderId="40" xfId="0" applyFont="1" applyFill="1" applyBorder="1"/>
    <xf numFmtId="0" fontId="4" fillId="0" borderId="40" xfId="0" applyFont="1" applyBorder="1"/>
    <xf numFmtId="0" fontId="31" fillId="10" borderId="10" xfId="0" applyFont="1" applyFill="1" applyBorder="1" applyAlignment="1">
      <alignment horizontal="center"/>
    </xf>
    <xf numFmtId="22" fontId="8" fillId="0" borderId="0" xfId="0" applyNumberFormat="1" applyFont="1" applyAlignment="1"/>
    <xf numFmtId="22" fontId="0" fillId="0" borderId="0" xfId="0" applyNumberFormat="1" applyAlignment="1"/>
    <xf numFmtId="0" fontId="3" fillId="0" borderId="11" xfId="0" applyFont="1" applyBorder="1" applyAlignment="1"/>
    <xf numFmtId="0" fontId="0" fillId="0" borderId="10" xfId="0" applyBorder="1" applyAlignment="1">
      <alignment horizontal="left"/>
    </xf>
    <xf numFmtId="0" fontId="41" fillId="11" borderId="29" xfId="0" applyFont="1" applyFill="1" applyBorder="1" applyAlignment="1">
      <alignment horizontal="center"/>
    </xf>
    <xf numFmtId="164" fontId="41" fillId="11" borderId="34" xfId="0" applyNumberFormat="1" applyFont="1" applyFill="1" applyBorder="1" applyAlignment="1"/>
    <xf numFmtId="0" fontId="31" fillId="17" borderId="11" xfId="0" applyFont="1" applyFill="1" applyBorder="1" applyAlignment="1">
      <alignment horizontal="center"/>
    </xf>
    <xf numFmtId="164" fontId="0" fillId="0" borderId="11" xfId="0" applyNumberFormat="1" applyBorder="1" applyAlignment="1"/>
    <xf numFmtId="0" fontId="36" fillId="12" borderId="23" xfId="0" applyFont="1" applyFill="1" applyBorder="1" applyAlignment="1">
      <alignment horizontal="center"/>
    </xf>
    <xf numFmtId="0" fontId="36" fillId="12" borderId="26" xfId="0" applyFont="1" applyFill="1" applyBorder="1" applyAlignment="1"/>
    <xf numFmtId="0" fontId="29" fillId="12" borderId="27" xfId="0" applyFont="1" applyFill="1" applyBorder="1" applyAlignment="1">
      <alignment horizontal="center"/>
    </xf>
    <xf numFmtId="164" fontId="29" fillId="12" borderId="28" xfId="0" applyNumberFormat="1" applyFont="1" applyFill="1" applyBorder="1" applyAlignment="1"/>
    <xf numFmtId="0" fontId="31" fillId="9" borderId="11" xfId="0" applyFont="1" applyFill="1" applyBorder="1" applyAlignment="1"/>
    <xf numFmtId="0" fontId="2" fillId="0" borderId="11" xfId="0" applyFont="1" applyBorder="1" applyAlignment="1"/>
    <xf numFmtId="0" fontId="1" fillId="0" borderId="11" xfId="0" applyFont="1" applyBorder="1" applyAlignment="1"/>
    <xf numFmtId="0" fontId="42" fillId="0" borderId="0" xfId="0" applyFont="1" applyAlignment="1"/>
    <xf numFmtId="0" fontId="43" fillId="0" borderId="0" xfId="0" applyFont="1" applyAlignment="1"/>
    <xf numFmtId="0" fontId="1" fillId="0" borderId="0" xfId="0" applyFont="1" applyAlignment="1"/>
    <xf numFmtId="0" fontId="19" fillId="2" borderId="1" xfId="0" applyFont="1" applyFill="1" applyBorder="1" applyAlignment="1">
      <alignment horizontal="center" vertical="center"/>
    </xf>
    <xf numFmtId="0" fontId="20" fillId="0" borderId="2" xfId="0" applyFont="1" applyBorder="1"/>
    <xf numFmtId="0" fontId="20" fillId="0" borderId="3" xfId="0" applyFont="1" applyBorder="1"/>
    <xf numFmtId="0" fontId="20" fillId="0" borderId="7" xfId="0" applyFont="1" applyBorder="1"/>
    <xf numFmtId="0" fontId="20" fillId="0" borderId="8" xfId="0" applyFont="1" applyBorder="1"/>
    <xf numFmtId="0" fontId="20" fillId="0" borderId="9" xfId="0" applyFont="1" applyBorder="1"/>
    <xf numFmtId="0" fontId="21" fillId="3" borderId="4" xfId="0" applyFont="1" applyFill="1" applyBorder="1" applyAlignment="1">
      <alignment horizontal="center"/>
    </xf>
    <xf numFmtId="0" fontId="20" fillId="0" borderId="5" xfId="0" applyFont="1" applyBorder="1"/>
    <xf numFmtId="0" fontId="20" fillId="0" borderId="6" xfId="0" applyFont="1" applyBorder="1"/>
    <xf numFmtId="0" fontId="22" fillId="4" borderId="4" xfId="0" applyFont="1" applyFill="1" applyBorder="1" applyAlignment="1">
      <alignment horizontal="center"/>
    </xf>
    <xf numFmtId="0" fontId="23" fillId="5" borderId="4" xfId="0" applyFont="1" applyFill="1" applyBorder="1" applyAlignment="1">
      <alignment horizontal="center"/>
    </xf>
    <xf numFmtId="0" fontId="23" fillId="4" borderId="4" xfId="0" applyFont="1" applyFill="1" applyBorder="1" applyAlignment="1">
      <alignment horizontal="center"/>
    </xf>
    <xf numFmtId="0" fontId="24" fillId="6" borderId="4" xfId="0" applyFon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31" fillId="13" borderId="0" xfId="0" applyFont="1" applyFill="1" applyAlignment="1">
      <alignment horizontal="center"/>
    </xf>
    <xf numFmtId="0" fontId="31" fillId="14" borderId="0" xfId="0" applyFont="1" applyFill="1" applyAlignment="1">
      <alignment horizontal="center" vertical="center"/>
    </xf>
    <xf numFmtId="0" fontId="31" fillId="9" borderId="31" xfId="0" applyFont="1" applyFill="1" applyBorder="1" applyAlignment="1">
      <alignment horizontal="center"/>
    </xf>
    <xf numFmtId="0" fontId="31" fillId="9" borderId="33" xfId="0" applyFont="1" applyFill="1" applyBorder="1" applyAlignment="1">
      <alignment horizontal="center"/>
    </xf>
    <xf numFmtId="0" fontId="32" fillId="9" borderId="31" xfId="0" applyFont="1" applyFill="1" applyBorder="1" applyAlignment="1">
      <alignment horizontal="center" vertical="center"/>
    </xf>
    <xf numFmtId="0" fontId="32" fillId="9" borderId="32" xfId="0" applyFont="1" applyFill="1" applyBorder="1" applyAlignment="1">
      <alignment horizontal="center" vertical="center"/>
    </xf>
    <xf numFmtId="0" fontId="32" fillId="9" borderId="33" xfId="0" applyFont="1" applyFill="1" applyBorder="1" applyAlignment="1">
      <alignment horizontal="center" vertical="center"/>
    </xf>
    <xf numFmtId="0" fontId="31" fillId="9" borderId="31" xfId="0" applyFont="1" applyFill="1" applyBorder="1" applyAlignment="1">
      <alignment horizontal="center" vertical="center"/>
    </xf>
    <xf numFmtId="0" fontId="31" fillId="9" borderId="32" xfId="0" applyFont="1" applyFill="1" applyBorder="1" applyAlignment="1">
      <alignment horizontal="center" vertical="center"/>
    </xf>
    <xf numFmtId="0" fontId="31" fillId="9" borderId="33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31" fillId="8" borderId="25" xfId="0" applyFont="1" applyFill="1" applyBorder="1" applyAlignment="1" applyProtection="1">
      <alignment horizontal="center"/>
      <protection locked="0"/>
    </xf>
    <xf numFmtId="0" fontId="31" fillId="8" borderId="37" xfId="0" applyFont="1" applyFill="1" applyBorder="1" applyAlignment="1" applyProtection="1">
      <alignment horizontal="center"/>
      <protection locked="0"/>
    </xf>
    <xf numFmtId="0" fontId="31" fillId="9" borderId="15" xfId="0" applyFont="1" applyFill="1" applyBorder="1" applyAlignment="1">
      <alignment horizontal="center"/>
    </xf>
    <xf numFmtId="0" fontId="31" fillId="9" borderId="16" xfId="0" applyFont="1" applyFill="1" applyBorder="1" applyAlignment="1">
      <alignment horizontal="center"/>
    </xf>
    <xf numFmtId="0" fontId="31" fillId="9" borderId="1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89013336588644"/>
          <bgColor theme="4" tint="0.7998901333658864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716280</xdr:colOff>
      <xdr:row>39</xdr:row>
      <xdr:rowOff>38100</xdr:rowOff>
    </xdr:to>
    <xdr:sp macro="" textlink="">
      <xdr:nvSpPr>
        <xdr:cNvPr id="1038" name="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590550</xdr:colOff>
      <xdr:row>48</xdr:row>
      <xdr:rowOff>38100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C18EE9FE-4D7F-9847-6665-F21B8CD87152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590550</xdr:colOff>
      <xdr:row>48</xdr:row>
      <xdr:rowOff>38100</xdr:rowOff>
    </xdr:to>
    <xdr:sp macro="" textlink="">
      <xdr:nvSpPr>
        <xdr:cNvPr id="3" name="202" hidden="1">
          <a:extLst>
            <a:ext uri="{FF2B5EF4-FFF2-40B4-BE49-F238E27FC236}">
              <a16:creationId xmlns:a16="http://schemas.microsoft.com/office/drawing/2014/main" id="{F2330899-E287-A038-4571-B400AC9A565A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0</xdr:row>
      <xdr:rowOff>67735</xdr:rowOff>
    </xdr:from>
    <xdr:to>
      <xdr:col>1</xdr:col>
      <xdr:colOff>1168308</xdr:colOff>
      <xdr:row>1</xdr:row>
      <xdr:rowOff>330202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733" y="67735"/>
          <a:ext cx="990508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2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4" name="Pictur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sadrian_sql2012 Advertys_SDVMedia Moneda" connectionId="6" xr16:uid="{00000000-0016-0000-0200-000000000000}" autoFormatId="16" applyNumberFormats="0" applyBorderFormats="0" applyFontFormats="0" applyPatternFormats="0" applyAlignmentFormats="0" applyWidthHeightFormats="0">
  <queryTableRefresh nextId="10">
    <queryTableFields count="2">
      <queryTableField id="2" name="Nombre" tableColumnId="2"/>
      <queryTableField id="1" name="IdMoneda" tableColumnId="1"/>
    </queryTableFields>
    <queryTableDeletedFields count="6">
      <deletedField name="CodigoAfip"/>
      <deletedField name="CotizacionDolar"/>
      <deletedField name="CotizacionEuro"/>
      <deletedField name="Interface1"/>
      <deletedField name="Interface2"/>
      <deletedField name="NoCalculaDiferenciaCambio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sadrian_sql2012 Advertys_SDVMedia Cliente" connectionId="3" xr16:uid="{00000000-0016-0000-0600-000001000000}" autoFormatId="16" applyNumberFormats="0" applyBorderFormats="0" applyFontFormats="0" applyPatternFormats="0" applyAlignmentFormats="0" applyWidthHeightFormats="0">
  <queryTableRefresh nextId="48">
    <queryTableFields count="2">
      <queryTableField id="2" name="Nombre" tableColumnId="2"/>
      <queryTableField id="1" name="IdCliente" tableColumnId="1"/>
    </queryTableFields>
    <queryTableDeletedFields count="44">
      <deletedField name="TipoCliente"/>
      <deletedField name="Anunciante"/>
      <deletedField name="TipoIva"/>
      <deletedField name="Cuit"/>
      <deletedField name="Habilitado"/>
      <deletedField name="DatosGenerales"/>
      <deletedField name="Atencion"/>
      <deletedField name="GrupoCliente"/>
      <deletedField name="PercibeIBJuridiccion1"/>
      <deletedField name="PercibeIBJuridiccion2"/>
      <deletedField name="PercibeIva"/>
      <deletedField name="MaximoCredito"/>
      <deletedField name="CondicionPago"/>
      <deletedField name="PautaJuntoSeparado"/>
      <deletedField name="FacturaJuntoSeparado"/>
      <deletedField name="BrutoNeto"/>
      <deletedField name="TipoDocumento"/>
      <deletedField name="UsuarioAlta"/>
      <deletedField name="FechaAlta"/>
      <deletedField name="UsuarioBaja"/>
      <deletedField name="FechaBaja"/>
      <deletedField name="UsuarioAutoriza"/>
      <deletedField name="FechaAutoriza"/>
      <deletedField name="NotaCreditoOrden"/>
      <deletedField name="EntregarFacturaA"/>
      <deletedField name="FactCHGiroRecept"/>
      <deletedField name="GiroCH"/>
      <deletedField name="Interface1"/>
      <deletedField name="Interface2"/>
      <deletedField name="ExigeReferenciaExterna"/>
      <deletedField name="PorcentajeImpuestoMunicipal"/>
      <deletedField name="CalculaImpuestoMunicipalSobreSA"/>
      <deletedField name="PorcentajeImpuestoProduccion"/>
      <deletedField name="Giro"/>
      <deletedField name="Moneda"/>
      <deletedField name="Notas"/>
      <deletedField name="MailReclamo"/>
      <deletedField name="GranContribuyente"/>
      <deletedField name="CBU"/>
      <deletedField name="FechaVtoCertificadoIVAPer"/>
      <deletedField name="FceOpcional27"/>
      <deletedField name="ServicioReclamoDeuda"/>
      <deletedField name="ServicioFacturaVenceHoy"/>
      <deletedField name="FechaVtoCertificadoPercepIVA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sadrian_sql2012 Advertys_SDVMedia Anunciante" connectionId="1" xr16:uid="{00000000-0016-0000-0700-000002000000}" autoFormatId="16" applyNumberFormats="0" applyBorderFormats="0" applyFontFormats="0" applyPatternFormats="0" applyAlignmentFormats="0" applyWidthHeightFormats="0">
  <queryTableRefresh nextId="9">
    <queryTableFields count="2">
      <queryTableField id="2" name="Nombre" tableColumnId="2"/>
      <queryTableField id="1" name="IdAnunciante" tableColumnId="1"/>
    </queryTableFields>
    <queryTableDeletedFields count="5">
      <deletedField name="GrupoAnunciante"/>
      <deletedField name="MaxNroOTAnunciante"/>
      <deletedField name="Habilitado"/>
      <deletedField name="Interface1"/>
      <deletedField name="Interface2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sadrian_sql2012 Advertys_SDVMedia Producto" connectionId="7" xr16:uid="{00000000-0016-0000-0800-000003000000}" autoFormatId="16" applyNumberFormats="0" applyBorderFormats="0" applyFontFormats="0" applyPatternFormats="0" applyAlignmentFormats="0" applyWidthHeightFormats="0">
  <queryTableRefresh nextId="16">
    <queryTableFields count="2">
      <queryTableField id="2" name="Nombre" tableColumnId="2"/>
      <queryTableField id="1" name="IdProducto" tableColumnId="1"/>
    </queryTableFields>
    <queryTableDeletedFields count="12">
      <deletedField name="Anunciante"/>
      <deletedField name="Categoria"/>
      <deletedField name="Marca"/>
      <deletedField name="PorcentajeServicioAgenciaMedios"/>
      <deletedField name="PorcentajeServicioAgenciaProduccion"/>
      <deletedField name="Habilitado"/>
      <deletedField name="Leyenda1"/>
      <deletedField name="Leyenda2"/>
      <deletedField name="Leyenda3"/>
      <deletedField name="Interface1"/>
      <deletedField name="Interface2"/>
      <deletedField name="AplicaDescuentoServAgencia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sadrian_sql2012 Advertys_SDVMedia Campania" connectionId="2" xr16:uid="{00000000-0016-0000-0900-000004000000}" autoFormatId="16" applyNumberFormats="0" applyBorderFormats="0" applyFontFormats="0" applyPatternFormats="0" applyAlignmentFormats="0" applyWidthHeightFormats="0">
  <queryTableRefresh nextId="10">
    <queryTableFields count="2">
      <queryTableField id="4" name="Nombre" tableColumnId="4"/>
      <queryTableField id="1" name="IdCampania" tableColumnId="1"/>
    </queryTableFields>
    <queryTableDeletedFields count="6">
      <deletedField name="Anunciante"/>
      <deletedField name="Producto"/>
      <deletedField name="Brief"/>
      <deletedField name="Moneda"/>
      <deletedField name="FechaInicio"/>
      <deletedField name="FechaFin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sadrian_sql2012 Advertys_SDVMedia CondicionPago" connectionId="4" xr16:uid="{00000000-0016-0000-0A00-000005000000}" autoFormatId="16" applyNumberFormats="0" applyBorderFormats="0" applyFontFormats="0" applyPatternFormats="0" applyAlignmentFormats="0" applyWidthHeightFormats="0">
  <queryTableRefresh nextId="8">
    <queryTableFields count="2">
      <queryTableField id="2" name="Nombre" tableColumnId="2"/>
      <queryTableField id="1" name="IdCondicionPago" tableColumnId="1"/>
    </queryTableFields>
    <queryTableDeletedFields count="4">
      <deletedField name="TipoCondicionPago"/>
      <deletedField name="CantidadDias"/>
      <deletedField name="Interface1"/>
      <deletedField name="Interface2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sadrian_sql2012 Advertys_SDVMedia TipoMedio" connectionId="9" xr16:uid="{00000000-0016-0000-0B00-000006000000}" autoFormatId="16" applyNumberFormats="0" applyBorderFormats="0" applyFontFormats="0" applyPatternFormats="0" applyAlignmentFormats="0" applyWidthHeightFormats="0">
  <queryTableRefresh nextId="13">
    <queryTableFields count="2">
      <queryTableField id="2" name="Nombre" tableColumnId="2"/>
      <queryTableField id="1" name="IdTipoMedio" tableColumnId="1"/>
    </queryTableFields>
    <queryTableDeletedFields count="9">
      <deletedField name="GranTipoMedio"/>
      <deletedField name="CuentaVenta"/>
      <deletedField name="CuentaCompra"/>
      <deletedField name="CuentaResultadoMedio"/>
      <deletedField name="MedioComision"/>
      <deletedField name="ProgramaComision"/>
      <deletedField name="Interface1"/>
      <deletedField name="Interface2"/>
      <deletedField name="CuentaBonificacion_NCredito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sadrian_sql2012 Advertys_SDVMedia Medio2" connectionId="5" xr16:uid="{00000000-0016-0000-0C00-000007000000}" autoFormatId="16" applyNumberFormats="0" applyBorderFormats="0" applyFontFormats="0" applyPatternFormats="0" applyAlignmentFormats="0" applyWidthHeightFormats="0">
  <queryTableRefresh nextId="26" unboundColumnsRight="1">
    <queryTableFields count="5">
      <queryTableField id="2" name="Nombre" tableColumnId="2"/>
      <queryTableField id="1" name="IdMedio" tableColumnId="1"/>
      <queryTableField id="6" name="Proveedor" tableColumnId="6"/>
      <queryTableField id="5" name="Plaza" tableColumnId="5"/>
      <queryTableField id="25" dataBound="0" tableColumnId="23"/>
    </queryTableFields>
    <queryTableDeletedFields count="18">
      <deletedField name="DatosGenerales"/>
      <deletedField name="GranTipoMedio"/>
      <deletedField name="TipoMedio"/>
      <deletedField name="AlicuotaIvaFactura"/>
      <deletedField name="AlicuotaIvaOrden"/>
      <deletedField name="Representante"/>
      <deletedField name="CodigoIBOPE"/>
      <deletedField name="CodigoMONITOR"/>
      <deletedField name="TargetA"/>
      <deletedField name="TargetB"/>
      <deletedField name="Clasificacion"/>
      <deletedField name="Habilitado"/>
      <deletedField name="FacturaElRepresentante"/>
      <deletedField name="ComisionRepresentante"/>
      <deletedField name="Interface1"/>
      <deletedField name="Interface2"/>
      <deletedField name="GrupoMedio"/>
      <deletedField name="CalculaImpuestoMunicipal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sadrian_sql2012 Advertys_SDVMedia Proveedor_1" connectionId="8" xr16:uid="{00000000-0016-0000-0D00-000008000000}" autoFormatId="16" applyNumberFormats="0" applyBorderFormats="0" applyFontFormats="0" applyPatternFormats="0" applyAlignmentFormats="0" applyWidthHeightFormats="0">
  <queryTableRefresh nextId="59">
    <queryTableFields count="2">
      <queryTableField id="1" name="IdProveedor" tableColumnId="1"/>
      <queryTableField id="2" name="Nombre" tableColumnId="2"/>
    </queryTableFields>
    <queryTableDeletedFields count="56">
      <deletedField name="TipoProveedor"/>
      <deletedField name="DatosGenerales"/>
      <deletedField name="OrdenDe"/>
      <deletedField name="Atencion"/>
      <deletedField name="CondicionPago"/>
      <deletedField name="Cuenta"/>
      <deletedField name="RequiereOrdenCompra"/>
      <deletedField name="Habilitado"/>
      <deletedField name="TipoDocumento"/>
      <deletedField name="TipoIva"/>
      <deletedField name="Cuit"/>
      <deletedField name="CAI"/>
      <deletedField name="FechaCAI"/>
      <deletedField name="EsInscriptoGanancias"/>
      <deletedField name="RetencionGanancia"/>
      <deletedField name="PorcentajeRetencionIva"/>
      <deletedField name="AfipRG"/>
      <deletedField name="Exclusion"/>
      <deletedField name="RetencionSUSS"/>
      <deletedField name="PorcentajeRetencionIB"/>
      <deletedField name="Isib"/>
      <deletedField name="InscripcionIIBB"/>
      <deletedField name="Actividad"/>
      <deletedField name="SUCURSAL_PAYLINK"/>
      <deletedField name="CBU_1_BANCO"/>
      <deletedField name="CBU_1_SUCURSAL"/>
      <deletedField name="CBU_1_DV"/>
      <deletedField name="CBU_2_CUENTA"/>
      <deletedField name="CBU_2_DV"/>
      <deletedField name="TIPO_CTA_CR"/>
      <deletedField name="COD_TRANSACC_LOCAL"/>
      <deletedField name="UsuarioAlta"/>
      <deletedField name="FechaAlta"/>
      <deletedField name="UsuarioBaja"/>
      <deletedField name="FechaBaja"/>
      <deletedField name="UsuarioAutoriza"/>
      <deletedField name="FechaAutoriza"/>
      <deletedField name="NotaCreditoOrden"/>
      <deletedField name="PorcentajeRetencionIB2"/>
      <deletedField name="TipoMonotributo"/>
      <deletedField name="Interface1"/>
      <deletedField name="Interface2"/>
      <deletedField name="RetencionViaPublica"/>
      <deletedField name="FechaDesdeTimbre"/>
      <deletedField name="Fantasia"/>
      <deletedField name="ExclusionGanancia"/>
      <deletedField name="Vto_ExclusionGanancia"/>
      <deletedField name="Vto_ExclusionIVA"/>
      <deletedField name="ExclusionIB"/>
      <deletedField name="ExclusionIB2"/>
      <deletedField name="Vto_ExclusionIB"/>
      <deletedField name="Vto_ExclusionIB2"/>
      <deletedField name="Notas"/>
      <deletedField name="TipoCuenta"/>
      <deletedField name="TipoMoneda"/>
      <deletedField name="CBU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0000000}" name="Tabla_dpsadrian_sql2012_Advertys_SDVMedia_Moneda" displayName="Tabla_dpsadrian_sql2012_Advertys_SDVMedia_Moneda" ref="B2:C7" tableType="queryTable" totalsRowShown="0">
  <autoFilter ref="B2:C7" xr:uid="{00000000-0009-0000-0100-00000A000000}"/>
  <sortState xmlns:xlrd2="http://schemas.microsoft.com/office/spreadsheetml/2017/richdata2" ref="B3:C7">
    <sortCondition ref="B3:B7"/>
  </sortState>
  <tableColumns count="2">
    <tableColumn id="2" xr3:uid="{00000000-0010-0000-0000-000002000000}" uniqueName="2" name="Nombre" queryTableFieldId="2"/>
    <tableColumn id="1" xr3:uid="{00000000-0010-0000-0000-000001000000}" uniqueName="1" name="IdMoneda" queryTableField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_dpsadrian_sql2012_Advertys_SDVMedia_Cliente" displayName="Tabla_dpsadrian_sql2012_Advertys_SDVMedia_Cliente" ref="B2:C157" tableType="queryTable" totalsRowShown="0">
  <autoFilter ref="B2:C157" xr:uid="{00000000-0009-0000-0100-000009000000}"/>
  <sortState xmlns:xlrd2="http://schemas.microsoft.com/office/spreadsheetml/2017/richdata2" ref="B3:C153">
    <sortCondition ref="B3:B153"/>
  </sortState>
  <tableColumns count="2">
    <tableColumn id="2" xr3:uid="{00000000-0010-0000-0100-000002000000}" uniqueName="2" name="Nombre" queryTableFieldId="2"/>
    <tableColumn id="1" xr3:uid="{00000000-0010-0000-0100-000001000000}" uniqueName="1" name="IdCliente" queryTableField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_dpsadrian_sql2012_Advertys_SDVMedia_Anunciante" displayName="Tabla_dpsadrian_sql2012_Advertys_SDVMedia_Anunciante" ref="B2:C155" tableType="queryTable" totalsRowShown="0">
  <autoFilter ref="B2:C155" xr:uid="{00000000-0009-0000-0100-000002000000}"/>
  <sortState xmlns:xlrd2="http://schemas.microsoft.com/office/spreadsheetml/2017/richdata2" ref="B3:C153">
    <sortCondition ref="B3:B153"/>
  </sortState>
  <tableColumns count="2">
    <tableColumn id="2" xr3:uid="{00000000-0010-0000-0200-000002000000}" uniqueName="2" name="Nombre" queryTableFieldId="2"/>
    <tableColumn id="1" xr3:uid="{00000000-0010-0000-0200-000001000000}" uniqueName="1" name="IdAnunciante" queryTableFieldId="1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_dpsadrian_sql2012_Advertys_SDVMedia_Producto" displayName="Tabla_dpsadrian_sql2012_Advertys_SDVMedia_Producto" ref="B2:C16" tableType="queryTable" totalsRowShown="0">
  <autoFilter ref="B2:C16" xr:uid="{00000000-0009-0000-0100-000003000000}"/>
  <sortState xmlns:xlrd2="http://schemas.microsoft.com/office/spreadsheetml/2017/richdata2" ref="B3:C11">
    <sortCondition ref="B3:B11"/>
  </sortState>
  <tableColumns count="2">
    <tableColumn id="2" xr3:uid="{00000000-0010-0000-0300-000002000000}" uniqueName="2" name="Nombre" queryTableFieldId="2"/>
    <tableColumn id="1" xr3:uid="{00000000-0010-0000-0300-000001000000}" uniqueName="1" name="IdProducto" queryTableField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_dpsadrian_sql2012_Advertys_SDVMedia_Campania" displayName="Tabla_dpsadrian_sql2012_Advertys_SDVMedia_Campania" ref="B2:C11" tableType="queryTable" totalsRowShown="0">
  <autoFilter ref="B2:C11" xr:uid="{00000000-0009-0000-0100-000005000000}"/>
  <sortState xmlns:xlrd2="http://schemas.microsoft.com/office/spreadsheetml/2017/richdata2" ref="B3:C5">
    <sortCondition ref="B2:B5"/>
  </sortState>
  <tableColumns count="2">
    <tableColumn id="4" xr3:uid="{00000000-0010-0000-0400-000004000000}" uniqueName="4" name="Nombre" queryTableFieldId="4" dataDxfId="3"/>
    <tableColumn id="1" xr3:uid="{00000000-0010-0000-0400-000001000000}" uniqueName="1" name="IdCampania" queryTableField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a_dpsadrian_sql2012_Advertys_SDVMedia_CondicionPago" displayName="Tabla_dpsadrian_sql2012_Advertys_SDVMedia_CondicionPago" ref="B2:C20" tableType="queryTable" totalsRowShown="0">
  <autoFilter ref="B2:C20" xr:uid="{00000000-0009-0000-0100-000004000000}"/>
  <sortState xmlns:xlrd2="http://schemas.microsoft.com/office/spreadsheetml/2017/richdata2" ref="B3:C20">
    <sortCondition ref="B3:B20"/>
  </sortState>
  <tableColumns count="2">
    <tableColumn id="2" xr3:uid="{00000000-0010-0000-0500-000002000000}" uniqueName="2" name="Nombre" queryTableFieldId="2"/>
    <tableColumn id="1" xr3:uid="{00000000-0010-0000-0500-000001000000}" uniqueName="1" name="IdCondicionPago" queryTableField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a_dpsadrian_sql2012_Advertys_SDVMedia_TipoMedio" displayName="Tabla_dpsadrian_sql2012_Advertys_SDVMedia_TipoMedio" ref="B2:C30" tableType="queryTable" totalsRowShown="0">
  <autoFilter ref="B2:C30" xr:uid="{00000000-0009-0000-0100-000006000000}"/>
  <sortState xmlns:xlrd2="http://schemas.microsoft.com/office/spreadsheetml/2017/richdata2" ref="B3:C12">
    <sortCondition ref="B3:B12"/>
  </sortState>
  <tableColumns count="2">
    <tableColumn id="2" xr3:uid="{00000000-0010-0000-0600-000002000000}" uniqueName="2" name="Nombre" queryTableFieldId="2"/>
    <tableColumn id="1" xr3:uid="{00000000-0010-0000-0600-000001000000}" uniqueName="1" name="IdTipoMedio" queryTableField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a_dpsadrian_sql2012_Advertys_SDVMedia_Medio2" displayName="Tabla_dpsadrian_sql2012_Advertys_SDVMedia_Medio2" ref="B2:F1552" tableType="queryTable" totalsRowShown="0">
  <autoFilter ref="B2:F1552" xr:uid="{00000000-0009-0000-0100-000007000000}"/>
  <sortState xmlns:xlrd2="http://schemas.microsoft.com/office/spreadsheetml/2017/richdata2" ref="B3:E1552">
    <sortCondition ref="B2:B1552"/>
  </sortState>
  <tableColumns count="5">
    <tableColumn id="2" xr3:uid="{00000000-0010-0000-0700-000002000000}" uniqueName="2" name="Nombre" queryTableFieldId="2"/>
    <tableColumn id="1" xr3:uid="{00000000-0010-0000-0700-000001000000}" uniqueName="1" name="IdMedio" queryTableFieldId="1"/>
    <tableColumn id="6" xr3:uid="{00000000-0010-0000-0700-000006000000}" uniqueName="6" name="Proveedor" queryTableFieldId="6"/>
    <tableColumn id="5" xr3:uid="{00000000-0010-0000-0700-000005000000}" uniqueName="5" name="Plaza" queryTableFieldId="5"/>
    <tableColumn id="23" xr3:uid="{00000000-0010-0000-0700-000017000000}" uniqueName="23" name="Nombre plaza" queryTableFieldId="25" dataDxf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8000000}" name="Tabla_dpsadrian_sql2012_Advertys_SDVMedia_Proveedor_1" displayName="Tabla_dpsadrian_sql2012_Advertys_SDVMedia_Proveedor_1" ref="B2:C2036" tableType="queryTable" totalsRowShown="0">
  <autoFilter ref="B2:C2036" xr:uid="{00000000-0009-0000-0100-00000D000000}"/>
  <tableColumns count="2">
    <tableColumn id="1" xr3:uid="{00000000-0010-0000-0800-000001000000}" uniqueName="1" name="IdProveedor" queryTableFieldId="1"/>
    <tableColumn id="2" xr3:uid="{00000000-0010-0000-0800-000002000000}" uniqueName="2" name="Nombre" queryTableFieldId="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Tabla8" displayName="Tabla8" ref="B2:C129" totalsRowShown="0" headerRowDxfId="1" dataDxfId="0">
  <autoFilter ref="B2:C129" xr:uid="{00000000-0009-0000-0100-000008000000}"/>
  <tableColumns count="2">
    <tableColumn id="2" xr3:uid="{00000000-0010-0000-0900-000002000000}" name="Nombre"/>
    <tableColumn id="1" xr3:uid="{00000000-0010-0000-0900-000001000000}" name="IdAgenci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a11" displayName="Tabla11" ref="B2:C124" totalsRowShown="0">
  <autoFilter ref="B2:C124" xr:uid="{00000000-0009-0000-0100-00000B000000}"/>
  <tableColumns count="2">
    <tableColumn id="2" xr3:uid="{00000000-0010-0000-0A00-000002000000}" name="Nombre"/>
    <tableColumn id="1" xr3:uid="{00000000-0010-0000-0A00-000001000000}" name="IdPlaz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a12" displayName="Tabla12" ref="B2:C51" totalsRowShown="0">
  <autoFilter ref="B2:C51" xr:uid="{00000000-0009-0000-0100-00000C000000}"/>
  <tableColumns count="2">
    <tableColumn id="2" xr3:uid="{00000000-0010-0000-0B00-000002000000}" name="Nombre"/>
    <tableColumn id="1" xr3:uid="{00000000-0010-0000-0B00-000001000000}" name="Id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78"/>
  <sheetViews>
    <sheetView topLeftCell="G1" workbookViewId="0">
      <selection activeCell="R5" sqref="R5"/>
    </sheetView>
  </sheetViews>
  <sheetFormatPr baseColWidth="10" defaultColWidth="14.42578125" defaultRowHeight="15" customHeight="1"/>
  <cols>
    <col min="1" max="1" width="7.7109375" customWidth="1"/>
    <col min="2" max="2" width="16.28515625" customWidth="1"/>
    <col min="3" max="7" width="10.7109375" customWidth="1"/>
    <col min="8" max="8" width="12.7109375" customWidth="1"/>
    <col min="9" max="9" width="10.7109375" customWidth="1"/>
    <col min="10" max="10" width="22.28515625" customWidth="1"/>
    <col min="11" max="11" width="10.7109375" customWidth="1"/>
    <col min="12" max="12" width="13.140625" bestFit="1" customWidth="1"/>
    <col min="13" max="14" width="10.7109375" customWidth="1"/>
    <col min="15" max="15" width="27.85546875" customWidth="1"/>
    <col min="16" max="16" width="10.7109375" customWidth="1"/>
    <col min="17" max="17" width="17.42578125" customWidth="1"/>
    <col min="18" max="18" width="10.7109375" customWidth="1"/>
    <col min="19" max="19" width="15.85546875" bestFit="1" customWidth="1"/>
    <col min="20" max="20" width="15.7109375" customWidth="1"/>
    <col min="21" max="21" width="14.28515625" customWidth="1"/>
    <col min="22" max="22" width="31" customWidth="1"/>
    <col min="23" max="23" width="17.28515625" customWidth="1"/>
    <col min="24" max="24" width="20.28515625" customWidth="1"/>
    <col min="25" max="25" width="10.7109375" customWidth="1"/>
    <col min="26" max="26" width="16.42578125" customWidth="1"/>
    <col min="27" max="27" width="18.28515625" customWidth="1"/>
    <col min="28" max="38" width="10.7109375" customWidth="1"/>
    <col min="39" max="39" width="16" customWidth="1"/>
    <col min="40" max="73" width="10.7109375" customWidth="1"/>
  </cols>
  <sheetData>
    <row r="1" spans="1:76" ht="15.75">
      <c r="A1" s="100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2"/>
      <c r="R1" s="106" t="s">
        <v>1</v>
      </c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8"/>
    </row>
    <row r="2" spans="1:76" ht="18.75" customHeight="1">
      <c r="A2" s="103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5"/>
      <c r="R2" s="109" t="s">
        <v>2</v>
      </c>
      <c r="S2" s="107"/>
      <c r="T2" s="107"/>
      <c r="U2" s="107"/>
      <c r="V2" s="107"/>
      <c r="W2" s="107"/>
      <c r="X2" s="107"/>
      <c r="Y2" s="108"/>
      <c r="Z2" s="110" t="s">
        <v>3</v>
      </c>
      <c r="AA2" s="108"/>
      <c r="AB2" s="111" t="s">
        <v>4</v>
      </c>
      <c r="AC2" s="107"/>
      <c r="AD2" s="107"/>
      <c r="AE2" s="107"/>
      <c r="AF2" s="107"/>
      <c r="AG2" s="107"/>
      <c r="AH2" s="107"/>
      <c r="AI2" s="107"/>
      <c r="AJ2" s="107"/>
      <c r="AK2" s="107"/>
      <c r="AL2" s="108"/>
      <c r="AM2" s="110" t="s">
        <v>5</v>
      </c>
      <c r="AN2" s="107"/>
      <c r="AO2" s="108"/>
      <c r="AP2" s="112" t="s">
        <v>6</v>
      </c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8"/>
      <c r="BU2" s="1" t="s">
        <v>7</v>
      </c>
    </row>
    <row r="3" spans="1:76">
      <c r="A3" s="2" t="s">
        <v>8</v>
      </c>
      <c r="B3" s="3" t="s">
        <v>9</v>
      </c>
      <c r="C3" s="3" t="s">
        <v>10</v>
      </c>
      <c r="D3" s="3" t="s">
        <v>11</v>
      </c>
      <c r="E3" s="4" t="s">
        <v>12</v>
      </c>
      <c r="F3" s="2" t="s">
        <v>13</v>
      </c>
      <c r="G3" s="2" t="s">
        <v>14</v>
      </c>
      <c r="H3" s="3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3" t="s">
        <v>21</v>
      </c>
      <c r="O3" s="5" t="s">
        <v>22</v>
      </c>
      <c r="P3" s="5" t="s">
        <v>23</v>
      </c>
      <c r="Q3" s="5" t="s">
        <v>24</v>
      </c>
      <c r="R3" s="3" t="s">
        <v>25</v>
      </c>
      <c r="S3" s="4" t="s">
        <v>26</v>
      </c>
      <c r="T3" s="4" t="s">
        <v>27</v>
      </c>
      <c r="U3" s="5" t="s">
        <v>28</v>
      </c>
      <c r="V3" s="2" t="s">
        <v>29</v>
      </c>
      <c r="W3" s="5" t="s">
        <v>30</v>
      </c>
      <c r="X3" s="2" t="s">
        <v>31</v>
      </c>
      <c r="Y3" s="5" t="s">
        <v>32</v>
      </c>
      <c r="Z3" s="2" t="s">
        <v>33</v>
      </c>
      <c r="AA3" s="2" t="s">
        <v>34</v>
      </c>
      <c r="AB3" s="4" t="s">
        <v>35</v>
      </c>
      <c r="AC3" s="5" t="s">
        <v>36</v>
      </c>
      <c r="AD3" s="5" t="s">
        <v>37</v>
      </c>
      <c r="AE3" s="5" t="s">
        <v>38</v>
      </c>
      <c r="AF3" s="5" t="s">
        <v>39</v>
      </c>
      <c r="AG3" s="5" t="s">
        <v>40</v>
      </c>
      <c r="AH3" s="5" t="s">
        <v>41</v>
      </c>
      <c r="AI3" s="5" t="s">
        <v>42</v>
      </c>
      <c r="AJ3" s="5" t="s">
        <v>43</v>
      </c>
      <c r="AK3" s="5" t="s">
        <v>44</v>
      </c>
      <c r="AL3" s="5" t="s">
        <v>45</v>
      </c>
      <c r="AM3" s="5" t="s">
        <v>46</v>
      </c>
      <c r="AN3" s="5" t="s">
        <v>47</v>
      </c>
      <c r="AO3" s="5" t="s">
        <v>48</v>
      </c>
      <c r="AP3" s="5" t="s">
        <v>49</v>
      </c>
      <c r="AQ3" s="5" t="s">
        <v>50</v>
      </c>
      <c r="AR3" s="5" t="s">
        <v>51</v>
      </c>
      <c r="AS3" s="5" t="s">
        <v>52</v>
      </c>
      <c r="AT3" s="5" t="s">
        <v>53</v>
      </c>
      <c r="AU3" s="5" t="s">
        <v>54</v>
      </c>
      <c r="AV3" s="5" t="s">
        <v>55</v>
      </c>
      <c r="AW3" s="5" t="s">
        <v>56</v>
      </c>
      <c r="AX3" s="5" t="s">
        <v>57</v>
      </c>
      <c r="AY3" s="5" t="s">
        <v>58</v>
      </c>
      <c r="AZ3" s="5" t="s">
        <v>59</v>
      </c>
      <c r="BA3" s="5" t="s">
        <v>60</v>
      </c>
      <c r="BB3" s="5" t="s">
        <v>61</v>
      </c>
      <c r="BC3" s="5" t="s">
        <v>62</v>
      </c>
      <c r="BD3" s="5" t="s">
        <v>63</v>
      </c>
      <c r="BE3" s="5" t="s">
        <v>64</v>
      </c>
      <c r="BF3" s="5" t="s">
        <v>65</v>
      </c>
      <c r="BG3" s="5" t="s">
        <v>66</v>
      </c>
      <c r="BH3" s="5" t="s">
        <v>67</v>
      </c>
      <c r="BI3" s="5" t="s">
        <v>68</v>
      </c>
      <c r="BJ3" s="5" t="s">
        <v>69</v>
      </c>
      <c r="BK3" s="5" t="s">
        <v>70</v>
      </c>
      <c r="BL3" s="5" t="s">
        <v>71</v>
      </c>
      <c r="BM3" s="5" t="s">
        <v>72</v>
      </c>
      <c r="BN3" s="5" t="s">
        <v>73</v>
      </c>
      <c r="BO3" s="5" t="s">
        <v>74</v>
      </c>
      <c r="BP3" s="5" t="s">
        <v>75</v>
      </c>
      <c r="BQ3" s="5" t="s">
        <v>76</v>
      </c>
      <c r="BR3" s="5" t="s">
        <v>77</v>
      </c>
      <c r="BS3" s="5" t="s">
        <v>78</v>
      </c>
      <c r="BT3" s="5" t="s">
        <v>79</v>
      </c>
      <c r="BU3" s="5" t="s">
        <v>80</v>
      </c>
      <c r="BV3" s="78" t="s">
        <v>185</v>
      </c>
      <c r="BW3" s="78" t="s">
        <v>169</v>
      </c>
      <c r="BX3" s="78" t="s">
        <v>183</v>
      </c>
    </row>
    <row r="4" spans="1:76">
      <c r="A4" s="6">
        <f>+Input!$BQ$18</f>
        <v>10002</v>
      </c>
      <c r="B4" s="6">
        <f>IFERROR(VLOOKUP(Input!$C$8,Cliente!$B$3:$C$822,2,0),0)</f>
        <v>0</v>
      </c>
      <c r="C4" s="6">
        <f>IFERROR(VLOOKUP(Input!$C$7,Anunciante!$B$3:$C$364,2,0),0)</f>
        <v>0</v>
      </c>
      <c r="D4" s="6">
        <f>IFERROR(VLOOKUP(Input!$C$9,Producto!$B$3:$C$200,2,0),0)</f>
        <v>0</v>
      </c>
      <c r="E4" s="10">
        <f>IFERROR(VLOOKUP(Input!$C$10,Campaña!$B$3:$C$32,2,0),0)</f>
        <v>0</v>
      </c>
      <c r="F4">
        <f>+Input!$C$11</f>
        <v>0</v>
      </c>
      <c r="G4" s="6">
        <f>+Input!$C$12</f>
        <v>0</v>
      </c>
      <c r="H4">
        <f>IFERROR(VLOOKUP(Input!$G$7,TipoMedio!$B$3:$C$30,2,0),0)</f>
        <v>0</v>
      </c>
      <c r="I4" s="37">
        <f>+Input!$G$8</f>
        <v>0</v>
      </c>
      <c r="J4" s="37">
        <f>+Input!$G$9</f>
        <v>0</v>
      </c>
      <c r="K4" s="37">
        <f>+Input!$G$10</f>
        <v>0</v>
      </c>
      <c r="L4" s="5">
        <f>IFERROR(VLOOKUP(Input!$G$11,'Condicion de Pago'!$B$3:$C$20,2,0),0)</f>
        <v>0</v>
      </c>
      <c r="M4" s="5">
        <f>+Input!$G$13</f>
        <v>1</v>
      </c>
      <c r="N4" s="5">
        <f>IFERROR(VLOOKUP(Input!$G$12,Moneda!$B$3:$C$7,2,0),0)</f>
        <v>0</v>
      </c>
      <c r="O4" s="8">
        <f>+Input!$C$14</f>
        <v>0</v>
      </c>
      <c r="P4" s="5">
        <f>+Input!$C$15</f>
        <v>0</v>
      </c>
      <c r="Q4" s="5">
        <f>+Input!$C$16</f>
        <v>0</v>
      </c>
      <c r="R4" s="6">
        <f>IFERROR(VLOOKUP(Input!B21,Medio!$A$3:$D$1600,3,0),0)</f>
        <v>0</v>
      </c>
      <c r="S4" s="6">
        <f>IFERROR(INDEX(Proveedor!$B$3:$B$2036, MATCH(Input!C21,Proveedor!$C$3:$C$2036,0)),0)</f>
        <v>0</v>
      </c>
      <c r="T4" s="6">
        <f>IFERROR(INDEX(Programas!$B$3:$B$150, MATCH(Input!D21,Programas!$C$3:$C$150,0)),0)</f>
        <v>0</v>
      </c>
      <c r="U4" s="9"/>
      <c r="V4" s="6">
        <f>+Input!D21</f>
        <v>0</v>
      </c>
      <c r="W4" s="6">
        <f>+Input!E21</f>
        <v>0</v>
      </c>
      <c r="X4" s="6">
        <f>+Input!F21</f>
        <v>0</v>
      </c>
      <c r="Y4" s="6"/>
      <c r="Z4" s="6">
        <f>+Input!G21</f>
        <v>0</v>
      </c>
      <c r="AA4" s="6">
        <f>+Input!I21</f>
        <v>0</v>
      </c>
      <c r="AB4" s="9">
        <f>+Input!K21</f>
        <v>0</v>
      </c>
      <c r="AC4" s="6">
        <f>IFERROR(VLOOKUP(Input!L21,'Tipo de Descuento'!$B$3:$C$8,2,0),0)</f>
        <v>0</v>
      </c>
      <c r="AD4" s="6">
        <f>+Input!M21</f>
        <v>0</v>
      </c>
      <c r="AE4" s="6">
        <f>IFERROR(VLOOKUP(Input!N21,'Tipo de Descuento'!$B$3:$C$8,2,0),0)</f>
        <v>0</v>
      </c>
      <c r="AF4" s="6">
        <f>+Input!O21</f>
        <v>0</v>
      </c>
      <c r="AG4" s="6">
        <f>IFERROR(VLOOKUP(Input!P21,'Tipo de Descuento'!$B$3:$C$8,2,0),0)</f>
        <v>0</v>
      </c>
      <c r="AH4" s="6">
        <f>+Input!Q21</f>
        <v>0</v>
      </c>
      <c r="AI4" s="6">
        <f>IFERROR(VLOOKUP(Input!R21,'Tipo de Descuento'!$B$3:$C$8,2,0),0)</f>
        <v>0</v>
      </c>
      <c r="AJ4" s="6">
        <f>+Input!S21</f>
        <v>0</v>
      </c>
      <c r="AK4" s="6">
        <f>IFERROR(VLOOKUP(Input!T21,'Tipo de Descuento'!$B$3:$C$8,2,0),0)</f>
        <v>0</v>
      </c>
      <c r="AL4" s="6">
        <f>+Input!U21</f>
        <v>0</v>
      </c>
      <c r="AM4" s="6"/>
      <c r="AN4" s="6"/>
      <c r="AO4" s="6"/>
      <c r="AP4" s="7">
        <f>+Input!V21</f>
        <v>0</v>
      </c>
      <c r="AQ4" s="7">
        <f>+Input!W21</f>
        <v>0</v>
      </c>
      <c r="AR4" s="7">
        <f>+Input!X21</f>
        <v>0</v>
      </c>
      <c r="AS4" s="7">
        <f>+Input!Y21</f>
        <v>0</v>
      </c>
      <c r="AT4" s="7">
        <f>+Input!Z21</f>
        <v>0</v>
      </c>
      <c r="AU4" s="7">
        <f>+Input!AA21</f>
        <v>0</v>
      </c>
      <c r="AV4" s="7">
        <f>+Input!AB21</f>
        <v>0</v>
      </c>
      <c r="AW4" s="7">
        <f>+Input!AC21</f>
        <v>0</v>
      </c>
      <c r="AX4" s="7">
        <f>+Input!AD21</f>
        <v>0</v>
      </c>
      <c r="AY4" s="7">
        <f>+Input!AE21</f>
        <v>0</v>
      </c>
      <c r="AZ4" s="7">
        <f>+Input!AF21</f>
        <v>0</v>
      </c>
      <c r="BA4" s="7">
        <f>+Input!AG21</f>
        <v>0</v>
      </c>
      <c r="BB4" s="7">
        <f>+Input!AH21</f>
        <v>0</v>
      </c>
      <c r="BC4" s="7">
        <f>+Input!AI21</f>
        <v>0</v>
      </c>
      <c r="BD4" s="7">
        <f>+Input!AJ21</f>
        <v>0</v>
      </c>
      <c r="BE4" s="7">
        <f>+Input!AK21</f>
        <v>0</v>
      </c>
      <c r="BF4" s="7">
        <f>+Input!AL21</f>
        <v>0</v>
      </c>
      <c r="BG4" s="7">
        <f>+Input!AM21</f>
        <v>0</v>
      </c>
      <c r="BH4" s="7">
        <f>+Input!AN21</f>
        <v>0</v>
      </c>
      <c r="BI4" s="7">
        <f>+Input!AO21</f>
        <v>0</v>
      </c>
      <c r="BJ4" s="7">
        <f>+Input!AP21</f>
        <v>0</v>
      </c>
      <c r="BK4" s="7">
        <f>+Input!AQ21</f>
        <v>0</v>
      </c>
      <c r="BL4" s="7">
        <f>+Input!AR21</f>
        <v>0</v>
      </c>
      <c r="BM4" s="7">
        <f>+Input!AS21</f>
        <v>0</v>
      </c>
      <c r="BN4" s="7">
        <f>+Input!AT21</f>
        <v>0</v>
      </c>
      <c r="BO4" s="7">
        <f>+Input!AU21</f>
        <v>0</v>
      </c>
      <c r="BP4" s="7">
        <f>+Input!AV21</f>
        <v>0</v>
      </c>
      <c r="BQ4" s="7">
        <f>+Input!AW21</f>
        <v>0</v>
      </c>
      <c r="BR4" s="7">
        <f>+Input!AX21</f>
        <v>0</v>
      </c>
      <c r="BS4" s="7">
        <f>+Input!AY21</f>
        <v>0</v>
      </c>
      <c r="BT4" s="7">
        <f>+Input!AZ21</f>
        <v>0</v>
      </c>
      <c r="BU4" s="6">
        <f>SUM(AP4:BT4)</f>
        <v>0</v>
      </c>
      <c r="BV4" s="6">
        <f>IFERROR(VLOOKUP(Input!$G$14,Agencias!$B$3:$C$222,2,0),0)</f>
        <v>0</v>
      </c>
      <c r="BW4" s="6">
        <f>IFERROR(VLOOKUP(Input!$G$15,Plazas!$B$3:$C$222,2,0),0)</f>
        <v>0</v>
      </c>
      <c r="BX4" s="6">
        <f>IFERROR(VLOOKUP(Input!$G$16,Tags!$B$3:$C$222,2,0),0)</f>
        <v>0</v>
      </c>
    </row>
    <row r="5" spans="1:76">
      <c r="A5" s="6" t="str">
        <f>IF(Input!BA22=0,"",+Input!$BQ$18)</f>
        <v/>
      </c>
      <c r="B5" s="6" t="str">
        <f>IF(Input!BA22=0,"",IFERROR(VLOOKUP(Input!$C$8,Cliente!$B$3:$C$822,2,0),0))</f>
        <v/>
      </c>
      <c r="C5" s="6" t="str">
        <f>IF(Input!BA22=0,"",IFERROR(VLOOKUP(Input!$C$7,Anunciante!$B$3:$C$364,2,0),0))</f>
        <v/>
      </c>
      <c r="D5" s="6" t="str">
        <f>IF(Input!BA22=0,"",IFERROR(VLOOKUP(Input!$C$9,Producto!$B$3:$C$200,2,0),0))</f>
        <v/>
      </c>
      <c r="E5" s="10" t="str">
        <f>IF(Input!BA22=0,"",IFERROR(VLOOKUP(Input!$C$10,Campaña!$B$3:$C$32,2,0),0))</f>
        <v/>
      </c>
      <c r="F5" t="str">
        <f>IF(Input!BA22=0,"",+Input!$C$11)</f>
        <v/>
      </c>
      <c r="G5" s="6" t="str">
        <f>IF(Input!BA22=0,"",+Input!$C$12)</f>
        <v/>
      </c>
      <c r="H5" t="str">
        <f>IF(Input!BA22=0,"",IFERROR(VLOOKUP(Input!$G$7,TipoMedio!$B$3:$C$30,2,0),0))</f>
        <v/>
      </c>
      <c r="I5" s="37" t="str">
        <f>IF(Input!BA22=0,"",+Input!$G$8)</f>
        <v/>
      </c>
      <c r="J5" s="37" t="str">
        <f>IF(Input!BA22=0,"",+Input!$G$9)</f>
        <v/>
      </c>
      <c r="K5" s="37" t="str">
        <f>IF(Input!BA22=0,"",+Input!$G$10)</f>
        <v/>
      </c>
      <c r="L5" s="5" t="str">
        <f>IF(Input!BA22=0,"",IFERROR(VLOOKUP(Input!$G$11,'Condicion de Pago'!$B$3:$C$20,2,0),0))</f>
        <v/>
      </c>
      <c r="M5" s="5" t="str">
        <f>IF(Input!BA22=0,"",+Input!$G$13)</f>
        <v/>
      </c>
      <c r="N5" s="5" t="str">
        <f>IF(Input!BA22=0,"",IFERROR(VLOOKUP(Input!$G$12,Moneda!$B$3:$C$7,2,0),0))</f>
        <v/>
      </c>
      <c r="O5" s="8" t="str">
        <f>IF(Input!BA22=0,"",+Input!$C$14)</f>
        <v/>
      </c>
      <c r="P5" s="5" t="str">
        <f>IF(Input!BA22=0,"",+Input!#REF!)</f>
        <v/>
      </c>
      <c r="Q5" s="5" t="str">
        <f>IF(Input!BA22=0,"",+Input!$C$16)</f>
        <v/>
      </c>
      <c r="R5" s="6" t="str">
        <f>IF(Input!BA22=0,"",IFERROR(VLOOKUP(Input!B22,Medio!$A$3:$D$1600,3,0),0))</f>
        <v/>
      </c>
      <c r="S5" s="6" t="str">
        <f>IF(Input!BA22=0,"",IFERROR(INDEX(Proveedor!$B$3:$B$2036, MATCH(Input!C22,Proveedor!$C$3:$C$2036,0)),0))</f>
        <v/>
      </c>
      <c r="T5" s="6" t="str">
        <f>IF(Input!BA22=0,"",IFERROR(INDEX(Programas!$B$3:$B$150, MATCH(Input!D22,Programas!$C$3:$C$150,0)),0))</f>
        <v/>
      </c>
      <c r="U5" s="9"/>
      <c r="V5" s="6" t="str">
        <f>IF(Input!BA22=0,"",+Input!D22)</f>
        <v/>
      </c>
      <c r="W5" s="6" t="str">
        <f>IF(Input!BA22=0,"",+Input!E22)</f>
        <v/>
      </c>
      <c r="X5" s="6" t="str">
        <f>IF(Input!BA22=0,"",+Input!F22)</f>
        <v/>
      </c>
      <c r="Y5" s="6"/>
      <c r="Z5" s="6" t="str">
        <f>IF(Input!BA22=0,"",+Input!G22)</f>
        <v/>
      </c>
      <c r="AA5" s="6" t="str">
        <f>IF(Input!BA22=0,"",+Input!I22)</f>
        <v/>
      </c>
      <c r="AB5" s="9" t="str">
        <f>IF(Input!BA22=0,"",+Input!K22)</f>
        <v/>
      </c>
      <c r="AC5" s="6" t="str">
        <f>IF(Input!BA22=0,"",IFERROR(VLOOKUP(Input!L22,'Tipo de Descuento'!$B$3:$C$8,2,0),0))</f>
        <v/>
      </c>
      <c r="AD5" s="6" t="str">
        <f>IF(Input!BA22=0,"",+Input!M22)</f>
        <v/>
      </c>
      <c r="AE5" s="6" t="str">
        <f>IF(Input!BA22=0,"",IFERROR(VLOOKUP(Input!N22,'Tipo de Descuento'!$B$3:$C$8,2,0),0))</f>
        <v/>
      </c>
      <c r="AF5" s="6" t="str">
        <f>IF(Input!BA22=0,"",+Input!O22)</f>
        <v/>
      </c>
      <c r="AG5" s="6" t="str">
        <f>IF(Input!BA22=0,"",IFERROR(VLOOKUP(Input!P22,'Tipo de Descuento'!$B$3:$C$8,2,0),0))</f>
        <v/>
      </c>
      <c r="AH5" s="6" t="str">
        <f>IF(Input!BA22=0,"",+Input!Q22)</f>
        <v/>
      </c>
      <c r="AI5" s="6" t="str">
        <f>IF(Input!BA22=0,"",IFERROR(VLOOKUP(Input!R22,'Tipo de Descuento'!$B$3:$C$8,2,0),0))</f>
        <v/>
      </c>
      <c r="AJ5" s="6" t="str">
        <f>IF(Input!BA22=0,"",+Input!S22)</f>
        <v/>
      </c>
      <c r="AK5" s="6" t="str">
        <f>IF(Input!BA22=0,"",IFERROR(VLOOKUP(Input!T22,'Tipo de Descuento'!$B$3:$C$8,2,0),0))</f>
        <v/>
      </c>
      <c r="AL5" s="6" t="str">
        <f>IF(Input!BA22=0,"",+Input!U22)</f>
        <v/>
      </c>
      <c r="AM5" s="6"/>
      <c r="AN5" s="6"/>
      <c r="AO5" s="6"/>
      <c r="AP5" s="7" t="str">
        <f>IF(Input!$BA$22=0,"",+Input!V22)</f>
        <v/>
      </c>
      <c r="AQ5" s="7" t="str">
        <f>IF(Input!$BA$22=0,"",+Input!W22)</f>
        <v/>
      </c>
      <c r="AR5" s="7" t="str">
        <f>IF(Input!$BA$22=0,"",+Input!X22)</f>
        <v/>
      </c>
      <c r="AS5" s="7" t="str">
        <f>IF(Input!$BA$22=0,"",+Input!Y22)</f>
        <v/>
      </c>
      <c r="AT5" s="7" t="str">
        <f>IF(Input!$BA$22=0,"",+Input!Z22)</f>
        <v/>
      </c>
      <c r="AU5" s="7" t="str">
        <f>IF(Input!$BA$22=0,"",+Input!AA22)</f>
        <v/>
      </c>
      <c r="AV5" s="7" t="str">
        <f>IF(Input!$BA$22=0,"",+Input!AB22)</f>
        <v/>
      </c>
      <c r="AW5" s="7" t="str">
        <f>IF(Input!$BA$22=0,"",+Input!AC22)</f>
        <v/>
      </c>
      <c r="AX5" s="7" t="str">
        <f>IF(Input!$BA$22=0,"",+Input!AD22)</f>
        <v/>
      </c>
      <c r="AY5" s="7" t="str">
        <f>IF(Input!$BA$22=0,"",+Input!AE22)</f>
        <v/>
      </c>
      <c r="AZ5" s="7" t="str">
        <f>IF(Input!$BA$22=0,"",+Input!AF22)</f>
        <v/>
      </c>
      <c r="BA5" s="7" t="str">
        <f>IF(Input!$BA$22=0,"",+Input!AG22)</f>
        <v/>
      </c>
      <c r="BB5" s="7" t="str">
        <f>IF(Input!$BA$22=0,"",+Input!AH22)</f>
        <v/>
      </c>
      <c r="BC5" s="7" t="str">
        <f>IF(Input!$BA$22=0,"",+Input!AI22)</f>
        <v/>
      </c>
      <c r="BD5" s="7" t="str">
        <f>IF(Input!$BA$22=0,"",+Input!AJ22)</f>
        <v/>
      </c>
      <c r="BE5" s="7" t="str">
        <f>IF(Input!$BA$22=0,"",+Input!AK22)</f>
        <v/>
      </c>
      <c r="BF5" s="7" t="str">
        <f>IF(Input!$BA$22=0,"",+Input!AL22)</f>
        <v/>
      </c>
      <c r="BG5" s="7" t="str">
        <f>IF(Input!$BA$22=0,"",+Input!AM22)</f>
        <v/>
      </c>
      <c r="BH5" s="7" t="str">
        <f>IF(Input!$BA$22=0,"",+Input!AN22)</f>
        <v/>
      </c>
      <c r="BI5" s="7" t="str">
        <f>IF(Input!$BA$22=0,"",+Input!AO22)</f>
        <v/>
      </c>
      <c r="BJ5" s="7" t="str">
        <f>IF(Input!$BA$22=0,"",+Input!AP22)</f>
        <v/>
      </c>
      <c r="BK5" s="7" t="str">
        <f>IF(Input!$BA$22=0,"",+Input!AQ22)</f>
        <v/>
      </c>
      <c r="BL5" s="7" t="str">
        <f>IF(Input!$BA$22=0,"",+Input!AR22)</f>
        <v/>
      </c>
      <c r="BM5" s="7" t="str">
        <f>IF(Input!$BA$22=0,"",+Input!AS22)</f>
        <v/>
      </c>
      <c r="BN5" s="7" t="str">
        <f>IF(Input!$BA$22=0,"",+Input!AT22)</f>
        <v/>
      </c>
      <c r="BO5" s="7" t="str">
        <f>IF(Input!$BA$22=0,"",+Input!AU22)</f>
        <v/>
      </c>
      <c r="BP5" s="7" t="str">
        <f>IF(Input!$BA$22=0,"",+Input!AV22)</f>
        <v/>
      </c>
      <c r="BQ5" s="7" t="str">
        <f>IF(Input!$BA$22=0,"",+Input!AW22)</f>
        <v/>
      </c>
      <c r="BR5" s="7" t="str">
        <f>IF(Input!$BA$22=0,"",+Input!AX22)</f>
        <v/>
      </c>
      <c r="BS5" s="7" t="str">
        <f>IF(Input!$BA$22=0,"",+Input!AY22)</f>
        <v/>
      </c>
      <c r="BT5" s="7" t="str">
        <f>IF(Input!$BA$22=0,"",+Input!AZ22)</f>
        <v/>
      </c>
      <c r="BU5" s="6" t="str">
        <f>IF(Input!BA22=0,"",SUM(AP5:BT5))</f>
        <v/>
      </c>
    </row>
    <row r="6" spans="1:76">
      <c r="A6" s="6" t="str">
        <f>IF(Input!BA23=0,"",+Input!$BQ$18)</f>
        <v/>
      </c>
      <c r="B6" s="6" t="str">
        <f>IF(Input!BA23=0,"",IFERROR(VLOOKUP(Input!$C$8,Cliente!$B$3:$C$822,2,0),0))</f>
        <v/>
      </c>
      <c r="C6" s="6" t="str">
        <f>IF(Input!BA23=0,"",IFERROR(VLOOKUP(Input!$C$7,Anunciante!$B$3:$C$364,2,0),0))</f>
        <v/>
      </c>
      <c r="D6" s="6" t="str">
        <f>IF(Input!BA23=0,"",IFERROR(VLOOKUP(Input!$C$9,Producto!$B$3:$C$200,2,0),0))</f>
        <v/>
      </c>
      <c r="E6" s="10" t="str">
        <f>IF(Input!BA23=0,"",IFERROR(VLOOKUP(Input!$C$10,Campaña!$B$3:$C$32,2,0),0))</f>
        <v/>
      </c>
      <c r="F6" t="str">
        <f>IF(Input!BA23=0,"",+Input!$C$11)</f>
        <v/>
      </c>
      <c r="G6" s="6" t="str">
        <f>IF(Input!BA23=0,"",+Input!$C$12)</f>
        <v/>
      </c>
      <c r="H6" t="str">
        <f>IF(Input!BA23=0,"",IFERROR(VLOOKUP(Input!$G$7,TipoMedio!$B$3:$C$30,2,0),0))</f>
        <v/>
      </c>
      <c r="I6" s="37" t="str">
        <f>IF(Input!BA23=0,"",+Input!$G$8)</f>
        <v/>
      </c>
      <c r="J6" s="37" t="str">
        <f>IF(Input!BA23=0,"",+Input!$G$9)</f>
        <v/>
      </c>
      <c r="K6" s="37" t="str">
        <f>IF(Input!BA23=0,"",+Input!$G$10)</f>
        <v/>
      </c>
      <c r="L6" s="5" t="str">
        <f>IF(Input!BA23=0,"",IFERROR(VLOOKUP(Input!$G$11,'Condicion de Pago'!$B$3:$C$20,2,0),0))</f>
        <v/>
      </c>
      <c r="M6" s="5" t="str">
        <f>IF(Input!BA23=0,"",+Input!$G$13)</f>
        <v/>
      </c>
      <c r="N6" s="5" t="str">
        <f>IF(Input!BA23=0,"",IFERROR(VLOOKUP(Input!$G$12,Moneda!$B$3:$C$7,2,0),0))</f>
        <v/>
      </c>
      <c r="O6" s="8" t="str">
        <f>IF(Input!BA23=0,"",+Input!$C$14)</f>
        <v/>
      </c>
      <c r="P6" s="5" t="str">
        <f>IF(Input!BA23=0,"",+Input!#REF!)</f>
        <v/>
      </c>
      <c r="Q6" s="5" t="str">
        <f>IF(Input!BA23=0,"",+Input!$C$16)</f>
        <v/>
      </c>
      <c r="R6" s="6" t="str">
        <f>IF(Input!BA23=0,"",IFERROR(VLOOKUP(Input!B23,Medio!$A$3:$D$1600,3,0),0))</f>
        <v/>
      </c>
      <c r="S6" s="6" t="str">
        <f>IF(Input!BA23=0,"",IFERROR(INDEX(Proveedor!$B$3:$B$2036, MATCH(Input!C23,Proveedor!$C$3:$C$2036,0)),0))</f>
        <v/>
      </c>
      <c r="T6" s="6" t="str">
        <f>IF(Input!BA23=0,"",IFERROR(INDEX(Programas!$B$3:$B$150, MATCH(Input!D23,Programas!$C$3:$C$150,0)),0))</f>
        <v/>
      </c>
      <c r="U6" s="9"/>
      <c r="V6" s="6" t="str">
        <f>IF(Input!BA23=0,"",+Input!D23)</f>
        <v/>
      </c>
      <c r="W6" s="6" t="str">
        <f>IF(Input!BA23=0,"",+Input!E23)</f>
        <v/>
      </c>
      <c r="X6" s="6" t="str">
        <f>IF(Input!BA23=0,"",+Input!F23)</f>
        <v/>
      </c>
      <c r="Y6" s="6"/>
      <c r="Z6" s="6" t="str">
        <f>IF(Input!BA23=0,"",+Input!G23)</f>
        <v/>
      </c>
      <c r="AA6" s="6" t="str">
        <f>IF(Input!BA23=0,"",+Input!I23)</f>
        <v/>
      </c>
      <c r="AB6" s="9" t="str">
        <f>IF(Input!BA23=0,"",+Input!K23)</f>
        <v/>
      </c>
      <c r="AC6" s="6" t="str">
        <f>IF(Input!BA23=0,"",IFERROR(VLOOKUP(Input!L23,'Tipo de Descuento'!$B$3:$C$8,2,0),0))</f>
        <v/>
      </c>
      <c r="AD6" s="6" t="str">
        <f>IF(Input!BA23=0,"",+Input!M23)</f>
        <v/>
      </c>
      <c r="AE6" s="6" t="str">
        <f>IF(Input!BA23=0,"",IFERROR(VLOOKUP(Input!N23,'Tipo de Descuento'!$B$3:$C$8,2,0),0))</f>
        <v/>
      </c>
      <c r="AF6" s="6" t="str">
        <f>IF(Input!BA23=0,"",+Input!O23)</f>
        <v/>
      </c>
      <c r="AG6" s="6" t="str">
        <f>IF(Input!BA23=0,"",IFERROR(VLOOKUP(Input!P23,'Tipo de Descuento'!$B$3:$C$8,2,0),0))</f>
        <v/>
      </c>
      <c r="AH6" s="6" t="str">
        <f>IF(Input!BA23=0,"",+Input!Q23)</f>
        <v/>
      </c>
      <c r="AI6" s="6" t="str">
        <f>IF(Input!BA23=0,"",IFERROR(VLOOKUP(Input!R23,'Tipo de Descuento'!$B$3:$C$8,2,0),0))</f>
        <v/>
      </c>
      <c r="AJ6" s="6" t="str">
        <f>IF(Input!BA23=0,"",+Input!S23)</f>
        <v/>
      </c>
      <c r="AK6" s="6" t="str">
        <f>IF(Input!BA23=0,"",IFERROR(VLOOKUP(Input!T23,'Tipo de Descuento'!$B$3:$C$8,2,0),0))</f>
        <v/>
      </c>
      <c r="AL6" s="6" t="str">
        <f>IF(Input!BA23=0,"",+Input!U23)</f>
        <v/>
      </c>
      <c r="AM6" s="6"/>
      <c r="AN6" s="6"/>
      <c r="AO6" s="6"/>
      <c r="AP6" s="7" t="str">
        <f>IF(Input!$BA$22=0,"",+Input!V23)</f>
        <v/>
      </c>
      <c r="AQ6" s="7" t="str">
        <f>IF(Input!$BA$22=0,"",+Input!W23)</f>
        <v/>
      </c>
      <c r="AR6" s="7" t="str">
        <f>IF(Input!$BA$22=0,"",+Input!X23)</f>
        <v/>
      </c>
      <c r="AS6" s="7" t="str">
        <f>IF(Input!$BA$22=0,"",+Input!Y23)</f>
        <v/>
      </c>
      <c r="AT6" s="7" t="str">
        <f>IF(Input!$BA$22=0,"",+Input!Z23)</f>
        <v/>
      </c>
      <c r="AU6" s="7" t="str">
        <f>IF(Input!$BA$22=0,"",+Input!AA23)</f>
        <v/>
      </c>
      <c r="AV6" s="7" t="str">
        <f>IF(Input!$BA$22=0,"",+Input!AB23)</f>
        <v/>
      </c>
      <c r="AW6" s="7" t="str">
        <f>IF(Input!$BA$22=0,"",+Input!AC23)</f>
        <v/>
      </c>
      <c r="AX6" s="7" t="str">
        <f>IF(Input!$BA$22=0,"",+Input!AD23)</f>
        <v/>
      </c>
      <c r="AY6" s="7" t="str">
        <f>IF(Input!$BA$22=0,"",+Input!AE23)</f>
        <v/>
      </c>
      <c r="AZ6" s="7" t="str">
        <f>IF(Input!$BA$22=0,"",+Input!AF23)</f>
        <v/>
      </c>
      <c r="BA6" s="7" t="str">
        <f>IF(Input!$BA$22=0,"",+Input!AG23)</f>
        <v/>
      </c>
      <c r="BB6" s="7" t="str">
        <f>IF(Input!$BA$22=0,"",+Input!AH23)</f>
        <v/>
      </c>
      <c r="BC6" s="7" t="str">
        <f>IF(Input!$BA$22=0,"",+Input!AI23)</f>
        <v/>
      </c>
      <c r="BD6" s="7" t="str">
        <f>IF(Input!$BA$22=0,"",+Input!AJ23)</f>
        <v/>
      </c>
      <c r="BE6" s="7" t="str">
        <f>IF(Input!$BA$22=0,"",+Input!AK23)</f>
        <v/>
      </c>
      <c r="BF6" s="7" t="str">
        <f>IF(Input!$BA$22=0,"",+Input!AL23)</f>
        <v/>
      </c>
      <c r="BG6" s="7" t="str">
        <f>IF(Input!$BA$22=0,"",+Input!AM23)</f>
        <v/>
      </c>
      <c r="BH6" s="7" t="str">
        <f>IF(Input!$BA$22=0,"",+Input!AN23)</f>
        <v/>
      </c>
      <c r="BI6" s="7" t="str">
        <f>IF(Input!$BA$22=0,"",+Input!AO23)</f>
        <v/>
      </c>
      <c r="BJ6" s="7" t="str">
        <f>IF(Input!$BA$22=0,"",+Input!AP23)</f>
        <v/>
      </c>
      <c r="BK6" s="7" t="str">
        <f>IF(Input!$BA$22=0,"",+Input!AQ23)</f>
        <v/>
      </c>
      <c r="BL6" s="7" t="str">
        <f>IF(Input!$BA$22=0,"",+Input!AR23)</f>
        <v/>
      </c>
      <c r="BM6" s="7" t="str">
        <f>IF(Input!$BA$22=0,"",+Input!AS23)</f>
        <v/>
      </c>
      <c r="BN6" s="7" t="str">
        <f>IF(Input!$BA$22=0,"",+Input!AT23)</f>
        <v/>
      </c>
      <c r="BO6" s="7" t="str">
        <f>IF(Input!$BA$22=0,"",+Input!AU23)</f>
        <v/>
      </c>
      <c r="BP6" s="7" t="str">
        <f>IF(Input!$BA$22=0,"",+Input!AV23)</f>
        <v/>
      </c>
      <c r="BQ6" s="7" t="str">
        <f>IF(Input!$BA$22=0,"",+Input!AW23)</f>
        <v/>
      </c>
      <c r="BR6" s="7" t="str">
        <f>IF(Input!$BA$22=0,"",+Input!AX23)</f>
        <v/>
      </c>
      <c r="BS6" s="7" t="str">
        <f>IF(Input!$BA$22=0,"",+Input!AY23)</f>
        <v/>
      </c>
      <c r="BT6" s="7" t="str">
        <f>IF(Input!$BA$22=0,"",+Input!AZ23)</f>
        <v/>
      </c>
      <c r="BU6" s="6" t="str">
        <f>IF(Input!BA23=0,"",SUM(AP6:BT6))</f>
        <v/>
      </c>
    </row>
    <row r="7" spans="1:76">
      <c r="A7" s="6" t="str">
        <f>IF(Input!BA24=0,"",+Input!$BQ$18)</f>
        <v/>
      </c>
      <c r="B7" s="6" t="str">
        <f>IF(Input!BA24=0,"",IFERROR(VLOOKUP(Input!$C$8,Cliente!$B$3:$C$822,2,0),0))</f>
        <v/>
      </c>
      <c r="C7" s="6" t="str">
        <f>IF(Input!BA24=0,"",IFERROR(VLOOKUP(Input!$C$7,Anunciante!$B$3:$C$364,2,0),0))</f>
        <v/>
      </c>
      <c r="D7" s="6" t="str">
        <f>IF(Input!BA24=0,"",IFERROR(VLOOKUP(Input!$C$9,Producto!$B$3:$C$200,2,0),0))</f>
        <v/>
      </c>
      <c r="E7" s="10" t="str">
        <f>IF(Input!BA24=0,"",IFERROR(VLOOKUP(Input!$C$10,Campaña!$B$3:$C$32,2,0),0))</f>
        <v/>
      </c>
      <c r="F7" t="str">
        <f>IF(Input!BA24=0,"",+Input!$C$11)</f>
        <v/>
      </c>
      <c r="G7" s="6" t="str">
        <f>IF(Input!BA24=0,"",+Input!$C$12)</f>
        <v/>
      </c>
      <c r="H7" t="str">
        <f>IF(Input!BA24=0,"",IFERROR(VLOOKUP(Input!$G$7,TipoMedio!$B$3:$C$30,2,0),0))</f>
        <v/>
      </c>
      <c r="I7" s="37" t="str">
        <f>IF(Input!BA24=0,"",+Input!$G$8)</f>
        <v/>
      </c>
      <c r="J7" s="37" t="str">
        <f>IF(Input!BA24=0,"",+Input!$G$9)</f>
        <v/>
      </c>
      <c r="K7" s="37" t="str">
        <f>IF(Input!BA24=0,"",+Input!$G$10)</f>
        <v/>
      </c>
      <c r="L7" s="5" t="str">
        <f>IF(Input!BA24=0,"",IFERROR(VLOOKUP(Input!$G$11,'Condicion de Pago'!$B$3:$C$20,2,0),0))</f>
        <v/>
      </c>
      <c r="M7" s="5" t="str">
        <f>IF(Input!BA24=0,"",+Input!$G$13)</f>
        <v/>
      </c>
      <c r="N7" s="5" t="str">
        <f>IF(Input!BA24=0,"",IFERROR(VLOOKUP(Input!$G$12,Moneda!$B$3:$C$7,2,0),0))</f>
        <v/>
      </c>
      <c r="O7" s="8" t="str">
        <f>IF(Input!BA24=0,"",+Input!$C$14)</f>
        <v/>
      </c>
      <c r="P7" s="5" t="str">
        <f>IF(Input!BA24=0,"",+Input!#REF!)</f>
        <v/>
      </c>
      <c r="Q7" s="5" t="str">
        <f>IF(Input!BA24=0,"",+Input!$C$16)</f>
        <v/>
      </c>
      <c r="R7" s="6" t="str">
        <f>IF(Input!BA24=0,"",IFERROR(VLOOKUP(Input!B24,Medio!$A$3:$D$1600,3,0),0))</f>
        <v/>
      </c>
      <c r="S7" s="6" t="str">
        <f>IF(Input!BA24=0,"",IFERROR(INDEX(Proveedor!$B$3:$B$2036, MATCH(Input!C24,Proveedor!$C$3:$C$2036,0)),0))</f>
        <v/>
      </c>
      <c r="T7" s="6" t="str">
        <f>IF(Input!BA24=0,"",IFERROR(INDEX(Programas!$B$3:$B$150, MATCH(Input!D24,Programas!$C$3:$C$150,0)),0))</f>
        <v/>
      </c>
      <c r="U7" s="9"/>
      <c r="V7" s="6" t="str">
        <f>IF(Input!BA24=0,"",+Input!D24)</f>
        <v/>
      </c>
      <c r="W7" s="6" t="str">
        <f>IF(Input!BA24=0,"",+Input!E24)</f>
        <v/>
      </c>
      <c r="X7" s="6" t="str">
        <f>IF(Input!BA24=0,"",+Input!F24)</f>
        <v/>
      </c>
      <c r="Y7" s="6"/>
      <c r="Z7" s="6" t="str">
        <f>IF(Input!BA24=0,"",+Input!G24)</f>
        <v/>
      </c>
      <c r="AA7" s="6" t="str">
        <f>IF(Input!BA24=0,"",+Input!I24)</f>
        <v/>
      </c>
      <c r="AB7" s="9" t="str">
        <f>IF(Input!BA24=0,"",+Input!K24)</f>
        <v/>
      </c>
      <c r="AC7" s="6" t="str">
        <f>IF(Input!BA24=0,"",IFERROR(VLOOKUP(Input!L24,'Tipo de Descuento'!$B$3:$C$8,2,0),0))</f>
        <v/>
      </c>
      <c r="AD7" s="6" t="str">
        <f>IF(Input!BA24=0,"",+Input!M24)</f>
        <v/>
      </c>
      <c r="AE7" s="6" t="str">
        <f>IF(Input!BA24=0,"",IFERROR(VLOOKUP(Input!N24,'Tipo de Descuento'!$B$3:$C$8,2,0),0))</f>
        <v/>
      </c>
      <c r="AF7" s="6" t="str">
        <f>IF(Input!BA24=0,"",+Input!O24)</f>
        <v/>
      </c>
      <c r="AG7" s="6" t="str">
        <f>IF(Input!BA24=0,"",IFERROR(VLOOKUP(Input!P24,'Tipo de Descuento'!$B$3:$C$8,2,0),0))</f>
        <v/>
      </c>
      <c r="AH7" s="6" t="str">
        <f>IF(Input!BA24=0,"",+Input!Q24)</f>
        <v/>
      </c>
      <c r="AI7" s="6" t="str">
        <f>IF(Input!BA24=0,"",IFERROR(VLOOKUP(Input!R24,'Tipo de Descuento'!$B$3:$C$8,2,0),0))</f>
        <v/>
      </c>
      <c r="AJ7" s="6" t="str">
        <f>IF(Input!BA24=0,"",+Input!S24)</f>
        <v/>
      </c>
      <c r="AK7" s="6" t="str">
        <f>IF(Input!BA24=0,"",IFERROR(VLOOKUP(Input!T24,'Tipo de Descuento'!$B$3:$C$8,2,0),0))</f>
        <v/>
      </c>
      <c r="AL7" s="6" t="str">
        <f>IF(Input!BA24=0,"",+Input!U24)</f>
        <v/>
      </c>
      <c r="AM7" s="6"/>
      <c r="AN7" s="6"/>
      <c r="AO7" s="6"/>
      <c r="AP7" s="7" t="str">
        <f>IF(Input!$BA$22=0,"",+Input!V24)</f>
        <v/>
      </c>
      <c r="AQ7" s="7" t="str">
        <f>IF(Input!$BA$22=0,"",+Input!W24)</f>
        <v/>
      </c>
      <c r="AR7" s="7" t="str">
        <f>IF(Input!$BA$22=0,"",+Input!X24)</f>
        <v/>
      </c>
      <c r="AS7" s="7" t="str">
        <f>IF(Input!$BA$22=0,"",+Input!Y24)</f>
        <v/>
      </c>
      <c r="AT7" s="7" t="str">
        <f>IF(Input!$BA$22=0,"",+Input!Z24)</f>
        <v/>
      </c>
      <c r="AU7" s="7" t="str">
        <f>IF(Input!$BA$22=0,"",+Input!AA24)</f>
        <v/>
      </c>
      <c r="AV7" s="7" t="str">
        <f>IF(Input!$BA$22=0,"",+Input!AB24)</f>
        <v/>
      </c>
      <c r="AW7" s="7" t="str">
        <f>IF(Input!$BA$22=0,"",+Input!AC24)</f>
        <v/>
      </c>
      <c r="AX7" s="7" t="str">
        <f>IF(Input!$BA$22=0,"",+Input!AD24)</f>
        <v/>
      </c>
      <c r="AY7" s="7" t="str">
        <f>IF(Input!$BA$22=0,"",+Input!AE24)</f>
        <v/>
      </c>
      <c r="AZ7" s="7" t="str">
        <f>IF(Input!$BA$22=0,"",+Input!AF24)</f>
        <v/>
      </c>
      <c r="BA7" s="7" t="str">
        <f>IF(Input!$BA$22=0,"",+Input!AG24)</f>
        <v/>
      </c>
      <c r="BB7" s="7" t="str">
        <f>IF(Input!$BA$22=0,"",+Input!AH24)</f>
        <v/>
      </c>
      <c r="BC7" s="7" t="str">
        <f>IF(Input!$BA$22=0,"",+Input!AI24)</f>
        <v/>
      </c>
      <c r="BD7" s="7" t="str">
        <f>IF(Input!$BA$22=0,"",+Input!AJ24)</f>
        <v/>
      </c>
      <c r="BE7" s="7" t="str">
        <f>IF(Input!$BA$22=0,"",+Input!AK24)</f>
        <v/>
      </c>
      <c r="BF7" s="7" t="str">
        <f>IF(Input!$BA$22=0,"",+Input!AL24)</f>
        <v/>
      </c>
      <c r="BG7" s="7" t="str">
        <f>IF(Input!$BA$22=0,"",+Input!AM24)</f>
        <v/>
      </c>
      <c r="BH7" s="7" t="str">
        <f>IF(Input!$BA$22=0,"",+Input!AN24)</f>
        <v/>
      </c>
      <c r="BI7" s="7" t="str">
        <f>IF(Input!$BA$22=0,"",+Input!AO24)</f>
        <v/>
      </c>
      <c r="BJ7" s="7" t="str">
        <f>IF(Input!$BA$22=0,"",+Input!AP24)</f>
        <v/>
      </c>
      <c r="BK7" s="7" t="str">
        <f>IF(Input!$BA$22=0,"",+Input!AQ24)</f>
        <v/>
      </c>
      <c r="BL7" s="7" t="str">
        <f>IF(Input!$BA$22=0,"",+Input!AR24)</f>
        <v/>
      </c>
      <c r="BM7" s="7" t="str">
        <f>IF(Input!$BA$22=0,"",+Input!AS24)</f>
        <v/>
      </c>
      <c r="BN7" s="7" t="str">
        <f>IF(Input!$BA$22=0,"",+Input!AT24)</f>
        <v/>
      </c>
      <c r="BO7" s="7" t="str">
        <f>IF(Input!$BA$22=0,"",+Input!AU24)</f>
        <v/>
      </c>
      <c r="BP7" s="7" t="str">
        <f>IF(Input!$BA$22=0,"",+Input!AV24)</f>
        <v/>
      </c>
      <c r="BQ7" s="7" t="str">
        <f>IF(Input!$BA$22=0,"",+Input!AW24)</f>
        <v/>
      </c>
      <c r="BR7" s="7" t="str">
        <f>IF(Input!$BA$22=0,"",+Input!AX24)</f>
        <v/>
      </c>
      <c r="BS7" s="7" t="str">
        <f>IF(Input!$BA$22=0,"",+Input!AY24)</f>
        <v/>
      </c>
      <c r="BT7" s="7" t="str">
        <f>IF(Input!$BA$22=0,"",+Input!AZ24)</f>
        <v/>
      </c>
      <c r="BU7" s="6" t="str">
        <f>IF(Input!BA24=0,"",SUM(AP7:BT7))</f>
        <v/>
      </c>
    </row>
    <row r="8" spans="1:76">
      <c r="A8" s="6" t="str">
        <f>IF(Input!BA25=0,"",+Input!$BQ$18)</f>
        <v/>
      </c>
      <c r="B8" s="6" t="str">
        <f>IF(Input!BA25=0,"",IFERROR(VLOOKUP(Input!$C$8,Cliente!$B$3:$C$822,2,0),0))</f>
        <v/>
      </c>
      <c r="C8" s="6" t="str">
        <f>IF(Input!BA25=0,"",IFERROR(VLOOKUP(Input!$C$7,Anunciante!$B$3:$C$364,2,0),0))</f>
        <v/>
      </c>
      <c r="D8" s="6" t="str">
        <f>IF(Input!BA25=0,"",IFERROR(VLOOKUP(Input!$C$9,Producto!$B$3:$C$200,2,0),0))</f>
        <v/>
      </c>
      <c r="E8" s="10" t="str">
        <f>IF(Input!BA25=0,"",IFERROR(VLOOKUP(Input!$C$10,Campaña!$B$3:$C$32,2,0),0))</f>
        <v/>
      </c>
      <c r="F8" t="str">
        <f>IF(Input!BA25=0,"",+Input!$C$11)</f>
        <v/>
      </c>
      <c r="G8" s="6" t="str">
        <f>IF(Input!BA25=0,"",+Input!$C$12)</f>
        <v/>
      </c>
      <c r="H8" t="str">
        <f>IF(Input!BA25=0,"",IFERROR(VLOOKUP(Input!$G$7,TipoMedio!$B$3:$C$30,2,0),0))</f>
        <v/>
      </c>
      <c r="I8" s="37" t="str">
        <f>IF(Input!BA25=0,"",+Input!$G$8)</f>
        <v/>
      </c>
      <c r="J8" s="37" t="str">
        <f>IF(Input!BA25=0,"",+Input!$G$9)</f>
        <v/>
      </c>
      <c r="K8" s="37" t="str">
        <f>IF(Input!BA25=0,"",+Input!$G$10)</f>
        <v/>
      </c>
      <c r="L8" s="5" t="str">
        <f>IF(Input!BA25=0,"",IFERROR(VLOOKUP(Input!$G$11,'Condicion de Pago'!$B$3:$C$20,2,0),0))</f>
        <v/>
      </c>
      <c r="M8" s="5" t="str">
        <f>IF(Input!BA25=0,"",+Input!$G$13)</f>
        <v/>
      </c>
      <c r="N8" s="5" t="str">
        <f>IF(Input!BA25=0,"",IFERROR(VLOOKUP(Input!$G$12,Moneda!$B$3:$C$7,2,0),0))</f>
        <v/>
      </c>
      <c r="O8" s="8" t="str">
        <f>IF(Input!BA25=0,"",+Input!$C$14)</f>
        <v/>
      </c>
      <c r="P8" s="5" t="str">
        <f>IF(Input!BA25=0,"",+Input!#REF!)</f>
        <v/>
      </c>
      <c r="Q8" s="5" t="str">
        <f>IF(Input!BA25=0,"",+Input!$C$16)</f>
        <v/>
      </c>
      <c r="R8" s="6" t="str">
        <f>IF(Input!BA25=0,"",IFERROR(VLOOKUP(Input!B25,Medio!$A$3:$D$1600,3,0),0))</f>
        <v/>
      </c>
      <c r="S8" s="6" t="str">
        <f>IF(Input!BA25=0,"",IFERROR(INDEX(Proveedor!$B$3:$B$2036, MATCH(Input!C25,Proveedor!$C$3:$C$2036,0)),0))</f>
        <v/>
      </c>
      <c r="T8" s="6" t="str">
        <f>IF(Input!BA25=0,"",IFERROR(INDEX(Programas!$B$3:$B$150, MATCH(Input!D25,Programas!$C$3:$C$150,0)),0))</f>
        <v/>
      </c>
      <c r="U8" s="9"/>
      <c r="V8" s="6" t="str">
        <f>IF(Input!BA25=0,"",+Input!D25)</f>
        <v/>
      </c>
      <c r="W8" s="6" t="str">
        <f>IF(Input!BA25=0,"",+Input!E25)</f>
        <v/>
      </c>
      <c r="X8" s="6" t="str">
        <f>IF(Input!BA25=0,"",+Input!F25)</f>
        <v/>
      </c>
      <c r="Y8" s="6"/>
      <c r="Z8" s="6" t="str">
        <f>IF(Input!BA25=0,"",+Input!G25)</f>
        <v/>
      </c>
      <c r="AA8" s="6" t="str">
        <f>IF(Input!BA25=0,"",+Input!I25)</f>
        <v/>
      </c>
      <c r="AB8" s="9" t="str">
        <f>IF(Input!BA25=0,"",+Input!K25)</f>
        <v/>
      </c>
      <c r="AC8" s="6" t="str">
        <f>IF(Input!BA25=0,"",IFERROR(VLOOKUP(Input!L25,'Tipo de Descuento'!$B$3:$C$8,2,0),0))</f>
        <v/>
      </c>
      <c r="AD8" s="6" t="str">
        <f>IF(Input!BA25=0,"",+Input!M25)</f>
        <v/>
      </c>
      <c r="AE8" s="6" t="str">
        <f>IF(Input!BA25=0,"",IFERROR(VLOOKUP(Input!N25,'Tipo de Descuento'!$B$3:$C$8,2,0),0))</f>
        <v/>
      </c>
      <c r="AF8" s="6" t="str">
        <f>IF(Input!BA25=0,"",+Input!O25)</f>
        <v/>
      </c>
      <c r="AG8" s="6" t="str">
        <f>IF(Input!BA25=0,"",IFERROR(VLOOKUP(Input!P25,'Tipo de Descuento'!$B$3:$C$8,2,0),0))</f>
        <v/>
      </c>
      <c r="AH8" s="6" t="str">
        <f>IF(Input!BA25=0,"",+Input!Q25)</f>
        <v/>
      </c>
      <c r="AI8" s="6" t="str">
        <f>IF(Input!BA25=0,"",IFERROR(VLOOKUP(Input!R25,'Tipo de Descuento'!$B$3:$C$8,2,0),0))</f>
        <v/>
      </c>
      <c r="AJ8" s="6" t="str">
        <f>IF(Input!BA25=0,"",+Input!S25)</f>
        <v/>
      </c>
      <c r="AK8" s="6" t="str">
        <f>IF(Input!BA25=0,"",IFERROR(VLOOKUP(Input!T25,'Tipo de Descuento'!$B$3:$C$8,2,0),0))</f>
        <v/>
      </c>
      <c r="AL8" s="6" t="str">
        <f>IF(Input!BA25=0,"",+Input!U25)</f>
        <v/>
      </c>
      <c r="AM8" s="6"/>
      <c r="AN8" s="6"/>
      <c r="AO8" s="6"/>
      <c r="AP8" s="7" t="str">
        <f>IF(Input!$BA$22=0,"",+Input!V25)</f>
        <v/>
      </c>
      <c r="AQ8" s="7" t="str">
        <f>IF(Input!$BA$22=0,"",+Input!W25)</f>
        <v/>
      </c>
      <c r="AR8" s="7" t="str">
        <f>IF(Input!$BA$22=0,"",+Input!X25)</f>
        <v/>
      </c>
      <c r="AS8" s="7" t="str">
        <f>IF(Input!$BA$22=0,"",+Input!Y25)</f>
        <v/>
      </c>
      <c r="AT8" s="7" t="str">
        <f>IF(Input!$BA$22=0,"",+Input!Z25)</f>
        <v/>
      </c>
      <c r="AU8" s="7" t="str">
        <f>IF(Input!$BA$22=0,"",+Input!AA25)</f>
        <v/>
      </c>
      <c r="AV8" s="7" t="str">
        <f>IF(Input!$BA$22=0,"",+Input!AB25)</f>
        <v/>
      </c>
      <c r="AW8" s="7" t="str">
        <f>IF(Input!$BA$22=0,"",+Input!AC25)</f>
        <v/>
      </c>
      <c r="AX8" s="7" t="str">
        <f>IF(Input!$BA$22=0,"",+Input!AD25)</f>
        <v/>
      </c>
      <c r="AY8" s="7" t="str">
        <f>IF(Input!$BA$22=0,"",+Input!AE25)</f>
        <v/>
      </c>
      <c r="AZ8" s="7" t="str">
        <f>IF(Input!$BA$22=0,"",+Input!AF25)</f>
        <v/>
      </c>
      <c r="BA8" s="7" t="str">
        <f>IF(Input!$BA$22=0,"",+Input!AG25)</f>
        <v/>
      </c>
      <c r="BB8" s="7" t="str">
        <f>IF(Input!$BA$22=0,"",+Input!AH25)</f>
        <v/>
      </c>
      <c r="BC8" s="7" t="str">
        <f>IF(Input!$BA$22=0,"",+Input!AI25)</f>
        <v/>
      </c>
      <c r="BD8" s="7" t="str">
        <f>IF(Input!$BA$22=0,"",+Input!AJ25)</f>
        <v/>
      </c>
      <c r="BE8" s="7" t="str">
        <f>IF(Input!$BA$22=0,"",+Input!AK25)</f>
        <v/>
      </c>
      <c r="BF8" s="7" t="str">
        <f>IF(Input!$BA$22=0,"",+Input!AL25)</f>
        <v/>
      </c>
      <c r="BG8" s="7" t="str">
        <f>IF(Input!$BA$22=0,"",+Input!AM25)</f>
        <v/>
      </c>
      <c r="BH8" s="7" t="str">
        <f>IF(Input!$BA$22=0,"",+Input!AN25)</f>
        <v/>
      </c>
      <c r="BI8" s="7" t="str">
        <f>IF(Input!$BA$22=0,"",+Input!AO25)</f>
        <v/>
      </c>
      <c r="BJ8" s="7" t="str">
        <f>IF(Input!$BA$22=0,"",+Input!AP25)</f>
        <v/>
      </c>
      <c r="BK8" s="7" t="str">
        <f>IF(Input!$BA$22=0,"",+Input!AQ25)</f>
        <v/>
      </c>
      <c r="BL8" s="7" t="str">
        <f>IF(Input!$BA$22=0,"",+Input!AR25)</f>
        <v/>
      </c>
      <c r="BM8" s="7" t="str">
        <f>IF(Input!$BA$22=0,"",+Input!AS25)</f>
        <v/>
      </c>
      <c r="BN8" s="7" t="str">
        <f>IF(Input!$BA$22=0,"",+Input!AT25)</f>
        <v/>
      </c>
      <c r="BO8" s="7" t="str">
        <f>IF(Input!$BA$22=0,"",+Input!AU25)</f>
        <v/>
      </c>
      <c r="BP8" s="7" t="str">
        <f>IF(Input!$BA$22=0,"",+Input!AV25)</f>
        <v/>
      </c>
      <c r="BQ8" s="7" t="str">
        <f>IF(Input!$BA$22=0,"",+Input!AW25)</f>
        <v/>
      </c>
      <c r="BR8" s="7" t="str">
        <f>IF(Input!$BA$22=0,"",+Input!AX25)</f>
        <v/>
      </c>
      <c r="BS8" s="7" t="str">
        <f>IF(Input!$BA$22=0,"",+Input!AY25)</f>
        <v/>
      </c>
      <c r="BT8" s="7" t="str">
        <f>IF(Input!$BA$22=0,"",+Input!AZ25)</f>
        <v/>
      </c>
      <c r="BU8" s="6" t="str">
        <f>IF(Input!BA25=0,"",SUM(AP8:BT8))</f>
        <v/>
      </c>
    </row>
    <row r="9" spans="1:76" ht="15" customHeight="1">
      <c r="A9" s="6" t="str">
        <f>IF(Input!BA26=0,"",+Input!$BQ$18)</f>
        <v/>
      </c>
      <c r="B9" s="6" t="str">
        <f>IF(Input!BA26=0,"",IFERROR(VLOOKUP(Input!$C$8,Cliente!$B$3:$C$822,2,0),0))</f>
        <v/>
      </c>
      <c r="C9" s="6" t="str">
        <f>IF(Input!BA26=0,"",IFERROR(VLOOKUP(Input!$C$7,Anunciante!$B$3:$C$364,2,0),0))</f>
        <v/>
      </c>
      <c r="D9" s="6" t="str">
        <f>IF(Input!BA26=0,"",IFERROR(VLOOKUP(Input!$C$9,Producto!$B$3:$C$200,2,0),0))</f>
        <v/>
      </c>
      <c r="E9" s="10" t="str">
        <f>IF(Input!BA26=0,"",IFERROR(VLOOKUP(Input!$C$10,Campaña!$B$3:$C$32,2,0),0))</f>
        <v/>
      </c>
      <c r="F9" t="str">
        <f>IF(Input!BA26=0,"",+Input!$C$11)</f>
        <v/>
      </c>
      <c r="G9" s="6" t="str">
        <f>IF(Input!BA26=0,"",+Input!$C$12)</f>
        <v/>
      </c>
      <c r="H9" t="str">
        <f>IF(Input!BA26=0,"",IFERROR(VLOOKUP(Input!$G$7,TipoMedio!$B$3:$C$30,2,0),0))</f>
        <v/>
      </c>
      <c r="I9" s="37" t="str">
        <f>IF(Input!BA26=0,"",+Input!$G$8)</f>
        <v/>
      </c>
      <c r="J9" s="37" t="str">
        <f>IF(Input!BA26=0,"",+Input!$G$9)</f>
        <v/>
      </c>
      <c r="K9" s="37" t="str">
        <f>IF(Input!BA26=0,"",+Input!$G$10)</f>
        <v/>
      </c>
      <c r="L9" s="5" t="str">
        <f>IF(Input!BA26=0,"",IFERROR(VLOOKUP(Input!$G$11,'Condicion de Pago'!$B$3:$C$20,2,0),0))</f>
        <v/>
      </c>
      <c r="M9" s="5" t="str">
        <f>IF(Input!BA26=0,"",+Input!$G$13)</f>
        <v/>
      </c>
      <c r="N9" s="5" t="str">
        <f>IF(Input!BA26=0,"",IFERROR(VLOOKUP(Input!$G$12,Moneda!$B$3:$C$7,2,0),0))</f>
        <v/>
      </c>
      <c r="O9" s="8" t="str">
        <f>IF(Input!BA26=0,"",+Input!$C$14)</f>
        <v/>
      </c>
      <c r="P9" s="5" t="str">
        <f>IF(Input!BA26=0,"",+Input!#REF!)</f>
        <v/>
      </c>
      <c r="Q9" s="5" t="str">
        <f>IF(Input!BA26=0,"",+Input!$C$16)</f>
        <v/>
      </c>
      <c r="R9" s="6" t="str">
        <f>IF(Input!BA26=0,"",IFERROR(VLOOKUP(Input!B26,Medio!$A$3:$D$1600,3,0),0))</f>
        <v/>
      </c>
      <c r="S9" s="6" t="str">
        <f>IF(Input!BA26=0,"",IFERROR(INDEX(Proveedor!$B$3:$B$2036, MATCH(Input!C26,Proveedor!$C$3:$C$2036,0)),0))</f>
        <v/>
      </c>
      <c r="T9" s="6" t="str">
        <f>IF(Input!BA26=0,"",IFERROR(INDEX(Programas!$B$3:$B$150, MATCH(Input!D26,Programas!$C$3:$C$150,0)),0))</f>
        <v/>
      </c>
      <c r="U9" s="9"/>
      <c r="V9" s="6" t="str">
        <f>IF(Input!BA26=0,"",+Input!D26)</f>
        <v/>
      </c>
      <c r="W9" s="6" t="str">
        <f>IF(Input!BA26=0,"",+Input!E26)</f>
        <v/>
      </c>
      <c r="X9" s="6" t="str">
        <f>IF(Input!BA26=0,"",+Input!F26)</f>
        <v/>
      </c>
      <c r="Y9" s="6"/>
      <c r="Z9" s="6" t="str">
        <f>IF(Input!BA26=0,"",+Input!G26)</f>
        <v/>
      </c>
      <c r="AA9" s="6" t="str">
        <f>IF(Input!BA26=0,"",+Input!I26)</f>
        <v/>
      </c>
      <c r="AB9" s="9" t="str">
        <f>IF(Input!BA26=0,"",+Input!K26)</f>
        <v/>
      </c>
      <c r="AC9" s="6" t="str">
        <f>IF(Input!BA26=0,"",IFERROR(VLOOKUP(Input!L26,'Tipo de Descuento'!$B$3:$C$8,2,0),0))</f>
        <v/>
      </c>
      <c r="AD9" s="6" t="str">
        <f>IF(Input!BA26=0,"",+Input!M26)</f>
        <v/>
      </c>
      <c r="AE9" s="6" t="str">
        <f>IF(Input!BA26=0,"",IFERROR(VLOOKUP(Input!N26,'Tipo de Descuento'!$B$3:$C$8,2,0),0))</f>
        <v/>
      </c>
      <c r="AF9" s="6" t="str">
        <f>IF(Input!BA26=0,"",+Input!O26)</f>
        <v/>
      </c>
      <c r="AG9" s="6" t="str">
        <f>IF(Input!BA26=0,"",IFERROR(VLOOKUP(Input!P26,'Tipo de Descuento'!$B$3:$C$8,2,0),0))</f>
        <v/>
      </c>
      <c r="AH9" s="6" t="str">
        <f>IF(Input!BA26=0,"",+Input!Q26)</f>
        <v/>
      </c>
      <c r="AI9" s="6" t="str">
        <f>IF(Input!BA26=0,"",IFERROR(VLOOKUP(Input!R26,'Tipo de Descuento'!$B$3:$C$8,2,0),0))</f>
        <v/>
      </c>
      <c r="AJ9" s="6" t="str">
        <f>IF(Input!BA26=0,"",+Input!S26)</f>
        <v/>
      </c>
      <c r="AK9" s="6" t="str">
        <f>IF(Input!BA26=0,"",IFERROR(VLOOKUP(Input!T26,'Tipo de Descuento'!$B$3:$C$8,2,0),0))</f>
        <v/>
      </c>
      <c r="AL9" s="6" t="str">
        <f>IF(Input!BA26=0,"",+Input!U26)</f>
        <v/>
      </c>
      <c r="AM9" s="6"/>
      <c r="AN9" s="6"/>
      <c r="AO9" s="6"/>
      <c r="AP9" s="7" t="str">
        <f>IF(Input!$BA$22=0,"",+Input!V26)</f>
        <v/>
      </c>
      <c r="AQ9" s="7" t="str">
        <f>IF(Input!$BA$22=0,"",+Input!W26)</f>
        <v/>
      </c>
      <c r="AR9" s="7" t="str">
        <f>IF(Input!$BA$22=0,"",+Input!X26)</f>
        <v/>
      </c>
      <c r="AS9" s="7" t="str">
        <f>IF(Input!$BA$22=0,"",+Input!Y26)</f>
        <v/>
      </c>
      <c r="AT9" s="7" t="str">
        <f>IF(Input!$BA$22=0,"",+Input!Z26)</f>
        <v/>
      </c>
      <c r="AU9" s="7" t="str">
        <f>IF(Input!$BA$22=0,"",+Input!AA26)</f>
        <v/>
      </c>
      <c r="AV9" s="7" t="str">
        <f>IF(Input!$BA$22=0,"",+Input!AB26)</f>
        <v/>
      </c>
      <c r="AW9" s="7" t="str">
        <f>IF(Input!$BA$22=0,"",+Input!AC26)</f>
        <v/>
      </c>
      <c r="AX9" s="7" t="str">
        <f>IF(Input!$BA$22=0,"",+Input!AD26)</f>
        <v/>
      </c>
      <c r="AY9" s="7" t="str">
        <f>IF(Input!$BA$22=0,"",+Input!AE26)</f>
        <v/>
      </c>
      <c r="AZ9" s="7" t="str">
        <f>IF(Input!$BA$22=0,"",+Input!AF26)</f>
        <v/>
      </c>
      <c r="BA9" s="7" t="str">
        <f>IF(Input!$BA$22=0,"",+Input!AG26)</f>
        <v/>
      </c>
      <c r="BB9" s="7" t="str">
        <f>IF(Input!$BA$22=0,"",+Input!AH26)</f>
        <v/>
      </c>
      <c r="BC9" s="7" t="str">
        <f>IF(Input!$BA$22=0,"",+Input!AI26)</f>
        <v/>
      </c>
      <c r="BD9" s="7" t="str">
        <f>IF(Input!$BA$22=0,"",+Input!AJ26)</f>
        <v/>
      </c>
      <c r="BE9" s="7" t="str">
        <f>IF(Input!$BA$22=0,"",+Input!AK26)</f>
        <v/>
      </c>
      <c r="BF9" s="7" t="str">
        <f>IF(Input!$BA$22=0,"",+Input!AL26)</f>
        <v/>
      </c>
      <c r="BG9" s="7" t="str">
        <f>IF(Input!$BA$22=0,"",+Input!AM26)</f>
        <v/>
      </c>
      <c r="BH9" s="7" t="str">
        <f>IF(Input!$BA$22=0,"",+Input!AN26)</f>
        <v/>
      </c>
      <c r="BI9" s="7" t="str">
        <f>IF(Input!$BA$22=0,"",+Input!AO26)</f>
        <v/>
      </c>
      <c r="BJ9" s="7" t="str">
        <f>IF(Input!$BA$22=0,"",+Input!AP26)</f>
        <v/>
      </c>
      <c r="BK9" s="7" t="str">
        <f>IF(Input!$BA$22=0,"",+Input!AQ26)</f>
        <v/>
      </c>
      <c r="BL9" s="7" t="str">
        <f>IF(Input!$BA$22=0,"",+Input!AR26)</f>
        <v/>
      </c>
      <c r="BM9" s="7" t="str">
        <f>IF(Input!$BA$22=0,"",+Input!AS26)</f>
        <v/>
      </c>
      <c r="BN9" s="7" t="str">
        <f>IF(Input!$BA$22=0,"",+Input!AT26)</f>
        <v/>
      </c>
      <c r="BO9" s="7" t="str">
        <f>IF(Input!$BA$22=0,"",+Input!AU26)</f>
        <v/>
      </c>
      <c r="BP9" s="7" t="str">
        <f>IF(Input!$BA$22=0,"",+Input!AV26)</f>
        <v/>
      </c>
      <c r="BQ9" s="7" t="str">
        <f>IF(Input!$BA$22=0,"",+Input!AW26)</f>
        <v/>
      </c>
      <c r="BR9" s="7" t="str">
        <f>IF(Input!$BA$22=0,"",+Input!AX26)</f>
        <v/>
      </c>
      <c r="BS9" s="7" t="str">
        <f>IF(Input!$BA$22=0,"",+Input!AY26)</f>
        <v/>
      </c>
      <c r="BT9" s="7" t="str">
        <f>IF(Input!$BA$22=0,"",+Input!AZ26)</f>
        <v/>
      </c>
      <c r="BU9" s="6" t="str">
        <f>IF(Input!BA26=0,"",SUM(AP9:BT9))</f>
        <v/>
      </c>
    </row>
    <row r="10" spans="1:76" ht="15" customHeight="1">
      <c r="A10" s="6" t="str">
        <f>IF(Input!BA27=0,"",+Input!$BQ$18)</f>
        <v/>
      </c>
      <c r="B10" s="6" t="str">
        <f>IF(Input!BA27=0,"",IFERROR(VLOOKUP(Input!$C$8,Cliente!$B$3:$C$822,2,0),0))</f>
        <v/>
      </c>
      <c r="C10" s="6" t="str">
        <f>IF(Input!BA27=0,"",IFERROR(VLOOKUP(Input!$C$7,Anunciante!$B$3:$C$364,2,0),0))</f>
        <v/>
      </c>
      <c r="D10" s="6" t="str">
        <f>IF(Input!BA27=0,"",IFERROR(VLOOKUP(Input!$C$9,Producto!$B$3:$C$200,2,0),0))</f>
        <v/>
      </c>
      <c r="E10" s="10" t="str">
        <f>IF(Input!BA27=0,"",IFERROR(VLOOKUP(Input!$C$10,Campaña!$B$3:$C$32,2,0),0))</f>
        <v/>
      </c>
      <c r="F10" t="str">
        <f>IF(Input!BA27=0,"",+Input!$C$11)</f>
        <v/>
      </c>
      <c r="G10" s="6" t="str">
        <f>IF(Input!BA27=0,"",+Input!$C$12)</f>
        <v/>
      </c>
      <c r="H10" t="str">
        <f>IF(Input!BA27=0,"",IFERROR(VLOOKUP(Input!$G$7,TipoMedio!$B$3:$C$30,2,0),0))</f>
        <v/>
      </c>
      <c r="I10" s="37" t="str">
        <f>IF(Input!BA27=0,"",+Input!$G$8)</f>
        <v/>
      </c>
      <c r="J10" s="37" t="str">
        <f>IF(Input!BA27=0,"",+Input!$G$9)</f>
        <v/>
      </c>
      <c r="K10" s="37" t="str">
        <f>IF(Input!BA27=0,"",+Input!$G$10)</f>
        <v/>
      </c>
      <c r="L10" s="5" t="str">
        <f>IF(Input!BA27=0,"",IFERROR(VLOOKUP(Input!$G$11,'Condicion de Pago'!$B$3:$C$20,2,0),0))</f>
        <v/>
      </c>
      <c r="M10" s="5" t="str">
        <f>IF(Input!BA27=0,"",+Input!$G$13)</f>
        <v/>
      </c>
      <c r="N10" s="5" t="str">
        <f>IF(Input!BA27=0,"",IFERROR(VLOOKUP(Input!$G$12,Moneda!$B$3:$C$7,2,0),0))</f>
        <v/>
      </c>
      <c r="O10" s="8" t="str">
        <f>IF(Input!BA27=0,"",+Input!$C$14)</f>
        <v/>
      </c>
      <c r="P10" s="5" t="str">
        <f>IF(Input!BA27=0,"",+Input!#REF!)</f>
        <v/>
      </c>
      <c r="Q10" s="5" t="str">
        <f>IF(Input!BA27=0,"",+Input!$C$16)</f>
        <v/>
      </c>
      <c r="R10" s="6" t="str">
        <f>IF(Input!BA27=0,"",IFERROR(VLOOKUP(Input!B27,Medio!$A$3:$D$1600,3,0),0))</f>
        <v/>
      </c>
      <c r="S10" s="6" t="str">
        <f>IF(Input!BA27=0,"",IFERROR(INDEX(Proveedor!$B$3:$B$2036, MATCH(Input!C27,Proveedor!$C$3:$C$2036,0)),0))</f>
        <v/>
      </c>
      <c r="T10" s="6" t="str">
        <f>IF(Input!BA27=0,"",IFERROR(INDEX(Programas!$B$3:$B$150, MATCH(Input!D27,Programas!$C$3:$C$150,0)),0))</f>
        <v/>
      </c>
      <c r="U10" s="9"/>
      <c r="V10" s="6" t="str">
        <f>IF(Input!BA27=0,"",+Input!D27)</f>
        <v/>
      </c>
      <c r="W10" s="6" t="str">
        <f>IF(Input!BA27=0,"",+Input!E27)</f>
        <v/>
      </c>
      <c r="X10" s="6" t="str">
        <f>IF(Input!BA27=0,"",+Input!F27)</f>
        <v/>
      </c>
      <c r="Y10" s="6"/>
      <c r="Z10" s="6" t="str">
        <f>IF(Input!BA27=0,"",+Input!G27)</f>
        <v/>
      </c>
      <c r="AA10" s="6" t="str">
        <f>IF(Input!BA27=0,"",+Input!I27)</f>
        <v/>
      </c>
      <c r="AB10" s="9" t="str">
        <f>IF(Input!BA27=0,"",+Input!K27)</f>
        <v/>
      </c>
      <c r="AC10" s="6" t="str">
        <f>IF(Input!BA27=0,"",IFERROR(VLOOKUP(Input!L27,'Tipo de Descuento'!$B$3:$C$8,2,0),0))</f>
        <v/>
      </c>
      <c r="AD10" s="6" t="str">
        <f>IF(Input!BA27=0,"",+Input!M27)</f>
        <v/>
      </c>
      <c r="AE10" s="6" t="str">
        <f>IF(Input!BA27=0,"",IFERROR(VLOOKUP(Input!N27,'Tipo de Descuento'!$B$3:$C$8,2,0),0))</f>
        <v/>
      </c>
      <c r="AF10" s="6" t="str">
        <f>IF(Input!BA27=0,"",+Input!O27)</f>
        <v/>
      </c>
      <c r="AG10" s="6" t="str">
        <f>IF(Input!BA27=0,"",IFERROR(VLOOKUP(Input!P27,'Tipo de Descuento'!$B$3:$C$8,2,0),0))</f>
        <v/>
      </c>
      <c r="AH10" s="6" t="str">
        <f>IF(Input!BA27=0,"",+Input!Q27)</f>
        <v/>
      </c>
      <c r="AI10" s="6" t="str">
        <f>IF(Input!BA27=0,"",IFERROR(VLOOKUP(Input!R27,'Tipo de Descuento'!$B$3:$C$8,2,0),0))</f>
        <v/>
      </c>
      <c r="AJ10" s="6" t="str">
        <f>IF(Input!BA27=0,"",+Input!S27)</f>
        <v/>
      </c>
      <c r="AK10" s="6" t="str">
        <f>IF(Input!BA27=0,"",IFERROR(VLOOKUP(Input!T27,'Tipo de Descuento'!$B$3:$C$8,2,0),0))</f>
        <v/>
      </c>
      <c r="AL10" s="6" t="str">
        <f>IF(Input!BA27=0,"",+Input!U27)</f>
        <v/>
      </c>
      <c r="AM10" s="6"/>
      <c r="AN10" s="6"/>
      <c r="AO10" s="6"/>
      <c r="AP10" s="7" t="str">
        <f>IF(Input!$BA$22=0,"",+Input!V27)</f>
        <v/>
      </c>
      <c r="AQ10" s="7" t="str">
        <f>IF(Input!$BA$22=0,"",+Input!W27)</f>
        <v/>
      </c>
      <c r="AR10" s="7" t="str">
        <f>IF(Input!$BA$22=0,"",+Input!X27)</f>
        <v/>
      </c>
      <c r="AS10" s="7" t="str">
        <f>IF(Input!$BA$22=0,"",+Input!Y27)</f>
        <v/>
      </c>
      <c r="AT10" s="7" t="str">
        <f>IF(Input!$BA$22=0,"",+Input!Z27)</f>
        <v/>
      </c>
      <c r="AU10" s="7" t="str">
        <f>IF(Input!$BA$22=0,"",+Input!AA27)</f>
        <v/>
      </c>
      <c r="AV10" s="7" t="str">
        <f>IF(Input!$BA$22=0,"",+Input!AB27)</f>
        <v/>
      </c>
      <c r="AW10" s="7" t="str">
        <f>IF(Input!$BA$22=0,"",+Input!AC27)</f>
        <v/>
      </c>
      <c r="AX10" s="7" t="str">
        <f>IF(Input!$BA$22=0,"",+Input!AD27)</f>
        <v/>
      </c>
      <c r="AY10" s="7" t="str">
        <f>IF(Input!$BA$22=0,"",+Input!AE27)</f>
        <v/>
      </c>
      <c r="AZ10" s="7" t="str">
        <f>IF(Input!$BA$22=0,"",+Input!AF27)</f>
        <v/>
      </c>
      <c r="BA10" s="7" t="str">
        <f>IF(Input!$BA$22=0,"",+Input!AG27)</f>
        <v/>
      </c>
      <c r="BB10" s="7" t="str">
        <f>IF(Input!$BA$22=0,"",+Input!AH27)</f>
        <v/>
      </c>
      <c r="BC10" s="7" t="str">
        <f>IF(Input!$BA$22=0,"",+Input!AI27)</f>
        <v/>
      </c>
      <c r="BD10" s="7" t="str">
        <f>IF(Input!$BA$22=0,"",+Input!AJ27)</f>
        <v/>
      </c>
      <c r="BE10" s="7" t="str">
        <f>IF(Input!$BA$22=0,"",+Input!AK27)</f>
        <v/>
      </c>
      <c r="BF10" s="7" t="str">
        <f>IF(Input!$BA$22=0,"",+Input!AL27)</f>
        <v/>
      </c>
      <c r="BG10" s="7" t="str">
        <f>IF(Input!$BA$22=0,"",+Input!AM27)</f>
        <v/>
      </c>
      <c r="BH10" s="7" t="str">
        <f>IF(Input!$BA$22=0,"",+Input!AN27)</f>
        <v/>
      </c>
      <c r="BI10" s="7" t="str">
        <f>IF(Input!$BA$22=0,"",+Input!AO27)</f>
        <v/>
      </c>
      <c r="BJ10" s="7" t="str">
        <f>IF(Input!$BA$22=0,"",+Input!AP27)</f>
        <v/>
      </c>
      <c r="BK10" s="7" t="str">
        <f>IF(Input!$BA$22=0,"",+Input!AQ27)</f>
        <v/>
      </c>
      <c r="BL10" s="7" t="str">
        <f>IF(Input!$BA$22=0,"",+Input!AR27)</f>
        <v/>
      </c>
      <c r="BM10" s="7" t="str">
        <f>IF(Input!$BA$22=0,"",+Input!AS27)</f>
        <v/>
      </c>
      <c r="BN10" s="7" t="str">
        <f>IF(Input!$BA$22=0,"",+Input!AT27)</f>
        <v/>
      </c>
      <c r="BO10" s="7" t="str">
        <f>IF(Input!$BA$22=0,"",+Input!AU27)</f>
        <v/>
      </c>
      <c r="BP10" s="7" t="str">
        <f>IF(Input!$BA$22=0,"",+Input!AV27)</f>
        <v/>
      </c>
      <c r="BQ10" s="7" t="str">
        <f>IF(Input!$BA$22=0,"",+Input!AW27)</f>
        <v/>
      </c>
      <c r="BR10" s="7" t="str">
        <f>IF(Input!$BA$22=0,"",+Input!AX27)</f>
        <v/>
      </c>
      <c r="BS10" s="7" t="str">
        <f>IF(Input!$BA$22=0,"",+Input!AY27)</f>
        <v/>
      </c>
      <c r="BT10" s="7" t="str">
        <f>IF(Input!$BA$22=0,"",+Input!AZ27)</f>
        <v/>
      </c>
      <c r="BU10" s="6" t="str">
        <f>IF(Input!BA27=0,"",SUM(AP10:BT10))</f>
        <v/>
      </c>
    </row>
    <row r="11" spans="1:76" ht="15" customHeight="1">
      <c r="A11" s="6" t="str">
        <f>IF(Input!BA28=0,"",+Input!$BQ$18)</f>
        <v/>
      </c>
      <c r="B11" s="6" t="str">
        <f>IF(Input!BA28=0,"",IFERROR(VLOOKUP(Input!$C$8,Cliente!$B$3:$C$822,2,0),0))</f>
        <v/>
      </c>
      <c r="C11" s="6" t="str">
        <f>IF(Input!BA28=0,"",IFERROR(VLOOKUP(Input!$C$7,Anunciante!$B$3:$C$364,2,0),0))</f>
        <v/>
      </c>
      <c r="D11" s="6" t="str">
        <f>IF(Input!BA28=0,"",IFERROR(VLOOKUP(Input!$C$9,Producto!$B$3:$C$200,2,0),0))</f>
        <v/>
      </c>
      <c r="E11" s="10" t="str">
        <f>IF(Input!BA28=0,"",IFERROR(VLOOKUP(Input!$C$10,Campaña!$B$3:$C$32,2,0),0))</f>
        <v/>
      </c>
      <c r="F11" t="str">
        <f>IF(Input!BA28=0,"",+Input!$C$11)</f>
        <v/>
      </c>
      <c r="G11" s="6" t="str">
        <f>IF(Input!BA28=0,"",+Input!$C$12)</f>
        <v/>
      </c>
      <c r="H11" t="str">
        <f>IF(Input!BA28=0,"",IFERROR(VLOOKUP(Input!$G$7,TipoMedio!$B$3:$C$30,2,0),0))</f>
        <v/>
      </c>
      <c r="I11" s="37" t="str">
        <f>IF(Input!BA28=0,"",+Input!$G$8)</f>
        <v/>
      </c>
      <c r="J11" s="37" t="str">
        <f>IF(Input!BA28=0,"",+Input!$G$9)</f>
        <v/>
      </c>
      <c r="K11" s="37" t="str">
        <f>IF(Input!BA28=0,"",+Input!$G$10)</f>
        <v/>
      </c>
      <c r="L11" s="5" t="str">
        <f>IF(Input!BA28=0,"",IFERROR(VLOOKUP(Input!$G$11,'Condicion de Pago'!$B$3:$C$20,2,0),0))</f>
        <v/>
      </c>
      <c r="M11" s="5" t="str">
        <f>IF(Input!BA28=0,"",+Input!$G$13)</f>
        <v/>
      </c>
      <c r="N11" s="5" t="str">
        <f>IF(Input!BA28=0,"",IFERROR(VLOOKUP(Input!$G$12,Moneda!$B$3:$C$7,2,0),0))</f>
        <v/>
      </c>
      <c r="O11" s="8" t="str">
        <f>IF(Input!BA28=0,"",+Input!$C$14)</f>
        <v/>
      </c>
      <c r="P11" s="5" t="str">
        <f>IF(Input!BA28=0,"",+Input!#REF!)</f>
        <v/>
      </c>
      <c r="Q11" s="5" t="str">
        <f>IF(Input!BA28=0,"",+Input!$C$16)</f>
        <v/>
      </c>
      <c r="R11" s="6" t="str">
        <f>IF(Input!BA28=0,"",IFERROR(VLOOKUP(Input!B28,Medio!$A$3:$D$1600,3,0),0))</f>
        <v/>
      </c>
      <c r="S11" s="6" t="str">
        <f>IF(Input!BA28=0,"",IFERROR(INDEX(Proveedor!$B$3:$B$2036, MATCH(Input!C28,Proveedor!$C$3:$C$2036,0)),0))</f>
        <v/>
      </c>
      <c r="T11" s="6" t="str">
        <f>IF(Input!BA28=0,"",IFERROR(INDEX(Programas!$B$3:$B$150, MATCH(Input!D28,Programas!$C$3:$C$150,0)),0))</f>
        <v/>
      </c>
      <c r="U11" s="9"/>
      <c r="V11" s="6" t="str">
        <f>IF(Input!BA28=0,"",+Input!D28)</f>
        <v/>
      </c>
      <c r="W11" s="6" t="str">
        <f>IF(Input!BA28=0,"",+Input!E28)</f>
        <v/>
      </c>
      <c r="X11" s="6" t="str">
        <f>IF(Input!BA28=0,"",+Input!F28)</f>
        <v/>
      </c>
      <c r="Y11" s="6"/>
      <c r="Z11" s="6" t="str">
        <f>IF(Input!BA28=0,"",+Input!G28)</f>
        <v/>
      </c>
      <c r="AA11" s="6" t="str">
        <f>IF(Input!BA28=0,"",+Input!I28)</f>
        <v/>
      </c>
      <c r="AB11" s="9" t="str">
        <f>IF(Input!BA28=0,"",+Input!K28)</f>
        <v/>
      </c>
      <c r="AC11" s="6" t="str">
        <f>IF(Input!BA28=0,"",IFERROR(VLOOKUP(Input!L28,'Tipo de Descuento'!$B$3:$C$8,2,0),0))</f>
        <v/>
      </c>
      <c r="AD11" s="6" t="str">
        <f>IF(Input!BA28=0,"",+Input!M28)</f>
        <v/>
      </c>
      <c r="AE11" s="6" t="str">
        <f>IF(Input!BA28=0,"",IFERROR(VLOOKUP(Input!N28,'Tipo de Descuento'!$B$3:$C$8,2,0),0))</f>
        <v/>
      </c>
      <c r="AF11" s="6" t="str">
        <f>IF(Input!BA28=0,"",+Input!O28)</f>
        <v/>
      </c>
      <c r="AG11" s="6" t="str">
        <f>IF(Input!BA28=0,"",IFERROR(VLOOKUP(Input!P28,'Tipo de Descuento'!$B$3:$C$8,2,0),0))</f>
        <v/>
      </c>
      <c r="AH11" s="6" t="str">
        <f>IF(Input!BA28=0,"",+Input!Q28)</f>
        <v/>
      </c>
      <c r="AI11" s="6" t="str">
        <f>IF(Input!BA28=0,"",IFERROR(VLOOKUP(Input!R28,'Tipo de Descuento'!$B$3:$C$8,2,0),0))</f>
        <v/>
      </c>
      <c r="AJ11" s="6" t="str">
        <f>IF(Input!BA28=0,"",+Input!S28)</f>
        <v/>
      </c>
      <c r="AK11" s="6" t="str">
        <f>IF(Input!BA28=0,"",IFERROR(VLOOKUP(Input!T28,'Tipo de Descuento'!$B$3:$C$8,2,0),0))</f>
        <v/>
      </c>
      <c r="AL11" s="6" t="str">
        <f>IF(Input!BA28=0,"",+Input!U28)</f>
        <v/>
      </c>
      <c r="AM11" s="6"/>
      <c r="AN11" s="6"/>
      <c r="AO11" s="6"/>
      <c r="AP11" s="7" t="str">
        <f>IF(Input!$BA$22=0,"",+Input!V28)</f>
        <v/>
      </c>
      <c r="AQ11" s="7" t="str">
        <f>IF(Input!$BA$22=0,"",+Input!W28)</f>
        <v/>
      </c>
      <c r="AR11" s="7" t="str">
        <f>IF(Input!$BA$22=0,"",+Input!X28)</f>
        <v/>
      </c>
      <c r="AS11" s="7" t="str">
        <f>IF(Input!$BA$22=0,"",+Input!Y28)</f>
        <v/>
      </c>
      <c r="AT11" s="7" t="str">
        <f>IF(Input!$BA$22=0,"",+Input!Z28)</f>
        <v/>
      </c>
      <c r="AU11" s="7" t="str">
        <f>IF(Input!$BA$22=0,"",+Input!AA28)</f>
        <v/>
      </c>
      <c r="AV11" s="7" t="str">
        <f>IF(Input!$BA$22=0,"",+Input!AB28)</f>
        <v/>
      </c>
      <c r="AW11" s="7" t="str">
        <f>IF(Input!$BA$22=0,"",+Input!AC28)</f>
        <v/>
      </c>
      <c r="AX11" s="7" t="str">
        <f>IF(Input!$BA$22=0,"",+Input!AD28)</f>
        <v/>
      </c>
      <c r="AY11" s="7" t="str">
        <f>IF(Input!$BA$22=0,"",+Input!AE28)</f>
        <v/>
      </c>
      <c r="AZ11" s="7" t="str">
        <f>IF(Input!$BA$22=0,"",+Input!AF28)</f>
        <v/>
      </c>
      <c r="BA11" s="7" t="str">
        <f>IF(Input!$BA$22=0,"",+Input!AG28)</f>
        <v/>
      </c>
      <c r="BB11" s="7" t="str">
        <f>IF(Input!$BA$22=0,"",+Input!AH28)</f>
        <v/>
      </c>
      <c r="BC11" s="7" t="str">
        <f>IF(Input!$BA$22=0,"",+Input!AI28)</f>
        <v/>
      </c>
      <c r="BD11" s="7" t="str">
        <f>IF(Input!$BA$22=0,"",+Input!AJ28)</f>
        <v/>
      </c>
      <c r="BE11" s="7" t="str">
        <f>IF(Input!$BA$22=0,"",+Input!AK28)</f>
        <v/>
      </c>
      <c r="BF11" s="7" t="str">
        <f>IF(Input!$BA$22=0,"",+Input!AL28)</f>
        <v/>
      </c>
      <c r="BG11" s="7" t="str">
        <f>IF(Input!$BA$22=0,"",+Input!AM28)</f>
        <v/>
      </c>
      <c r="BH11" s="7" t="str">
        <f>IF(Input!$BA$22=0,"",+Input!AN28)</f>
        <v/>
      </c>
      <c r="BI11" s="7" t="str">
        <f>IF(Input!$BA$22=0,"",+Input!AO28)</f>
        <v/>
      </c>
      <c r="BJ11" s="7" t="str">
        <f>IF(Input!$BA$22=0,"",+Input!AP28)</f>
        <v/>
      </c>
      <c r="BK11" s="7" t="str">
        <f>IF(Input!$BA$22=0,"",+Input!AQ28)</f>
        <v/>
      </c>
      <c r="BL11" s="7" t="str">
        <f>IF(Input!$BA$22=0,"",+Input!AR28)</f>
        <v/>
      </c>
      <c r="BM11" s="7" t="str">
        <f>IF(Input!$BA$22=0,"",+Input!AS28)</f>
        <v/>
      </c>
      <c r="BN11" s="7" t="str">
        <f>IF(Input!$BA$22=0,"",+Input!AT28)</f>
        <v/>
      </c>
      <c r="BO11" s="7" t="str">
        <f>IF(Input!$BA$22=0,"",+Input!AU28)</f>
        <v/>
      </c>
      <c r="BP11" s="7" t="str">
        <f>IF(Input!$BA$22=0,"",+Input!AV28)</f>
        <v/>
      </c>
      <c r="BQ11" s="7" t="str">
        <f>IF(Input!$BA$22=0,"",+Input!AW28)</f>
        <v/>
      </c>
      <c r="BR11" s="7" t="str">
        <f>IF(Input!$BA$22=0,"",+Input!AX28)</f>
        <v/>
      </c>
      <c r="BS11" s="7" t="str">
        <f>IF(Input!$BA$22=0,"",+Input!AY28)</f>
        <v/>
      </c>
      <c r="BT11" s="7" t="str">
        <f>IF(Input!$BA$22=0,"",+Input!AZ28)</f>
        <v/>
      </c>
      <c r="BU11" s="6" t="str">
        <f>IF(Input!BA28=0,"",SUM(AP11:BT11))</f>
        <v/>
      </c>
    </row>
    <row r="12" spans="1:76">
      <c r="A12" s="6" t="str">
        <f>IF(Input!BA29=0,"",+Input!$BQ$18)</f>
        <v/>
      </c>
      <c r="B12" s="6" t="str">
        <f>IF(Input!BA29=0,"",IFERROR(VLOOKUP(Input!$C$8,Cliente!$B$3:$C$822,2,0),0))</f>
        <v/>
      </c>
      <c r="C12" s="6" t="str">
        <f>IF(Input!BA29=0,"",IFERROR(VLOOKUP(Input!$C$7,Anunciante!$B$3:$C$364,2,0),0))</f>
        <v/>
      </c>
      <c r="D12" s="6" t="str">
        <f>IF(Input!BA29=0,"",IFERROR(VLOOKUP(Input!$C$9,Producto!$B$3:$C$200,2,0),0))</f>
        <v/>
      </c>
      <c r="E12" s="10" t="str">
        <f>IF(Input!BA29=0,"",IFERROR(VLOOKUP(Input!$C$10,Campaña!$B$3:$C$32,2,0),0))</f>
        <v/>
      </c>
      <c r="F12" t="str">
        <f>IF(Input!BA29=0,"",+Input!$C$11)</f>
        <v/>
      </c>
      <c r="G12" s="6" t="str">
        <f>IF(Input!BA29=0,"",+Input!$C$12)</f>
        <v/>
      </c>
      <c r="H12" t="str">
        <f>IF(Input!BA29=0,"",IFERROR(VLOOKUP(Input!$G$7,TipoMedio!$B$3:$C$30,2,0),0))</f>
        <v/>
      </c>
      <c r="I12" s="37" t="str">
        <f>IF(Input!BA29=0,"",+Input!$G$8)</f>
        <v/>
      </c>
      <c r="J12" s="37" t="str">
        <f>IF(Input!BA29=0,"",+Input!$G$9)</f>
        <v/>
      </c>
      <c r="K12" s="37" t="str">
        <f>IF(Input!BA29=0,"",+Input!$G$10)</f>
        <v/>
      </c>
      <c r="L12" s="5" t="str">
        <f>IF(Input!BA29=0,"",IFERROR(VLOOKUP(Input!$G$11,'Condicion de Pago'!$B$3:$C$20,2,0),0))</f>
        <v/>
      </c>
      <c r="M12" s="5" t="str">
        <f>IF(Input!BA29=0,"",+Input!$G$13)</f>
        <v/>
      </c>
      <c r="N12" s="5" t="str">
        <f>IF(Input!BA29=0,"",IFERROR(VLOOKUP(Input!$G$12,Moneda!$B$3:$C$7,2,0),0))</f>
        <v/>
      </c>
      <c r="O12" s="8" t="str">
        <f>IF(Input!BA29=0,"",+Input!$C$14)</f>
        <v/>
      </c>
      <c r="P12" s="5" t="str">
        <f>IF(Input!BA29=0,"",+Input!#REF!)</f>
        <v/>
      </c>
      <c r="Q12" s="5" t="str">
        <f>IF(Input!BA29=0,"",+Input!$C$16)</f>
        <v/>
      </c>
      <c r="R12" s="6" t="str">
        <f>IF(Input!BA29=0,"",IFERROR(VLOOKUP(Input!B29,Medio!$A$3:$D$1600,3,0),0))</f>
        <v/>
      </c>
      <c r="S12" s="6" t="str">
        <f>IF(Input!BA29=0,"",IFERROR(INDEX(Proveedor!$B$3:$B$2036, MATCH(Input!C29,Proveedor!$C$3:$C$2036,0)),0))</f>
        <v/>
      </c>
      <c r="T12" s="6" t="str">
        <f>IF(Input!BA29=0,"",IFERROR(INDEX(Programas!$B$3:$B$150, MATCH(Input!D29,Programas!$C$3:$C$150,0)),0))</f>
        <v/>
      </c>
      <c r="U12" s="9"/>
      <c r="V12" s="6" t="str">
        <f>IF(Input!BA29=0,"",+Input!D29)</f>
        <v/>
      </c>
      <c r="W12" s="6" t="str">
        <f>IF(Input!BA29=0,"",+Input!E29)</f>
        <v/>
      </c>
      <c r="X12" s="6" t="str">
        <f>IF(Input!BA29=0,"",+Input!F29)</f>
        <v/>
      </c>
      <c r="Y12" s="6"/>
      <c r="Z12" s="6" t="str">
        <f>IF(Input!BA29=0,"",+Input!G29)</f>
        <v/>
      </c>
      <c r="AA12" s="6" t="str">
        <f>IF(Input!BA29=0,"",+Input!I29)</f>
        <v/>
      </c>
      <c r="AB12" s="9" t="str">
        <f>IF(Input!BA29=0,"",+Input!K29)</f>
        <v/>
      </c>
      <c r="AC12" s="6" t="str">
        <f>IF(Input!BA29=0,"",IFERROR(VLOOKUP(Input!L29,'Tipo de Descuento'!$B$3:$C$8,2,0),0))</f>
        <v/>
      </c>
      <c r="AD12" s="6" t="str">
        <f>IF(Input!BA29=0,"",+Input!M29)</f>
        <v/>
      </c>
      <c r="AE12" s="6" t="str">
        <f>IF(Input!BA29=0,"",IFERROR(VLOOKUP(Input!N29,'Tipo de Descuento'!$B$3:$C$8,2,0),0))</f>
        <v/>
      </c>
      <c r="AF12" s="6" t="str">
        <f>IF(Input!BA29=0,"",+Input!O29)</f>
        <v/>
      </c>
      <c r="AG12" s="6" t="str">
        <f>IF(Input!BA29=0,"",IFERROR(VLOOKUP(Input!P29,'Tipo de Descuento'!$B$3:$C$8,2,0),0))</f>
        <v/>
      </c>
      <c r="AH12" s="6" t="str">
        <f>IF(Input!BA29=0,"",+Input!Q29)</f>
        <v/>
      </c>
      <c r="AI12" s="6" t="str">
        <f>IF(Input!BA29=0,"",IFERROR(VLOOKUP(Input!R29,'Tipo de Descuento'!$B$3:$C$8,2,0),0))</f>
        <v/>
      </c>
      <c r="AJ12" s="6" t="str">
        <f>IF(Input!BA29=0,"",+Input!S29)</f>
        <v/>
      </c>
      <c r="AK12" s="6" t="str">
        <f>IF(Input!BA29=0,"",IFERROR(VLOOKUP(Input!T29,'Tipo de Descuento'!$B$3:$C$8,2,0),0))</f>
        <v/>
      </c>
      <c r="AL12" s="6" t="str">
        <f>IF(Input!BA29=0,"",+Input!U29)</f>
        <v/>
      </c>
      <c r="AM12" s="6"/>
      <c r="AN12" s="6"/>
      <c r="AO12" s="6"/>
      <c r="AP12" s="7" t="str">
        <f>IF(Input!$BA$22=0,"",+Input!V29)</f>
        <v/>
      </c>
      <c r="AQ12" s="7" t="str">
        <f>IF(Input!$BA$22=0,"",+Input!W29)</f>
        <v/>
      </c>
      <c r="AR12" s="7" t="str">
        <f>IF(Input!$BA$22=0,"",+Input!X29)</f>
        <v/>
      </c>
      <c r="AS12" s="7" t="str">
        <f>IF(Input!$BA$22=0,"",+Input!Y29)</f>
        <v/>
      </c>
      <c r="AT12" s="7" t="str">
        <f>IF(Input!$BA$22=0,"",+Input!Z29)</f>
        <v/>
      </c>
      <c r="AU12" s="7" t="str">
        <f>IF(Input!$BA$22=0,"",+Input!AA29)</f>
        <v/>
      </c>
      <c r="AV12" s="7" t="str">
        <f>IF(Input!$BA$22=0,"",+Input!AB29)</f>
        <v/>
      </c>
      <c r="AW12" s="7" t="str">
        <f>IF(Input!$BA$22=0,"",+Input!AC29)</f>
        <v/>
      </c>
      <c r="AX12" s="7" t="str">
        <f>IF(Input!$BA$22=0,"",+Input!AD29)</f>
        <v/>
      </c>
      <c r="AY12" s="7" t="str">
        <f>IF(Input!$BA$22=0,"",+Input!AE29)</f>
        <v/>
      </c>
      <c r="AZ12" s="7" t="str">
        <f>IF(Input!$BA$22=0,"",+Input!AF29)</f>
        <v/>
      </c>
      <c r="BA12" s="7" t="str">
        <f>IF(Input!$BA$22=0,"",+Input!AG29)</f>
        <v/>
      </c>
      <c r="BB12" s="7" t="str">
        <f>IF(Input!$BA$22=0,"",+Input!AH29)</f>
        <v/>
      </c>
      <c r="BC12" s="7" t="str">
        <f>IF(Input!$BA$22=0,"",+Input!AI29)</f>
        <v/>
      </c>
      <c r="BD12" s="7" t="str">
        <f>IF(Input!$BA$22=0,"",+Input!AJ29)</f>
        <v/>
      </c>
      <c r="BE12" s="7" t="str">
        <f>IF(Input!$BA$22=0,"",+Input!AK29)</f>
        <v/>
      </c>
      <c r="BF12" s="7" t="str">
        <f>IF(Input!$BA$22=0,"",+Input!AL29)</f>
        <v/>
      </c>
      <c r="BG12" s="7" t="str">
        <f>IF(Input!$BA$22=0,"",+Input!AM29)</f>
        <v/>
      </c>
      <c r="BH12" s="7" t="str">
        <f>IF(Input!$BA$22=0,"",+Input!AN29)</f>
        <v/>
      </c>
      <c r="BI12" s="7" t="str">
        <f>IF(Input!$BA$22=0,"",+Input!AO29)</f>
        <v/>
      </c>
      <c r="BJ12" s="7" t="str">
        <f>IF(Input!$BA$22=0,"",+Input!AP29)</f>
        <v/>
      </c>
      <c r="BK12" s="7" t="str">
        <f>IF(Input!$BA$22=0,"",+Input!AQ29)</f>
        <v/>
      </c>
      <c r="BL12" s="7" t="str">
        <f>IF(Input!$BA$22=0,"",+Input!AR29)</f>
        <v/>
      </c>
      <c r="BM12" s="7" t="str">
        <f>IF(Input!$BA$22=0,"",+Input!AS29)</f>
        <v/>
      </c>
      <c r="BN12" s="7" t="str">
        <f>IF(Input!$BA$22=0,"",+Input!AT29)</f>
        <v/>
      </c>
      <c r="BO12" s="7" t="str">
        <f>IF(Input!$BA$22=0,"",+Input!AU29)</f>
        <v/>
      </c>
      <c r="BP12" s="7" t="str">
        <f>IF(Input!$BA$22=0,"",+Input!AV29)</f>
        <v/>
      </c>
      <c r="BQ12" s="7" t="str">
        <f>IF(Input!$BA$22=0,"",+Input!AW29)</f>
        <v/>
      </c>
      <c r="BR12" s="7" t="str">
        <f>IF(Input!$BA$22=0,"",+Input!AX29)</f>
        <v/>
      </c>
      <c r="BS12" s="7" t="str">
        <f>IF(Input!$BA$22=0,"",+Input!AY29)</f>
        <v/>
      </c>
      <c r="BT12" s="7" t="str">
        <f>IF(Input!$BA$22=0,"",+Input!AZ29)</f>
        <v/>
      </c>
      <c r="BU12" s="6" t="str">
        <f>IF(Input!BA29=0,"",SUM(AP12:BT12))</f>
        <v/>
      </c>
    </row>
    <row r="13" spans="1:76" ht="15" customHeight="1">
      <c r="A13" s="6" t="str">
        <f>IF(Input!BA30=0,"",+Input!$BQ$18)</f>
        <v/>
      </c>
      <c r="B13" s="6" t="str">
        <f>IF(Input!BA30=0,"",IFERROR(VLOOKUP(Input!$C$8,Cliente!$B$3:$C$822,2,0),0))</f>
        <v/>
      </c>
      <c r="C13" s="6" t="str">
        <f>IF(Input!BA30=0,"",IFERROR(VLOOKUP(Input!$C$7,Anunciante!$B$3:$C$364,2,0),0))</f>
        <v/>
      </c>
      <c r="D13" s="6" t="str">
        <f>IF(Input!BA30=0,"",IFERROR(VLOOKUP(Input!$C$9,Producto!$B$3:$C$200,2,0),0))</f>
        <v/>
      </c>
      <c r="E13" s="10" t="str">
        <f>IF(Input!BA30=0,"",IFERROR(VLOOKUP(Input!$C$10,Campaña!$B$3:$C$32,2,0),0))</f>
        <v/>
      </c>
      <c r="F13" t="str">
        <f>IF(Input!BA30=0,"",+Input!$C$11)</f>
        <v/>
      </c>
      <c r="G13" s="6" t="str">
        <f>IF(Input!BA30=0,"",+Input!$C$12)</f>
        <v/>
      </c>
      <c r="H13" t="str">
        <f>IF(Input!BA30=0,"",IFERROR(VLOOKUP(Input!$G$7,TipoMedio!$B$3:$C$30,2,0),0))</f>
        <v/>
      </c>
      <c r="I13" s="37" t="str">
        <f>IF(Input!BA30=0,"",+Input!$G$8)</f>
        <v/>
      </c>
      <c r="J13" s="37" t="str">
        <f>IF(Input!BA30=0,"",+Input!$G$9)</f>
        <v/>
      </c>
      <c r="K13" s="37" t="str">
        <f>IF(Input!BA30=0,"",+Input!$G$10)</f>
        <v/>
      </c>
      <c r="L13" s="5" t="str">
        <f>IF(Input!BA30=0,"",IFERROR(VLOOKUP(Input!$G$11,'Condicion de Pago'!$B$3:$C$20,2,0),0))</f>
        <v/>
      </c>
      <c r="M13" s="5" t="str">
        <f>IF(Input!BA30=0,"",+Input!$G$13)</f>
        <v/>
      </c>
      <c r="N13" s="5" t="str">
        <f>IF(Input!BA30=0,"",IFERROR(VLOOKUP(Input!$G$12,Moneda!$B$3:$C$7,2,0),0))</f>
        <v/>
      </c>
      <c r="O13" s="8" t="str">
        <f>IF(Input!BA30=0,"",+Input!$C$14)</f>
        <v/>
      </c>
      <c r="P13" s="5" t="str">
        <f>IF(Input!BA30=0,"",+Input!#REF!)</f>
        <v/>
      </c>
      <c r="Q13" s="5" t="str">
        <f>IF(Input!BA30=0,"",+Input!$C$16)</f>
        <v/>
      </c>
      <c r="R13" s="6" t="str">
        <f>IF(Input!BA30=0,"",IFERROR(VLOOKUP(Input!B30,Medio!$A$3:$D$1600,3,0),0))</f>
        <v/>
      </c>
      <c r="S13" s="6" t="str">
        <f>IF(Input!BA30=0,"",IFERROR(INDEX(Proveedor!$B$3:$B$2036, MATCH(Input!C30,Proveedor!$C$3:$C$2036,0)),0))</f>
        <v/>
      </c>
      <c r="T13" s="6" t="str">
        <f>IF(Input!BA30=0,"",IFERROR(INDEX(Programas!$B$3:$B$150, MATCH(Input!D30,Programas!$C$3:$C$150,0)),0))</f>
        <v/>
      </c>
      <c r="U13" s="9"/>
      <c r="V13" s="6" t="str">
        <f>IF(Input!BA30=0,"",+Input!D30)</f>
        <v/>
      </c>
      <c r="W13" s="6" t="str">
        <f>IF(Input!BA30=0,"",+Input!E30)</f>
        <v/>
      </c>
      <c r="X13" s="6" t="str">
        <f>IF(Input!BA30=0,"",+Input!F30)</f>
        <v/>
      </c>
      <c r="Y13" s="6"/>
      <c r="Z13" s="6" t="str">
        <f>IF(Input!BA30=0,"",+Input!G30)</f>
        <v/>
      </c>
      <c r="AA13" s="6" t="str">
        <f>IF(Input!BA30=0,"",+Input!I30)</f>
        <v/>
      </c>
      <c r="AB13" s="9" t="str">
        <f>IF(Input!BA30=0,"",+Input!K30)</f>
        <v/>
      </c>
      <c r="AC13" s="6" t="str">
        <f>IF(Input!BA30=0,"",IFERROR(VLOOKUP(Input!L30,'Tipo de Descuento'!$B$3:$C$8,2,0),0))</f>
        <v/>
      </c>
      <c r="AD13" s="6" t="str">
        <f>IF(Input!BA30=0,"",+Input!M30)</f>
        <v/>
      </c>
      <c r="AE13" s="6" t="str">
        <f>IF(Input!BA30=0,"",IFERROR(VLOOKUP(Input!N30,'Tipo de Descuento'!$B$3:$C$8,2,0),0))</f>
        <v/>
      </c>
      <c r="AF13" s="6" t="str">
        <f>IF(Input!BA30=0,"",+Input!O30)</f>
        <v/>
      </c>
      <c r="AG13" s="6" t="str">
        <f>IF(Input!BA30=0,"",IFERROR(VLOOKUP(Input!P30,'Tipo de Descuento'!$B$3:$C$8,2,0),0))</f>
        <v/>
      </c>
      <c r="AH13" s="6" t="str">
        <f>IF(Input!BA30=0,"",+Input!Q30)</f>
        <v/>
      </c>
      <c r="AI13" s="6" t="str">
        <f>IF(Input!BA30=0,"",IFERROR(VLOOKUP(Input!R30,'Tipo de Descuento'!$B$3:$C$8,2,0),0))</f>
        <v/>
      </c>
      <c r="AJ13" s="6" t="str">
        <f>IF(Input!BA30=0,"",+Input!S30)</f>
        <v/>
      </c>
      <c r="AK13" s="6" t="str">
        <f>IF(Input!BA30=0,"",IFERROR(VLOOKUP(Input!T30,'Tipo de Descuento'!$B$3:$C$8,2,0),0))</f>
        <v/>
      </c>
      <c r="AL13" s="6" t="str">
        <f>IF(Input!BA30=0,"",+Input!U30)</f>
        <v/>
      </c>
      <c r="AM13" s="6"/>
      <c r="AN13" s="6"/>
      <c r="AO13" s="6"/>
      <c r="AP13" s="7" t="str">
        <f>IF(Input!$BA$22=0,"",+Input!V30)</f>
        <v/>
      </c>
      <c r="AQ13" s="7" t="str">
        <f>IF(Input!$BA$22=0,"",+Input!W30)</f>
        <v/>
      </c>
      <c r="AR13" s="7" t="str">
        <f>IF(Input!$BA$22=0,"",+Input!X30)</f>
        <v/>
      </c>
      <c r="AS13" s="7" t="str">
        <f>IF(Input!$BA$22=0,"",+Input!Y30)</f>
        <v/>
      </c>
      <c r="AT13" s="7" t="str">
        <f>IF(Input!$BA$22=0,"",+Input!Z30)</f>
        <v/>
      </c>
      <c r="AU13" s="7" t="str">
        <f>IF(Input!$BA$22=0,"",+Input!AA30)</f>
        <v/>
      </c>
      <c r="AV13" s="7" t="str">
        <f>IF(Input!$BA$22=0,"",+Input!AB30)</f>
        <v/>
      </c>
      <c r="AW13" s="7" t="str">
        <f>IF(Input!$BA$22=0,"",+Input!AC30)</f>
        <v/>
      </c>
      <c r="AX13" s="7" t="str">
        <f>IF(Input!$BA$22=0,"",+Input!AD30)</f>
        <v/>
      </c>
      <c r="AY13" s="7" t="str">
        <f>IF(Input!$BA$22=0,"",+Input!AE30)</f>
        <v/>
      </c>
      <c r="AZ13" s="7" t="str">
        <f>IF(Input!$BA$22=0,"",+Input!AF30)</f>
        <v/>
      </c>
      <c r="BA13" s="7" t="str">
        <f>IF(Input!$BA$22=0,"",+Input!AG30)</f>
        <v/>
      </c>
      <c r="BB13" s="7" t="str">
        <f>IF(Input!$BA$22=0,"",+Input!AH30)</f>
        <v/>
      </c>
      <c r="BC13" s="7" t="str">
        <f>IF(Input!$BA$22=0,"",+Input!AI30)</f>
        <v/>
      </c>
      <c r="BD13" s="7" t="str">
        <f>IF(Input!$BA$22=0,"",+Input!AJ30)</f>
        <v/>
      </c>
      <c r="BE13" s="7" t="str">
        <f>IF(Input!$BA$22=0,"",+Input!AK30)</f>
        <v/>
      </c>
      <c r="BF13" s="7" t="str">
        <f>IF(Input!$BA$22=0,"",+Input!AL30)</f>
        <v/>
      </c>
      <c r="BG13" s="7" t="str">
        <f>IF(Input!$BA$22=0,"",+Input!AM30)</f>
        <v/>
      </c>
      <c r="BH13" s="7" t="str">
        <f>IF(Input!$BA$22=0,"",+Input!AN30)</f>
        <v/>
      </c>
      <c r="BI13" s="7" t="str">
        <f>IF(Input!$BA$22=0,"",+Input!AO30)</f>
        <v/>
      </c>
      <c r="BJ13" s="7" t="str">
        <f>IF(Input!$BA$22=0,"",+Input!AP30)</f>
        <v/>
      </c>
      <c r="BK13" s="7" t="str">
        <f>IF(Input!$BA$22=0,"",+Input!AQ30)</f>
        <v/>
      </c>
      <c r="BL13" s="7" t="str">
        <f>IF(Input!$BA$22=0,"",+Input!AR30)</f>
        <v/>
      </c>
      <c r="BM13" s="7" t="str">
        <f>IF(Input!$BA$22=0,"",+Input!AS30)</f>
        <v/>
      </c>
      <c r="BN13" s="7" t="str">
        <f>IF(Input!$BA$22=0,"",+Input!AT30)</f>
        <v/>
      </c>
      <c r="BO13" s="7" t="str">
        <f>IF(Input!$BA$22=0,"",+Input!AU30)</f>
        <v/>
      </c>
      <c r="BP13" s="7" t="str">
        <f>IF(Input!$BA$22=0,"",+Input!AV30)</f>
        <v/>
      </c>
      <c r="BQ13" s="7" t="str">
        <f>IF(Input!$BA$22=0,"",+Input!AW30)</f>
        <v/>
      </c>
      <c r="BR13" s="7" t="str">
        <f>IF(Input!$BA$22=0,"",+Input!AX30)</f>
        <v/>
      </c>
      <c r="BS13" s="7" t="str">
        <f>IF(Input!$BA$22=0,"",+Input!AY30)</f>
        <v/>
      </c>
      <c r="BT13" s="7" t="str">
        <f>IF(Input!$BA$22=0,"",+Input!AZ30)</f>
        <v/>
      </c>
      <c r="BU13" s="6" t="str">
        <f>IF(Input!BA30=0,"",SUM(AP13:BT13))</f>
        <v/>
      </c>
    </row>
    <row r="14" spans="1:76" ht="15" customHeight="1">
      <c r="A14" s="6" t="str">
        <f>IF(Input!BA31=0,"",+Input!$BQ$18)</f>
        <v/>
      </c>
      <c r="B14" s="6" t="str">
        <f>IF(Input!BA31=0,"",IFERROR(VLOOKUP(Input!$C$8,Cliente!$B$3:$C$822,2,0),0))</f>
        <v/>
      </c>
      <c r="C14" s="6" t="str">
        <f>IF(Input!BA31=0,"",IFERROR(VLOOKUP(Input!$C$7,Anunciante!$B$3:$C$364,2,0),0))</f>
        <v/>
      </c>
      <c r="D14" s="6" t="str">
        <f>IF(Input!BA31=0,"",IFERROR(VLOOKUP(Input!$C$9,Producto!$B$3:$C$200,2,0),0))</f>
        <v/>
      </c>
      <c r="E14" s="10" t="str">
        <f>IF(Input!BA31=0,"",IFERROR(VLOOKUP(Input!$C$10,Campaña!$B$3:$C$32,2,0),0))</f>
        <v/>
      </c>
      <c r="F14" t="str">
        <f>IF(Input!BA31=0,"",+Input!$C$11)</f>
        <v/>
      </c>
      <c r="G14" s="6" t="str">
        <f>IF(Input!BA31=0,"",+Input!$C$12)</f>
        <v/>
      </c>
      <c r="H14" t="str">
        <f>IF(Input!BA31=0,"",IFERROR(VLOOKUP(Input!$G$7,TipoMedio!$B$3:$C$30,2,0),0))</f>
        <v/>
      </c>
      <c r="I14" s="37" t="str">
        <f>IF(Input!BA31=0,"",+Input!$G$8)</f>
        <v/>
      </c>
      <c r="J14" s="37" t="str">
        <f>IF(Input!BA31=0,"",+Input!$G$9)</f>
        <v/>
      </c>
      <c r="K14" s="37" t="str">
        <f>IF(Input!BA31=0,"",+Input!$G$10)</f>
        <v/>
      </c>
      <c r="L14" s="5" t="str">
        <f>IF(Input!BA31=0,"",IFERROR(VLOOKUP(Input!$G$11,'Condicion de Pago'!$B$3:$C$20,2,0),0))</f>
        <v/>
      </c>
      <c r="M14" s="5" t="str">
        <f>IF(Input!BA31=0,"",+Input!$G$13)</f>
        <v/>
      </c>
      <c r="N14" s="5" t="str">
        <f>IF(Input!BA31=0,"",IFERROR(VLOOKUP(Input!$G$12,Moneda!$B$3:$C$7,2,0),0))</f>
        <v/>
      </c>
      <c r="O14" s="8" t="str">
        <f>IF(Input!BA31=0,"",+Input!$C$14)</f>
        <v/>
      </c>
      <c r="P14" s="5" t="str">
        <f>IF(Input!BA31=0,"",+Input!#REF!)</f>
        <v/>
      </c>
      <c r="Q14" s="5" t="str">
        <f>IF(Input!BA31=0,"",+Input!$C$16)</f>
        <v/>
      </c>
      <c r="R14" s="6" t="str">
        <f>IF(Input!BA31=0,"",IFERROR(VLOOKUP(Input!B31,Medio!$A$3:$D$1600,3,0),0))</f>
        <v/>
      </c>
      <c r="S14" s="6" t="str">
        <f>IF(Input!BA31=0,"",IFERROR(INDEX(Proveedor!$B$3:$B$2036, MATCH(Input!C31,Proveedor!$C$3:$C$2036,0)),0))</f>
        <v/>
      </c>
      <c r="T14" s="6" t="str">
        <f>IF(Input!BA31=0,"",IFERROR(INDEX(Programas!$B$3:$B$150, MATCH(Input!D31,Programas!$C$3:$C$150,0)),0))</f>
        <v/>
      </c>
      <c r="U14" s="9"/>
      <c r="V14" s="6" t="str">
        <f>IF(Input!BA31=0,"",+Input!D31)</f>
        <v/>
      </c>
      <c r="W14" s="6" t="str">
        <f>IF(Input!BA31=0,"",+Input!E31)</f>
        <v/>
      </c>
      <c r="X14" s="6" t="str">
        <f>IF(Input!BA31=0,"",+Input!F31)</f>
        <v/>
      </c>
      <c r="Y14" s="6"/>
      <c r="Z14" s="6" t="str">
        <f>IF(Input!BA31=0,"",+Input!G31)</f>
        <v/>
      </c>
      <c r="AA14" s="6" t="str">
        <f>IF(Input!BA31=0,"",+Input!I31)</f>
        <v/>
      </c>
      <c r="AB14" s="9" t="str">
        <f>IF(Input!BA31=0,"",+Input!K31)</f>
        <v/>
      </c>
      <c r="AC14" s="6" t="str">
        <f>IF(Input!BA31=0,"",IFERROR(VLOOKUP(Input!L31,'Tipo de Descuento'!$B$3:$C$8,2,0),0))</f>
        <v/>
      </c>
      <c r="AD14" s="6" t="str">
        <f>IF(Input!BA31=0,"",+Input!M31)</f>
        <v/>
      </c>
      <c r="AE14" s="6" t="str">
        <f>IF(Input!BA31=0,"",IFERROR(VLOOKUP(Input!N31,'Tipo de Descuento'!$B$3:$C$8,2,0),0))</f>
        <v/>
      </c>
      <c r="AF14" s="6" t="str">
        <f>IF(Input!BA31=0,"",+Input!O31)</f>
        <v/>
      </c>
      <c r="AG14" s="6" t="str">
        <f>IF(Input!BA31=0,"",IFERROR(VLOOKUP(Input!P31,'Tipo de Descuento'!$B$3:$C$8,2,0),0))</f>
        <v/>
      </c>
      <c r="AH14" s="6" t="str">
        <f>IF(Input!BA31=0,"",+Input!Q31)</f>
        <v/>
      </c>
      <c r="AI14" s="6" t="str">
        <f>IF(Input!BA31=0,"",IFERROR(VLOOKUP(Input!R31,'Tipo de Descuento'!$B$3:$C$8,2,0),0))</f>
        <v/>
      </c>
      <c r="AJ14" s="6" t="str">
        <f>IF(Input!BA31=0,"",+Input!S31)</f>
        <v/>
      </c>
      <c r="AK14" s="6" t="str">
        <f>IF(Input!BA31=0,"",IFERROR(VLOOKUP(Input!T31,'Tipo de Descuento'!$B$3:$C$8,2,0),0))</f>
        <v/>
      </c>
      <c r="AL14" s="6" t="str">
        <f>IF(Input!BA31=0,"",+Input!U31)</f>
        <v/>
      </c>
      <c r="AM14" s="6"/>
      <c r="AN14" s="6"/>
      <c r="AO14" s="6"/>
      <c r="AP14" s="7" t="str">
        <f>IF(Input!$BA$22=0,"",+Input!V31)</f>
        <v/>
      </c>
      <c r="AQ14" s="7" t="str">
        <f>IF(Input!$BA$22=0,"",+Input!W31)</f>
        <v/>
      </c>
      <c r="AR14" s="7" t="str">
        <f>IF(Input!$BA$22=0,"",+Input!X31)</f>
        <v/>
      </c>
      <c r="AS14" s="7" t="str">
        <f>IF(Input!$BA$22=0,"",+Input!Y31)</f>
        <v/>
      </c>
      <c r="AT14" s="7" t="str">
        <f>IF(Input!$BA$22=0,"",+Input!Z31)</f>
        <v/>
      </c>
      <c r="AU14" s="7" t="str">
        <f>IF(Input!$BA$22=0,"",+Input!AA31)</f>
        <v/>
      </c>
      <c r="AV14" s="7" t="str">
        <f>IF(Input!$BA$22=0,"",+Input!AB31)</f>
        <v/>
      </c>
      <c r="AW14" s="7" t="str">
        <f>IF(Input!$BA$22=0,"",+Input!AC31)</f>
        <v/>
      </c>
      <c r="AX14" s="7" t="str">
        <f>IF(Input!$BA$22=0,"",+Input!AD31)</f>
        <v/>
      </c>
      <c r="AY14" s="7" t="str">
        <f>IF(Input!$BA$22=0,"",+Input!AE31)</f>
        <v/>
      </c>
      <c r="AZ14" s="7" t="str">
        <f>IF(Input!$BA$22=0,"",+Input!AF31)</f>
        <v/>
      </c>
      <c r="BA14" s="7" t="str">
        <f>IF(Input!$BA$22=0,"",+Input!AG31)</f>
        <v/>
      </c>
      <c r="BB14" s="7" t="str">
        <f>IF(Input!$BA$22=0,"",+Input!AH31)</f>
        <v/>
      </c>
      <c r="BC14" s="7" t="str">
        <f>IF(Input!$BA$22=0,"",+Input!AI31)</f>
        <v/>
      </c>
      <c r="BD14" s="7" t="str">
        <f>IF(Input!$BA$22=0,"",+Input!AJ31)</f>
        <v/>
      </c>
      <c r="BE14" s="7" t="str">
        <f>IF(Input!$BA$22=0,"",+Input!AK31)</f>
        <v/>
      </c>
      <c r="BF14" s="7" t="str">
        <f>IF(Input!$BA$22=0,"",+Input!AL31)</f>
        <v/>
      </c>
      <c r="BG14" s="7" t="str">
        <f>IF(Input!$BA$22=0,"",+Input!AM31)</f>
        <v/>
      </c>
      <c r="BH14" s="7" t="str">
        <f>IF(Input!$BA$22=0,"",+Input!AN31)</f>
        <v/>
      </c>
      <c r="BI14" s="7" t="str">
        <f>IF(Input!$BA$22=0,"",+Input!AO31)</f>
        <v/>
      </c>
      <c r="BJ14" s="7" t="str">
        <f>IF(Input!$BA$22=0,"",+Input!AP31)</f>
        <v/>
      </c>
      <c r="BK14" s="7" t="str">
        <f>IF(Input!$BA$22=0,"",+Input!AQ31)</f>
        <v/>
      </c>
      <c r="BL14" s="7" t="str">
        <f>IF(Input!$BA$22=0,"",+Input!AR31)</f>
        <v/>
      </c>
      <c r="BM14" s="7" t="str">
        <f>IF(Input!$BA$22=0,"",+Input!AS31)</f>
        <v/>
      </c>
      <c r="BN14" s="7" t="str">
        <f>IF(Input!$BA$22=0,"",+Input!AT31)</f>
        <v/>
      </c>
      <c r="BO14" s="7" t="str">
        <f>IF(Input!$BA$22=0,"",+Input!AU31)</f>
        <v/>
      </c>
      <c r="BP14" s="7" t="str">
        <f>IF(Input!$BA$22=0,"",+Input!AV31)</f>
        <v/>
      </c>
      <c r="BQ14" s="7" t="str">
        <f>IF(Input!$BA$22=0,"",+Input!AW31)</f>
        <v/>
      </c>
      <c r="BR14" s="7" t="str">
        <f>IF(Input!$BA$22=0,"",+Input!AX31)</f>
        <v/>
      </c>
      <c r="BS14" s="7" t="str">
        <f>IF(Input!$BA$22=0,"",+Input!AY31)</f>
        <v/>
      </c>
      <c r="BT14" s="7" t="str">
        <f>IF(Input!$BA$22=0,"",+Input!AZ31)</f>
        <v/>
      </c>
      <c r="BU14" s="6" t="str">
        <f>IF(Input!BA31=0,"",SUM(AP14:BT14))</f>
        <v/>
      </c>
    </row>
    <row r="15" spans="1:76" ht="15" customHeight="1">
      <c r="A15" s="6" t="str">
        <f>IF(Input!BA32=0,"",+Input!$BQ$18)</f>
        <v/>
      </c>
      <c r="B15" s="6" t="str">
        <f>IF(Input!BA32=0,"",IFERROR(VLOOKUP(Input!$C$8,Cliente!$B$3:$C$822,2,0),0))</f>
        <v/>
      </c>
      <c r="C15" s="6" t="str">
        <f>IF(Input!BA32=0,"",IFERROR(VLOOKUP(Input!$C$7,Anunciante!$B$3:$C$364,2,0),0))</f>
        <v/>
      </c>
      <c r="D15" s="6" t="str">
        <f>IF(Input!BA32=0,"",IFERROR(VLOOKUP(Input!$C$9,Producto!$B$3:$C$200,2,0),0))</f>
        <v/>
      </c>
      <c r="E15" s="10" t="str">
        <f>IF(Input!BA32=0,"",IFERROR(VLOOKUP(Input!$C$10,Campaña!$B$3:$C$32,2,0),0))</f>
        <v/>
      </c>
      <c r="F15" t="str">
        <f>IF(Input!BA32=0,"",+Input!$C$11)</f>
        <v/>
      </c>
      <c r="G15" s="6" t="str">
        <f>IF(Input!BA32=0,"",+Input!$C$12)</f>
        <v/>
      </c>
      <c r="H15" t="str">
        <f>IF(Input!BA32=0,"",IFERROR(VLOOKUP(Input!$G$7,TipoMedio!$B$3:$C$30,2,0),0))</f>
        <v/>
      </c>
      <c r="I15" s="37" t="str">
        <f>IF(Input!BA32=0,"",+Input!$G$8)</f>
        <v/>
      </c>
      <c r="J15" s="37" t="str">
        <f>IF(Input!BA32=0,"",+Input!$G$9)</f>
        <v/>
      </c>
      <c r="K15" s="37" t="str">
        <f>IF(Input!BA32=0,"",+Input!$G$10)</f>
        <v/>
      </c>
      <c r="L15" s="5" t="str">
        <f>IF(Input!BA32=0,"",IFERROR(VLOOKUP(Input!$G$11,'Condicion de Pago'!$B$3:$C$20,2,0),0))</f>
        <v/>
      </c>
      <c r="M15" s="5" t="str">
        <f>IF(Input!BA32=0,"",+Input!$G$13)</f>
        <v/>
      </c>
      <c r="N15" s="5" t="str">
        <f>IF(Input!BA32=0,"",IFERROR(VLOOKUP(Input!$G$12,Moneda!$B$3:$C$7,2,0),0))</f>
        <v/>
      </c>
      <c r="O15" s="8" t="str">
        <f>IF(Input!BA32=0,"",+Input!$C$14)</f>
        <v/>
      </c>
      <c r="P15" s="5" t="str">
        <f>IF(Input!BA32=0,"",+Input!#REF!)</f>
        <v/>
      </c>
      <c r="Q15" s="5" t="str">
        <f>IF(Input!BA32=0,"",+Input!$C$16)</f>
        <v/>
      </c>
      <c r="R15" s="6" t="str">
        <f>IF(Input!BA32=0,"",IFERROR(VLOOKUP(Input!B32,Medio!$A$3:$D$1600,3,0),0))</f>
        <v/>
      </c>
      <c r="S15" s="6" t="str">
        <f>IF(Input!BA32=0,"",IFERROR(INDEX(Proveedor!$B$3:$B$2036, MATCH(Input!C32,Proveedor!$C$3:$C$2036,0)),0))</f>
        <v/>
      </c>
      <c r="T15" s="6" t="str">
        <f>IF(Input!BA32=0,"",IFERROR(INDEX(Programas!$B$3:$B$150, MATCH(Input!D32,Programas!$C$3:$C$150,0)),0))</f>
        <v/>
      </c>
      <c r="U15" s="9"/>
      <c r="V15" s="6" t="str">
        <f>IF(Input!BA32=0,"",+Input!D32)</f>
        <v/>
      </c>
      <c r="W15" s="6" t="str">
        <f>IF(Input!BA32=0,"",+Input!E32)</f>
        <v/>
      </c>
      <c r="X15" s="6" t="str">
        <f>IF(Input!BA32=0,"",+Input!F32)</f>
        <v/>
      </c>
      <c r="Y15" s="6"/>
      <c r="Z15" s="6" t="str">
        <f>IF(Input!BA32=0,"",+Input!G32)</f>
        <v/>
      </c>
      <c r="AA15" s="6" t="str">
        <f>IF(Input!BA32=0,"",+Input!I32)</f>
        <v/>
      </c>
      <c r="AB15" s="9" t="str">
        <f>IF(Input!BA32=0,"",+Input!K32)</f>
        <v/>
      </c>
      <c r="AC15" s="6" t="str">
        <f>IF(Input!BA32=0,"",IFERROR(VLOOKUP(Input!L32,'Tipo de Descuento'!$B$3:$C$8,2,0),0))</f>
        <v/>
      </c>
      <c r="AD15" s="6" t="str">
        <f>IF(Input!BA32=0,"",+Input!M32)</f>
        <v/>
      </c>
      <c r="AE15" s="6" t="str">
        <f>IF(Input!BA32=0,"",IFERROR(VLOOKUP(Input!N32,'Tipo de Descuento'!$B$3:$C$8,2,0),0))</f>
        <v/>
      </c>
      <c r="AF15" s="6" t="str">
        <f>IF(Input!BA32=0,"",+Input!O32)</f>
        <v/>
      </c>
      <c r="AG15" s="6" t="str">
        <f>IF(Input!BA32=0,"",IFERROR(VLOOKUP(Input!P32,'Tipo de Descuento'!$B$3:$C$8,2,0),0))</f>
        <v/>
      </c>
      <c r="AH15" s="6" t="str">
        <f>IF(Input!BA32=0,"",+Input!Q32)</f>
        <v/>
      </c>
      <c r="AI15" s="6" t="str">
        <f>IF(Input!BA32=0,"",IFERROR(VLOOKUP(Input!R32,'Tipo de Descuento'!$B$3:$C$8,2,0),0))</f>
        <v/>
      </c>
      <c r="AJ15" s="6" t="str">
        <f>IF(Input!BA32=0,"",+Input!S32)</f>
        <v/>
      </c>
      <c r="AK15" s="6" t="str">
        <f>IF(Input!BA32=0,"",IFERROR(VLOOKUP(Input!T32,'Tipo de Descuento'!$B$3:$C$8,2,0),0))</f>
        <v/>
      </c>
      <c r="AL15" s="6" t="str">
        <f>IF(Input!BA32=0,"",+Input!U32)</f>
        <v/>
      </c>
      <c r="AM15" s="6"/>
      <c r="AN15" s="6"/>
      <c r="AO15" s="6"/>
      <c r="AP15" s="7" t="str">
        <f>IF(Input!$BA$22=0,"",+Input!V32)</f>
        <v/>
      </c>
      <c r="AQ15" s="7" t="str">
        <f>IF(Input!$BA$22=0,"",+Input!W32)</f>
        <v/>
      </c>
      <c r="AR15" s="7" t="str">
        <f>IF(Input!$BA$22=0,"",+Input!X32)</f>
        <v/>
      </c>
      <c r="AS15" s="7" t="str">
        <f>IF(Input!$BA$22=0,"",+Input!Y32)</f>
        <v/>
      </c>
      <c r="AT15" s="7" t="str">
        <f>IF(Input!$BA$22=0,"",+Input!Z32)</f>
        <v/>
      </c>
      <c r="AU15" s="7" t="str">
        <f>IF(Input!$BA$22=0,"",+Input!AA32)</f>
        <v/>
      </c>
      <c r="AV15" s="7" t="str">
        <f>IF(Input!$BA$22=0,"",+Input!AB32)</f>
        <v/>
      </c>
      <c r="AW15" s="7" t="str">
        <f>IF(Input!$BA$22=0,"",+Input!AC32)</f>
        <v/>
      </c>
      <c r="AX15" s="7" t="str">
        <f>IF(Input!$BA$22=0,"",+Input!AD32)</f>
        <v/>
      </c>
      <c r="AY15" s="7" t="str">
        <f>IF(Input!$BA$22=0,"",+Input!AE32)</f>
        <v/>
      </c>
      <c r="AZ15" s="7" t="str">
        <f>IF(Input!$BA$22=0,"",+Input!AF32)</f>
        <v/>
      </c>
      <c r="BA15" s="7" t="str">
        <f>IF(Input!$BA$22=0,"",+Input!AG32)</f>
        <v/>
      </c>
      <c r="BB15" s="7" t="str">
        <f>IF(Input!$BA$22=0,"",+Input!AH32)</f>
        <v/>
      </c>
      <c r="BC15" s="7" t="str">
        <f>IF(Input!$BA$22=0,"",+Input!AI32)</f>
        <v/>
      </c>
      <c r="BD15" s="7" t="str">
        <f>IF(Input!$BA$22=0,"",+Input!AJ32)</f>
        <v/>
      </c>
      <c r="BE15" s="7" t="str">
        <f>IF(Input!$BA$22=0,"",+Input!AK32)</f>
        <v/>
      </c>
      <c r="BF15" s="7" t="str">
        <f>IF(Input!$BA$22=0,"",+Input!AL32)</f>
        <v/>
      </c>
      <c r="BG15" s="7" t="str">
        <f>IF(Input!$BA$22=0,"",+Input!AM32)</f>
        <v/>
      </c>
      <c r="BH15" s="7" t="str">
        <f>IF(Input!$BA$22=0,"",+Input!AN32)</f>
        <v/>
      </c>
      <c r="BI15" s="7" t="str">
        <f>IF(Input!$BA$22=0,"",+Input!AO32)</f>
        <v/>
      </c>
      <c r="BJ15" s="7" t="str">
        <f>IF(Input!$BA$22=0,"",+Input!AP32)</f>
        <v/>
      </c>
      <c r="BK15" s="7" t="str">
        <f>IF(Input!$BA$22=0,"",+Input!AQ32)</f>
        <v/>
      </c>
      <c r="BL15" s="7" t="str">
        <f>IF(Input!$BA$22=0,"",+Input!AR32)</f>
        <v/>
      </c>
      <c r="BM15" s="7" t="str">
        <f>IF(Input!$BA$22=0,"",+Input!AS32)</f>
        <v/>
      </c>
      <c r="BN15" s="7" t="str">
        <f>IF(Input!$BA$22=0,"",+Input!AT32)</f>
        <v/>
      </c>
      <c r="BO15" s="7" t="str">
        <f>IF(Input!$BA$22=0,"",+Input!AU32)</f>
        <v/>
      </c>
      <c r="BP15" s="7" t="str">
        <f>IF(Input!$BA$22=0,"",+Input!AV32)</f>
        <v/>
      </c>
      <c r="BQ15" s="7" t="str">
        <f>IF(Input!$BA$22=0,"",+Input!AW32)</f>
        <v/>
      </c>
      <c r="BR15" s="7" t="str">
        <f>IF(Input!$BA$22=0,"",+Input!AX32)</f>
        <v/>
      </c>
      <c r="BS15" s="7" t="str">
        <f>IF(Input!$BA$22=0,"",+Input!AY32)</f>
        <v/>
      </c>
      <c r="BT15" s="7" t="str">
        <f>IF(Input!$BA$22=0,"",+Input!AZ32)</f>
        <v/>
      </c>
      <c r="BU15" s="6" t="str">
        <f>IF(Input!BA32=0,"",SUM(AP15:BT15))</f>
        <v/>
      </c>
    </row>
    <row r="16" spans="1:76">
      <c r="A16" s="6" t="str">
        <f>IF(Input!BA33=0,"",+Input!$BQ$18)</f>
        <v/>
      </c>
      <c r="B16" s="6" t="str">
        <f>IF(Input!BA33=0,"",IFERROR(VLOOKUP(Input!$C$8,Cliente!$B$3:$C$822,2,0),0))</f>
        <v/>
      </c>
      <c r="C16" s="6" t="str">
        <f>IF(Input!BA33=0,"",IFERROR(VLOOKUP(Input!$C$7,Anunciante!$B$3:$C$364,2,0),0))</f>
        <v/>
      </c>
      <c r="D16" s="6" t="str">
        <f>IF(Input!BA33=0,"",IFERROR(VLOOKUP(Input!$C$9,Producto!$B$3:$C$200,2,0),0))</f>
        <v/>
      </c>
      <c r="E16" s="10" t="str">
        <f>IF(Input!BA33=0,"",IFERROR(VLOOKUP(Input!$C$10,Campaña!$B$3:$C$32,2,0),0))</f>
        <v/>
      </c>
      <c r="F16" t="str">
        <f>IF(Input!BA33=0,"",+Input!$C$11)</f>
        <v/>
      </c>
      <c r="G16" s="6" t="str">
        <f>IF(Input!BA33=0,"",+Input!$C$12)</f>
        <v/>
      </c>
      <c r="H16" t="str">
        <f>IF(Input!BA33=0,"",IFERROR(VLOOKUP(Input!$G$7,TipoMedio!$B$3:$C$30,2,0),0))</f>
        <v/>
      </c>
      <c r="I16" s="37" t="str">
        <f>IF(Input!BA33=0,"",+Input!$G$8)</f>
        <v/>
      </c>
      <c r="J16" s="37" t="str">
        <f>IF(Input!BA33=0,"",+Input!$G$9)</f>
        <v/>
      </c>
      <c r="K16" s="37" t="str">
        <f>IF(Input!BA33=0,"",+Input!$G$10)</f>
        <v/>
      </c>
      <c r="L16" s="5" t="str">
        <f>IF(Input!BA33=0,"",IFERROR(VLOOKUP(Input!$G$11,'Condicion de Pago'!$B$3:$C$20,2,0),0))</f>
        <v/>
      </c>
      <c r="M16" s="5" t="str">
        <f>IF(Input!BA33=0,"",+Input!$G$13)</f>
        <v/>
      </c>
      <c r="N16" s="5" t="str">
        <f>IF(Input!BA33=0,"",IFERROR(VLOOKUP(Input!$G$12,Moneda!$B$3:$C$7,2,0),0))</f>
        <v/>
      </c>
      <c r="O16" s="8" t="str">
        <f>IF(Input!BA33=0,"",+Input!$C$14)</f>
        <v/>
      </c>
      <c r="P16" s="5" t="str">
        <f>IF(Input!BA33=0,"",+Input!#REF!)</f>
        <v/>
      </c>
      <c r="Q16" s="5" t="str">
        <f>IF(Input!BA33=0,"",+Input!$C$16)</f>
        <v/>
      </c>
      <c r="R16" s="6" t="str">
        <f>IF(Input!BA33=0,"",IFERROR(VLOOKUP(Input!B33,Medio!$A$3:$D$1600,3,0),0))</f>
        <v/>
      </c>
      <c r="S16" s="6" t="str">
        <f>IF(Input!BA33=0,"",IFERROR(INDEX(Proveedor!$B$3:$B$2036, MATCH(Input!C33,Proveedor!$C$3:$C$2036,0)),0))</f>
        <v/>
      </c>
      <c r="T16" s="6" t="str">
        <f>IF(Input!BA33=0,"",IFERROR(INDEX(Programas!$B$3:$B$150, MATCH(Input!D33,Programas!$C$3:$C$150,0)),0))</f>
        <v/>
      </c>
      <c r="U16" s="9"/>
      <c r="V16" s="6" t="str">
        <f>IF(Input!BA33=0,"",+Input!D33)</f>
        <v/>
      </c>
      <c r="W16" s="6" t="str">
        <f>IF(Input!BA33=0,"",+Input!E33)</f>
        <v/>
      </c>
      <c r="X16" s="6" t="str">
        <f>IF(Input!BA33=0,"",+Input!F33)</f>
        <v/>
      </c>
      <c r="Y16" s="6"/>
      <c r="Z16" s="6" t="str">
        <f>IF(Input!BA33=0,"",+Input!G33)</f>
        <v/>
      </c>
      <c r="AA16" s="6" t="str">
        <f>IF(Input!BA33=0,"",+Input!I33)</f>
        <v/>
      </c>
      <c r="AB16" s="9" t="str">
        <f>IF(Input!BA33=0,"",+Input!K33)</f>
        <v/>
      </c>
      <c r="AC16" s="6" t="str">
        <f>IF(Input!BA33=0,"",IFERROR(VLOOKUP(Input!L33,'Tipo de Descuento'!$B$3:$C$8,2,0),0))</f>
        <v/>
      </c>
      <c r="AD16" s="6" t="str">
        <f>IF(Input!BA33=0,"",+Input!M33)</f>
        <v/>
      </c>
      <c r="AE16" s="6" t="str">
        <f>IF(Input!BA33=0,"",IFERROR(VLOOKUP(Input!N33,'Tipo de Descuento'!$B$3:$C$8,2,0),0))</f>
        <v/>
      </c>
      <c r="AF16" s="6" t="str">
        <f>IF(Input!BA33=0,"",+Input!O33)</f>
        <v/>
      </c>
      <c r="AG16" s="6" t="str">
        <f>IF(Input!BA33=0,"",IFERROR(VLOOKUP(Input!P33,'Tipo de Descuento'!$B$3:$C$8,2,0),0))</f>
        <v/>
      </c>
      <c r="AH16" s="6" t="str">
        <f>IF(Input!BA33=0,"",+Input!Q33)</f>
        <v/>
      </c>
      <c r="AI16" s="6" t="str">
        <f>IF(Input!BA33=0,"",IFERROR(VLOOKUP(Input!R33,'Tipo de Descuento'!$B$3:$C$8,2,0),0))</f>
        <v/>
      </c>
      <c r="AJ16" s="6" t="str">
        <f>IF(Input!BA33=0,"",+Input!S33)</f>
        <v/>
      </c>
      <c r="AK16" s="6" t="str">
        <f>IF(Input!BA33=0,"",IFERROR(VLOOKUP(Input!T33,'Tipo de Descuento'!$B$3:$C$8,2,0),0))</f>
        <v/>
      </c>
      <c r="AL16" s="6" t="str">
        <f>IF(Input!BA33=0,"",+Input!U33)</f>
        <v/>
      </c>
      <c r="AM16" s="6"/>
      <c r="AN16" s="6"/>
      <c r="AO16" s="6"/>
      <c r="AP16" s="7" t="str">
        <f>IF(Input!$BA$22=0,"",+Input!V33)</f>
        <v/>
      </c>
      <c r="AQ16" s="7" t="str">
        <f>IF(Input!$BA$22=0,"",+Input!W33)</f>
        <v/>
      </c>
      <c r="AR16" s="7" t="str">
        <f>IF(Input!$BA$22=0,"",+Input!X33)</f>
        <v/>
      </c>
      <c r="AS16" s="7" t="str">
        <f>IF(Input!$BA$22=0,"",+Input!Y33)</f>
        <v/>
      </c>
      <c r="AT16" s="7" t="str">
        <f>IF(Input!$BA$22=0,"",+Input!Z33)</f>
        <v/>
      </c>
      <c r="AU16" s="7" t="str">
        <f>IF(Input!$BA$22=0,"",+Input!AA33)</f>
        <v/>
      </c>
      <c r="AV16" s="7" t="str">
        <f>IF(Input!$BA$22=0,"",+Input!AB33)</f>
        <v/>
      </c>
      <c r="AW16" s="7" t="str">
        <f>IF(Input!$BA$22=0,"",+Input!AC33)</f>
        <v/>
      </c>
      <c r="AX16" s="7" t="str">
        <f>IF(Input!$BA$22=0,"",+Input!AD33)</f>
        <v/>
      </c>
      <c r="AY16" s="7" t="str">
        <f>IF(Input!$BA$22=0,"",+Input!AE33)</f>
        <v/>
      </c>
      <c r="AZ16" s="7" t="str">
        <f>IF(Input!$BA$22=0,"",+Input!AF33)</f>
        <v/>
      </c>
      <c r="BA16" s="7" t="str">
        <f>IF(Input!$BA$22=0,"",+Input!AG33)</f>
        <v/>
      </c>
      <c r="BB16" s="7" t="str">
        <f>IF(Input!$BA$22=0,"",+Input!AH33)</f>
        <v/>
      </c>
      <c r="BC16" s="7" t="str">
        <f>IF(Input!$BA$22=0,"",+Input!AI33)</f>
        <v/>
      </c>
      <c r="BD16" s="7" t="str">
        <f>IF(Input!$BA$22=0,"",+Input!AJ33)</f>
        <v/>
      </c>
      <c r="BE16" s="7" t="str">
        <f>IF(Input!$BA$22=0,"",+Input!AK33)</f>
        <v/>
      </c>
      <c r="BF16" s="7" t="str">
        <f>IF(Input!$BA$22=0,"",+Input!AL33)</f>
        <v/>
      </c>
      <c r="BG16" s="7" t="str">
        <f>IF(Input!$BA$22=0,"",+Input!AM33)</f>
        <v/>
      </c>
      <c r="BH16" s="7" t="str">
        <f>IF(Input!$BA$22=0,"",+Input!AN33)</f>
        <v/>
      </c>
      <c r="BI16" s="7" t="str">
        <f>IF(Input!$BA$22=0,"",+Input!AO33)</f>
        <v/>
      </c>
      <c r="BJ16" s="7" t="str">
        <f>IF(Input!$BA$22=0,"",+Input!AP33)</f>
        <v/>
      </c>
      <c r="BK16" s="7" t="str">
        <f>IF(Input!$BA$22=0,"",+Input!AQ33)</f>
        <v/>
      </c>
      <c r="BL16" s="7" t="str">
        <f>IF(Input!$BA$22=0,"",+Input!AR33)</f>
        <v/>
      </c>
      <c r="BM16" s="7" t="str">
        <f>IF(Input!$BA$22=0,"",+Input!AS33)</f>
        <v/>
      </c>
      <c r="BN16" s="7" t="str">
        <f>IF(Input!$BA$22=0,"",+Input!AT33)</f>
        <v/>
      </c>
      <c r="BO16" s="7" t="str">
        <f>IF(Input!$BA$22=0,"",+Input!AU33)</f>
        <v/>
      </c>
      <c r="BP16" s="7" t="str">
        <f>IF(Input!$BA$22=0,"",+Input!AV33)</f>
        <v/>
      </c>
      <c r="BQ16" s="7" t="str">
        <f>IF(Input!$BA$22=0,"",+Input!AW33)</f>
        <v/>
      </c>
      <c r="BR16" s="7" t="str">
        <f>IF(Input!$BA$22=0,"",+Input!AX33)</f>
        <v/>
      </c>
      <c r="BS16" s="7" t="str">
        <f>IF(Input!$BA$22=0,"",+Input!AY33)</f>
        <v/>
      </c>
      <c r="BT16" s="7" t="str">
        <f>IF(Input!$BA$22=0,"",+Input!AZ33)</f>
        <v/>
      </c>
      <c r="BU16" s="6" t="str">
        <f>IF(Input!BA33=0,"",SUM(AP16:BT16))</f>
        <v/>
      </c>
    </row>
    <row r="17" spans="1:73" ht="15" customHeight="1">
      <c r="A17" s="6" t="str">
        <f>IF(Input!BA34=0,"",+Input!$BQ$18)</f>
        <v/>
      </c>
      <c r="B17" s="6" t="str">
        <f>IF(Input!BA34=0,"",IFERROR(VLOOKUP(Input!$C$8,Cliente!$B$3:$C$822,2,0),0))</f>
        <v/>
      </c>
      <c r="C17" s="6" t="str">
        <f>IF(Input!BA34=0,"",IFERROR(VLOOKUP(Input!$C$7,Anunciante!$B$3:$C$364,2,0),0))</f>
        <v/>
      </c>
      <c r="D17" s="6" t="str">
        <f>IF(Input!BA34=0,"",IFERROR(VLOOKUP(Input!$C$9,Producto!$B$3:$C$200,2,0),0))</f>
        <v/>
      </c>
      <c r="E17" s="10" t="str">
        <f>IF(Input!BA34=0,"",IFERROR(VLOOKUP(Input!$C$10,Campaña!$B$3:$C$32,2,0),0))</f>
        <v/>
      </c>
      <c r="F17" t="str">
        <f>IF(Input!BA34=0,"",+Input!$C$11)</f>
        <v/>
      </c>
      <c r="G17" s="6" t="str">
        <f>IF(Input!BA34=0,"",+Input!$C$12)</f>
        <v/>
      </c>
      <c r="H17" t="str">
        <f>IF(Input!BA34=0,"",IFERROR(VLOOKUP(Input!$G$7,TipoMedio!$B$3:$C$30,2,0),0))</f>
        <v/>
      </c>
      <c r="I17" s="37" t="str">
        <f>IF(Input!BA34=0,"",+Input!$G$8)</f>
        <v/>
      </c>
      <c r="J17" s="37" t="str">
        <f>IF(Input!BA34=0,"",+Input!$G$9)</f>
        <v/>
      </c>
      <c r="K17" s="37" t="str">
        <f>IF(Input!BA34=0,"",+Input!$G$10)</f>
        <v/>
      </c>
      <c r="L17" s="5" t="str">
        <f>IF(Input!BA34=0,"",IFERROR(VLOOKUP(Input!$G$11,'Condicion de Pago'!$B$3:$C$20,2,0),0))</f>
        <v/>
      </c>
      <c r="M17" s="5" t="str">
        <f>IF(Input!BA34=0,"",+Input!$G$13)</f>
        <v/>
      </c>
      <c r="N17" s="5" t="str">
        <f>IF(Input!BA34=0,"",IFERROR(VLOOKUP(Input!$G$12,Moneda!$B$3:$C$7,2,0),0))</f>
        <v/>
      </c>
      <c r="O17" s="8" t="str">
        <f>IF(Input!BA34=0,"",+Input!$C$14)</f>
        <v/>
      </c>
      <c r="P17" s="5" t="str">
        <f>IF(Input!BA34=0,"",+Input!#REF!)</f>
        <v/>
      </c>
      <c r="Q17" s="5" t="str">
        <f>IF(Input!BA34=0,"",+Input!$C$16)</f>
        <v/>
      </c>
      <c r="R17" s="6" t="str">
        <f>IF(Input!BA34=0,"",IFERROR(VLOOKUP(Input!B34,Medio!$A$3:$D$1600,3,0),0))</f>
        <v/>
      </c>
      <c r="S17" s="6" t="str">
        <f>IF(Input!BA34=0,"",IFERROR(INDEX(Proveedor!$B$3:$B$2036, MATCH(Input!C34,Proveedor!$C$3:$C$2036,0)),0))</f>
        <v/>
      </c>
      <c r="T17" s="6" t="str">
        <f>IF(Input!BA34=0,"",IFERROR(INDEX(Programas!$B$3:$B$150, MATCH(Input!D34,Programas!$C$3:$C$150,0)),0))</f>
        <v/>
      </c>
      <c r="U17" s="9"/>
      <c r="V17" s="6" t="str">
        <f>IF(Input!BA34=0,"",+Input!D34)</f>
        <v/>
      </c>
      <c r="W17" s="6" t="str">
        <f>IF(Input!BA34=0,"",+Input!E34)</f>
        <v/>
      </c>
      <c r="X17" s="6" t="str">
        <f>IF(Input!BA34=0,"",+Input!F34)</f>
        <v/>
      </c>
      <c r="Y17" s="6"/>
      <c r="Z17" s="6" t="str">
        <f>IF(Input!BA34=0,"",+Input!G34)</f>
        <v/>
      </c>
      <c r="AA17" s="6" t="str">
        <f>IF(Input!BA34=0,"",+Input!I34)</f>
        <v/>
      </c>
      <c r="AB17" s="9" t="str">
        <f>IF(Input!BA34=0,"",+Input!K34)</f>
        <v/>
      </c>
      <c r="AC17" s="6" t="str">
        <f>IF(Input!BA34=0,"",IFERROR(VLOOKUP(Input!L34,'Tipo de Descuento'!$B$3:$C$8,2,0),0))</f>
        <v/>
      </c>
      <c r="AD17" s="6" t="str">
        <f>IF(Input!BA34=0,"",+Input!M34)</f>
        <v/>
      </c>
      <c r="AE17" s="6" t="str">
        <f>IF(Input!BA34=0,"",IFERROR(VLOOKUP(Input!N34,'Tipo de Descuento'!$B$3:$C$8,2,0),0))</f>
        <v/>
      </c>
      <c r="AF17" s="6" t="str">
        <f>IF(Input!BA34=0,"",+Input!O34)</f>
        <v/>
      </c>
      <c r="AG17" s="6" t="str">
        <f>IF(Input!BA34=0,"",IFERROR(VLOOKUP(Input!P34,'Tipo de Descuento'!$B$3:$C$8,2,0),0))</f>
        <v/>
      </c>
      <c r="AH17" s="6" t="str">
        <f>IF(Input!BA34=0,"",+Input!Q34)</f>
        <v/>
      </c>
      <c r="AI17" s="6" t="str">
        <f>IF(Input!BA34=0,"",IFERROR(VLOOKUP(Input!R34,'Tipo de Descuento'!$B$3:$C$8,2,0),0))</f>
        <v/>
      </c>
      <c r="AJ17" s="6" t="str">
        <f>IF(Input!BA34=0,"",+Input!S34)</f>
        <v/>
      </c>
      <c r="AK17" s="6" t="str">
        <f>IF(Input!BA34=0,"",IFERROR(VLOOKUP(Input!T34,'Tipo de Descuento'!$B$3:$C$8,2,0),0))</f>
        <v/>
      </c>
      <c r="AL17" s="6" t="str">
        <f>IF(Input!BA34=0,"",+Input!U34)</f>
        <v/>
      </c>
      <c r="AM17" s="6"/>
      <c r="AN17" s="6"/>
      <c r="AO17" s="6"/>
      <c r="AP17" s="7" t="str">
        <f>IF(Input!$BA$22=0,"",+Input!V34)</f>
        <v/>
      </c>
      <c r="AQ17" s="7" t="str">
        <f>IF(Input!$BA$22=0,"",+Input!W34)</f>
        <v/>
      </c>
      <c r="AR17" s="7" t="str">
        <f>IF(Input!$BA$22=0,"",+Input!X34)</f>
        <v/>
      </c>
      <c r="AS17" s="7" t="str">
        <f>IF(Input!$BA$22=0,"",+Input!Y34)</f>
        <v/>
      </c>
      <c r="AT17" s="7" t="str">
        <f>IF(Input!$BA$22=0,"",+Input!Z34)</f>
        <v/>
      </c>
      <c r="AU17" s="7" t="str">
        <f>IF(Input!$BA$22=0,"",+Input!AA34)</f>
        <v/>
      </c>
      <c r="AV17" s="7" t="str">
        <f>IF(Input!$BA$22=0,"",+Input!AB34)</f>
        <v/>
      </c>
      <c r="AW17" s="7" t="str">
        <f>IF(Input!$BA$22=0,"",+Input!AC34)</f>
        <v/>
      </c>
      <c r="AX17" s="7" t="str">
        <f>IF(Input!$BA$22=0,"",+Input!AD34)</f>
        <v/>
      </c>
      <c r="AY17" s="7" t="str">
        <f>IF(Input!$BA$22=0,"",+Input!AE34)</f>
        <v/>
      </c>
      <c r="AZ17" s="7" t="str">
        <f>IF(Input!$BA$22=0,"",+Input!AF34)</f>
        <v/>
      </c>
      <c r="BA17" s="7" t="str">
        <f>IF(Input!$BA$22=0,"",+Input!AG34)</f>
        <v/>
      </c>
      <c r="BB17" s="7" t="str">
        <f>IF(Input!$BA$22=0,"",+Input!AH34)</f>
        <v/>
      </c>
      <c r="BC17" s="7" t="str">
        <f>IF(Input!$BA$22=0,"",+Input!AI34)</f>
        <v/>
      </c>
      <c r="BD17" s="7" t="str">
        <f>IF(Input!$BA$22=0,"",+Input!AJ34)</f>
        <v/>
      </c>
      <c r="BE17" s="7" t="str">
        <f>IF(Input!$BA$22=0,"",+Input!AK34)</f>
        <v/>
      </c>
      <c r="BF17" s="7" t="str">
        <f>IF(Input!$BA$22=0,"",+Input!AL34)</f>
        <v/>
      </c>
      <c r="BG17" s="7" t="str">
        <f>IF(Input!$BA$22=0,"",+Input!AM34)</f>
        <v/>
      </c>
      <c r="BH17" s="7" t="str">
        <f>IF(Input!$BA$22=0,"",+Input!AN34)</f>
        <v/>
      </c>
      <c r="BI17" s="7" t="str">
        <f>IF(Input!$BA$22=0,"",+Input!AO34)</f>
        <v/>
      </c>
      <c r="BJ17" s="7" t="str">
        <f>IF(Input!$BA$22=0,"",+Input!AP34)</f>
        <v/>
      </c>
      <c r="BK17" s="7" t="str">
        <f>IF(Input!$BA$22=0,"",+Input!AQ34)</f>
        <v/>
      </c>
      <c r="BL17" s="7" t="str">
        <f>IF(Input!$BA$22=0,"",+Input!AR34)</f>
        <v/>
      </c>
      <c r="BM17" s="7" t="str">
        <f>IF(Input!$BA$22=0,"",+Input!AS34)</f>
        <v/>
      </c>
      <c r="BN17" s="7" t="str">
        <f>IF(Input!$BA$22=0,"",+Input!AT34)</f>
        <v/>
      </c>
      <c r="BO17" s="7" t="str">
        <f>IF(Input!$BA$22=0,"",+Input!AU34)</f>
        <v/>
      </c>
      <c r="BP17" s="7" t="str">
        <f>IF(Input!$BA$22=0,"",+Input!AV34)</f>
        <v/>
      </c>
      <c r="BQ17" s="7" t="str">
        <f>IF(Input!$BA$22=0,"",+Input!AW34)</f>
        <v/>
      </c>
      <c r="BR17" s="7" t="str">
        <f>IF(Input!$BA$22=0,"",+Input!AX34)</f>
        <v/>
      </c>
      <c r="BS17" s="7" t="str">
        <f>IF(Input!$BA$22=0,"",+Input!AY34)</f>
        <v/>
      </c>
      <c r="BT17" s="7" t="str">
        <f>IF(Input!$BA$22=0,"",+Input!AZ34)</f>
        <v/>
      </c>
      <c r="BU17" s="6" t="str">
        <f>IF(Input!BA34=0,"",SUM(AP17:BT17))</f>
        <v/>
      </c>
    </row>
    <row r="18" spans="1:73" ht="15" customHeight="1">
      <c r="A18" s="6" t="str">
        <f>IF(Input!BA35=0,"",+Input!$BQ$18)</f>
        <v/>
      </c>
      <c r="B18" s="6" t="str">
        <f>IF(Input!BA35=0,"",IFERROR(VLOOKUP(Input!$C$8,Cliente!$B$3:$C$822,2,0),0))</f>
        <v/>
      </c>
      <c r="C18" s="6" t="str">
        <f>IF(Input!BA35=0,"",IFERROR(VLOOKUP(Input!$C$7,Anunciante!$B$3:$C$364,2,0),0))</f>
        <v/>
      </c>
      <c r="D18" s="6" t="str">
        <f>IF(Input!BA35=0,"",IFERROR(VLOOKUP(Input!$C$9,Producto!$B$3:$C$200,2,0),0))</f>
        <v/>
      </c>
      <c r="E18" s="10" t="str">
        <f>IF(Input!BA35=0,"",IFERROR(VLOOKUP(Input!$C$10,Campaña!$B$3:$C$32,2,0),0))</f>
        <v/>
      </c>
      <c r="F18" t="str">
        <f>IF(Input!BA35=0,"",+Input!$C$11)</f>
        <v/>
      </c>
      <c r="G18" s="6" t="str">
        <f>IF(Input!BA35=0,"",+Input!$C$12)</f>
        <v/>
      </c>
      <c r="H18" t="str">
        <f>IF(Input!BA35=0,"",IFERROR(VLOOKUP(Input!$G$7,TipoMedio!$B$3:$C$30,2,0),0))</f>
        <v/>
      </c>
      <c r="I18" s="37" t="str">
        <f>IF(Input!BA35=0,"",+Input!$G$8)</f>
        <v/>
      </c>
      <c r="J18" s="37" t="str">
        <f>IF(Input!BA35=0,"",+Input!$G$9)</f>
        <v/>
      </c>
      <c r="K18" s="37" t="str">
        <f>IF(Input!BA35=0,"",+Input!$G$10)</f>
        <v/>
      </c>
      <c r="L18" s="5" t="str">
        <f>IF(Input!BA35=0,"",IFERROR(VLOOKUP(Input!$G$11,'Condicion de Pago'!$B$3:$C$20,2,0),0))</f>
        <v/>
      </c>
      <c r="M18" s="5" t="str">
        <f>IF(Input!BA35=0,"",+Input!$G$13)</f>
        <v/>
      </c>
      <c r="N18" s="5" t="str">
        <f>IF(Input!BA35=0,"",IFERROR(VLOOKUP(Input!$G$12,Moneda!$B$3:$C$7,2,0),0))</f>
        <v/>
      </c>
      <c r="O18" s="8" t="str">
        <f>IF(Input!BA35=0,"",+Input!$C$14)</f>
        <v/>
      </c>
      <c r="P18" s="5" t="str">
        <f>IF(Input!BA35=0,"",+Input!#REF!)</f>
        <v/>
      </c>
      <c r="Q18" s="5" t="str">
        <f>IF(Input!BA35=0,"",+Input!$C$16)</f>
        <v/>
      </c>
      <c r="R18" s="6" t="str">
        <f>IF(Input!BA35=0,"",IFERROR(VLOOKUP(Input!B35,Medio!$A$3:$D$1600,3,0),0))</f>
        <v/>
      </c>
      <c r="S18" s="6" t="str">
        <f>IF(Input!BA35=0,"",IFERROR(INDEX(Proveedor!$B$3:$B$2036, MATCH(Input!C35,Proveedor!$C$3:$C$2036,0)),0))</f>
        <v/>
      </c>
      <c r="T18" s="6" t="str">
        <f>IF(Input!BA35=0,"",IFERROR(INDEX(Programas!$B$3:$B$150, MATCH(Input!D35,Programas!$C$3:$C$150,0)),0))</f>
        <v/>
      </c>
      <c r="U18" s="9"/>
      <c r="V18" s="6" t="str">
        <f>IF(Input!BA35=0,"",+Input!D35)</f>
        <v/>
      </c>
      <c r="W18" s="6" t="str">
        <f>IF(Input!BA35=0,"",+Input!E35)</f>
        <v/>
      </c>
      <c r="X18" s="6" t="str">
        <f>IF(Input!BA35=0,"",+Input!F35)</f>
        <v/>
      </c>
      <c r="Y18" s="6"/>
      <c r="Z18" s="6" t="str">
        <f>IF(Input!BA35=0,"",+Input!G35)</f>
        <v/>
      </c>
      <c r="AA18" s="6" t="str">
        <f>IF(Input!BA35=0,"",+Input!I35)</f>
        <v/>
      </c>
      <c r="AB18" s="9" t="str">
        <f>IF(Input!BA35=0,"",+Input!K35)</f>
        <v/>
      </c>
      <c r="AC18" s="6" t="str">
        <f>IF(Input!BA35=0,"",IFERROR(VLOOKUP(Input!L35,'Tipo de Descuento'!$B$3:$C$8,2,0),0))</f>
        <v/>
      </c>
      <c r="AD18" s="6" t="str">
        <f>IF(Input!BA35=0,"",+Input!M35)</f>
        <v/>
      </c>
      <c r="AE18" s="6" t="str">
        <f>IF(Input!BA35=0,"",IFERROR(VLOOKUP(Input!N35,'Tipo de Descuento'!$B$3:$C$8,2,0),0))</f>
        <v/>
      </c>
      <c r="AF18" s="6" t="str">
        <f>IF(Input!BA35=0,"",+Input!O35)</f>
        <v/>
      </c>
      <c r="AG18" s="6" t="str">
        <f>IF(Input!BA35=0,"",IFERROR(VLOOKUP(Input!P35,'Tipo de Descuento'!$B$3:$C$8,2,0),0))</f>
        <v/>
      </c>
      <c r="AH18" s="6" t="str">
        <f>IF(Input!BA35=0,"",+Input!Q35)</f>
        <v/>
      </c>
      <c r="AI18" s="6" t="str">
        <f>IF(Input!BA35=0,"",IFERROR(VLOOKUP(Input!R35,'Tipo de Descuento'!$B$3:$C$8,2,0),0))</f>
        <v/>
      </c>
      <c r="AJ18" s="6" t="str">
        <f>IF(Input!BA35=0,"",+Input!S35)</f>
        <v/>
      </c>
      <c r="AK18" s="6" t="str">
        <f>IF(Input!BA35=0,"",IFERROR(VLOOKUP(Input!T35,'Tipo de Descuento'!$B$3:$C$8,2,0),0))</f>
        <v/>
      </c>
      <c r="AL18" s="6" t="str">
        <f>IF(Input!BA35=0,"",+Input!U35)</f>
        <v/>
      </c>
      <c r="AM18" s="6"/>
      <c r="AN18" s="6"/>
      <c r="AO18" s="6"/>
      <c r="AP18" s="7" t="str">
        <f>IF(Input!$BA$22=0,"",+Input!V35)</f>
        <v/>
      </c>
      <c r="AQ18" s="7" t="str">
        <f>IF(Input!$BA$22=0,"",+Input!W35)</f>
        <v/>
      </c>
      <c r="AR18" s="7" t="str">
        <f>IF(Input!$BA$22=0,"",+Input!X35)</f>
        <v/>
      </c>
      <c r="AS18" s="7" t="str">
        <f>IF(Input!$BA$22=0,"",+Input!Y35)</f>
        <v/>
      </c>
      <c r="AT18" s="7" t="str">
        <f>IF(Input!$BA$22=0,"",+Input!Z35)</f>
        <v/>
      </c>
      <c r="AU18" s="7" t="str">
        <f>IF(Input!$BA$22=0,"",+Input!AA35)</f>
        <v/>
      </c>
      <c r="AV18" s="7" t="str">
        <f>IF(Input!$BA$22=0,"",+Input!AB35)</f>
        <v/>
      </c>
      <c r="AW18" s="7" t="str">
        <f>IF(Input!$BA$22=0,"",+Input!AC35)</f>
        <v/>
      </c>
      <c r="AX18" s="7" t="str">
        <f>IF(Input!$BA$22=0,"",+Input!AD35)</f>
        <v/>
      </c>
      <c r="AY18" s="7" t="str">
        <f>IF(Input!$BA$22=0,"",+Input!AE35)</f>
        <v/>
      </c>
      <c r="AZ18" s="7" t="str">
        <f>IF(Input!$BA$22=0,"",+Input!AF35)</f>
        <v/>
      </c>
      <c r="BA18" s="7" t="str">
        <f>IF(Input!$BA$22=0,"",+Input!AG35)</f>
        <v/>
      </c>
      <c r="BB18" s="7" t="str">
        <f>IF(Input!$BA$22=0,"",+Input!AH35)</f>
        <v/>
      </c>
      <c r="BC18" s="7" t="str">
        <f>IF(Input!$BA$22=0,"",+Input!AI35)</f>
        <v/>
      </c>
      <c r="BD18" s="7" t="str">
        <f>IF(Input!$BA$22=0,"",+Input!AJ35)</f>
        <v/>
      </c>
      <c r="BE18" s="7" t="str">
        <f>IF(Input!$BA$22=0,"",+Input!AK35)</f>
        <v/>
      </c>
      <c r="BF18" s="7" t="str">
        <f>IF(Input!$BA$22=0,"",+Input!AL35)</f>
        <v/>
      </c>
      <c r="BG18" s="7" t="str">
        <f>IF(Input!$BA$22=0,"",+Input!AM35)</f>
        <v/>
      </c>
      <c r="BH18" s="7" t="str">
        <f>IF(Input!$BA$22=0,"",+Input!AN35)</f>
        <v/>
      </c>
      <c r="BI18" s="7" t="str">
        <f>IF(Input!$BA$22=0,"",+Input!AO35)</f>
        <v/>
      </c>
      <c r="BJ18" s="7" t="str">
        <f>IF(Input!$BA$22=0,"",+Input!AP35)</f>
        <v/>
      </c>
      <c r="BK18" s="7" t="str">
        <f>IF(Input!$BA$22=0,"",+Input!AQ35)</f>
        <v/>
      </c>
      <c r="BL18" s="7" t="str">
        <f>IF(Input!$BA$22=0,"",+Input!AR35)</f>
        <v/>
      </c>
      <c r="BM18" s="7" t="str">
        <f>IF(Input!$BA$22=0,"",+Input!AS35)</f>
        <v/>
      </c>
      <c r="BN18" s="7" t="str">
        <f>IF(Input!$BA$22=0,"",+Input!AT35)</f>
        <v/>
      </c>
      <c r="BO18" s="7" t="str">
        <f>IF(Input!$BA$22=0,"",+Input!AU35)</f>
        <v/>
      </c>
      <c r="BP18" s="7" t="str">
        <f>IF(Input!$BA$22=0,"",+Input!AV35)</f>
        <v/>
      </c>
      <c r="BQ18" s="7" t="str">
        <f>IF(Input!$BA$22=0,"",+Input!AW35)</f>
        <v/>
      </c>
      <c r="BR18" s="7" t="str">
        <f>IF(Input!$BA$22=0,"",+Input!AX35)</f>
        <v/>
      </c>
      <c r="BS18" s="7" t="str">
        <f>IF(Input!$BA$22=0,"",+Input!AY35)</f>
        <v/>
      </c>
      <c r="BT18" s="7" t="str">
        <f>IF(Input!$BA$22=0,"",+Input!AZ35)</f>
        <v/>
      </c>
      <c r="BU18" s="6" t="str">
        <f>IF(Input!BA35=0,"",SUM(AP18:BT18))</f>
        <v/>
      </c>
    </row>
    <row r="19" spans="1:73" ht="15.75" customHeight="1">
      <c r="A19" s="6" t="str">
        <f>IF(Input!BA36=0,"",+Input!$BQ$18)</f>
        <v/>
      </c>
      <c r="B19" s="6" t="str">
        <f>IF(Input!BA36=0,"",IFERROR(VLOOKUP(Input!$C$8,Cliente!$B$3:$C$822,2,0),0))</f>
        <v/>
      </c>
      <c r="C19" s="6" t="str">
        <f>IF(Input!BA36=0,"",IFERROR(VLOOKUP(Input!$C$7,Anunciante!$B$3:$C$364,2,0),0))</f>
        <v/>
      </c>
      <c r="D19" s="6" t="str">
        <f>IF(Input!BA36=0,"",IFERROR(VLOOKUP(Input!$C$9,Producto!$B$3:$C$200,2,0),0))</f>
        <v/>
      </c>
      <c r="E19" s="10" t="str">
        <f>IF(Input!BA36=0,"",IFERROR(VLOOKUP(Input!$C$10,Campaña!$B$3:$C$32,2,0),0))</f>
        <v/>
      </c>
      <c r="F19" t="str">
        <f>IF(Input!BA36=0,"",+Input!$C$11)</f>
        <v/>
      </c>
      <c r="G19" s="6" t="str">
        <f>IF(Input!BA36=0,"",+Input!$C$12)</f>
        <v/>
      </c>
      <c r="H19" t="str">
        <f>IF(Input!BA36=0,"",IFERROR(VLOOKUP(Input!$G$7,TipoMedio!$B$3:$C$30,2,0),0))</f>
        <v/>
      </c>
      <c r="I19" s="37" t="str">
        <f>IF(Input!BA36=0,"",+Input!$G$8)</f>
        <v/>
      </c>
      <c r="J19" s="37" t="str">
        <f>IF(Input!BA36=0,"",+Input!$G$9)</f>
        <v/>
      </c>
      <c r="K19" s="37" t="str">
        <f>IF(Input!BA36=0,"",+Input!$G$10)</f>
        <v/>
      </c>
      <c r="L19" s="5" t="str">
        <f>IF(Input!BA36=0,"",IFERROR(VLOOKUP(Input!$G$11,'Condicion de Pago'!$B$3:$C$20,2,0),0))</f>
        <v/>
      </c>
      <c r="M19" s="5" t="str">
        <f>IF(Input!BA36=0,"",+Input!$G$13)</f>
        <v/>
      </c>
      <c r="N19" s="5" t="str">
        <f>IF(Input!BA36=0,"",IFERROR(VLOOKUP(Input!$G$12,Moneda!$B$3:$C$7,2,0),0))</f>
        <v/>
      </c>
      <c r="O19" s="8" t="str">
        <f>IF(Input!BA36=0,"",+Input!$C$14)</f>
        <v/>
      </c>
      <c r="P19" s="5" t="str">
        <f>IF(Input!BA36=0,"",+Input!#REF!)</f>
        <v/>
      </c>
      <c r="Q19" s="5" t="str">
        <f>IF(Input!BA36=0,"",+Input!$C$16)</f>
        <v/>
      </c>
      <c r="R19" s="6" t="str">
        <f>IF(Input!BA36=0,"",IFERROR(VLOOKUP(Input!B36,Medio!$A$3:$D$1600,3,0),0))</f>
        <v/>
      </c>
      <c r="S19" s="6" t="str">
        <f>IF(Input!BA36=0,"",IFERROR(INDEX(Proveedor!$B$3:$B$2036, MATCH(Input!C36,Proveedor!$C$3:$C$2036,0)),0))</f>
        <v/>
      </c>
      <c r="T19" s="6" t="str">
        <f>IF(Input!BA36=0,"",IFERROR(INDEX(Programas!$B$3:$B$150, MATCH(Input!D36,Programas!$C$3:$C$150,0)),0))</f>
        <v/>
      </c>
      <c r="U19" s="9"/>
      <c r="V19" s="6" t="str">
        <f>IF(Input!BA36=0,"",+Input!D36)</f>
        <v/>
      </c>
      <c r="W19" s="6" t="str">
        <f>IF(Input!BA36=0,"",+Input!E36)</f>
        <v/>
      </c>
      <c r="X19" s="6" t="str">
        <f>IF(Input!BA36=0,"",+Input!F36)</f>
        <v/>
      </c>
      <c r="Y19" s="6"/>
      <c r="Z19" s="6" t="str">
        <f>IF(Input!BA36=0,"",+Input!G36)</f>
        <v/>
      </c>
      <c r="AA19" s="6" t="str">
        <f>IF(Input!BA36=0,"",+Input!I36)</f>
        <v/>
      </c>
      <c r="AB19" s="9" t="str">
        <f>IF(Input!BA36=0,"",+Input!K36)</f>
        <v/>
      </c>
      <c r="AC19" s="6" t="str">
        <f>IF(Input!BA36=0,"",IFERROR(VLOOKUP(Input!L36,'Tipo de Descuento'!$B$3:$C$8,2,0),0))</f>
        <v/>
      </c>
      <c r="AD19" s="6" t="str">
        <f>IF(Input!BA36=0,"",+Input!M36)</f>
        <v/>
      </c>
      <c r="AE19" s="6" t="str">
        <f>IF(Input!BA36=0,"",IFERROR(VLOOKUP(Input!N36,'Tipo de Descuento'!$B$3:$C$8,2,0),0))</f>
        <v/>
      </c>
      <c r="AF19" s="6" t="str">
        <f>IF(Input!BA36=0,"",+Input!O36)</f>
        <v/>
      </c>
      <c r="AG19" s="6" t="str">
        <f>IF(Input!BA36=0,"",IFERROR(VLOOKUP(Input!P36,'Tipo de Descuento'!$B$3:$C$8,2,0),0))</f>
        <v/>
      </c>
      <c r="AH19" s="6" t="str">
        <f>IF(Input!BA36=0,"",+Input!Q36)</f>
        <v/>
      </c>
      <c r="AI19" s="6" t="str">
        <f>IF(Input!BA36=0,"",IFERROR(VLOOKUP(Input!R36,'Tipo de Descuento'!$B$3:$C$8,2,0),0))</f>
        <v/>
      </c>
      <c r="AJ19" s="6" t="str">
        <f>IF(Input!BA36=0,"",+Input!S36)</f>
        <v/>
      </c>
      <c r="AK19" s="6" t="str">
        <f>IF(Input!BA36=0,"",IFERROR(VLOOKUP(Input!T36,'Tipo de Descuento'!$B$3:$C$8,2,0),0))</f>
        <v/>
      </c>
      <c r="AL19" s="6" t="str">
        <f>IF(Input!BA36=0,"",+Input!U36)</f>
        <v/>
      </c>
      <c r="AM19" s="6"/>
      <c r="AN19" s="6"/>
      <c r="AO19" s="6"/>
      <c r="AP19" s="7" t="str">
        <f>IF(Input!$BA$22=0,"",+Input!V36)</f>
        <v/>
      </c>
      <c r="AQ19" s="7" t="str">
        <f>IF(Input!$BA$22=0,"",+Input!W36)</f>
        <v/>
      </c>
      <c r="AR19" s="7" t="str">
        <f>IF(Input!$BA$22=0,"",+Input!X36)</f>
        <v/>
      </c>
      <c r="AS19" s="7" t="str">
        <f>IF(Input!$BA$22=0,"",+Input!Y36)</f>
        <v/>
      </c>
      <c r="AT19" s="7" t="str">
        <f>IF(Input!$BA$22=0,"",+Input!Z36)</f>
        <v/>
      </c>
      <c r="AU19" s="7" t="str">
        <f>IF(Input!$BA$22=0,"",+Input!AA36)</f>
        <v/>
      </c>
      <c r="AV19" s="7" t="str">
        <f>IF(Input!$BA$22=0,"",+Input!AB36)</f>
        <v/>
      </c>
      <c r="AW19" s="7" t="str">
        <f>IF(Input!$BA$22=0,"",+Input!AC36)</f>
        <v/>
      </c>
      <c r="AX19" s="7" t="str">
        <f>IF(Input!$BA$22=0,"",+Input!AD36)</f>
        <v/>
      </c>
      <c r="AY19" s="7" t="str">
        <f>IF(Input!$BA$22=0,"",+Input!AE36)</f>
        <v/>
      </c>
      <c r="AZ19" s="7" t="str">
        <f>IF(Input!$BA$22=0,"",+Input!AF36)</f>
        <v/>
      </c>
      <c r="BA19" s="7" t="str">
        <f>IF(Input!$BA$22=0,"",+Input!AG36)</f>
        <v/>
      </c>
      <c r="BB19" s="7" t="str">
        <f>IF(Input!$BA$22=0,"",+Input!AH36)</f>
        <v/>
      </c>
      <c r="BC19" s="7" t="str">
        <f>IF(Input!$BA$22=0,"",+Input!AI36)</f>
        <v/>
      </c>
      <c r="BD19" s="7" t="str">
        <f>IF(Input!$BA$22=0,"",+Input!AJ36)</f>
        <v/>
      </c>
      <c r="BE19" s="7" t="str">
        <f>IF(Input!$BA$22=0,"",+Input!AK36)</f>
        <v/>
      </c>
      <c r="BF19" s="7" t="str">
        <f>IF(Input!$BA$22=0,"",+Input!AL36)</f>
        <v/>
      </c>
      <c r="BG19" s="7" t="str">
        <f>IF(Input!$BA$22=0,"",+Input!AM36)</f>
        <v/>
      </c>
      <c r="BH19" s="7" t="str">
        <f>IF(Input!$BA$22=0,"",+Input!AN36)</f>
        <v/>
      </c>
      <c r="BI19" s="7" t="str">
        <f>IF(Input!$BA$22=0,"",+Input!AO36)</f>
        <v/>
      </c>
      <c r="BJ19" s="7" t="str">
        <f>IF(Input!$BA$22=0,"",+Input!AP36)</f>
        <v/>
      </c>
      <c r="BK19" s="7" t="str">
        <f>IF(Input!$BA$22=0,"",+Input!AQ36)</f>
        <v/>
      </c>
      <c r="BL19" s="7" t="str">
        <f>IF(Input!$BA$22=0,"",+Input!AR36)</f>
        <v/>
      </c>
      <c r="BM19" s="7" t="str">
        <f>IF(Input!$BA$22=0,"",+Input!AS36)</f>
        <v/>
      </c>
      <c r="BN19" s="7" t="str">
        <f>IF(Input!$BA$22=0,"",+Input!AT36)</f>
        <v/>
      </c>
      <c r="BO19" s="7" t="str">
        <f>IF(Input!$BA$22=0,"",+Input!AU36)</f>
        <v/>
      </c>
      <c r="BP19" s="7" t="str">
        <f>IF(Input!$BA$22=0,"",+Input!AV36)</f>
        <v/>
      </c>
      <c r="BQ19" s="7" t="str">
        <f>IF(Input!$BA$22=0,"",+Input!AW36)</f>
        <v/>
      </c>
      <c r="BR19" s="7" t="str">
        <f>IF(Input!$BA$22=0,"",+Input!AX36)</f>
        <v/>
      </c>
      <c r="BS19" s="7" t="str">
        <f>IF(Input!$BA$22=0,"",+Input!AY36)</f>
        <v/>
      </c>
      <c r="BT19" s="7" t="str">
        <f>IF(Input!$BA$22=0,"",+Input!AZ36)</f>
        <v/>
      </c>
      <c r="BU19" s="6" t="str">
        <f>IF(Input!BA36=0,"",SUM(AP19:BT19))</f>
        <v/>
      </c>
    </row>
    <row r="20" spans="1:73" ht="15.75" customHeight="1">
      <c r="A20" s="6" t="str">
        <f>IF(Input!BA37=0,"",+Input!$BQ$18)</f>
        <v/>
      </c>
      <c r="B20" s="6" t="str">
        <f>IF(Input!BA37=0,"",IFERROR(VLOOKUP(Input!$C$8,Cliente!$B$3:$C$822,2,0),0))</f>
        <v/>
      </c>
      <c r="C20" s="6" t="str">
        <f>IF(Input!BA37=0,"",IFERROR(VLOOKUP(Input!$C$7,Anunciante!$B$3:$C$364,2,0),0))</f>
        <v/>
      </c>
      <c r="D20" s="6" t="str">
        <f>IF(Input!BA37=0,"",IFERROR(VLOOKUP(Input!$C$9,Producto!$B$3:$C$200,2,0),0))</f>
        <v/>
      </c>
      <c r="E20" s="10" t="str">
        <f>IF(Input!BA37=0,"",IFERROR(VLOOKUP(Input!$C$10,Campaña!$B$3:$C$32,2,0),0))</f>
        <v/>
      </c>
      <c r="F20" t="str">
        <f>IF(Input!BA37=0,"",+Input!$C$11)</f>
        <v/>
      </c>
      <c r="G20" s="6" t="str">
        <f>IF(Input!BA37=0,"",+Input!$C$12)</f>
        <v/>
      </c>
      <c r="H20" t="str">
        <f>IF(Input!BA37=0,"",IFERROR(VLOOKUP(Input!$G$7,TipoMedio!$B$3:$C$30,2,0),0))</f>
        <v/>
      </c>
      <c r="I20" s="37" t="str">
        <f>IF(Input!BA37=0,"",+Input!$G$8)</f>
        <v/>
      </c>
      <c r="J20" s="37" t="str">
        <f>IF(Input!BA37=0,"",+Input!$G$9)</f>
        <v/>
      </c>
      <c r="K20" s="37" t="str">
        <f>IF(Input!BA37=0,"",+Input!$G$10)</f>
        <v/>
      </c>
      <c r="L20" s="5" t="str">
        <f>IF(Input!BA37=0,"",IFERROR(VLOOKUP(Input!$G$11,'Condicion de Pago'!$B$3:$C$20,2,0),0))</f>
        <v/>
      </c>
      <c r="M20" s="5" t="str">
        <f>IF(Input!BA37=0,"",+Input!$G$13)</f>
        <v/>
      </c>
      <c r="N20" s="5" t="str">
        <f>IF(Input!BA37=0,"",IFERROR(VLOOKUP(Input!$G$12,Moneda!$B$3:$C$7,2,0),0))</f>
        <v/>
      </c>
      <c r="O20" s="8" t="str">
        <f>IF(Input!BA37=0,"",+Input!$C$14)</f>
        <v/>
      </c>
      <c r="P20" s="5" t="str">
        <f>IF(Input!BA37=0,"",+Input!#REF!)</f>
        <v/>
      </c>
      <c r="Q20" s="5" t="str">
        <f>IF(Input!BA37=0,"",+Input!$C$16)</f>
        <v/>
      </c>
      <c r="R20" s="6" t="str">
        <f>IF(Input!BA37=0,"",IFERROR(VLOOKUP(Input!B37,Medio!$A$3:$D$1600,3,0),0))</f>
        <v/>
      </c>
      <c r="S20" s="6" t="str">
        <f>IF(Input!BA37=0,"",IFERROR(INDEX(Proveedor!$B$3:$B$2036, MATCH(Input!C37,Proveedor!$C$3:$C$2036,0)),0))</f>
        <v/>
      </c>
      <c r="T20" s="6" t="str">
        <f>IF(Input!BA37=0,"",IFERROR(INDEX(Programas!$B$3:$B$150, MATCH(Input!D37,Programas!$C$3:$C$150,0)),0))</f>
        <v/>
      </c>
      <c r="U20" s="9"/>
      <c r="V20" s="6" t="str">
        <f>IF(Input!BA37=0,"",+Input!D37)</f>
        <v/>
      </c>
      <c r="W20" s="6" t="str">
        <f>IF(Input!BA37=0,"",+Input!E37)</f>
        <v/>
      </c>
      <c r="X20" s="6" t="str">
        <f>IF(Input!BA37=0,"",+Input!F37)</f>
        <v/>
      </c>
      <c r="Y20" s="6"/>
      <c r="Z20" s="6" t="str">
        <f>IF(Input!BA37=0,"",+Input!G37)</f>
        <v/>
      </c>
      <c r="AA20" s="6" t="str">
        <f>IF(Input!BA37=0,"",+Input!I37)</f>
        <v/>
      </c>
      <c r="AB20" s="9" t="str">
        <f>IF(Input!BA37=0,"",+Input!K37)</f>
        <v/>
      </c>
      <c r="AC20" s="6" t="str">
        <f>IF(Input!BA37=0,"",IFERROR(VLOOKUP(Input!L37,'Tipo de Descuento'!$B$3:$C$8,2,0),0))</f>
        <v/>
      </c>
      <c r="AD20" s="6" t="str">
        <f>IF(Input!BA37=0,"",+Input!M37)</f>
        <v/>
      </c>
      <c r="AE20" s="6" t="str">
        <f>IF(Input!BA37=0,"",IFERROR(VLOOKUP(Input!N37,'Tipo de Descuento'!$B$3:$C$8,2,0),0))</f>
        <v/>
      </c>
      <c r="AF20" s="6" t="str">
        <f>IF(Input!BA37=0,"",+Input!O37)</f>
        <v/>
      </c>
      <c r="AG20" s="6" t="str">
        <f>IF(Input!BA37=0,"",IFERROR(VLOOKUP(Input!P37,'Tipo de Descuento'!$B$3:$C$8,2,0),0))</f>
        <v/>
      </c>
      <c r="AH20" s="6" t="str">
        <f>IF(Input!BA37=0,"",+Input!Q37)</f>
        <v/>
      </c>
      <c r="AI20" s="6" t="str">
        <f>IF(Input!BA37=0,"",IFERROR(VLOOKUP(Input!R37,'Tipo de Descuento'!$B$3:$C$8,2,0),0))</f>
        <v/>
      </c>
      <c r="AJ20" s="6" t="str">
        <f>IF(Input!BA37=0,"",+Input!S37)</f>
        <v/>
      </c>
      <c r="AK20" s="6" t="str">
        <f>IF(Input!BA37=0,"",IFERROR(VLOOKUP(Input!T37,'Tipo de Descuento'!$B$3:$C$8,2,0),0))</f>
        <v/>
      </c>
      <c r="AL20" s="6" t="str">
        <f>IF(Input!BA37=0,"",+Input!U37)</f>
        <v/>
      </c>
      <c r="AM20" s="6"/>
      <c r="AN20" s="6"/>
      <c r="AO20" s="6"/>
      <c r="AP20" s="7" t="str">
        <f>IF(Input!$BA$22=0,"",+Input!V37)</f>
        <v/>
      </c>
      <c r="AQ20" s="7" t="str">
        <f>IF(Input!$BA$22=0,"",+Input!W37)</f>
        <v/>
      </c>
      <c r="AR20" s="7" t="str">
        <f>IF(Input!$BA$22=0,"",+Input!X37)</f>
        <v/>
      </c>
      <c r="AS20" s="7" t="str">
        <f>IF(Input!$BA$22=0,"",+Input!Y37)</f>
        <v/>
      </c>
      <c r="AT20" s="7" t="str">
        <f>IF(Input!$BA$22=0,"",+Input!Z37)</f>
        <v/>
      </c>
      <c r="AU20" s="7" t="str">
        <f>IF(Input!$BA$22=0,"",+Input!AA37)</f>
        <v/>
      </c>
      <c r="AV20" s="7" t="str">
        <f>IF(Input!$BA$22=0,"",+Input!AB37)</f>
        <v/>
      </c>
      <c r="AW20" s="7" t="str">
        <f>IF(Input!$BA$22=0,"",+Input!AC37)</f>
        <v/>
      </c>
      <c r="AX20" s="7" t="str">
        <f>IF(Input!$BA$22=0,"",+Input!AD37)</f>
        <v/>
      </c>
      <c r="AY20" s="7" t="str">
        <f>IF(Input!$BA$22=0,"",+Input!AE37)</f>
        <v/>
      </c>
      <c r="AZ20" s="7" t="str">
        <f>IF(Input!$BA$22=0,"",+Input!AF37)</f>
        <v/>
      </c>
      <c r="BA20" s="7" t="str">
        <f>IF(Input!$BA$22=0,"",+Input!AG37)</f>
        <v/>
      </c>
      <c r="BB20" s="7" t="str">
        <f>IF(Input!$BA$22=0,"",+Input!AH37)</f>
        <v/>
      </c>
      <c r="BC20" s="7" t="str">
        <f>IF(Input!$BA$22=0,"",+Input!AI37)</f>
        <v/>
      </c>
      <c r="BD20" s="7" t="str">
        <f>IF(Input!$BA$22=0,"",+Input!AJ37)</f>
        <v/>
      </c>
      <c r="BE20" s="7" t="str">
        <f>IF(Input!$BA$22=0,"",+Input!AK37)</f>
        <v/>
      </c>
      <c r="BF20" s="7" t="str">
        <f>IF(Input!$BA$22=0,"",+Input!AL37)</f>
        <v/>
      </c>
      <c r="BG20" s="7" t="str">
        <f>IF(Input!$BA$22=0,"",+Input!AM37)</f>
        <v/>
      </c>
      <c r="BH20" s="7" t="str">
        <f>IF(Input!$BA$22=0,"",+Input!AN37)</f>
        <v/>
      </c>
      <c r="BI20" s="7" t="str">
        <f>IF(Input!$BA$22=0,"",+Input!AO37)</f>
        <v/>
      </c>
      <c r="BJ20" s="7" t="str">
        <f>IF(Input!$BA$22=0,"",+Input!AP37)</f>
        <v/>
      </c>
      <c r="BK20" s="7" t="str">
        <f>IF(Input!$BA$22=0,"",+Input!AQ37)</f>
        <v/>
      </c>
      <c r="BL20" s="7" t="str">
        <f>IF(Input!$BA$22=0,"",+Input!AR37)</f>
        <v/>
      </c>
      <c r="BM20" s="7" t="str">
        <f>IF(Input!$BA$22=0,"",+Input!AS37)</f>
        <v/>
      </c>
      <c r="BN20" s="7" t="str">
        <f>IF(Input!$BA$22=0,"",+Input!AT37)</f>
        <v/>
      </c>
      <c r="BO20" s="7" t="str">
        <f>IF(Input!$BA$22=0,"",+Input!AU37)</f>
        <v/>
      </c>
      <c r="BP20" s="7" t="str">
        <f>IF(Input!$BA$22=0,"",+Input!AV37)</f>
        <v/>
      </c>
      <c r="BQ20" s="7" t="str">
        <f>IF(Input!$BA$22=0,"",+Input!AW37)</f>
        <v/>
      </c>
      <c r="BR20" s="7" t="str">
        <f>IF(Input!$BA$22=0,"",+Input!AX37)</f>
        <v/>
      </c>
      <c r="BS20" s="7" t="str">
        <f>IF(Input!$BA$22=0,"",+Input!AY37)</f>
        <v/>
      </c>
      <c r="BT20" s="7" t="str">
        <f>IF(Input!$BA$22=0,"",+Input!AZ37)</f>
        <v/>
      </c>
      <c r="BU20" s="6" t="str">
        <f>IF(Input!BA37=0,"",SUM(AP20:BT20))</f>
        <v/>
      </c>
    </row>
    <row r="21" spans="1:73" ht="15.75" customHeight="1">
      <c r="A21" s="6" t="str">
        <f>IF(Input!BA38=0,"",+Input!$BQ$18)</f>
        <v/>
      </c>
      <c r="B21" s="6" t="str">
        <f>IF(Input!BA38=0,"",IFERROR(VLOOKUP(Input!$C$8,Cliente!$B$3:$C$822,2,0),0))</f>
        <v/>
      </c>
      <c r="C21" s="6" t="str">
        <f>IF(Input!BA38=0,"",IFERROR(VLOOKUP(Input!$C$7,Anunciante!$B$3:$C$364,2,0),0))</f>
        <v/>
      </c>
      <c r="D21" s="6" t="str">
        <f>IF(Input!BA38=0,"",IFERROR(VLOOKUP(Input!$C$9,Producto!$B$3:$C$200,2,0),0))</f>
        <v/>
      </c>
      <c r="E21" s="10" t="str">
        <f>IF(Input!BA38=0,"",IFERROR(VLOOKUP(Input!$C$10,Campaña!$B$3:$C$32,2,0),0))</f>
        <v/>
      </c>
      <c r="F21" t="str">
        <f>IF(Input!BA38=0,"",+Input!$C$11)</f>
        <v/>
      </c>
      <c r="G21" s="6" t="str">
        <f>IF(Input!BA38=0,"",+Input!$C$12)</f>
        <v/>
      </c>
      <c r="H21" t="str">
        <f>IF(Input!BA38=0,"",IFERROR(VLOOKUP(Input!$G$7,TipoMedio!$B$3:$C$30,2,0),0))</f>
        <v/>
      </c>
      <c r="I21" s="37" t="str">
        <f>IF(Input!BA38=0,"",+Input!$G$8)</f>
        <v/>
      </c>
      <c r="J21" s="37" t="str">
        <f>IF(Input!BA38=0,"",+Input!$G$9)</f>
        <v/>
      </c>
      <c r="K21" s="37" t="str">
        <f>IF(Input!BA38=0,"",+Input!$G$10)</f>
        <v/>
      </c>
      <c r="L21" s="5" t="str">
        <f>IF(Input!BA38=0,"",IFERROR(VLOOKUP(Input!$G$11,'Condicion de Pago'!$B$3:$C$20,2,0),0))</f>
        <v/>
      </c>
      <c r="M21" s="5" t="str">
        <f>IF(Input!BA38=0,"",+Input!$G$13)</f>
        <v/>
      </c>
      <c r="N21" s="5" t="str">
        <f>IF(Input!BA38=0,"",IFERROR(VLOOKUP(Input!$G$12,Moneda!$B$3:$C$7,2,0),0))</f>
        <v/>
      </c>
      <c r="O21" s="8" t="str">
        <f>IF(Input!BA38=0,"",+Input!$C$14)</f>
        <v/>
      </c>
      <c r="P21" s="5" t="str">
        <f>IF(Input!BA38=0,"",+Input!#REF!)</f>
        <v/>
      </c>
      <c r="Q21" s="5" t="str">
        <f>IF(Input!BA38=0,"",+Input!$C$16)</f>
        <v/>
      </c>
      <c r="R21" s="6" t="str">
        <f>IF(Input!BA38=0,"",IFERROR(VLOOKUP(Input!B38,Medio!$A$3:$D$1600,3,0),0))</f>
        <v/>
      </c>
      <c r="S21" s="6" t="str">
        <f>IF(Input!BA38=0,"",IFERROR(INDEX(Proveedor!$B$3:$B$2036, MATCH(Input!C38,Proveedor!$C$3:$C$2036,0)),0))</f>
        <v/>
      </c>
      <c r="T21" s="6" t="str">
        <f>IF(Input!BA38=0,"",IFERROR(INDEX(Programas!$B$3:$B$150, MATCH(Input!D38,Programas!$C$3:$C$150,0)),0))</f>
        <v/>
      </c>
      <c r="U21" s="9"/>
      <c r="V21" s="6" t="str">
        <f>IF(Input!BA38=0,"",+Input!D38)</f>
        <v/>
      </c>
      <c r="W21" s="6" t="str">
        <f>IF(Input!BA38=0,"",+Input!E38)</f>
        <v/>
      </c>
      <c r="X21" s="6" t="str">
        <f>IF(Input!BA38=0,"",+Input!F38)</f>
        <v/>
      </c>
      <c r="Y21" s="6"/>
      <c r="Z21" s="6" t="str">
        <f>IF(Input!BA38=0,"",+Input!G38)</f>
        <v/>
      </c>
      <c r="AA21" s="6" t="str">
        <f>IF(Input!BA38=0,"",+Input!I38)</f>
        <v/>
      </c>
      <c r="AB21" s="9" t="str">
        <f>IF(Input!BA38=0,"",+Input!K38)</f>
        <v/>
      </c>
      <c r="AC21" s="6" t="str">
        <f>IF(Input!BA38=0,"",IFERROR(VLOOKUP(Input!L38,'Tipo de Descuento'!$B$3:$C$8,2,0),0))</f>
        <v/>
      </c>
      <c r="AD21" s="6" t="str">
        <f>IF(Input!BA38=0,"",+Input!M38)</f>
        <v/>
      </c>
      <c r="AE21" s="6" t="str">
        <f>IF(Input!BA38=0,"",IFERROR(VLOOKUP(Input!N38,'Tipo de Descuento'!$B$3:$C$8,2,0),0))</f>
        <v/>
      </c>
      <c r="AF21" s="6" t="str">
        <f>IF(Input!BA38=0,"",+Input!O38)</f>
        <v/>
      </c>
      <c r="AG21" s="6" t="str">
        <f>IF(Input!BA38=0,"",IFERROR(VLOOKUP(Input!P38,'Tipo de Descuento'!$B$3:$C$8,2,0),0))</f>
        <v/>
      </c>
      <c r="AH21" s="6" t="str">
        <f>IF(Input!BA38=0,"",+Input!Q38)</f>
        <v/>
      </c>
      <c r="AI21" s="6" t="str">
        <f>IF(Input!BA38=0,"",IFERROR(VLOOKUP(Input!R38,'Tipo de Descuento'!$B$3:$C$8,2,0),0))</f>
        <v/>
      </c>
      <c r="AJ21" s="6" t="str">
        <f>IF(Input!BA38=0,"",+Input!S38)</f>
        <v/>
      </c>
      <c r="AK21" s="6" t="str">
        <f>IF(Input!BA38=0,"",IFERROR(VLOOKUP(Input!T38,'Tipo de Descuento'!$B$3:$C$8,2,0),0))</f>
        <v/>
      </c>
      <c r="AL21" s="6" t="str">
        <f>IF(Input!BA38=0,"",+Input!U38)</f>
        <v/>
      </c>
      <c r="AM21" s="6"/>
      <c r="AN21" s="6"/>
      <c r="AO21" s="6"/>
      <c r="AP21" s="7" t="str">
        <f>IF(Input!$BA$22=0,"",+Input!V38)</f>
        <v/>
      </c>
      <c r="AQ21" s="7" t="str">
        <f>IF(Input!$BA$22=0,"",+Input!W38)</f>
        <v/>
      </c>
      <c r="AR21" s="7" t="str">
        <f>IF(Input!$BA$22=0,"",+Input!X38)</f>
        <v/>
      </c>
      <c r="AS21" s="7" t="str">
        <f>IF(Input!$BA$22=0,"",+Input!Y38)</f>
        <v/>
      </c>
      <c r="AT21" s="7" t="str">
        <f>IF(Input!$BA$22=0,"",+Input!Z38)</f>
        <v/>
      </c>
      <c r="AU21" s="7" t="str">
        <f>IF(Input!$BA$22=0,"",+Input!AA38)</f>
        <v/>
      </c>
      <c r="AV21" s="7" t="str">
        <f>IF(Input!$BA$22=0,"",+Input!AB38)</f>
        <v/>
      </c>
      <c r="AW21" s="7" t="str">
        <f>IF(Input!$BA$22=0,"",+Input!AC38)</f>
        <v/>
      </c>
      <c r="AX21" s="7" t="str">
        <f>IF(Input!$BA$22=0,"",+Input!AD38)</f>
        <v/>
      </c>
      <c r="AY21" s="7" t="str">
        <f>IF(Input!$BA$22=0,"",+Input!AE38)</f>
        <v/>
      </c>
      <c r="AZ21" s="7" t="str">
        <f>IF(Input!$BA$22=0,"",+Input!AF38)</f>
        <v/>
      </c>
      <c r="BA21" s="7" t="str">
        <f>IF(Input!$BA$22=0,"",+Input!AG38)</f>
        <v/>
      </c>
      <c r="BB21" s="7" t="str">
        <f>IF(Input!$BA$22=0,"",+Input!AH38)</f>
        <v/>
      </c>
      <c r="BC21" s="7" t="str">
        <f>IF(Input!$BA$22=0,"",+Input!AI38)</f>
        <v/>
      </c>
      <c r="BD21" s="7" t="str">
        <f>IF(Input!$BA$22=0,"",+Input!AJ38)</f>
        <v/>
      </c>
      <c r="BE21" s="7" t="str">
        <f>IF(Input!$BA$22=0,"",+Input!AK38)</f>
        <v/>
      </c>
      <c r="BF21" s="7" t="str">
        <f>IF(Input!$BA$22=0,"",+Input!AL38)</f>
        <v/>
      </c>
      <c r="BG21" s="7" t="str">
        <f>IF(Input!$BA$22=0,"",+Input!AM38)</f>
        <v/>
      </c>
      <c r="BH21" s="7" t="str">
        <f>IF(Input!$BA$22=0,"",+Input!AN38)</f>
        <v/>
      </c>
      <c r="BI21" s="7" t="str">
        <f>IF(Input!$BA$22=0,"",+Input!AO38)</f>
        <v/>
      </c>
      <c r="BJ21" s="7" t="str">
        <f>IF(Input!$BA$22=0,"",+Input!AP38)</f>
        <v/>
      </c>
      <c r="BK21" s="7" t="str">
        <f>IF(Input!$BA$22=0,"",+Input!AQ38)</f>
        <v/>
      </c>
      <c r="BL21" s="7" t="str">
        <f>IF(Input!$BA$22=0,"",+Input!AR38)</f>
        <v/>
      </c>
      <c r="BM21" s="7" t="str">
        <f>IF(Input!$BA$22=0,"",+Input!AS38)</f>
        <v/>
      </c>
      <c r="BN21" s="7" t="str">
        <f>IF(Input!$BA$22=0,"",+Input!AT38)</f>
        <v/>
      </c>
      <c r="BO21" s="7" t="str">
        <f>IF(Input!$BA$22=0,"",+Input!AU38)</f>
        <v/>
      </c>
      <c r="BP21" s="7" t="str">
        <f>IF(Input!$BA$22=0,"",+Input!AV38)</f>
        <v/>
      </c>
      <c r="BQ21" s="7" t="str">
        <f>IF(Input!$BA$22=0,"",+Input!AW38)</f>
        <v/>
      </c>
      <c r="BR21" s="7" t="str">
        <f>IF(Input!$BA$22=0,"",+Input!AX38)</f>
        <v/>
      </c>
      <c r="BS21" s="7" t="str">
        <f>IF(Input!$BA$22=0,"",+Input!AY38)</f>
        <v/>
      </c>
      <c r="BT21" s="7" t="str">
        <f>IF(Input!$BA$22=0,"",+Input!AZ38)</f>
        <v/>
      </c>
      <c r="BU21" s="6" t="str">
        <f>IF(Input!BA38=0,"",SUM(AP21:BT21))</f>
        <v/>
      </c>
    </row>
    <row r="22" spans="1:73" ht="15.75" customHeight="1">
      <c r="A22" s="6" t="str">
        <f>IF(Input!BA39=0,"",+Input!$BQ$18)</f>
        <v/>
      </c>
      <c r="B22" s="6" t="str">
        <f>IF(Input!BA39=0,"",IFERROR(VLOOKUP(Input!$C$8,Cliente!$B$3:$C$822,2,0),0))</f>
        <v/>
      </c>
      <c r="C22" s="6" t="str">
        <f>IF(Input!BA39=0,"",IFERROR(VLOOKUP(Input!$C$7,Anunciante!$B$3:$C$364,2,0),0))</f>
        <v/>
      </c>
      <c r="D22" s="6" t="str">
        <f>IF(Input!BA39=0,"",IFERROR(VLOOKUP(Input!$C$9,Producto!$B$3:$C$200,2,0),0))</f>
        <v/>
      </c>
      <c r="E22" s="10" t="str">
        <f>IF(Input!BA39=0,"",IFERROR(VLOOKUP(Input!$C$10,Campaña!$B$3:$C$32,2,0),0))</f>
        <v/>
      </c>
      <c r="F22" t="str">
        <f>IF(Input!BA39=0,"",+Input!$C$11)</f>
        <v/>
      </c>
      <c r="G22" s="6" t="str">
        <f>IF(Input!BA39=0,"",+Input!$C$12)</f>
        <v/>
      </c>
      <c r="H22" t="str">
        <f>IF(Input!BA39=0,"",IFERROR(VLOOKUP(Input!$G$7,TipoMedio!$B$3:$C$30,2,0),0))</f>
        <v/>
      </c>
      <c r="I22" s="37" t="str">
        <f>IF(Input!BA39=0,"",+Input!$G$8)</f>
        <v/>
      </c>
      <c r="J22" s="37" t="str">
        <f>IF(Input!BA39=0,"",+Input!$G$9)</f>
        <v/>
      </c>
      <c r="K22" s="37" t="str">
        <f>IF(Input!BA39=0,"",+Input!$G$10)</f>
        <v/>
      </c>
      <c r="L22" s="5" t="str">
        <f>IF(Input!BA39=0,"",IFERROR(VLOOKUP(Input!$G$11,'Condicion de Pago'!$B$3:$C$20,2,0),0))</f>
        <v/>
      </c>
      <c r="M22" s="5" t="str">
        <f>IF(Input!BA39=0,"",+Input!$G$13)</f>
        <v/>
      </c>
      <c r="N22" s="5" t="str">
        <f>IF(Input!BA39=0,"",IFERROR(VLOOKUP(Input!$G$12,Moneda!$B$3:$C$7,2,0),0))</f>
        <v/>
      </c>
      <c r="O22" s="8" t="str">
        <f>IF(Input!BA39=0,"",+Input!$C$14)</f>
        <v/>
      </c>
      <c r="P22" s="5" t="str">
        <f>IF(Input!BA39=0,"",+Input!#REF!)</f>
        <v/>
      </c>
      <c r="Q22" s="5" t="str">
        <f>IF(Input!BA39=0,"",+Input!$C$16)</f>
        <v/>
      </c>
      <c r="R22" s="6" t="str">
        <f>IF(Input!BA39=0,"",IFERROR(VLOOKUP(Input!B39,Medio!$A$3:$D$1600,3,0),0))</f>
        <v/>
      </c>
      <c r="S22" s="6" t="str">
        <f>IF(Input!BA39=0,"",IFERROR(INDEX(Proveedor!$B$3:$B$2036, MATCH(Input!C39,Proveedor!$C$3:$C$2036,0)),0))</f>
        <v/>
      </c>
      <c r="T22" s="6" t="str">
        <f>IF(Input!BA39=0,"",IFERROR(INDEX(Programas!$B$3:$B$150, MATCH(Input!D39,Programas!$C$3:$C$150,0)),0))</f>
        <v/>
      </c>
      <c r="U22" s="9"/>
      <c r="V22" s="6" t="str">
        <f>IF(Input!BA39=0,"",+Input!D39)</f>
        <v/>
      </c>
      <c r="W22" s="6" t="str">
        <f>IF(Input!BA39=0,"",+Input!E39)</f>
        <v/>
      </c>
      <c r="X22" s="6" t="str">
        <f>IF(Input!BA39=0,"",+Input!F39)</f>
        <v/>
      </c>
      <c r="Y22" s="6"/>
      <c r="Z22" s="6" t="str">
        <f>IF(Input!BA39=0,"",+Input!G39)</f>
        <v/>
      </c>
      <c r="AA22" s="6" t="str">
        <f>IF(Input!BA39=0,"",+Input!I39)</f>
        <v/>
      </c>
      <c r="AB22" s="9" t="str">
        <f>IF(Input!BA39=0,"",+Input!K39)</f>
        <v/>
      </c>
      <c r="AC22" s="6" t="str">
        <f>IF(Input!BA39=0,"",IFERROR(VLOOKUP(Input!L39,'Tipo de Descuento'!$B$3:$C$8,2,0),0))</f>
        <v/>
      </c>
      <c r="AD22" s="6" t="str">
        <f>IF(Input!BA39=0,"",+Input!M39)</f>
        <v/>
      </c>
      <c r="AE22" s="6" t="str">
        <f>IF(Input!BA39=0,"",IFERROR(VLOOKUP(Input!N39,'Tipo de Descuento'!$B$3:$C$8,2,0),0))</f>
        <v/>
      </c>
      <c r="AF22" s="6" t="str">
        <f>IF(Input!BA39=0,"",+Input!O39)</f>
        <v/>
      </c>
      <c r="AG22" s="6" t="str">
        <f>IF(Input!BA39=0,"",IFERROR(VLOOKUP(Input!P39,'Tipo de Descuento'!$B$3:$C$8,2,0),0))</f>
        <v/>
      </c>
      <c r="AH22" s="6" t="str">
        <f>IF(Input!BA39=0,"",+Input!Q39)</f>
        <v/>
      </c>
      <c r="AI22" s="6" t="str">
        <f>IF(Input!BA39=0,"",IFERROR(VLOOKUP(Input!R39,'Tipo de Descuento'!$B$3:$C$8,2,0),0))</f>
        <v/>
      </c>
      <c r="AJ22" s="6" t="str">
        <f>IF(Input!BA39=0,"",+Input!S39)</f>
        <v/>
      </c>
      <c r="AK22" s="6" t="str">
        <f>IF(Input!BA39=0,"",IFERROR(VLOOKUP(Input!T39,'Tipo de Descuento'!$B$3:$C$8,2,0),0))</f>
        <v/>
      </c>
      <c r="AL22" s="6" t="str">
        <f>IF(Input!BA39=0,"",+Input!U39)</f>
        <v/>
      </c>
      <c r="AM22" s="6"/>
      <c r="AN22" s="6"/>
      <c r="AO22" s="6"/>
      <c r="AP22" s="7" t="str">
        <f>IF(Input!$BA$22=0,"",+Input!V39)</f>
        <v/>
      </c>
      <c r="AQ22" s="7" t="str">
        <f>IF(Input!$BA$22=0,"",+Input!W39)</f>
        <v/>
      </c>
      <c r="AR22" s="7" t="str">
        <f>IF(Input!$BA$22=0,"",+Input!X39)</f>
        <v/>
      </c>
      <c r="AS22" s="7" t="str">
        <f>IF(Input!$BA$22=0,"",+Input!Y39)</f>
        <v/>
      </c>
      <c r="AT22" s="7" t="str">
        <f>IF(Input!$BA$22=0,"",+Input!Z39)</f>
        <v/>
      </c>
      <c r="AU22" s="7" t="str">
        <f>IF(Input!$BA$22=0,"",+Input!AA39)</f>
        <v/>
      </c>
      <c r="AV22" s="7" t="str">
        <f>IF(Input!$BA$22=0,"",+Input!AB39)</f>
        <v/>
      </c>
      <c r="AW22" s="7" t="str">
        <f>IF(Input!$BA$22=0,"",+Input!AC39)</f>
        <v/>
      </c>
      <c r="AX22" s="7" t="str">
        <f>IF(Input!$BA$22=0,"",+Input!AD39)</f>
        <v/>
      </c>
      <c r="AY22" s="7" t="str">
        <f>IF(Input!$BA$22=0,"",+Input!AE39)</f>
        <v/>
      </c>
      <c r="AZ22" s="7" t="str">
        <f>IF(Input!$BA$22=0,"",+Input!AF39)</f>
        <v/>
      </c>
      <c r="BA22" s="7" t="str">
        <f>IF(Input!$BA$22=0,"",+Input!AG39)</f>
        <v/>
      </c>
      <c r="BB22" s="7" t="str">
        <f>IF(Input!$BA$22=0,"",+Input!AH39)</f>
        <v/>
      </c>
      <c r="BC22" s="7" t="str">
        <f>IF(Input!$BA$22=0,"",+Input!AI39)</f>
        <v/>
      </c>
      <c r="BD22" s="7" t="str">
        <f>IF(Input!$BA$22=0,"",+Input!AJ39)</f>
        <v/>
      </c>
      <c r="BE22" s="7" t="str">
        <f>IF(Input!$BA$22=0,"",+Input!AK39)</f>
        <v/>
      </c>
      <c r="BF22" s="7" t="str">
        <f>IF(Input!$BA$22=0,"",+Input!AL39)</f>
        <v/>
      </c>
      <c r="BG22" s="7" t="str">
        <f>IF(Input!$BA$22=0,"",+Input!AM39)</f>
        <v/>
      </c>
      <c r="BH22" s="7" t="str">
        <f>IF(Input!$BA$22=0,"",+Input!AN39)</f>
        <v/>
      </c>
      <c r="BI22" s="7" t="str">
        <f>IF(Input!$BA$22=0,"",+Input!AO39)</f>
        <v/>
      </c>
      <c r="BJ22" s="7" t="str">
        <f>IF(Input!$BA$22=0,"",+Input!AP39)</f>
        <v/>
      </c>
      <c r="BK22" s="7" t="str">
        <f>IF(Input!$BA$22=0,"",+Input!AQ39)</f>
        <v/>
      </c>
      <c r="BL22" s="7" t="str">
        <f>IF(Input!$BA$22=0,"",+Input!AR39)</f>
        <v/>
      </c>
      <c r="BM22" s="7" t="str">
        <f>IF(Input!$BA$22=0,"",+Input!AS39)</f>
        <v/>
      </c>
      <c r="BN22" s="7" t="str">
        <f>IF(Input!$BA$22=0,"",+Input!AT39)</f>
        <v/>
      </c>
      <c r="BO22" s="7" t="str">
        <f>IF(Input!$BA$22=0,"",+Input!AU39)</f>
        <v/>
      </c>
      <c r="BP22" s="7" t="str">
        <f>IF(Input!$BA$22=0,"",+Input!AV39)</f>
        <v/>
      </c>
      <c r="BQ22" s="7" t="str">
        <f>IF(Input!$BA$22=0,"",+Input!AW39)</f>
        <v/>
      </c>
      <c r="BR22" s="7" t="str">
        <f>IF(Input!$BA$22=0,"",+Input!AX39)</f>
        <v/>
      </c>
      <c r="BS22" s="7" t="str">
        <f>IF(Input!$BA$22=0,"",+Input!AY39)</f>
        <v/>
      </c>
      <c r="BT22" s="7" t="str">
        <f>IF(Input!$BA$22=0,"",+Input!AZ39)</f>
        <v/>
      </c>
      <c r="BU22" s="6" t="str">
        <f>IF(Input!BA39=0,"",SUM(AP22:BT22))</f>
        <v/>
      </c>
    </row>
    <row r="23" spans="1:73" ht="15.75" customHeight="1">
      <c r="A23" s="6" t="str">
        <f>IF(Input!BA40=0,"",+Input!$BQ$18)</f>
        <v/>
      </c>
      <c r="B23" s="6" t="str">
        <f>IF(Input!BA40=0,"",IFERROR(VLOOKUP(Input!$C$8,Cliente!$B$3:$C$822,2,0),0))</f>
        <v/>
      </c>
      <c r="C23" s="6" t="str">
        <f>IF(Input!BA40=0,"",IFERROR(VLOOKUP(Input!$C$7,Anunciante!$B$3:$C$364,2,0),0))</f>
        <v/>
      </c>
      <c r="D23" s="6" t="str">
        <f>IF(Input!BA40=0,"",IFERROR(VLOOKUP(Input!$C$9,Producto!$B$3:$C$200,2,0),0))</f>
        <v/>
      </c>
      <c r="E23" s="10" t="str">
        <f>IF(Input!BA40=0,"",IFERROR(VLOOKUP(Input!$C$10,Campaña!$B$3:$C$32,2,0),0))</f>
        <v/>
      </c>
      <c r="F23" t="str">
        <f>IF(Input!BA40=0,"",+Input!$C$11)</f>
        <v/>
      </c>
      <c r="G23" s="6" t="str">
        <f>IF(Input!BA40=0,"",+Input!$C$12)</f>
        <v/>
      </c>
      <c r="H23" t="str">
        <f>IF(Input!BA40=0,"",IFERROR(VLOOKUP(Input!$G$7,TipoMedio!$B$3:$C$30,2,0),0))</f>
        <v/>
      </c>
      <c r="I23" s="37" t="str">
        <f>IF(Input!BA40=0,"",+Input!$G$8)</f>
        <v/>
      </c>
      <c r="J23" s="37" t="str">
        <f>IF(Input!BA40=0,"",+Input!$G$9)</f>
        <v/>
      </c>
      <c r="K23" s="37" t="str">
        <f>IF(Input!BA40=0,"",+Input!$G$10)</f>
        <v/>
      </c>
      <c r="L23" s="5" t="str">
        <f>IF(Input!BA40=0,"",IFERROR(VLOOKUP(Input!$G$11,'Condicion de Pago'!$B$3:$C$20,2,0),0))</f>
        <v/>
      </c>
      <c r="M23" s="5" t="str">
        <f>IF(Input!BA40=0,"",+Input!$G$13)</f>
        <v/>
      </c>
      <c r="N23" s="5" t="str">
        <f>IF(Input!BA40=0,"",IFERROR(VLOOKUP(Input!$G$12,Moneda!$B$3:$C$7,2,0),0))</f>
        <v/>
      </c>
      <c r="O23" s="8" t="str">
        <f>IF(Input!BA40=0,"",+Input!$C$14)</f>
        <v/>
      </c>
      <c r="P23" s="5" t="str">
        <f>IF(Input!BA40=0,"",+Input!#REF!)</f>
        <v/>
      </c>
      <c r="Q23" s="5" t="str">
        <f>IF(Input!BA40=0,"",+Input!$C$16)</f>
        <v/>
      </c>
      <c r="R23" s="6" t="str">
        <f>IF(Input!BA40=0,"",IFERROR(VLOOKUP(Input!B40,Medio!$A$3:$D$1600,3,0),0))</f>
        <v/>
      </c>
      <c r="S23" s="6" t="str">
        <f>IF(Input!BA40=0,"",IFERROR(INDEX(Proveedor!$B$3:$B$2036, MATCH(Input!C40,Proveedor!$C$3:$C$2036,0)),0))</f>
        <v/>
      </c>
      <c r="T23" s="6" t="str">
        <f>IF(Input!BA40=0,"",IFERROR(INDEX(Programas!$B$3:$B$150, MATCH(Input!D40,Programas!$C$3:$C$150,0)),0))</f>
        <v/>
      </c>
      <c r="U23" s="9"/>
      <c r="V23" s="6" t="str">
        <f>IF(Input!BA40=0,"",+Input!D40)</f>
        <v/>
      </c>
      <c r="W23" s="6" t="str">
        <f>IF(Input!BA40=0,"",+Input!E40)</f>
        <v/>
      </c>
      <c r="X23" s="6" t="str">
        <f>IF(Input!BA40=0,"",+Input!F40)</f>
        <v/>
      </c>
      <c r="Y23" s="6"/>
      <c r="Z23" s="6" t="str">
        <f>IF(Input!BA40=0,"",+Input!G40)</f>
        <v/>
      </c>
      <c r="AA23" s="6" t="str">
        <f>IF(Input!BA40=0,"",+Input!I40)</f>
        <v/>
      </c>
      <c r="AB23" s="9" t="str">
        <f>IF(Input!BA40=0,"",+Input!K40)</f>
        <v/>
      </c>
      <c r="AC23" s="6" t="str">
        <f>IF(Input!BA40=0,"",IFERROR(VLOOKUP(Input!L40,'Tipo de Descuento'!$B$3:$C$8,2,0),0))</f>
        <v/>
      </c>
      <c r="AD23" s="6" t="str">
        <f>IF(Input!BA40=0,"",+Input!M40)</f>
        <v/>
      </c>
      <c r="AE23" s="6" t="str">
        <f>IF(Input!BA40=0,"",IFERROR(VLOOKUP(Input!N40,'Tipo de Descuento'!$B$3:$C$8,2,0),0))</f>
        <v/>
      </c>
      <c r="AF23" s="6" t="str">
        <f>IF(Input!BA40=0,"",+Input!O40)</f>
        <v/>
      </c>
      <c r="AG23" s="6" t="str">
        <f>IF(Input!BA40=0,"",IFERROR(VLOOKUP(Input!P40,'Tipo de Descuento'!$B$3:$C$8,2,0),0))</f>
        <v/>
      </c>
      <c r="AH23" s="6" t="str">
        <f>IF(Input!BA40=0,"",+Input!Q40)</f>
        <v/>
      </c>
      <c r="AI23" s="6" t="str">
        <f>IF(Input!BA40=0,"",IFERROR(VLOOKUP(Input!R40,'Tipo de Descuento'!$B$3:$C$8,2,0),0))</f>
        <v/>
      </c>
      <c r="AJ23" s="6" t="str">
        <f>IF(Input!BA40=0,"",+Input!S40)</f>
        <v/>
      </c>
      <c r="AK23" s="6" t="str">
        <f>IF(Input!BA40=0,"",IFERROR(VLOOKUP(Input!T40,'Tipo de Descuento'!$B$3:$C$8,2,0),0))</f>
        <v/>
      </c>
      <c r="AL23" s="6" t="str">
        <f>IF(Input!BA40=0,"",+Input!U40)</f>
        <v/>
      </c>
      <c r="AM23" s="6"/>
      <c r="AN23" s="6"/>
      <c r="AO23" s="6"/>
      <c r="AP23" s="7" t="str">
        <f>IF(Input!$BA$22=0,"",+Input!V40)</f>
        <v/>
      </c>
      <c r="AQ23" s="7" t="str">
        <f>IF(Input!$BA$22=0,"",+Input!W40)</f>
        <v/>
      </c>
      <c r="AR23" s="7" t="str">
        <f>IF(Input!$BA$22=0,"",+Input!X40)</f>
        <v/>
      </c>
      <c r="AS23" s="7" t="str">
        <f>IF(Input!$BA$22=0,"",+Input!Y40)</f>
        <v/>
      </c>
      <c r="AT23" s="7" t="str">
        <f>IF(Input!$BA$22=0,"",+Input!Z40)</f>
        <v/>
      </c>
      <c r="AU23" s="7" t="str">
        <f>IF(Input!$BA$22=0,"",+Input!AA40)</f>
        <v/>
      </c>
      <c r="AV23" s="7" t="str">
        <f>IF(Input!$BA$22=0,"",+Input!AB40)</f>
        <v/>
      </c>
      <c r="AW23" s="7" t="str">
        <f>IF(Input!$BA$22=0,"",+Input!AC40)</f>
        <v/>
      </c>
      <c r="AX23" s="7" t="str">
        <f>IF(Input!$BA$22=0,"",+Input!AD40)</f>
        <v/>
      </c>
      <c r="AY23" s="7" t="str">
        <f>IF(Input!$BA$22=0,"",+Input!AE40)</f>
        <v/>
      </c>
      <c r="AZ23" s="7" t="str">
        <f>IF(Input!$BA$22=0,"",+Input!AF40)</f>
        <v/>
      </c>
      <c r="BA23" s="7" t="str">
        <f>IF(Input!$BA$22=0,"",+Input!AG40)</f>
        <v/>
      </c>
      <c r="BB23" s="7" t="str">
        <f>IF(Input!$BA$22=0,"",+Input!AH40)</f>
        <v/>
      </c>
      <c r="BC23" s="7" t="str">
        <f>IF(Input!$BA$22=0,"",+Input!AI40)</f>
        <v/>
      </c>
      <c r="BD23" s="7" t="str">
        <f>IF(Input!$BA$22=0,"",+Input!AJ40)</f>
        <v/>
      </c>
      <c r="BE23" s="7" t="str">
        <f>IF(Input!$BA$22=0,"",+Input!AK40)</f>
        <v/>
      </c>
      <c r="BF23" s="7" t="str">
        <f>IF(Input!$BA$22=0,"",+Input!AL40)</f>
        <v/>
      </c>
      <c r="BG23" s="7" t="str">
        <f>IF(Input!$BA$22=0,"",+Input!AM40)</f>
        <v/>
      </c>
      <c r="BH23" s="7" t="str">
        <f>IF(Input!$BA$22=0,"",+Input!AN40)</f>
        <v/>
      </c>
      <c r="BI23" s="7" t="str">
        <f>IF(Input!$BA$22=0,"",+Input!AO40)</f>
        <v/>
      </c>
      <c r="BJ23" s="7" t="str">
        <f>IF(Input!$BA$22=0,"",+Input!AP40)</f>
        <v/>
      </c>
      <c r="BK23" s="7" t="str">
        <f>IF(Input!$BA$22=0,"",+Input!AQ40)</f>
        <v/>
      </c>
      <c r="BL23" s="7" t="str">
        <f>IF(Input!$BA$22=0,"",+Input!AR40)</f>
        <v/>
      </c>
      <c r="BM23" s="7" t="str">
        <f>IF(Input!$BA$22=0,"",+Input!AS40)</f>
        <v/>
      </c>
      <c r="BN23" s="7" t="str">
        <f>IF(Input!$BA$22=0,"",+Input!AT40)</f>
        <v/>
      </c>
      <c r="BO23" s="7" t="str">
        <f>IF(Input!$BA$22=0,"",+Input!AU40)</f>
        <v/>
      </c>
      <c r="BP23" s="7" t="str">
        <f>IF(Input!$BA$22=0,"",+Input!AV40)</f>
        <v/>
      </c>
      <c r="BQ23" s="7" t="str">
        <f>IF(Input!$BA$22=0,"",+Input!AW40)</f>
        <v/>
      </c>
      <c r="BR23" s="7" t="str">
        <f>IF(Input!$BA$22=0,"",+Input!AX40)</f>
        <v/>
      </c>
      <c r="BS23" s="7" t="str">
        <f>IF(Input!$BA$22=0,"",+Input!AY40)</f>
        <v/>
      </c>
      <c r="BT23" s="7" t="str">
        <f>IF(Input!$BA$22=0,"",+Input!AZ40)</f>
        <v/>
      </c>
      <c r="BU23" s="6" t="str">
        <f>IF(Input!BA40=0,"",SUM(AP23:BT23))</f>
        <v/>
      </c>
    </row>
    <row r="24" spans="1:73" ht="15.75" customHeight="1">
      <c r="A24" s="6" t="str">
        <f>IF(Input!BA41=0,"",+Input!$BQ$18)</f>
        <v/>
      </c>
      <c r="B24" s="6" t="str">
        <f>IF(Input!BA41=0,"",IFERROR(VLOOKUP(Input!$C$8,Cliente!$B$3:$C$822,2,0),0))</f>
        <v/>
      </c>
      <c r="C24" s="6" t="str">
        <f>IF(Input!BA41=0,"",IFERROR(VLOOKUP(Input!$C$7,Anunciante!$B$3:$C$364,2,0),0))</f>
        <v/>
      </c>
      <c r="D24" s="6" t="str">
        <f>IF(Input!BA41=0,"",IFERROR(VLOOKUP(Input!$C$9,Producto!$B$3:$C$200,2,0),0))</f>
        <v/>
      </c>
      <c r="E24" s="10" t="str">
        <f>IF(Input!BA41=0,"",IFERROR(VLOOKUP(Input!$C$10,Campaña!$B$3:$C$32,2,0),0))</f>
        <v/>
      </c>
      <c r="F24" t="str">
        <f>IF(Input!BA41=0,"",+Input!$C$11)</f>
        <v/>
      </c>
      <c r="G24" s="6" t="str">
        <f>IF(Input!BA41=0,"",+Input!$C$12)</f>
        <v/>
      </c>
      <c r="H24" t="str">
        <f>IF(Input!BA41=0,"",IFERROR(VLOOKUP(Input!$G$7,TipoMedio!$B$3:$C$30,2,0),0))</f>
        <v/>
      </c>
      <c r="I24" s="37" t="str">
        <f>IF(Input!BA41=0,"",+Input!$G$8)</f>
        <v/>
      </c>
      <c r="J24" s="37" t="str">
        <f>IF(Input!BA41=0,"",+Input!$G$9)</f>
        <v/>
      </c>
      <c r="K24" s="37" t="str">
        <f>IF(Input!BA41=0,"",+Input!$G$10)</f>
        <v/>
      </c>
      <c r="L24" s="5" t="str">
        <f>IF(Input!BA41=0,"",IFERROR(VLOOKUP(Input!$G$11,'Condicion de Pago'!$B$3:$C$20,2,0),0))</f>
        <v/>
      </c>
      <c r="M24" s="5" t="str">
        <f>IF(Input!BA41=0,"",+Input!$G$13)</f>
        <v/>
      </c>
      <c r="N24" s="5" t="str">
        <f>IF(Input!BA41=0,"",IFERROR(VLOOKUP(Input!$G$12,Moneda!$B$3:$C$7,2,0),0))</f>
        <v/>
      </c>
      <c r="O24" s="8" t="str">
        <f>IF(Input!BA41=0,"",+Input!$C$14)</f>
        <v/>
      </c>
      <c r="P24" s="5" t="str">
        <f>IF(Input!BA41=0,"",+Input!#REF!)</f>
        <v/>
      </c>
      <c r="Q24" s="5" t="str">
        <f>IF(Input!BA41=0,"",+Input!$C$16)</f>
        <v/>
      </c>
      <c r="R24" s="6" t="str">
        <f>IF(Input!BA41=0,"",IFERROR(VLOOKUP(Input!B41,Medio!$A$3:$D$1600,3,0),0))</f>
        <v/>
      </c>
      <c r="S24" s="6" t="str">
        <f>IF(Input!BA41=0,"",IFERROR(INDEX(Proveedor!$B$3:$B$2036, MATCH(Input!C41,Proveedor!$C$3:$C$2036,0)),0))</f>
        <v/>
      </c>
      <c r="T24" s="6" t="str">
        <f>IF(Input!BA41=0,"",IFERROR(INDEX(Programas!$B$3:$B$150, MATCH(Input!D41,Programas!$C$3:$C$150,0)),0))</f>
        <v/>
      </c>
      <c r="U24" s="9"/>
      <c r="V24" s="6" t="str">
        <f>IF(Input!BA41=0,"",+Input!D41)</f>
        <v/>
      </c>
      <c r="W24" s="6" t="str">
        <f>IF(Input!BA41=0,"",+Input!E41)</f>
        <v/>
      </c>
      <c r="X24" s="6" t="str">
        <f>IF(Input!BA41=0,"",+Input!F41)</f>
        <v/>
      </c>
      <c r="Y24" s="6"/>
      <c r="Z24" s="6" t="str">
        <f>IF(Input!BA41=0,"",+Input!G41)</f>
        <v/>
      </c>
      <c r="AA24" s="6" t="str">
        <f>IF(Input!BA41=0,"",+Input!I41)</f>
        <v/>
      </c>
      <c r="AB24" s="9" t="str">
        <f>IF(Input!BA41=0,"",+Input!K41)</f>
        <v/>
      </c>
      <c r="AC24" s="6" t="str">
        <f>IF(Input!BA41=0,"",IFERROR(VLOOKUP(Input!L41,'Tipo de Descuento'!$B$3:$C$8,2,0),0))</f>
        <v/>
      </c>
      <c r="AD24" s="6" t="str">
        <f>IF(Input!BA41=0,"",+Input!M41)</f>
        <v/>
      </c>
      <c r="AE24" s="6" t="str">
        <f>IF(Input!BA41=0,"",IFERROR(VLOOKUP(Input!N41,'Tipo de Descuento'!$B$3:$C$8,2,0),0))</f>
        <v/>
      </c>
      <c r="AF24" s="6" t="str">
        <f>IF(Input!BA41=0,"",+Input!O41)</f>
        <v/>
      </c>
      <c r="AG24" s="6" t="str">
        <f>IF(Input!BA41=0,"",IFERROR(VLOOKUP(Input!P41,'Tipo de Descuento'!$B$3:$C$8,2,0),0))</f>
        <v/>
      </c>
      <c r="AH24" s="6" t="str">
        <f>IF(Input!BA41=0,"",+Input!Q41)</f>
        <v/>
      </c>
      <c r="AI24" s="6" t="str">
        <f>IF(Input!BA41=0,"",IFERROR(VLOOKUP(Input!R41,'Tipo de Descuento'!$B$3:$C$8,2,0),0))</f>
        <v/>
      </c>
      <c r="AJ24" s="6" t="str">
        <f>IF(Input!BA41=0,"",+Input!S41)</f>
        <v/>
      </c>
      <c r="AK24" s="6" t="str">
        <f>IF(Input!BA41=0,"",IFERROR(VLOOKUP(Input!T41,'Tipo de Descuento'!$B$3:$C$8,2,0),0))</f>
        <v/>
      </c>
      <c r="AL24" s="6" t="str">
        <f>IF(Input!BA41=0,"",+Input!U41)</f>
        <v/>
      </c>
      <c r="AM24" s="6"/>
      <c r="AN24" s="6"/>
      <c r="AO24" s="6"/>
      <c r="AP24" s="7" t="str">
        <f>IF(Input!$BA$22=0,"",+Input!V41)</f>
        <v/>
      </c>
      <c r="AQ24" s="7" t="str">
        <f>IF(Input!$BA$22=0,"",+Input!W41)</f>
        <v/>
      </c>
      <c r="AR24" s="7" t="str">
        <f>IF(Input!$BA$22=0,"",+Input!X41)</f>
        <v/>
      </c>
      <c r="AS24" s="7" t="str">
        <f>IF(Input!$BA$22=0,"",+Input!Y41)</f>
        <v/>
      </c>
      <c r="AT24" s="7" t="str">
        <f>IF(Input!$BA$22=0,"",+Input!Z41)</f>
        <v/>
      </c>
      <c r="AU24" s="7" t="str">
        <f>IF(Input!$BA$22=0,"",+Input!AA41)</f>
        <v/>
      </c>
      <c r="AV24" s="7" t="str">
        <f>IF(Input!$BA$22=0,"",+Input!AB41)</f>
        <v/>
      </c>
      <c r="AW24" s="7" t="str">
        <f>IF(Input!$BA$22=0,"",+Input!AC41)</f>
        <v/>
      </c>
      <c r="AX24" s="7" t="str">
        <f>IF(Input!$BA$22=0,"",+Input!AD41)</f>
        <v/>
      </c>
      <c r="AY24" s="7" t="str">
        <f>IF(Input!$BA$22=0,"",+Input!AE41)</f>
        <v/>
      </c>
      <c r="AZ24" s="7" t="str">
        <f>IF(Input!$BA$22=0,"",+Input!AF41)</f>
        <v/>
      </c>
      <c r="BA24" s="7" t="str">
        <f>IF(Input!$BA$22=0,"",+Input!AG41)</f>
        <v/>
      </c>
      <c r="BB24" s="7" t="str">
        <f>IF(Input!$BA$22=0,"",+Input!AH41)</f>
        <v/>
      </c>
      <c r="BC24" s="7" t="str">
        <f>IF(Input!$BA$22=0,"",+Input!AI41)</f>
        <v/>
      </c>
      <c r="BD24" s="7" t="str">
        <f>IF(Input!$BA$22=0,"",+Input!AJ41)</f>
        <v/>
      </c>
      <c r="BE24" s="7" t="str">
        <f>IF(Input!$BA$22=0,"",+Input!AK41)</f>
        <v/>
      </c>
      <c r="BF24" s="7" t="str">
        <f>IF(Input!$BA$22=0,"",+Input!AL41)</f>
        <v/>
      </c>
      <c r="BG24" s="7" t="str">
        <f>IF(Input!$BA$22=0,"",+Input!AM41)</f>
        <v/>
      </c>
      <c r="BH24" s="7" t="str">
        <f>IF(Input!$BA$22=0,"",+Input!AN41)</f>
        <v/>
      </c>
      <c r="BI24" s="7" t="str">
        <f>IF(Input!$BA$22=0,"",+Input!AO41)</f>
        <v/>
      </c>
      <c r="BJ24" s="7" t="str">
        <f>IF(Input!$BA$22=0,"",+Input!AP41)</f>
        <v/>
      </c>
      <c r="BK24" s="7" t="str">
        <f>IF(Input!$BA$22=0,"",+Input!AQ41)</f>
        <v/>
      </c>
      <c r="BL24" s="7" t="str">
        <f>IF(Input!$BA$22=0,"",+Input!AR41)</f>
        <v/>
      </c>
      <c r="BM24" s="7" t="str">
        <f>IF(Input!$BA$22=0,"",+Input!AS41)</f>
        <v/>
      </c>
      <c r="BN24" s="7" t="str">
        <f>IF(Input!$BA$22=0,"",+Input!AT41)</f>
        <v/>
      </c>
      <c r="BO24" s="7" t="str">
        <f>IF(Input!$BA$22=0,"",+Input!AU41)</f>
        <v/>
      </c>
      <c r="BP24" s="7" t="str">
        <f>IF(Input!$BA$22=0,"",+Input!AV41)</f>
        <v/>
      </c>
      <c r="BQ24" s="7" t="str">
        <f>IF(Input!$BA$22=0,"",+Input!AW41)</f>
        <v/>
      </c>
      <c r="BR24" s="7" t="str">
        <f>IF(Input!$BA$22=0,"",+Input!AX41)</f>
        <v/>
      </c>
      <c r="BS24" s="7" t="str">
        <f>IF(Input!$BA$22=0,"",+Input!AY41)</f>
        <v/>
      </c>
      <c r="BT24" s="7" t="str">
        <f>IF(Input!$BA$22=0,"",+Input!AZ41)</f>
        <v/>
      </c>
      <c r="BU24" s="6" t="str">
        <f>IF(Input!BA41=0,"",SUM(AP24:BT24))</f>
        <v/>
      </c>
    </row>
    <row r="25" spans="1:73" ht="15.75" customHeight="1">
      <c r="A25" s="6" t="str">
        <f>IF(Input!BA42=0,"",+Input!$BQ$18)</f>
        <v/>
      </c>
      <c r="B25" s="6" t="str">
        <f>IF(Input!BA42=0,"",IFERROR(VLOOKUP(Input!$C$8,Cliente!$B$3:$C$822,2,0),0))</f>
        <v/>
      </c>
      <c r="C25" s="6" t="str">
        <f>IF(Input!BA42=0,"",IFERROR(VLOOKUP(Input!$C$7,Anunciante!$B$3:$C$364,2,0),0))</f>
        <v/>
      </c>
      <c r="D25" s="6" t="str">
        <f>IF(Input!BA42=0,"",IFERROR(VLOOKUP(Input!$C$9,Producto!$B$3:$C$200,2,0),0))</f>
        <v/>
      </c>
      <c r="E25" s="10" t="str">
        <f>IF(Input!BA42=0,"",IFERROR(VLOOKUP(Input!$C$10,Campaña!$B$3:$C$32,2,0),0))</f>
        <v/>
      </c>
      <c r="F25" t="str">
        <f>IF(Input!BA42=0,"",+Input!$C$11)</f>
        <v/>
      </c>
      <c r="G25" s="6" t="str">
        <f>IF(Input!BA42=0,"",+Input!$C$12)</f>
        <v/>
      </c>
      <c r="H25" t="str">
        <f>IF(Input!BA42=0,"",IFERROR(VLOOKUP(Input!$G$7,TipoMedio!$B$3:$C$30,2,0),0))</f>
        <v/>
      </c>
      <c r="I25" s="37" t="str">
        <f>IF(Input!BA42=0,"",+Input!$G$8)</f>
        <v/>
      </c>
      <c r="J25" s="37" t="str">
        <f>IF(Input!BA42=0,"",+Input!$G$9)</f>
        <v/>
      </c>
      <c r="K25" s="37" t="str">
        <f>IF(Input!BA42=0,"",+Input!$G$10)</f>
        <v/>
      </c>
      <c r="L25" s="5" t="str">
        <f>IF(Input!BA42=0,"",IFERROR(VLOOKUP(Input!$G$11,'Condicion de Pago'!$B$3:$C$20,2,0),0))</f>
        <v/>
      </c>
      <c r="M25" s="5" t="str">
        <f>IF(Input!BA42=0,"",+Input!$G$13)</f>
        <v/>
      </c>
      <c r="N25" s="5" t="str">
        <f>IF(Input!BA42=0,"",IFERROR(VLOOKUP(Input!$G$12,Moneda!$B$3:$C$7,2,0),0))</f>
        <v/>
      </c>
      <c r="O25" s="8" t="str">
        <f>IF(Input!BA42=0,"",+Input!$C$14)</f>
        <v/>
      </c>
      <c r="P25" s="5" t="str">
        <f>IF(Input!BA42=0,"",+Input!#REF!)</f>
        <v/>
      </c>
      <c r="Q25" s="5" t="str">
        <f>IF(Input!BA42=0,"",+Input!$C$16)</f>
        <v/>
      </c>
      <c r="R25" s="6" t="str">
        <f>IF(Input!BA42=0,"",IFERROR(VLOOKUP(Input!B42,Medio!$A$3:$D$1600,3,0),0))</f>
        <v/>
      </c>
      <c r="S25" s="6" t="str">
        <f>IF(Input!BA42=0,"",IFERROR(INDEX(Proveedor!$B$3:$B$2036, MATCH(Input!C42,Proveedor!$C$3:$C$2036,0)),0))</f>
        <v/>
      </c>
      <c r="T25" s="6" t="str">
        <f>IF(Input!BA42=0,"",IFERROR(INDEX(Programas!$B$3:$B$150, MATCH(Input!D42,Programas!$C$3:$C$150,0)),0))</f>
        <v/>
      </c>
      <c r="U25" s="9"/>
      <c r="V25" s="6" t="str">
        <f>IF(Input!BA42=0,"",+Input!D42)</f>
        <v/>
      </c>
      <c r="W25" s="6" t="str">
        <f>IF(Input!BA42=0,"",+Input!E42)</f>
        <v/>
      </c>
      <c r="X25" s="6" t="str">
        <f>IF(Input!BA42=0,"",+Input!F42)</f>
        <v/>
      </c>
      <c r="Y25" s="6"/>
      <c r="Z25" s="6" t="str">
        <f>IF(Input!BA42=0,"",+Input!G42)</f>
        <v/>
      </c>
      <c r="AA25" s="6" t="str">
        <f>IF(Input!BA42=0,"",+Input!I42)</f>
        <v/>
      </c>
      <c r="AB25" s="9" t="str">
        <f>IF(Input!BA42=0,"",+Input!K42)</f>
        <v/>
      </c>
      <c r="AC25" s="6" t="str">
        <f>IF(Input!BA42=0,"",IFERROR(VLOOKUP(Input!L42,'Tipo de Descuento'!$B$3:$C$8,2,0),0))</f>
        <v/>
      </c>
      <c r="AD25" s="6" t="str">
        <f>IF(Input!BA42=0,"",+Input!M42)</f>
        <v/>
      </c>
      <c r="AE25" s="6" t="str">
        <f>IF(Input!BA42=0,"",IFERROR(VLOOKUP(Input!N42,'Tipo de Descuento'!$B$3:$C$8,2,0),0))</f>
        <v/>
      </c>
      <c r="AF25" s="6" t="str">
        <f>IF(Input!BA42=0,"",+Input!O42)</f>
        <v/>
      </c>
      <c r="AG25" s="6" t="str">
        <f>IF(Input!BA42=0,"",IFERROR(VLOOKUP(Input!P42,'Tipo de Descuento'!$B$3:$C$8,2,0),0))</f>
        <v/>
      </c>
      <c r="AH25" s="6" t="str">
        <f>IF(Input!BA42=0,"",+Input!Q42)</f>
        <v/>
      </c>
      <c r="AI25" s="6" t="str">
        <f>IF(Input!BA42=0,"",IFERROR(VLOOKUP(Input!R42,'Tipo de Descuento'!$B$3:$C$8,2,0),0))</f>
        <v/>
      </c>
      <c r="AJ25" s="6" t="str">
        <f>IF(Input!BA42=0,"",+Input!S42)</f>
        <v/>
      </c>
      <c r="AK25" s="6" t="str">
        <f>IF(Input!BA42=0,"",IFERROR(VLOOKUP(Input!T42,'Tipo de Descuento'!$B$3:$C$8,2,0),0))</f>
        <v/>
      </c>
      <c r="AL25" s="6" t="str">
        <f>IF(Input!BA42=0,"",+Input!U42)</f>
        <v/>
      </c>
      <c r="AM25" s="6"/>
      <c r="AN25" s="6"/>
      <c r="AO25" s="6"/>
      <c r="AP25" s="7" t="str">
        <f>IF(Input!$BA$22=0,"",+Input!V42)</f>
        <v/>
      </c>
      <c r="AQ25" s="7" t="str">
        <f>IF(Input!$BA$22=0,"",+Input!W42)</f>
        <v/>
      </c>
      <c r="AR25" s="7" t="str">
        <f>IF(Input!$BA$22=0,"",+Input!X42)</f>
        <v/>
      </c>
      <c r="AS25" s="7" t="str">
        <f>IF(Input!$BA$22=0,"",+Input!Y42)</f>
        <v/>
      </c>
      <c r="AT25" s="7" t="str">
        <f>IF(Input!$BA$22=0,"",+Input!Z42)</f>
        <v/>
      </c>
      <c r="AU25" s="7" t="str">
        <f>IF(Input!$BA$22=0,"",+Input!AA42)</f>
        <v/>
      </c>
      <c r="AV25" s="7" t="str">
        <f>IF(Input!$BA$22=0,"",+Input!AB42)</f>
        <v/>
      </c>
      <c r="AW25" s="7" t="str">
        <f>IF(Input!$BA$22=0,"",+Input!AC42)</f>
        <v/>
      </c>
      <c r="AX25" s="7" t="str">
        <f>IF(Input!$BA$22=0,"",+Input!AD42)</f>
        <v/>
      </c>
      <c r="AY25" s="7" t="str">
        <f>IF(Input!$BA$22=0,"",+Input!AE42)</f>
        <v/>
      </c>
      <c r="AZ25" s="7" t="str">
        <f>IF(Input!$BA$22=0,"",+Input!AF42)</f>
        <v/>
      </c>
      <c r="BA25" s="7" t="str">
        <f>IF(Input!$BA$22=0,"",+Input!AG42)</f>
        <v/>
      </c>
      <c r="BB25" s="7" t="str">
        <f>IF(Input!$BA$22=0,"",+Input!AH42)</f>
        <v/>
      </c>
      <c r="BC25" s="7" t="str">
        <f>IF(Input!$BA$22=0,"",+Input!AI42)</f>
        <v/>
      </c>
      <c r="BD25" s="7" t="str">
        <f>IF(Input!$BA$22=0,"",+Input!AJ42)</f>
        <v/>
      </c>
      <c r="BE25" s="7" t="str">
        <f>IF(Input!$BA$22=0,"",+Input!AK42)</f>
        <v/>
      </c>
      <c r="BF25" s="7" t="str">
        <f>IF(Input!$BA$22=0,"",+Input!AL42)</f>
        <v/>
      </c>
      <c r="BG25" s="7" t="str">
        <f>IF(Input!$BA$22=0,"",+Input!AM42)</f>
        <v/>
      </c>
      <c r="BH25" s="7" t="str">
        <f>IF(Input!$BA$22=0,"",+Input!AN42)</f>
        <v/>
      </c>
      <c r="BI25" s="7" t="str">
        <f>IF(Input!$BA$22=0,"",+Input!AO42)</f>
        <v/>
      </c>
      <c r="BJ25" s="7" t="str">
        <f>IF(Input!$BA$22=0,"",+Input!AP42)</f>
        <v/>
      </c>
      <c r="BK25" s="7" t="str">
        <f>IF(Input!$BA$22=0,"",+Input!AQ42)</f>
        <v/>
      </c>
      <c r="BL25" s="7" t="str">
        <f>IF(Input!$BA$22=0,"",+Input!AR42)</f>
        <v/>
      </c>
      <c r="BM25" s="7" t="str">
        <f>IF(Input!$BA$22=0,"",+Input!AS42)</f>
        <v/>
      </c>
      <c r="BN25" s="7" t="str">
        <f>IF(Input!$BA$22=0,"",+Input!AT42)</f>
        <v/>
      </c>
      <c r="BO25" s="7" t="str">
        <f>IF(Input!$BA$22=0,"",+Input!AU42)</f>
        <v/>
      </c>
      <c r="BP25" s="7" t="str">
        <f>IF(Input!$BA$22=0,"",+Input!AV42)</f>
        <v/>
      </c>
      <c r="BQ25" s="7" t="str">
        <f>IF(Input!$BA$22=0,"",+Input!AW42)</f>
        <v/>
      </c>
      <c r="BR25" s="7" t="str">
        <f>IF(Input!$BA$22=0,"",+Input!AX42)</f>
        <v/>
      </c>
      <c r="BS25" s="7" t="str">
        <f>IF(Input!$BA$22=0,"",+Input!AY42)</f>
        <v/>
      </c>
      <c r="BT25" s="7" t="str">
        <f>IF(Input!$BA$22=0,"",+Input!AZ42)</f>
        <v/>
      </c>
      <c r="BU25" s="6" t="str">
        <f>IF(Input!BA42=0,"",SUM(AP25:BT25))</f>
        <v/>
      </c>
    </row>
    <row r="26" spans="1:73" ht="15.75" customHeight="1">
      <c r="A26" s="6" t="str">
        <f>IF(Input!BA43=0,"",+Input!$BQ$18)</f>
        <v/>
      </c>
      <c r="B26" s="6" t="str">
        <f>IF(Input!BA43=0,"",IFERROR(VLOOKUP(Input!$C$8,Cliente!$B$3:$C$822,2,0),0))</f>
        <v/>
      </c>
      <c r="C26" s="6" t="str">
        <f>IF(Input!BA43=0,"",IFERROR(VLOOKUP(Input!$C$7,Anunciante!$B$3:$C$364,2,0),0))</f>
        <v/>
      </c>
      <c r="D26" s="6" t="str">
        <f>IF(Input!BA43=0,"",IFERROR(VLOOKUP(Input!$C$9,Producto!$B$3:$C$200,2,0),0))</f>
        <v/>
      </c>
      <c r="E26" s="10" t="str">
        <f>IF(Input!BA43=0,"",IFERROR(VLOOKUP(Input!$C$10,Campaña!$B$3:$C$32,2,0),0))</f>
        <v/>
      </c>
      <c r="F26" t="str">
        <f>IF(Input!BA43=0,"",+Input!$C$11)</f>
        <v/>
      </c>
      <c r="G26" s="6" t="str">
        <f>IF(Input!BA43=0,"",+Input!$C$12)</f>
        <v/>
      </c>
      <c r="H26" t="str">
        <f>IF(Input!BA43=0,"",IFERROR(VLOOKUP(Input!$G$7,TipoMedio!$B$3:$C$30,2,0),0))</f>
        <v/>
      </c>
      <c r="I26" s="37" t="str">
        <f>IF(Input!BA43=0,"",+Input!$G$8)</f>
        <v/>
      </c>
      <c r="J26" s="37" t="str">
        <f>IF(Input!BA43=0,"",+Input!$G$9)</f>
        <v/>
      </c>
      <c r="K26" s="37" t="str">
        <f>IF(Input!BA43=0,"",+Input!$G$10)</f>
        <v/>
      </c>
      <c r="L26" s="5" t="str">
        <f>IF(Input!BA43=0,"",IFERROR(VLOOKUP(Input!$G$11,'Condicion de Pago'!$B$3:$C$20,2,0),0))</f>
        <v/>
      </c>
      <c r="M26" s="5" t="str">
        <f>IF(Input!BA43=0,"",+Input!$G$13)</f>
        <v/>
      </c>
      <c r="N26" s="5" t="str">
        <f>IF(Input!BA43=0,"",IFERROR(VLOOKUP(Input!$G$12,Moneda!$B$3:$C$7,2,0),0))</f>
        <v/>
      </c>
      <c r="O26" s="8" t="str">
        <f>IF(Input!BA43=0,"",+Input!$C$14)</f>
        <v/>
      </c>
      <c r="P26" s="5" t="str">
        <f>IF(Input!BA43=0,"",+Input!#REF!)</f>
        <v/>
      </c>
      <c r="Q26" s="5" t="str">
        <f>IF(Input!BA43=0,"",+Input!$C$16)</f>
        <v/>
      </c>
      <c r="R26" s="6" t="str">
        <f>IF(Input!BA43=0,"",IFERROR(VLOOKUP(Input!B43,Medio!$A$3:$D$1600,3,0),0))</f>
        <v/>
      </c>
      <c r="S26" s="6" t="str">
        <f>IF(Input!BA43=0,"",IFERROR(INDEX(Proveedor!$B$3:$B$2036, MATCH(Input!C43,Proveedor!$C$3:$C$2036,0)),0))</f>
        <v/>
      </c>
      <c r="T26" s="6" t="str">
        <f>IF(Input!BA43=0,"",IFERROR(INDEX(Programas!$B$3:$B$150, MATCH(Input!D43,Programas!$C$3:$C$150,0)),0))</f>
        <v/>
      </c>
      <c r="U26" s="9"/>
      <c r="V26" s="6" t="str">
        <f>IF(Input!BA43=0,"",+Input!D43)</f>
        <v/>
      </c>
      <c r="W26" s="6" t="str">
        <f>IF(Input!BA43=0,"",+Input!E43)</f>
        <v/>
      </c>
      <c r="X26" s="6" t="str">
        <f>IF(Input!BA43=0,"",+Input!F43)</f>
        <v/>
      </c>
      <c r="Y26" s="6"/>
      <c r="Z26" s="6" t="str">
        <f>IF(Input!BA43=0,"",+Input!G43)</f>
        <v/>
      </c>
      <c r="AA26" s="6" t="str">
        <f>IF(Input!BA43=0,"",+Input!I43)</f>
        <v/>
      </c>
      <c r="AB26" s="9" t="str">
        <f>IF(Input!BA43=0,"",+Input!K43)</f>
        <v/>
      </c>
      <c r="AC26" s="6" t="str">
        <f>IF(Input!BA43=0,"",IFERROR(VLOOKUP(Input!L43,'Tipo de Descuento'!$B$3:$C$8,2,0),0))</f>
        <v/>
      </c>
      <c r="AD26" s="6" t="str">
        <f>IF(Input!BA43=0,"",+Input!M43)</f>
        <v/>
      </c>
      <c r="AE26" s="6" t="str">
        <f>IF(Input!BA43=0,"",IFERROR(VLOOKUP(Input!N43,'Tipo de Descuento'!$B$3:$C$8,2,0),0))</f>
        <v/>
      </c>
      <c r="AF26" s="6" t="str">
        <f>IF(Input!BA43=0,"",+Input!O43)</f>
        <v/>
      </c>
      <c r="AG26" s="6" t="str">
        <f>IF(Input!BA43=0,"",IFERROR(VLOOKUP(Input!P43,'Tipo de Descuento'!$B$3:$C$8,2,0),0))</f>
        <v/>
      </c>
      <c r="AH26" s="6" t="str">
        <f>IF(Input!BA43=0,"",+Input!Q43)</f>
        <v/>
      </c>
      <c r="AI26" s="6" t="str">
        <f>IF(Input!BA43=0,"",IFERROR(VLOOKUP(Input!R43,'Tipo de Descuento'!$B$3:$C$8,2,0),0))</f>
        <v/>
      </c>
      <c r="AJ26" s="6" t="str">
        <f>IF(Input!BA43=0,"",+Input!S43)</f>
        <v/>
      </c>
      <c r="AK26" s="6" t="str">
        <f>IF(Input!BA43=0,"",IFERROR(VLOOKUP(Input!T43,'Tipo de Descuento'!$B$3:$C$8,2,0),0))</f>
        <v/>
      </c>
      <c r="AL26" s="6" t="str">
        <f>IF(Input!BA43=0,"",+Input!U43)</f>
        <v/>
      </c>
      <c r="AM26" s="6"/>
      <c r="AN26" s="6"/>
      <c r="AO26" s="6"/>
      <c r="AP26" s="7" t="str">
        <f>IF(Input!$BA$22=0,"",+Input!V43)</f>
        <v/>
      </c>
      <c r="AQ26" s="7" t="str">
        <f>IF(Input!$BA$22=0,"",+Input!W43)</f>
        <v/>
      </c>
      <c r="AR26" s="7" t="str">
        <f>IF(Input!$BA$22=0,"",+Input!X43)</f>
        <v/>
      </c>
      <c r="AS26" s="7" t="str">
        <f>IF(Input!$BA$22=0,"",+Input!Y43)</f>
        <v/>
      </c>
      <c r="AT26" s="7" t="str">
        <f>IF(Input!$BA$22=0,"",+Input!Z43)</f>
        <v/>
      </c>
      <c r="AU26" s="7" t="str">
        <f>IF(Input!$BA$22=0,"",+Input!AA43)</f>
        <v/>
      </c>
      <c r="AV26" s="7" t="str">
        <f>IF(Input!$BA$22=0,"",+Input!AB43)</f>
        <v/>
      </c>
      <c r="AW26" s="7" t="str">
        <f>IF(Input!$BA$22=0,"",+Input!AC43)</f>
        <v/>
      </c>
      <c r="AX26" s="7" t="str">
        <f>IF(Input!$BA$22=0,"",+Input!AD43)</f>
        <v/>
      </c>
      <c r="AY26" s="7" t="str">
        <f>IF(Input!$BA$22=0,"",+Input!AE43)</f>
        <v/>
      </c>
      <c r="AZ26" s="7" t="str">
        <f>IF(Input!$BA$22=0,"",+Input!AF43)</f>
        <v/>
      </c>
      <c r="BA26" s="7" t="str">
        <f>IF(Input!$BA$22=0,"",+Input!AG43)</f>
        <v/>
      </c>
      <c r="BB26" s="7" t="str">
        <f>IF(Input!$BA$22=0,"",+Input!AH43)</f>
        <v/>
      </c>
      <c r="BC26" s="7" t="str">
        <f>IF(Input!$BA$22=0,"",+Input!AI43)</f>
        <v/>
      </c>
      <c r="BD26" s="7" t="str">
        <f>IF(Input!$BA$22=0,"",+Input!AJ43)</f>
        <v/>
      </c>
      <c r="BE26" s="7" t="str">
        <f>IF(Input!$BA$22=0,"",+Input!AK43)</f>
        <v/>
      </c>
      <c r="BF26" s="7" t="str">
        <f>IF(Input!$BA$22=0,"",+Input!AL43)</f>
        <v/>
      </c>
      <c r="BG26" s="7" t="str">
        <f>IF(Input!$BA$22=0,"",+Input!AM43)</f>
        <v/>
      </c>
      <c r="BH26" s="7" t="str">
        <f>IF(Input!$BA$22=0,"",+Input!AN43)</f>
        <v/>
      </c>
      <c r="BI26" s="7" t="str">
        <f>IF(Input!$BA$22=0,"",+Input!AO43)</f>
        <v/>
      </c>
      <c r="BJ26" s="7" t="str">
        <f>IF(Input!$BA$22=0,"",+Input!AP43)</f>
        <v/>
      </c>
      <c r="BK26" s="7" t="str">
        <f>IF(Input!$BA$22=0,"",+Input!AQ43)</f>
        <v/>
      </c>
      <c r="BL26" s="7" t="str">
        <f>IF(Input!$BA$22=0,"",+Input!AR43)</f>
        <v/>
      </c>
      <c r="BM26" s="7" t="str">
        <f>IF(Input!$BA$22=0,"",+Input!AS43)</f>
        <v/>
      </c>
      <c r="BN26" s="7" t="str">
        <f>IF(Input!$BA$22=0,"",+Input!AT43)</f>
        <v/>
      </c>
      <c r="BO26" s="7" t="str">
        <f>IF(Input!$BA$22=0,"",+Input!AU43)</f>
        <v/>
      </c>
      <c r="BP26" s="7" t="str">
        <f>IF(Input!$BA$22=0,"",+Input!AV43)</f>
        <v/>
      </c>
      <c r="BQ26" s="7" t="str">
        <f>IF(Input!$BA$22=0,"",+Input!AW43)</f>
        <v/>
      </c>
      <c r="BR26" s="7" t="str">
        <f>IF(Input!$BA$22=0,"",+Input!AX43)</f>
        <v/>
      </c>
      <c r="BS26" s="7" t="str">
        <f>IF(Input!$BA$22=0,"",+Input!AY43)</f>
        <v/>
      </c>
      <c r="BT26" s="7" t="str">
        <f>IF(Input!$BA$22=0,"",+Input!AZ43)</f>
        <v/>
      </c>
      <c r="BU26" s="6" t="str">
        <f>IF(Input!BA43=0,"",SUM(AP26:BT26))</f>
        <v/>
      </c>
    </row>
    <row r="27" spans="1:73" ht="15.75" customHeight="1">
      <c r="A27" s="6" t="str">
        <f>IF(Input!BA44=0,"",+Input!$BQ$18)</f>
        <v/>
      </c>
      <c r="B27" s="6" t="str">
        <f>IF(Input!BA44=0,"",IFERROR(VLOOKUP(Input!$C$8,Cliente!$B$3:$C$822,2,0),0))</f>
        <v/>
      </c>
      <c r="C27" s="6" t="str">
        <f>IF(Input!BA44=0,"",IFERROR(VLOOKUP(Input!$C$7,Anunciante!$B$3:$C$364,2,0),0))</f>
        <v/>
      </c>
      <c r="D27" s="6" t="str">
        <f>IF(Input!BA44=0,"",IFERROR(VLOOKUP(Input!$C$9,Producto!$B$3:$C$200,2,0),0))</f>
        <v/>
      </c>
      <c r="E27" s="10" t="str">
        <f>IF(Input!BA44=0,"",IFERROR(VLOOKUP(Input!$C$10,Campaña!$B$3:$C$32,2,0),0))</f>
        <v/>
      </c>
      <c r="F27" t="str">
        <f>IF(Input!BA44=0,"",+Input!$C$11)</f>
        <v/>
      </c>
      <c r="G27" s="6" t="str">
        <f>IF(Input!BA44=0,"",+Input!$C$12)</f>
        <v/>
      </c>
      <c r="H27" t="str">
        <f>IF(Input!BA44=0,"",IFERROR(VLOOKUP(Input!$G$7,TipoMedio!$B$3:$C$30,2,0),0))</f>
        <v/>
      </c>
      <c r="I27" s="37" t="str">
        <f>IF(Input!BA44=0,"",+Input!$G$8)</f>
        <v/>
      </c>
      <c r="J27" s="37" t="str">
        <f>IF(Input!BA44=0,"",+Input!$G$9)</f>
        <v/>
      </c>
      <c r="K27" s="37" t="str">
        <f>IF(Input!BA44=0,"",+Input!$G$10)</f>
        <v/>
      </c>
      <c r="L27" s="5" t="str">
        <f>IF(Input!BA44=0,"",IFERROR(VLOOKUP(Input!$G$11,'Condicion de Pago'!$B$3:$C$20,2,0),0))</f>
        <v/>
      </c>
      <c r="M27" s="5" t="str">
        <f>IF(Input!BA44=0,"",+Input!$G$13)</f>
        <v/>
      </c>
      <c r="N27" s="5" t="str">
        <f>IF(Input!BA44=0,"",IFERROR(VLOOKUP(Input!$G$12,Moneda!$B$3:$C$7,2,0),0))</f>
        <v/>
      </c>
      <c r="O27" s="8" t="str">
        <f>IF(Input!BA44=0,"",+Input!$C$14)</f>
        <v/>
      </c>
      <c r="P27" s="5" t="str">
        <f>IF(Input!BA44=0,"",+Input!#REF!)</f>
        <v/>
      </c>
      <c r="Q27" s="5" t="str">
        <f>IF(Input!BA44=0,"",+Input!$C$16)</f>
        <v/>
      </c>
      <c r="R27" s="6" t="str">
        <f>IF(Input!BA44=0,"",IFERROR(VLOOKUP(Input!B44,Medio!$A$3:$D$1600,3,0),0))</f>
        <v/>
      </c>
      <c r="S27" s="6" t="str">
        <f>IF(Input!BA44=0,"",IFERROR(INDEX(Proveedor!$B$3:$B$2036, MATCH(Input!C44,Proveedor!$C$3:$C$2036,0)),0))</f>
        <v/>
      </c>
      <c r="T27" s="6" t="str">
        <f>IF(Input!BA44=0,"",IFERROR(INDEX(Programas!$B$3:$B$150, MATCH(Input!D44,Programas!$C$3:$C$150,0)),0))</f>
        <v/>
      </c>
      <c r="U27" s="9"/>
      <c r="V27" s="6" t="str">
        <f>IF(Input!BA44=0,"",+Input!D44)</f>
        <v/>
      </c>
      <c r="W27" s="6" t="str">
        <f>IF(Input!BA44=0,"",+Input!E44)</f>
        <v/>
      </c>
      <c r="X27" s="6" t="str">
        <f>IF(Input!BA44=0,"",+Input!F44)</f>
        <v/>
      </c>
      <c r="Y27" s="6"/>
      <c r="Z27" s="6" t="str">
        <f>IF(Input!BA44=0,"",+Input!G44)</f>
        <v/>
      </c>
      <c r="AA27" s="6" t="str">
        <f>IF(Input!BA44=0,"",+Input!I44)</f>
        <v/>
      </c>
      <c r="AB27" s="9" t="str">
        <f>IF(Input!BA44=0,"",+Input!K44)</f>
        <v/>
      </c>
      <c r="AC27" s="6" t="str">
        <f>IF(Input!BA44=0,"",IFERROR(VLOOKUP(Input!L44,'Tipo de Descuento'!$B$3:$C$8,2,0),0))</f>
        <v/>
      </c>
      <c r="AD27" s="6" t="str">
        <f>IF(Input!BA44=0,"",+Input!M44)</f>
        <v/>
      </c>
      <c r="AE27" s="6" t="str">
        <f>IF(Input!BA44=0,"",IFERROR(VLOOKUP(Input!N44,'Tipo de Descuento'!$B$3:$C$8,2,0),0))</f>
        <v/>
      </c>
      <c r="AF27" s="6" t="str">
        <f>IF(Input!BA44=0,"",+Input!O44)</f>
        <v/>
      </c>
      <c r="AG27" s="6" t="str">
        <f>IF(Input!BA44=0,"",IFERROR(VLOOKUP(Input!P44,'Tipo de Descuento'!$B$3:$C$8,2,0),0))</f>
        <v/>
      </c>
      <c r="AH27" s="6" t="str">
        <f>IF(Input!BA44=0,"",+Input!Q44)</f>
        <v/>
      </c>
      <c r="AI27" s="6" t="str">
        <f>IF(Input!BA44=0,"",IFERROR(VLOOKUP(Input!R44,'Tipo de Descuento'!$B$3:$C$8,2,0),0))</f>
        <v/>
      </c>
      <c r="AJ27" s="6" t="str">
        <f>IF(Input!BA44=0,"",+Input!S44)</f>
        <v/>
      </c>
      <c r="AK27" s="6" t="str">
        <f>IF(Input!BA44=0,"",IFERROR(VLOOKUP(Input!T44,'Tipo de Descuento'!$B$3:$C$8,2,0),0))</f>
        <v/>
      </c>
      <c r="AL27" s="6" t="str">
        <f>IF(Input!BA44=0,"",+Input!U44)</f>
        <v/>
      </c>
      <c r="AM27" s="6"/>
      <c r="AN27" s="6"/>
      <c r="AO27" s="6"/>
      <c r="AP27" s="7" t="str">
        <f>IF(Input!$BA$22=0,"",+Input!V44)</f>
        <v/>
      </c>
      <c r="AQ27" s="7" t="str">
        <f>IF(Input!$BA$22=0,"",+Input!W44)</f>
        <v/>
      </c>
      <c r="AR27" s="7" t="str">
        <f>IF(Input!$BA$22=0,"",+Input!X44)</f>
        <v/>
      </c>
      <c r="AS27" s="7" t="str">
        <f>IF(Input!$BA$22=0,"",+Input!Y44)</f>
        <v/>
      </c>
      <c r="AT27" s="7" t="str">
        <f>IF(Input!$BA$22=0,"",+Input!Z44)</f>
        <v/>
      </c>
      <c r="AU27" s="7" t="str">
        <f>IF(Input!$BA$22=0,"",+Input!AA44)</f>
        <v/>
      </c>
      <c r="AV27" s="7" t="str">
        <f>IF(Input!$BA$22=0,"",+Input!AB44)</f>
        <v/>
      </c>
      <c r="AW27" s="7" t="str">
        <f>IF(Input!$BA$22=0,"",+Input!AC44)</f>
        <v/>
      </c>
      <c r="AX27" s="7" t="str">
        <f>IF(Input!$BA$22=0,"",+Input!AD44)</f>
        <v/>
      </c>
      <c r="AY27" s="7" t="str">
        <f>IF(Input!$BA$22=0,"",+Input!AE44)</f>
        <v/>
      </c>
      <c r="AZ27" s="7" t="str">
        <f>IF(Input!$BA$22=0,"",+Input!AF44)</f>
        <v/>
      </c>
      <c r="BA27" s="7" t="str">
        <f>IF(Input!$BA$22=0,"",+Input!AG44)</f>
        <v/>
      </c>
      <c r="BB27" s="7" t="str">
        <f>IF(Input!$BA$22=0,"",+Input!AH44)</f>
        <v/>
      </c>
      <c r="BC27" s="7" t="str">
        <f>IF(Input!$BA$22=0,"",+Input!AI44)</f>
        <v/>
      </c>
      <c r="BD27" s="7" t="str">
        <f>IF(Input!$BA$22=0,"",+Input!AJ44)</f>
        <v/>
      </c>
      <c r="BE27" s="7" t="str">
        <f>IF(Input!$BA$22=0,"",+Input!AK44)</f>
        <v/>
      </c>
      <c r="BF27" s="7" t="str">
        <f>IF(Input!$BA$22=0,"",+Input!AL44)</f>
        <v/>
      </c>
      <c r="BG27" s="7" t="str">
        <f>IF(Input!$BA$22=0,"",+Input!AM44)</f>
        <v/>
      </c>
      <c r="BH27" s="7" t="str">
        <f>IF(Input!$BA$22=0,"",+Input!AN44)</f>
        <v/>
      </c>
      <c r="BI27" s="7" t="str">
        <f>IF(Input!$BA$22=0,"",+Input!AO44)</f>
        <v/>
      </c>
      <c r="BJ27" s="7" t="str">
        <f>IF(Input!$BA$22=0,"",+Input!AP44)</f>
        <v/>
      </c>
      <c r="BK27" s="7" t="str">
        <f>IF(Input!$BA$22=0,"",+Input!AQ44)</f>
        <v/>
      </c>
      <c r="BL27" s="7" t="str">
        <f>IF(Input!$BA$22=0,"",+Input!AR44)</f>
        <v/>
      </c>
      <c r="BM27" s="7" t="str">
        <f>IF(Input!$BA$22=0,"",+Input!AS44)</f>
        <v/>
      </c>
      <c r="BN27" s="7" t="str">
        <f>IF(Input!$BA$22=0,"",+Input!AT44)</f>
        <v/>
      </c>
      <c r="BO27" s="7" t="str">
        <f>IF(Input!$BA$22=0,"",+Input!AU44)</f>
        <v/>
      </c>
      <c r="BP27" s="7" t="str">
        <f>IF(Input!$BA$22=0,"",+Input!AV44)</f>
        <v/>
      </c>
      <c r="BQ27" s="7" t="str">
        <f>IF(Input!$BA$22=0,"",+Input!AW44)</f>
        <v/>
      </c>
      <c r="BR27" s="7" t="str">
        <f>IF(Input!$BA$22=0,"",+Input!AX44)</f>
        <v/>
      </c>
      <c r="BS27" s="7" t="str">
        <f>IF(Input!$BA$22=0,"",+Input!AY44)</f>
        <v/>
      </c>
      <c r="BT27" s="7" t="str">
        <f>IF(Input!$BA$22=0,"",+Input!AZ44)</f>
        <v/>
      </c>
      <c r="BU27" s="6" t="str">
        <f>IF(Input!BA44=0,"",SUM(AP27:BT27))</f>
        <v/>
      </c>
    </row>
    <row r="28" spans="1:73" ht="15.75" customHeight="1">
      <c r="A28" s="6" t="str">
        <f>IF(Input!BA45=0,"",+Input!$BQ$18)</f>
        <v/>
      </c>
      <c r="B28" s="6" t="str">
        <f>IF(Input!BA45=0,"",IFERROR(VLOOKUP(Input!$C$8,Cliente!$B$3:$C$822,2,0),0))</f>
        <v/>
      </c>
      <c r="C28" s="6" t="str">
        <f>IF(Input!BA45=0,"",IFERROR(VLOOKUP(Input!$C$7,Anunciante!$B$3:$C$364,2,0),0))</f>
        <v/>
      </c>
      <c r="D28" s="6" t="str">
        <f>IF(Input!BA45=0,"",IFERROR(VLOOKUP(Input!$C$9,Producto!$B$3:$C$200,2,0),0))</f>
        <v/>
      </c>
      <c r="E28" s="10" t="str">
        <f>IF(Input!BA45=0,"",IFERROR(VLOOKUP(Input!$C$10,Campaña!$B$3:$C$32,2,0),0))</f>
        <v/>
      </c>
      <c r="F28" t="str">
        <f>IF(Input!BA45=0,"",+Input!$C$11)</f>
        <v/>
      </c>
      <c r="G28" s="6" t="str">
        <f>IF(Input!BA45=0,"",+Input!$C$12)</f>
        <v/>
      </c>
      <c r="H28" t="str">
        <f>IF(Input!BA45=0,"",IFERROR(VLOOKUP(Input!$G$7,TipoMedio!$B$3:$C$30,2,0),0))</f>
        <v/>
      </c>
      <c r="I28" s="37" t="str">
        <f>IF(Input!BA45=0,"",+Input!$G$8)</f>
        <v/>
      </c>
      <c r="J28" s="37" t="str">
        <f>IF(Input!BA45=0,"",+Input!$G$9)</f>
        <v/>
      </c>
      <c r="K28" s="37" t="str">
        <f>IF(Input!BA45=0,"",+Input!$G$10)</f>
        <v/>
      </c>
      <c r="L28" s="5" t="str">
        <f>IF(Input!BA45=0,"",IFERROR(VLOOKUP(Input!$G$11,'Condicion de Pago'!$B$3:$C$20,2,0),0))</f>
        <v/>
      </c>
      <c r="M28" s="5" t="str">
        <f>IF(Input!BA45=0,"",+Input!$G$13)</f>
        <v/>
      </c>
      <c r="N28" s="5" t="str">
        <f>IF(Input!BA45=0,"",IFERROR(VLOOKUP(Input!$G$12,Moneda!$B$3:$C$7,2,0),0))</f>
        <v/>
      </c>
      <c r="O28" s="8" t="str">
        <f>IF(Input!BA45=0,"",+Input!$C$14)</f>
        <v/>
      </c>
      <c r="P28" s="5" t="str">
        <f>IF(Input!BA45=0,"",+Input!#REF!)</f>
        <v/>
      </c>
      <c r="Q28" s="5" t="str">
        <f>IF(Input!BA45=0,"",+Input!$C$16)</f>
        <v/>
      </c>
      <c r="R28" s="6" t="str">
        <f>IF(Input!BA45=0,"",IFERROR(VLOOKUP(Input!B45,Medio!$A$3:$D$1600,3,0),0))</f>
        <v/>
      </c>
      <c r="S28" s="6" t="str">
        <f>IF(Input!BA45=0,"",IFERROR(INDEX(Proveedor!$B$3:$B$2036, MATCH(Input!C45,Proveedor!$C$3:$C$2036,0)),0))</f>
        <v/>
      </c>
      <c r="T28" s="6" t="str">
        <f>IF(Input!BA45=0,"",IFERROR(INDEX(Programas!$B$3:$B$150, MATCH(Input!D45,Programas!$C$3:$C$150,0)),0))</f>
        <v/>
      </c>
      <c r="U28" s="9"/>
      <c r="V28" s="6" t="str">
        <f>IF(Input!BA45=0,"",+Input!D45)</f>
        <v/>
      </c>
      <c r="W28" s="6" t="str">
        <f>IF(Input!BA45=0,"",+Input!E45)</f>
        <v/>
      </c>
      <c r="X28" s="6" t="str">
        <f>IF(Input!BA45=0,"",+Input!F45)</f>
        <v/>
      </c>
      <c r="Y28" s="6"/>
      <c r="Z28" s="6" t="str">
        <f>IF(Input!BA45=0,"",+Input!G45)</f>
        <v/>
      </c>
      <c r="AA28" s="6" t="str">
        <f>IF(Input!BA45=0,"",+Input!I45)</f>
        <v/>
      </c>
      <c r="AB28" s="9" t="str">
        <f>IF(Input!BA45=0,"",+Input!K45)</f>
        <v/>
      </c>
      <c r="AC28" s="6" t="str">
        <f>IF(Input!BA45=0,"",IFERROR(VLOOKUP(Input!L45,'Tipo de Descuento'!$B$3:$C$8,2,0),0))</f>
        <v/>
      </c>
      <c r="AD28" s="6" t="str">
        <f>IF(Input!BA45=0,"",+Input!M45)</f>
        <v/>
      </c>
      <c r="AE28" s="6" t="str">
        <f>IF(Input!BA45=0,"",IFERROR(VLOOKUP(Input!N45,'Tipo de Descuento'!$B$3:$C$8,2,0),0))</f>
        <v/>
      </c>
      <c r="AF28" s="6" t="str">
        <f>IF(Input!BA45=0,"",+Input!O45)</f>
        <v/>
      </c>
      <c r="AG28" s="6" t="str">
        <f>IF(Input!BA45=0,"",IFERROR(VLOOKUP(Input!P45,'Tipo de Descuento'!$B$3:$C$8,2,0),0))</f>
        <v/>
      </c>
      <c r="AH28" s="6" t="str">
        <f>IF(Input!BA45=0,"",+Input!Q45)</f>
        <v/>
      </c>
      <c r="AI28" s="6" t="str">
        <f>IF(Input!BA45=0,"",IFERROR(VLOOKUP(Input!R45,'Tipo de Descuento'!$B$3:$C$8,2,0),0))</f>
        <v/>
      </c>
      <c r="AJ28" s="6" t="str">
        <f>IF(Input!BA45=0,"",+Input!S45)</f>
        <v/>
      </c>
      <c r="AK28" s="6" t="str">
        <f>IF(Input!BA45=0,"",IFERROR(VLOOKUP(Input!T45,'Tipo de Descuento'!$B$3:$C$8,2,0),0))</f>
        <v/>
      </c>
      <c r="AL28" s="6" t="str">
        <f>IF(Input!BA45=0,"",+Input!U45)</f>
        <v/>
      </c>
      <c r="AM28" s="6"/>
      <c r="AN28" s="6"/>
      <c r="AO28" s="6"/>
      <c r="AP28" s="7" t="str">
        <f>IF(Input!$BA$22=0,"",+Input!V45)</f>
        <v/>
      </c>
      <c r="AQ28" s="7" t="str">
        <f>IF(Input!$BA$22=0,"",+Input!W45)</f>
        <v/>
      </c>
      <c r="AR28" s="7" t="str">
        <f>IF(Input!$BA$22=0,"",+Input!X45)</f>
        <v/>
      </c>
      <c r="AS28" s="7" t="str">
        <f>IF(Input!$BA$22=0,"",+Input!Y45)</f>
        <v/>
      </c>
      <c r="AT28" s="7" t="str">
        <f>IF(Input!$BA$22=0,"",+Input!Z45)</f>
        <v/>
      </c>
      <c r="AU28" s="7" t="str">
        <f>IF(Input!$BA$22=0,"",+Input!AA45)</f>
        <v/>
      </c>
      <c r="AV28" s="7" t="str">
        <f>IF(Input!$BA$22=0,"",+Input!AB45)</f>
        <v/>
      </c>
      <c r="AW28" s="7" t="str">
        <f>IF(Input!$BA$22=0,"",+Input!AC45)</f>
        <v/>
      </c>
      <c r="AX28" s="7" t="str">
        <f>IF(Input!$BA$22=0,"",+Input!AD45)</f>
        <v/>
      </c>
      <c r="AY28" s="7" t="str">
        <f>IF(Input!$BA$22=0,"",+Input!AE45)</f>
        <v/>
      </c>
      <c r="AZ28" s="7" t="str">
        <f>IF(Input!$BA$22=0,"",+Input!AF45)</f>
        <v/>
      </c>
      <c r="BA28" s="7" t="str">
        <f>IF(Input!$BA$22=0,"",+Input!AG45)</f>
        <v/>
      </c>
      <c r="BB28" s="7" t="str">
        <f>IF(Input!$BA$22=0,"",+Input!AH45)</f>
        <v/>
      </c>
      <c r="BC28" s="7" t="str">
        <f>IF(Input!$BA$22=0,"",+Input!AI45)</f>
        <v/>
      </c>
      <c r="BD28" s="7" t="str">
        <f>IF(Input!$BA$22=0,"",+Input!AJ45)</f>
        <v/>
      </c>
      <c r="BE28" s="7" t="str">
        <f>IF(Input!$BA$22=0,"",+Input!AK45)</f>
        <v/>
      </c>
      <c r="BF28" s="7" t="str">
        <f>IF(Input!$BA$22=0,"",+Input!AL45)</f>
        <v/>
      </c>
      <c r="BG28" s="7" t="str">
        <f>IF(Input!$BA$22=0,"",+Input!AM45)</f>
        <v/>
      </c>
      <c r="BH28" s="7" t="str">
        <f>IF(Input!$BA$22=0,"",+Input!AN45)</f>
        <v/>
      </c>
      <c r="BI28" s="7" t="str">
        <f>IF(Input!$BA$22=0,"",+Input!AO45)</f>
        <v/>
      </c>
      <c r="BJ28" s="7" t="str">
        <f>IF(Input!$BA$22=0,"",+Input!AP45)</f>
        <v/>
      </c>
      <c r="BK28" s="7" t="str">
        <f>IF(Input!$BA$22=0,"",+Input!AQ45)</f>
        <v/>
      </c>
      <c r="BL28" s="7" t="str">
        <f>IF(Input!$BA$22=0,"",+Input!AR45)</f>
        <v/>
      </c>
      <c r="BM28" s="7" t="str">
        <f>IF(Input!$BA$22=0,"",+Input!AS45)</f>
        <v/>
      </c>
      <c r="BN28" s="7" t="str">
        <f>IF(Input!$BA$22=0,"",+Input!AT45)</f>
        <v/>
      </c>
      <c r="BO28" s="7" t="str">
        <f>IF(Input!$BA$22=0,"",+Input!AU45)</f>
        <v/>
      </c>
      <c r="BP28" s="7" t="str">
        <f>IF(Input!$BA$22=0,"",+Input!AV45)</f>
        <v/>
      </c>
      <c r="BQ28" s="7" t="str">
        <f>IF(Input!$BA$22=0,"",+Input!AW45)</f>
        <v/>
      </c>
      <c r="BR28" s="7" t="str">
        <f>IF(Input!$BA$22=0,"",+Input!AX45)</f>
        <v/>
      </c>
      <c r="BS28" s="7" t="str">
        <f>IF(Input!$BA$22=0,"",+Input!AY45)</f>
        <v/>
      </c>
      <c r="BT28" s="7" t="str">
        <f>IF(Input!$BA$22=0,"",+Input!AZ45)</f>
        <v/>
      </c>
      <c r="BU28" s="6" t="str">
        <f>IF(Input!BA45=0,"",SUM(AP28:BT28))</f>
        <v/>
      </c>
    </row>
    <row r="29" spans="1:73" ht="15.75" customHeight="1">
      <c r="A29" s="6" t="str">
        <f>IF(Input!BA46=0,"",+Input!$BQ$18)</f>
        <v/>
      </c>
      <c r="B29" s="6" t="str">
        <f>IF(Input!BA46=0,"",IFERROR(VLOOKUP(Input!$C$8,Cliente!$B$3:$C$822,2,0),0))</f>
        <v/>
      </c>
      <c r="C29" s="6" t="str">
        <f>IF(Input!BA46=0,"",IFERROR(VLOOKUP(Input!$C$7,Anunciante!$B$3:$C$364,2,0),0))</f>
        <v/>
      </c>
      <c r="D29" s="6" t="str">
        <f>IF(Input!BA46=0,"",IFERROR(VLOOKUP(Input!$C$9,Producto!$B$3:$C$200,2,0),0))</f>
        <v/>
      </c>
      <c r="E29" s="10" t="str">
        <f>IF(Input!BA46=0,"",IFERROR(VLOOKUP(Input!$C$10,Campaña!$B$3:$C$32,2,0),0))</f>
        <v/>
      </c>
      <c r="F29" t="str">
        <f>IF(Input!BA46=0,"",+Input!$C$11)</f>
        <v/>
      </c>
      <c r="G29" s="6" t="str">
        <f>IF(Input!BA46=0,"",+Input!$C$12)</f>
        <v/>
      </c>
      <c r="H29" t="str">
        <f>IF(Input!BA46=0,"",IFERROR(VLOOKUP(Input!$G$7,TipoMedio!$B$3:$C$30,2,0),0))</f>
        <v/>
      </c>
      <c r="I29" s="37" t="str">
        <f>IF(Input!BA46=0,"",+Input!$G$8)</f>
        <v/>
      </c>
      <c r="J29" s="37" t="str">
        <f>IF(Input!BA46=0,"",+Input!$G$9)</f>
        <v/>
      </c>
      <c r="K29" s="37" t="str">
        <f>IF(Input!BA46=0,"",+Input!$G$10)</f>
        <v/>
      </c>
      <c r="L29" s="5" t="str">
        <f>IF(Input!BA46=0,"",IFERROR(VLOOKUP(Input!$G$11,'Condicion de Pago'!$B$3:$C$20,2,0),0))</f>
        <v/>
      </c>
      <c r="M29" s="5" t="str">
        <f>IF(Input!BA46=0,"",+Input!$G$13)</f>
        <v/>
      </c>
      <c r="N29" s="5" t="str">
        <f>IF(Input!BA46=0,"",IFERROR(VLOOKUP(Input!$G$12,Moneda!$B$3:$C$7,2,0),0))</f>
        <v/>
      </c>
      <c r="O29" s="8" t="str">
        <f>IF(Input!BA46=0,"",+Input!$C$14)</f>
        <v/>
      </c>
      <c r="P29" s="5" t="str">
        <f>IF(Input!BA46=0,"",+Input!#REF!)</f>
        <v/>
      </c>
      <c r="Q29" s="5" t="str">
        <f>IF(Input!BA46=0,"",+Input!$C$16)</f>
        <v/>
      </c>
      <c r="R29" s="6" t="str">
        <f>IF(Input!BA46=0,"",IFERROR(VLOOKUP(Input!B46,Medio!$A$3:$D$1600,3,0),0))</f>
        <v/>
      </c>
      <c r="S29" s="6" t="str">
        <f>IF(Input!BA46=0,"",IFERROR(INDEX(Proveedor!$B$3:$B$2036, MATCH(Input!C46,Proveedor!$C$3:$C$2036,0)),0))</f>
        <v/>
      </c>
      <c r="T29" s="6" t="str">
        <f>IF(Input!BA46=0,"",IFERROR(INDEX(Programas!$B$3:$B$150, MATCH(Input!D46,Programas!$C$3:$C$150,0)),0))</f>
        <v/>
      </c>
      <c r="U29" s="9"/>
      <c r="V29" s="6" t="str">
        <f>IF(Input!BA46=0,"",+Input!D46)</f>
        <v/>
      </c>
      <c r="W29" s="6" t="str">
        <f>IF(Input!BA46=0,"",+Input!E46)</f>
        <v/>
      </c>
      <c r="X29" s="6" t="str">
        <f>IF(Input!BA46=0,"",+Input!F46)</f>
        <v/>
      </c>
      <c r="Y29" s="6"/>
      <c r="Z29" s="6" t="str">
        <f>IF(Input!BA46=0,"",+Input!G46)</f>
        <v/>
      </c>
      <c r="AA29" s="6" t="str">
        <f>IF(Input!BA46=0,"",+Input!I46)</f>
        <v/>
      </c>
      <c r="AB29" s="9" t="str">
        <f>IF(Input!BA46=0,"",+Input!K46)</f>
        <v/>
      </c>
      <c r="AC29" s="6" t="str">
        <f>IF(Input!BA46=0,"",IFERROR(VLOOKUP(Input!L46,'Tipo de Descuento'!$B$3:$C$8,2,0),0))</f>
        <v/>
      </c>
      <c r="AD29" s="6" t="str">
        <f>IF(Input!BA46=0,"",+Input!M46)</f>
        <v/>
      </c>
      <c r="AE29" s="6" t="str">
        <f>IF(Input!BA46=0,"",IFERROR(VLOOKUP(Input!N46,'Tipo de Descuento'!$B$3:$C$8,2,0),0))</f>
        <v/>
      </c>
      <c r="AF29" s="6" t="str">
        <f>IF(Input!BA46=0,"",+Input!O46)</f>
        <v/>
      </c>
      <c r="AG29" s="6" t="str">
        <f>IF(Input!BA46=0,"",IFERROR(VLOOKUP(Input!P46,'Tipo de Descuento'!$B$3:$C$8,2,0),0))</f>
        <v/>
      </c>
      <c r="AH29" s="6" t="str">
        <f>IF(Input!BA46=0,"",+Input!Q46)</f>
        <v/>
      </c>
      <c r="AI29" s="6" t="str">
        <f>IF(Input!BA46=0,"",IFERROR(VLOOKUP(Input!R46,'Tipo de Descuento'!$B$3:$C$8,2,0),0))</f>
        <v/>
      </c>
      <c r="AJ29" s="6" t="str">
        <f>IF(Input!BA46=0,"",+Input!S46)</f>
        <v/>
      </c>
      <c r="AK29" s="6" t="str">
        <f>IF(Input!BA46=0,"",IFERROR(VLOOKUP(Input!T46,'Tipo de Descuento'!$B$3:$C$8,2,0),0))</f>
        <v/>
      </c>
      <c r="AL29" s="6" t="str">
        <f>IF(Input!BA46=0,"",+Input!U46)</f>
        <v/>
      </c>
      <c r="AM29" s="6"/>
      <c r="AN29" s="6"/>
      <c r="AO29" s="6"/>
      <c r="AP29" s="7" t="str">
        <f>IF(Input!$BA$22=0,"",+Input!V46)</f>
        <v/>
      </c>
      <c r="AQ29" s="7" t="str">
        <f>IF(Input!$BA$22=0,"",+Input!W46)</f>
        <v/>
      </c>
      <c r="AR29" s="7" t="str">
        <f>IF(Input!$BA$22=0,"",+Input!X46)</f>
        <v/>
      </c>
      <c r="AS29" s="7" t="str">
        <f>IF(Input!$BA$22=0,"",+Input!Y46)</f>
        <v/>
      </c>
      <c r="AT29" s="7" t="str">
        <f>IF(Input!$BA$22=0,"",+Input!Z46)</f>
        <v/>
      </c>
      <c r="AU29" s="7" t="str">
        <f>IF(Input!$BA$22=0,"",+Input!AA46)</f>
        <v/>
      </c>
      <c r="AV29" s="7" t="str">
        <f>IF(Input!$BA$22=0,"",+Input!AB46)</f>
        <v/>
      </c>
      <c r="AW29" s="7" t="str">
        <f>IF(Input!$BA$22=0,"",+Input!AC46)</f>
        <v/>
      </c>
      <c r="AX29" s="7" t="str">
        <f>IF(Input!$BA$22=0,"",+Input!AD46)</f>
        <v/>
      </c>
      <c r="AY29" s="7" t="str">
        <f>IF(Input!$BA$22=0,"",+Input!AE46)</f>
        <v/>
      </c>
      <c r="AZ29" s="7" t="str">
        <f>IF(Input!$BA$22=0,"",+Input!AF46)</f>
        <v/>
      </c>
      <c r="BA29" s="7" t="str">
        <f>IF(Input!$BA$22=0,"",+Input!AG46)</f>
        <v/>
      </c>
      <c r="BB29" s="7" t="str">
        <f>IF(Input!$BA$22=0,"",+Input!AH46)</f>
        <v/>
      </c>
      <c r="BC29" s="7" t="str">
        <f>IF(Input!$BA$22=0,"",+Input!AI46)</f>
        <v/>
      </c>
      <c r="BD29" s="7" t="str">
        <f>IF(Input!$BA$22=0,"",+Input!AJ46)</f>
        <v/>
      </c>
      <c r="BE29" s="7" t="str">
        <f>IF(Input!$BA$22=0,"",+Input!AK46)</f>
        <v/>
      </c>
      <c r="BF29" s="7" t="str">
        <f>IF(Input!$BA$22=0,"",+Input!AL46)</f>
        <v/>
      </c>
      <c r="BG29" s="7" t="str">
        <f>IF(Input!$BA$22=0,"",+Input!AM46)</f>
        <v/>
      </c>
      <c r="BH29" s="7" t="str">
        <f>IF(Input!$BA$22=0,"",+Input!AN46)</f>
        <v/>
      </c>
      <c r="BI29" s="7" t="str">
        <f>IF(Input!$BA$22=0,"",+Input!AO46)</f>
        <v/>
      </c>
      <c r="BJ29" s="7" t="str">
        <f>IF(Input!$BA$22=0,"",+Input!AP46)</f>
        <v/>
      </c>
      <c r="BK29" s="7" t="str">
        <f>IF(Input!$BA$22=0,"",+Input!AQ46)</f>
        <v/>
      </c>
      <c r="BL29" s="7" t="str">
        <f>IF(Input!$BA$22=0,"",+Input!AR46)</f>
        <v/>
      </c>
      <c r="BM29" s="7" t="str">
        <f>IF(Input!$BA$22=0,"",+Input!AS46)</f>
        <v/>
      </c>
      <c r="BN29" s="7" t="str">
        <f>IF(Input!$BA$22=0,"",+Input!AT46)</f>
        <v/>
      </c>
      <c r="BO29" s="7" t="str">
        <f>IF(Input!$BA$22=0,"",+Input!AU46)</f>
        <v/>
      </c>
      <c r="BP29" s="7" t="str">
        <f>IF(Input!$BA$22=0,"",+Input!AV46)</f>
        <v/>
      </c>
      <c r="BQ29" s="7" t="str">
        <f>IF(Input!$BA$22=0,"",+Input!AW46)</f>
        <v/>
      </c>
      <c r="BR29" s="7" t="str">
        <f>IF(Input!$BA$22=0,"",+Input!AX46)</f>
        <v/>
      </c>
      <c r="BS29" s="7" t="str">
        <f>IF(Input!$BA$22=0,"",+Input!AY46)</f>
        <v/>
      </c>
      <c r="BT29" s="7" t="str">
        <f>IF(Input!$BA$22=0,"",+Input!AZ46)</f>
        <v/>
      </c>
      <c r="BU29" s="6" t="str">
        <f>IF(Input!BA46=0,"",SUM(AP29:BT29))</f>
        <v/>
      </c>
    </row>
    <row r="30" spans="1:73" ht="15.75" customHeight="1">
      <c r="A30" s="6" t="str">
        <f>IF(Input!BA47=0,"",+Input!$BQ$18)</f>
        <v/>
      </c>
      <c r="B30" s="6" t="str">
        <f>IF(Input!BA47=0,"",IFERROR(VLOOKUP(Input!$C$8,Cliente!$B$3:$C$822,2,0),0))</f>
        <v/>
      </c>
      <c r="C30" s="6" t="str">
        <f>IF(Input!BA47=0,"",IFERROR(VLOOKUP(Input!$C$7,Anunciante!$B$3:$C$364,2,0),0))</f>
        <v/>
      </c>
      <c r="D30" s="6" t="str">
        <f>IF(Input!BA47=0,"",IFERROR(VLOOKUP(Input!$C$9,Producto!$B$3:$C$200,2,0),0))</f>
        <v/>
      </c>
      <c r="E30" s="10" t="str">
        <f>IF(Input!BA47=0,"",IFERROR(VLOOKUP(Input!$C$10,Campaña!$B$3:$C$32,2,0),0))</f>
        <v/>
      </c>
      <c r="F30" t="str">
        <f>IF(Input!BA47=0,"",+Input!$C$11)</f>
        <v/>
      </c>
      <c r="G30" s="6" t="str">
        <f>IF(Input!BA47=0,"",+Input!$C$12)</f>
        <v/>
      </c>
      <c r="H30" t="str">
        <f>IF(Input!BA47=0,"",IFERROR(VLOOKUP(Input!$G$7,TipoMedio!$B$3:$C$30,2,0),0))</f>
        <v/>
      </c>
      <c r="I30" s="37" t="str">
        <f>IF(Input!BA47=0,"",+Input!$G$8)</f>
        <v/>
      </c>
      <c r="J30" s="37" t="str">
        <f>IF(Input!BA47=0,"",+Input!$G$9)</f>
        <v/>
      </c>
      <c r="K30" s="37" t="str">
        <f>IF(Input!BA47=0,"",+Input!$G$10)</f>
        <v/>
      </c>
      <c r="L30" s="5" t="str">
        <f>IF(Input!BA47=0,"",IFERROR(VLOOKUP(Input!$G$11,'Condicion de Pago'!$B$3:$C$20,2,0),0))</f>
        <v/>
      </c>
      <c r="M30" s="5" t="str">
        <f>IF(Input!BA47=0,"",+Input!$G$13)</f>
        <v/>
      </c>
      <c r="N30" s="5" t="str">
        <f>IF(Input!BA47=0,"",IFERROR(VLOOKUP(Input!$G$12,Moneda!$B$3:$C$7,2,0),0))</f>
        <v/>
      </c>
      <c r="O30" s="8" t="str">
        <f>IF(Input!BA47=0,"",+Input!$C$14)</f>
        <v/>
      </c>
      <c r="P30" s="5" t="str">
        <f>IF(Input!BA47=0,"",+Input!#REF!)</f>
        <v/>
      </c>
      <c r="Q30" s="5" t="str">
        <f>IF(Input!BA47=0,"",+Input!$C$16)</f>
        <v/>
      </c>
      <c r="R30" s="6" t="str">
        <f>IF(Input!BA47=0,"",IFERROR(VLOOKUP(Input!B47,Medio!$A$3:$D$1600,3,0),0))</f>
        <v/>
      </c>
      <c r="S30" s="6" t="str">
        <f>IF(Input!BA47=0,"",IFERROR(INDEX(Proveedor!$B$3:$B$2036, MATCH(Input!C47,Proveedor!$C$3:$C$2036,0)),0))</f>
        <v/>
      </c>
      <c r="T30" s="6" t="str">
        <f>IF(Input!BA47=0,"",IFERROR(INDEX(Programas!$B$3:$B$150, MATCH(Input!D47,Programas!$C$3:$C$150,0)),0))</f>
        <v/>
      </c>
      <c r="U30" s="9"/>
      <c r="V30" s="6" t="str">
        <f>IF(Input!BA47=0,"",+Input!D47)</f>
        <v/>
      </c>
      <c r="W30" s="6" t="str">
        <f>IF(Input!BA47=0,"",+Input!E47)</f>
        <v/>
      </c>
      <c r="X30" s="6" t="str">
        <f>IF(Input!BA47=0,"",+Input!F47)</f>
        <v/>
      </c>
      <c r="Y30" s="6"/>
      <c r="Z30" s="6" t="str">
        <f>IF(Input!BA47=0,"",+Input!G47)</f>
        <v/>
      </c>
      <c r="AA30" s="6" t="str">
        <f>IF(Input!BA47=0,"",+Input!I47)</f>
        <v/>
      </c>
      <c r="AB30" s="9" t="str">
        <f>IF(Input!BA47=0,"",+Input!K47)</f>
        <v/>
      </c>
      <c r="AC30" s="6" t="str">
        <f>IF(Input!BA47=0,"",IFERROR(VLOOKUP(Input!L47,'Tipo de Descuento'!$B$3:$C$8,2,0),0))</f>
        <v/>
      </c>
      <c r="AD30" s="6" t="str">
        <f>IF(Input!BA47=0,"",+Input!M47)</f>
        <v/>
      </c>
      <c r="AE30" s="6" t="str">
        <f>IF(Input!BA47=0,"",IFERROR(VLOOKUP(Input!N47,'Tipo de Descuento'!$B$3:$C$8,2,0),0))</f>
        <v/>
      </c>
      <c r="AF30" s="6" t="str">
        <f>IF(Input!BA47=0,"",+Input!O47)</f>
        <v/>
      </c>
      <c r="AG30" s="6" t="str">
        <f>IF(Input!BA47=0,"",IFERROR(VLOOKUP(Input!P47,'Tipo de Descuento'!$B$3:$C$8,2,0),0))</f>
        <v/>
      </c>
      <c r="AH30" s="6" t="str">
        <f>IF(Input!BA47=0,"",+Input!Q47)</f>
        <v/>
      </c>
      <c r="AI30" s="6" t="str">
        <f>IF(Input!BA47=0,"",IFERROR(VLOOKUP(Input!R47,'Tipo de Descuento'!$B$3:$C$8,2,0),0))</f>
        <v/>
      </c>
      <c r="AJ30" s="6" t="str">
        <f>IF(Input!BA47=0,"",+Input!S47)</f>
        <v/>
      </c>
      <c r="AK30" s="6" t="str">
        <f>IF(Input!BA47=0,"",IFERROR(VLOOKUP(Input!T47,'Tipo de Descuento'!$B$3:$C$8,2,0),0))</f>
        <v/>
      </c>
      <c r="AL30" s="6" t="str">
        <f>IF(Input!BA47=0,"",+Input!U47)</f>
        <v/>
      </c>
      <c r="AM30" s="6"/>
      <c r="AN30" s="6"/>
      <c r="AO30" s="6"/>
      <c r="AP30" s="7" t="str">
        <f>IF(Input!$BA$22=0,"",+Input!V47)</f>
        <v/>
      </c>
      <c r="AQ30" s="7" t="str">
        <f>IF(Input!$BA$22=0,"",+Input!W47)</f>
        <v/>
      </c>
      <c r="AR30" s="7" t="str">
        <f>IF(Input!$BA$22=0,"",+Input!X47)</f>
        <v/>
      </c>
      <c r="AS30" s="7" t="str">
        <f>IF(Input!$BA$22=0,"",+Input!Y47)</f>
        <v/>
      </c>
      <c r="AT30" s="7" t="str">
        <f>IF(Input!$BA$22=0,"",+Input!Z47)</f>
        <v/>
      </c>
      <c r="AU30" s="7" t="str">
        <f>IF(Input!$BA$22=0,"",+Input!AA47)</f>
        <v/>
      </c>
      <c r="AV30" s="7" t="str">
        <f>IF(Input!$BA$22=0,"",+Input!AB47)</f>
        <v/>
      </c>
      <c r="AW30" s="7" t="str">
        <f>IF(Input!$BA$22=0,"",+Input!AC47)</f>
        <v/>
      </c>
      <c r="AX30" s="7" t="str">
        <f>IF(Input!$BA$22=0,"",+Input!AD47)</f>
        <v/>
      </c>
      <c r="AY30" s="7" t="str">
        <f>IF(Input!$BA$22=0,"",+Input!AE47)</f>
        <v/>
      </c>
      <c r="AZ30" s="7" t="str">
        <f>IF(Input!$BA$22=0,"",+Input!AF47)</f>
        <v/>
      </c>
      <c r="BA30" s="7" t="str">
        <f>IF(Input!$BA$22=0,"",+Input!AG47)</f>
        <v/>
      </c>
      <c r="BB30" s="7" t="str">
        <f>IF(Input!$BA$22=0,"",+Input!AH47)</f>
        <v/>
      </c>
      <c r="BC30" s="7" t="str">
        <f>IF(Input!$BA$22=0,"",+Input!AI47)</f>
        <v/>
      </c>
      <c r="BD30" s="7" t="str">
        <f>IF(Input!$BA$22=0,"",+Input!AJ47)</f>
        <v/>
      </c>
      <c r="BE30" s="7" t="str">
        <f>IF(Input!$BA$22=0,"",+Input!AK47)</f>
        <v/>
      </c>
      <c r="BF30" s="7" t="str">
        <f>IF(Input!$BA$22=0,"",+Input!AL47)</f>
        <v/>
      </c>
      <c r="BG30" s="7" t="str">
        <f>IF(Input!$BA$22=0,"",+Input!AM47)</f>
        <v/>
      </c>
      <c r="BH30" s="7" t="str">
        <f>IF(Input!$BA$22=0,"",+Input!AN47)</f>
        <v/>
      </c>
      <c r="BI30" s="7" t="str">
        <f>IF(Input!$BA$22=0,"",+Input!AO47)</f>
        <v/>
      </c>
      <c r="BJ30" s="7" t="str">
        <f>IF(Input!$BA$22=0,"",+Input!AP47)</f>
        <v/>
      </c>
      <c r="BK30" s="7" t="str">
        <f>IF(Input!$BA$22=0,"",+Input!AQ47)</f>
        <v/>
      </c>
      <c r="BL30" s="7" t="str">
        <f>IF(Input!$BA$22=0,"",+Input!AR47)</f>
        <v/>
      </c>
      <c r="BM30" s="7" t="str">
        <f>IF(Input!$BA$22=0,"",+Input!AS47)</f>
        <v/>
      </c>
      <c r="BN30" s="7" t="str">
        <f>IF(Input!$BA$22=0,"",+Input!AT47)</f>
        <v/>
      </c>
      <c r="BO30" s="7" t="str">
        <f>IF(Input!$BA$22=0,"",+Input!AU47)</f>
        <v/>
      </c>
      <c r="BP30" s="7" t="str">
        <f>IF(Input!$BA$22=0,"",+Input!AV47)</f>
        <v/>
      </c>
      <c r="BQ30" s="7" t="str">
        <f>IF(Input!$BA$22=0,"",+Input!AW47)</f>
        <v/>
      </c>
      <c r="BR30" s="7" t="str">
        <f>IF(Input!$BA$22=0,"",+Input!AX47)</f>
        <v/>
      </c>
      <c r="BS30" s="7" t="str">
        <f>IF(Input!$BA$22=0,"",+Input!AY47)</f>
        <v/>
      </c>
      <c r="BT30" s="7" t="str">
        <f>IF(Input!$BA$22=0,"",+Input!AZ47)</f>
        <v/>
      </c>
      <c r="BU30" s="6" t="str">
        <f>IF(Input!BA47=0,"",SUM(AP30:BT30))</f>
        <v/>
      </c>
    </row>
    <row r="31" spans="1:73" ht="15.75" customHeight="1">
      <c r="A31" s="6" t="str">
        <f>IF(Input!BA48=0,"",+Input!$BQ$18)</f>
        <v/>
      </c>
      <c r="B31" s="6" t="str">
        <f>IF(Input!BA48=0,"",IFERROR(VLOOKUP(Input!$C$8,Cliente!$B$3:$C$822,2,0),0))</f>
        <v/>
      </c>
      <c r="C31" s="6" t="str">
        <f>IF(Input!BA48=0,"",IFERROR(VLOOKUP(Input!$C$7,Anunciante!$B$3:$C$364,2,0),0))</f>
        <v/>
      </c>
      <c r="D31" s="6" t="str">
        <f>IF(Input!BA48=0,"",IFERROR(VLOOKUP(Input!$C$9,Producto!$B$3:$C$200,2,0),0))</f>
        <v/>
      </c>
      <c r="E31" s="10" t="str">
        <f>IF(Input!BA48=0,"",IFERROR(VLOOKUP(Input!$C$10,Campaña!$B$3:$C$32,2,0),0))</f>
        <v/>
      </c>
      <c r="F31" t="str">
        <f>IF(Input!BA48=0,"",+Input!$C$11)</f>
        <v/>
      </c>
      <c r="G31" s="6" t="str">
        <f>IF(Input!BA48=0,"",+Input!$C$12)</f>
        <v/>
      </c>
      <c r="H31" t="str">
        <f>IF(Input!BA48=0,"",IFERROR(VLOOKUP(Input!$G$7,TipoMedio!$B$3:$C$30,2,0),0))</f>
        <v/>
      </c>
      <c r="I31" s="37" t="str">
        <f>IF(Input!BA48=0,"",+Input!$G$8)</f>
        <v/>
      </c>
      <c r="J31" s="37" t="str">
        <f>IF(Input!BA48=0,"",+Input!$G$9)</f>
        <v/>
      </c>
      <c r="K31" s="37" t="str">
        <f>IF(Input!BA48=0,"",+Input!$G$10)</f>
        <v/>
      </c>
      <c r="L31" s="5" t="str">
        <f>IF(Input!BA48=0,"",IFERROR(VLOOKUP(Input!$G$11,'Condicion de Pago'!$B$3:$C$20,2,0),0))</f>
        <v/>
      </c>
      <c r="M31" s="5" t="str">
        <f>IF(Input!BA48=0,"",+Input!$G$13)</f>
        <v/>
      </c>
      <c r="N31" s="5" t="str">
        <f>IF(Input!BA48=0,"",IFERROR(VLOOKUP(Input!$G$12,Moneda!$B$3:$C$7,2,0),0))</f>
        <v/>
      </c>
      <c r="O31" s="8" t="str">
        <f>IF(Input!BA48=0,"",+Input!$C$14)</f>
        <v/>
      </c>
      <c r="P31" s="5" t="str">
        <f>IF(Input!BA48=0,"",+Input!#REF!)</f>
        <v/>
      </c>
      <c r="Q31" s="5" t="str">
        <f>IF(Input!BA48=0,"",+Input!$C$16)</f>
        <v/>
      </c>
      <c r="R31" s="6" t="str">
        <f>IF(Input!BA48=0,"",IFERROR(VLOOKUP(Input!B48,Medio!$A$3:$D$1600,3,0),0))</f>
        <v/>
      </c>
      <c r="S31" s="6" t="str">
        <f>IF(Input!BA48=0,"",IFERROR(INDEX(Proveedor!$B$3:$B$2036, MATCH(Input!C48,Proveedor!$C$3:$C$2036,0)),0))</f>
        <v/>
      </c>
      <c r="T31" s="6" t="str">
        <f>IF(Input!BA48=0,"",IFERROR(INDEX(Programas!$B$3:$B$150, MATCH(Input!D48,Programas!$C$3:$C$150,0)),0))</f>
        <v/>
      </c>
      <c r="U31" s="9"/>
      <c r="V31" s="6" t="str">
        <f>IF(Input!BA48=0,"",+Input!D48)</f>
        <v/>
      </c>
      <c r="W31" s="6" t="str">
        <f>IF(Input!BA48=0,"",+Input!E48)</f>
        <v/>
      </c>
      <c r="X31" s="6" t="str">
        <f>IF(Input!BA48=0,"",+Input!F48)</f>
        <v/>
      </c>
      <c r="Y31" s="6"/>
      <c r="Z31" s="6" t="str">
        <f>IF(Input!BA48=0,"",+Input!G48)</f>
        <v/>
      </c>
      <c r="AA31" s="6" t="str">
        <f>IF(Input!BA48=0,"",+Input!I48)</f>
        <v/>
      </c>
      <c r="AB31" s="9" t="str">
        <f>IF(Input!BA48=0,"",+Input!K48)</f>
        <v/>
      </c>
      <c r="AC31" s="6" t="str">
        <f>IF(Input!BA48=0,"",IFERROR(VLOOKUP(Input!L48,'Tipo de Descuento'!$B$3:$C$8,2,0),0))</f>
        <v/>
      </c>
      <c r="AD31" s="6" t="str">
        <f>IF(Input!BA48=0,"",+Input!M48)</f>
        <v/>
      </c>
      <c r="AE31" s="6" t="str">
        <f>IF(Input!BA48=0,"",IFERROR(VLOOKUP(Input!N48,'Tipo de Descuento'!$B$3:$C$8,2,0),0))</f>
        <v/>
      </c>
      <c r="AF31" s="6" t="str">
        <f>IF(Input!BA48=0,"",+Input!O48)</f>
        <v/>
      </c>
      <c r="AG31" s="6" t="str">
        <f>IF(Input!BA48=0,"",IFERROR(VLOOKUP(Input!P48,'Tipo de Descuento'!$B$3:$C$8,2,0),0))</f>
        <v/>
      </c>
      <c r="AH31" s="6" t="str">
        <f>IF(Input!BA48=0,"",+Input!Q48)</f>
        <v/>
      </c>
      <c r="AI31" s="6" t="str">
        <f>IF(Input!BA48=0,"",IFERROR(VLOOKUP(Input!R48,'Tipo de Descuento'!$B$3:$C$8,2,0),0))</f>
        <v/>
      </c>
      <c r="AJ31" s="6" t="str">
        <f>IF(Input!BA48=0,"",+Input!S48)</f>
        <v/>
      </c>
      <c r="AK31" s="6" t="str">
        <f>IF(Input!BA48=0,"",IFERROR(VLOOKUP(Input!T48,'Tipo de Descuento'!$B$3:$C$8,2,0),0))</f>
        <v/>
      </c>
      <c r="AL31" s="6" t="str">
        <f>IF(Input!BA48=0,"",+Input!U48)</f>
        <v/>
      </c>
      <c r="AM31" s="6"/>
      <c r="AN31" s="6"/>
      <c r="AO31" s="6"/>
      <c r="AP31" s="7" t="str">
        <f>IF(Input!$BA$22=0,"",+Input!V48)</f>
        <v/>
      </c>
      <c r="AQ31" s="7" t="str">
        <f>IF(Input!$BA$22=0,"",+Input!W48)</f>
        <v/>
      </c>
      <c r="AR31" s="7" t="str">
        <f>IF(Input!$BA$22=0,"",+Input!X48)</f>
        <v/>
      </c>
      <c r="AS31" s="7" t="str">
        <f>IF(Input!$BA$22=0,"",+Input!Y48)</f>
        <v/>
      </c>
      <c r="AT31" s="7" t="str">
        <f>IF(Input!$BA$22=0,"",+Input!Z48)</f>
        <v/>
      </c>
      <c r="AU31" s="7" t="str">
        <f>IF(Input!$BA$22=0,"",+Input!AA48)</f>
        <v/>
      </c>
      <c r="AV31" s="7" t="str">
        <f>IF(Input!$BA$22=0,"",+Input!AB48)</f>
        <v/>
      </c>
      <c r="AW31" s="7" t="str">
        <f>IF(Input!$BA$22=0,"",+Input!AC48)</f>
        <v/>
      </c>
      <c r="AX31" s="7" t="str">
        <f>IF(Input!$BA$22=0,"",+Input!AD48)</f>
        <v/>
      </c>
      <c r="AY31" s="7" t="str">
        <f>IF(Input!$BA$22=0,"",+Input!AE48)</f>
        <v/>
      </c>
      <c r="AZ31" s="7" t="str">
        <f>IF(Input!$BA$22=0,"",+Input!AF48)</f>
        <v/>
      </c>
      <c r="BA31" s="7" t="str">
        <f>IF(Input!$BA$22=0,"",+Input!AG48)</f>
        <v/>
      </c>
      <c r="BB31" s="7" t="str">
        <f>IF(Input!$BA$22=0,"",+Input!AH48)</f>
        <v/>
      </c>
      <c r="BC31" s="7" t="str">
        <f>IF(Input!$BA$22=0,"",+Input!AI48)</f>
        <v/>
      </c>
      <c r="BD31" s="7" t="str">
        <f>IF(Input!$BA$22=0,"",+Input!AJ48)</f>
        <v/>
      </c>
      <c r="BE31" s="7" t="str">
        <f>IF(Input!$BA$22=0,"",+Input!AK48)</f>
        <v/>
      </c>
      <c r="BF31" s="7" t="str">
        <f>IF(Input!$BA$22=0,"",+Input!AL48)</f>
        <v/>
      </c>
      <c r="BG31" s="7" t="str">
        <f>IF(Input!$BA$22=0,"",+Input!AM48)</f>
        <v/>
      </c>
      <c r="BH31" s="7" t="str">
        <f>IF(Input!$BA$22=0,"",+Input!AN48)</f>
        <v/>
      </c>
      <c r="BI31" s="7" t="str">
        <f>IF(Input!$BA$22=0,"",+Input!AO48)</f>
        <v/>
      </c>
      <c r="BJ31" s="7" t="str">
        <f>IF(Input!$BA$22=0,"",+Input!AP48)</f>
        <v/>
      </c>
      <c r="BK31" s="7" t="str">
        <f>IF(Input!$BA$22=0,"",+Input!AQ48)</f>
        <v/>
      </c>
      <c r="BL31" s="7" t="str">
        <f>IF(Input!$BA$22=0,"",+Input!AR48)</f>
        <v/>
      </c>
      <c r="BM31" s="7" t="str">
        <f>IF(Input!$BA$22=0,"",+Input!AS48)</f>
        <v/>
      </c>
      <c r="BN31" s="7" t="str">
        <f>IF(Input!$BA$22=0,"",+Input!AT48)</f>
        <v/>
      </c>
      <c r="BO31" s="7" t="str">
        <f>IF(Input!$BA$22=0,"",+Input!AU48)</f>
        <v/>
      </c>
      <c r="BP31" s="7" t="str">
        <f>IF(Input!$BA$22=0,"",+Input!AV48)</f>
        <v/>
      </c>
      <c r="BQ31" s="7" t="str">
        <f>IF(Input!$BA$22=0,"",+Input!AW48)</f>
        <v/>
      </c>
      <c r="BR31" s="7" t="str">
        <f>IF(Input!$BA$22=0,"",+Input!AX48)</f>
        <v/>
      </c>
      <c r="BS31" s="7" t="str">
        <f>IF(Input!$BA$22=0,"",+Input!AY48)</f>
        <v/>
      </c>
      <c r="BT31" s="7" t="str">
        <f>IF(Input!$BA$22=0,"",+Input!AZ48)</f>
        <v/>
      </c>
      <c r="BU31" s="6" t="str">
        <f>IF(Input!BA48=0,"",SUM(AP31:BT31))</f>
        <v/>
      </c>
    </row>
    <row r="32" spans="1:73" ht="15.75" customHeight="1">
      <c r="A32" s="6" t="str">
        <f>IF(Input!BA49=0,"",+Input!$BQ$18)</f>
        <v/>
      </c>
      <c r="B32" s="6" t="str">
        <f>IF(Input!BA49=0,"",IFERROR(VLOOKUP(Input!$C$8,Cliente!$B$3:$C$822,2,0),0))</f>
        <v/>
      </c>
      <c r="C32" s="6" t="str">
        <f>IF(Input!BA49=0,"",IFERROR(VLOOKUP(Input!$C$7,Anunciante!$B$3:$C$364,2,0),0))</f>
        <v/>
      </c>
      <c r="D32" s="6" t="str">
        <f>IF(Input!BA49=0,"",IFERROR(VLOOKUP(Input!$C$9,Producto!$B$3:$C$200,2,0),0))</f>
        <v/>
      </c>
      <c r="E32" s="10" t="str">
        <f>IF(Input!BA49=0,"",IFERROR(VLOOKUP(Input!$C$10,Campaña!$B$3:$C$32,2,0),0))</f>
        <v/>
      </c>
      <c r="F32" t="str">
        <f>IF(Input!BA49=0,"",+Input!$C$11)</f>
        <v/>
      </c>
      <c r="G32" s="6" t="str">
        <f>IF(Input!BA49=0,"",+Input!$C$12)</f>
        <v/>
      </c>
      <c r="H32" t="str">
        <f>IF(Input!BA49=0,"",IFERROR(VLOOKUP(Input!$G$7,TipoMedio!$B$3:$C$30,2,0),0))</f>
        <v/>
      </c>
      <c r="I32" s="37" t="str">
        <f>IF(Input!BA49=0,"",+Input!$G$8)</f>
        <v/>
      </c>
      <c r="J32" s="37" t="str">
        <f>IF(Input!BA49=0,"",+Input!$G$9)</f>
        <v/>
      </c>
      <c r="K32" s="37" t="str">
        <f>IF(Input!BA49=0,"",+Input!$G$10)</f>
        <v/>
      </c>
      <c r="L32" s="5" t="str">
        <f>IF(Input!BA49=0,"",IFERROR(VLOOKUP(Input!$G$11,'Condicion de Pago'!$B$3:$C$20,2,0),0))</f>
        <v/>
      </c>
      <c r="M32" s="5" t="str">
        <f>IF(Input!BA49=0,"",+Input!$G$13)</f>
        <v/>
      </c>
      <c r="N32" s="5" t="str">
        <f>IF(Input!BA49=0,"",IFERROR(VLOOKUP(Input!$G$12,Moneda!$B$3:$C$7,2,0),0))</f>
        <v/>
      </c>
      <c r="O32" s="8" t="str">
        <f>IF(Input!BA49=0,"",+Input!$C$14)</f>
        <v/>
      </c>
      <c r="P32" s="5" t="str">
        <f>IF(Input!BA49=0,"",+Input!#REF!)</f>
        <v/>
      </c>
      <c r="Q32" s="5" t="str">
        <f>IF(Input!BA49=0,"",+Input!$C$16)</f>
        <v/>
      </c>
      <c r="R32" s="6" t="str">
        <f>IF(Input!BA49=0,"",IFERROR(VLOOKUP(Input!B49,Medio!$A$3:$D$1600,3,0),0))</f>
        <v/>
      </c>
      <c r="S32" s="6" t="str">
        <f>IF(Input!BA49=0,"",IFERROR(INDEX(Proveedor!$B$3:$B$2036, MATCH(Input!C49,Proveedor!$C$3:$C$2036,0)),0))</f>
        <v/>
      </c>
      <c r="T32" s="6" t="str">
        <f>IF(Input!BA49=0,"",IFERROR(INDEX(Programas!$B$3:$B$150, MATCH(Input!D49,Programas!$C$3:$C$150,0)),0))</f>
        <v/>
      </c>
      <c r="U32" s="9"/>
      <c r="V32" s="6" t="str">
        <f>IF(Input!BA49=0,"",+Input!D49)</f>
        <v/>
      </c>
      <c r="W32" s="6" t="str">
        <f>IF(Input!BA49=0,"",+Input!E49)</f>
        <v/>
      </c>
      <c r="X32" s="6" t="str">
        <f>IF(Input!BA49=0,"",+Input!F49)</f>
        <v/>
      </c>
      <c r="Y32" s="6"/>
      <c r="Z32" s="6" t="str">
        <f>IF(Input!BA49=0,"",+Input!G49)</f>
        <v/>
      </c>
      <c r="AA32" s="6" t="str">
        <f>IF(Input!BA49=0,"",+Input!I49)</f>
        <v/>
      </c>
      <c r="AB32" s="9" t="str">
        <f>IF(Input!BA49=0,"",+Input!K49)</f>
        <v/>
      </c>
      <c r="AC32" s="6" t="str">
        <f>IF(Input!BA49=0,"",IFERROR(VLOOKUP(Input!L49,'Tipo de Descuento'!$B$3:$C$8,2,0),0))</f>
        <v/>
      </c>
      <c r="AD32" s="6" t="str">
        <f>IF(Input!BA49=0,"",+Input!M49)</f>
        <v/>
      </c>
      <c r="AE32" s="6" t="str">
        <f>IF(Input!BA49=0,"",IFERROR(VLOOKUP(Input!N49,'Tipo de Descuento'!$B$3:$C$8,2,0),0))</f>
        <v/>
      </c>
      <c r="AF32" s="6" t="str">
        <f>IF(Input!BA49=0,"",+Input!O49)</f>
        <v/>
      </c>
      <c r="AG32" s="6" t="str">
        <f>IF(Input!BA49=0,"",IFERROR(VLOOKUP(Input!P49,'Tipo de Descuento'!$B$3:$C$8,2,0),0))</f>
        <v/>
      </c>
      <c r="AH32" s="6" t="str">
        <f>IF(Input!BA49=0,"",+Input!Q49)</f>
        <v/>
      </c>
      <c r="AI32" s="6" t="str">
        <f>IF(Input!BA49=0,"",IFERROR(VLOOKUP(Input!R49,'Tipo de Descuento'!$B$3:$C$8,2,0),0))</f>
        <v/>
      </c>
      <c r="AJ32" s="6" t="str">
        <f>IF(Input!BA49=0,"",+Input!S49)</f>
        <v/>
      </c>
      <c r="AK32" s="6" t="str">
        <f>IF(Input!BA49=0,"",IFERROR(VLOOKUP(Input!T49,'Tipo de Descuento'!$B$3:$C$8,2,0),0))</f>
        <v/>
      </c>
      <c r="AL32" s="6" t="str">
        <f>IF(Input!BA49=0,"",+Input!U49)</f>
        <v/>
      </c>
      <c r="AM32" s="6"/>
      <c r="AN32" s="6"/>
      <c r="AO32" s="6"/>
      <c r="AP32" s="7" t="str">
        <f>IF(Input!$BA$22=0,"",+Input!V49)</f>
        <v/>
      </c>
      <c r="AQ32" s="7" t="str">
        <f>IF(Input!$BA$22=0,"",+Input!W49)</f>
        <v/>
      </c>
      <c r="AR32" s="7" t="str">
        <f>IF(Input!$BA$22=0,"",+Input!X49)</f>
        <v/>
      </c>
      <c r="AS32" s="7" t="str">
        <f>IF(Input!$BA$22=0,"",+Input!Y49)</f>
        <v/>
      </c>
      <c r="AT32" s="7" t="str">
        <f>IF(Input!$BA$22=0,"",+Input!Z49)</f>
        <v/>
      </c>
      <c r="AU32" s="7" t="str">
        <f>IF(Input!$BA$22=0,"",+Input!AA49)</f>
        <v/>
      </c>
      <c r="AV32" s="7" t="str">
        <f>IF(Input!$BA$22=0,"",+Input!AB49)</f>
        <v/>
      </c>
      <c r="AW32" s="7" t="str">
        <f>IF(Input!$BA$22=0,"",+Input!AC49)</f>
        <v/>
      </c>
      <c r="AX32" s="7" t="str">
        <f>IF(Input!$BA$22=0,"",+Input!AD49)</f>
        <v/>
      </c>
      <c r="AY32" s="7" t="str">
        <f>IF(Input!$BA$22=0,"",+Input!AE49)</f>
        <v/>
      </c>
      <c r="AZ32" s="7" t="str">
        <f>IF(Input!$BA$22=0,"",+Input!AF49)</f>
        <v/>
      </c>
      <c r="BA32" s="7" t="str">
        <f>IF(Input!$BA$22=0,"",+Input!AG49)</f>
        <v/>
      </c>
      <c r="BB32" s="7" t="str">
        <f>IF(Input!$BA$22=0,"",+Input!AH49)</f>
        <v/>
      </c>
      <c r="BC32" s="7" t="str">
        <f>IF(Input!$BA$22=0,"",+Input!AI49)</f>
        <v/>
      </c>
      <c r="BD32" s="7" t="str">
        <f>IF(Input!$BA$22=0,"",+Input!AJ49)</f>
        <v/>
      </c>
      <c r="BE32" s="7" t="str">
        <f>IF(Input!$BA$22=0,"",+Input!AK49)</f>
        <v/>
      </c>
      <c r="BF32" s="7" t="str">
        <f>IF(Input!$BA$22=0,"",+Input!AL49)</f>
        <v/>
      </c>
      <c r="BG32" s="7" t="str">
        <f>IF(Input!$BA$22=0,"",+Input!AM49)</f>
        <v/>
      </c>
      <c r="BH32" s="7" t="str">
        <f>IF(Input!$BA$22=0,"",+Input!AN49)</f>
        <v/>
      </c>
      <c r="BI32" s="7" t="str">
        <f>IF(Input!$BA$22=0,"",+Input!AO49)</f>
        <v/>
      </c>
      <c r="BJ32" s="7" t="str">
        <f>IF(Input!$BA$22=0,"",+Input!AP49)</f>
        <v/>
      </c>
      <c r="BK32" s="7" t="str">
        <f>IF(Input!$BA$22=0,"",+Input!AQ49)</f>
        <v/>
      </c>
      <c r="BL32" s="7" t="str">
        <f>IF(Input!$BA$22=0,"",+Input!AR49)</f>
        <v/>
      </c>
      <c r="BM32" s="7" t="str">
        <f>IF(Input!$BA$22=0,"",+Input!AS49)</f>
        <v/>
      </c>
      <c r="BN32" s="7" t="str">
        <f>IF(Input!$BA$22=0,"",+Input!AT49)</f>
        <v/>
      </c>
      <c r="BO32" s="7" t="str">
        <f>IF(Input!$BA$22=0,"",+Input!AU49)</f>
        <v/>
      </c>
      <c r="BP32" s="7" t="str">
        <f>IF(Input!$BA$22=0,"",+Input!AV49)</f>
        <v/>
      </c>
      <c r="BQ32" s="7" t="str">
        <f>IF(Input!$BA$22=0,"",+Input!AW49)</f>
        <v/>
      </c>
      <c r="BR32" s="7" t="str">
        <f>IF(Input!$BA$22=0,"",+Input!AX49)</f>
        <v/>
      </c>
      <c r="BS32" s="7" t="str">
        <f>IF(Input!$BA$22=0,"",+Input!AY49)</f>
        <v/>
      </c>
      <c r="BT32" s="7" t="str">
        <f>IF(Input!$BA$22=0,"",+Input!AZ49)</f>
        <v/>
      </c>
      <c r="BU32" s="6" t="str">
        <f>IF(Input!BA49=0,"",SUM(AP32:BT32))</f>
        <v/>
      </c>
    </row>
    <row r="33" spans="1:73" ht="15.75" customHeight="1">
      <c r="A33" s="6" t="str">
        <f>IF(Input!BA50=0,"",+Input!$BQ$18)</f>
        <v/>
      </c>
      <c r="B33" s="6" t="str">
        <f>IF(Input!BA50=0,"",IFERROR(VLOOKUP(Input!$C$8,Cliente!$B$3:$C$822,2,0),0))</f>
        <v/>
      </c>
      <c r="C33" s="6" t="str">
        <f>IF(Input!BA50=0,"",IFERROR(VLOOKUP(Input!$C$7,Anunciante!$B$3:$C$364,2,0),0))</f>
        <v/>
      </c>
      <c r="D33" s="6" t="str">
        <f>IF(Input!BA50=0,"",IFERROR(VLOOKUP(Input!$C$9,Producto!$B$3:$C$200,2,0),0))</f>
        <v/>
      </c>
      <c r="E33" s="10" t="str">
        <f>IF(Input!BA50=0,"",IFERROR(VLOOKUP(Input!$C$10,Campaña!$B$3:$C$32,2,0),0))</f>
        <v/>
      </c>
      <c r="F33" t="str">
        <f>IF(Input!BA50=0,"",+Input!$C$11)</f>
        <v/>
      </c>
      <c r="G33" s="6" t="str">
        <f>IF(Input!BA50=0,"",+Input!$C$12)</f>
        <v/>
      </c>
      <c r="H33" t="str">
        <f>IF(Input!BA50=0,"",IFERROR(VLOOKUP(Input!$G$7,TipoMedio!$B$3:$C$30,2,0),0))</f>
        <v/>
      </c>
      <c r="I33" s="37" t="str">
        <f>IF(Input!BA50=0,"",+Input!$G$8)</f>
        <v/>
      </c>
      <c r="J33" s="37" t="str">
        <f>IF(Input!BA50=0,"",+Input!$G$9)</f>
        <v/>
      </c>
      <c r="K33" s="37" t="str">
        <f>IF(Input!BA50=0,"",+Input!$G$10)</f>
        <v/>
      </c>
      <c r="L33" s="5" t="str">
        <f>IF(Input!BA50=0,"",IFERROR(VLOOKUP(Input!$G$11,'Condicion de Pago'!$B$3:$C$20,2,0),0))</f>
        <v/>
      </c>
      <c r="M33" s="5" t="str">
        <f>IF(Input!BA50=0,"",+Input!$G$13)</f>
        <v/>
      </c>
      <c r="N33" s="5" t="str">
        <f>IF(Input!BA50=0,"",IFERROR(VLOOKUP(Input!$G$12,Moneda!$B$3:$C$7,2,0),0))</f>
        <v/>
      </c>
      <c r="O33" s="8" t="str">
        <f>IF(Input!BA50=0,"",+Input!$C$14)</f>
        <v/>
      </c>
      <c r="P33" s="5" t="str">
        <f>IF(Input!BA50=0,"",+Input!#REF!)</f>
        <v/>
      </c>
      <c r="Q33" s="5" t="str">
        <f>IF(Input!BA50=0,"",+Input!$C$16)</f>
        <v/>
      </c>
      <c r="R33" s="6" t="str">
        <f>IF(Input!BA50=0,"",IFERROR(VLOOKUP(Input!B50,Medio!$A$3:$D$1600,3,0),0))</f>
        <v/>
      </c>
      <c r="S33" s="6" t="str">
        <f>IF(Input!BA50=0,"",IFERROR(INDEX(Proveedor!$B$3:$B$2036, MATCH(Input!C50,Proveedor!$C$3:$C$2036,0)),0))</f>
        <v/>
      </c>
      <c r="T33" s="6" t="str">
        <f>IF(Input!BA50=0,"",IFERROR(INDEX(Programas!$B$3:$B$150, MATCH(Input!D50,Programas!$C$3:$C$150,0)),0))</f>
        <v/>
      </c>
      <c r="U33" s="9"/>
      <c r="V33" s="6" t="str">
        <f>IF(Input!BA50=0,"",+Input!D50)</f>
        <v/>
      </c>
      <c r="W33" s="6" t="str">
        <f>IF(Input!BA50=0,"",+Input!E50)</f>
        <v/>
      </c>
      <c r="X33" s="6" t="str">
        <f>IF(Input!BA50=0,"",+Input!F50)</f>
        <v/>
      </c>
      <c r="Y33" s="6"/>
      <c r="Z33" s="6" t="str">
        <f>IF(Input!BA50=0,"",+Input!G50)</f>
        <v/>
      </c>
      <c r="AA33" s="6" t="str">
        <f>IF(Input!BA50=0,"",+Input!I50)</f>
        <v/>
      </c>
      <c r="AB33" s="9" t="str">
        <f>IF(Input!BA50=0,"",+Input!K50)</f>
        <v/>
      </c>
      <c r="AC33" s="6" t="str">
        <f>IF(Input!BA50=0,"",IFERROR(VLOOKUP(Input!L50,'Tipo de Descuento'!$B$3:$C$8,2,0),0))</f>
        <v/>
      </c>
      <c r="AD33" s="6" t="str">
        <f>IF(Input!BA50=0,"",+Input!M50)</f>
        <v/>
      </c>
      <c r="AE33" s="6" t="str">
        <f>IF(Input!BA50=0,"",IFERROR(VLOOKUP(Input!N50,'Tipo de Descuento'!$B$3:$C$8,2,0),0))</f>
        <v/>
      </c>
      <c r="AF33" s="6" t="str">
        <f>IF(Input!BA50=0,"",+Input!O50)</f>
        <v/>
      </c>
      <c r="AG33" s="6" t="str">
        <f>IF(Input!BA50=0,"",IFERROR(VLOOKUP(Input!P50,'Tipo de Descuento'!$B$3:$C$8,2,0),0))</f>
        <v/>
      </c>
      <c r="AH33" s="6" t="str">
        <f>IF(Input!BA50=0,"",+Input!Q50)</f>
        <v/>
      </c>
      <c r="AI33" s="6" t="str">
        <f>IF(Input!BA50=0,"",IFERROR(VLOOKUP(Input!R50,'Tipo de Descuento'!$B$3:$C$8,2,0),0))</f>
        <v/>
      </c>
      <c r="AJ33" s="6" t="str">
        <f>IF(Input!BA50=0,"",+Input!S50)</f>
        <v/>
      </c>
      <c r="AK33" s="6" t="str">
        <f>IF(Input!BA50=0,"",IFERROR(VLOOKUP(Input!T50,'Tipo de Descuento'!$B$3:$C$8,2,0),0))</f>
        <v/>
      </c>
      <c r="AL33" s="6" t="str">
        <f>IF(Input!BA50=0,"",+Input!U50)</f>
        <v/>
      </c>
      <c r="AM33" s="6"/>
      <c r="AN33" s="6"/>
      <c r="AO33" s="6"/>
      <c r="AP33" s="7" t="str">
        <f>IF(Input!$BA$22=0,"",+Input!V50)</f>
        <v/>
      </c>
      <c r="AQ33" s="7" t="str">
        <f>IF(Input!$BA$22=0,"",+Input!W50)</f>
        <v/>
      </c>
      <c r="AR33" s="7" t="str">
        <f>IF(Input!$BA$22=0,"",+Input!X50)</f>
        <v/>
      </c>
      <c r="AS33" s="7" t="str">
        <f>IF(Input!$BA$22=0,"",+Input!Y50)</f>
        <v/>
      </c>
      <c r="AT33" s="7" t="str">
        <f>IF(Input!$BA$22=0,"",+Input!Z50)</f>
        <v/>
      </c>
      <c r="AU33" s="7" t="str">
        <f>IF(Input!$BA$22=0,"",+Input!AA50)</f>
        <v/>
      </c>
      <c r="AV33" s="7" t="str">
        <f>IF(Input!$BA$22=0,"",+Input!AB50)</f>
        <v/>
      </c>
      <c r="AW33" s="7" t="str">
        <f>IF(Input!$BA$22=0,"",+Input!AC50)</f>
        <v/>
      </c>
      <c r="AX33" s="7" t="str">
        <f>IF(Input!$BA$22=0,"",+Input!AD50)</f>
        <v/>
      </c>
      <c r="AY33" s="7" t="str">
        <f>IF(Input!$BA$22=0,"",+Input!AE50)</f>
        <v/>
      </c>
      <c r="AZ33" s="7" t="str">
        <f>IF(Input!$BA$22=0,"",+Input!AF50)</f>
        <v/>
      </c>
      <c r="BA33" s="7" t="str">
        <f>IF(Input!$BA$22=0,"",+Input!AG50)</f>
        <v/>
      </c>
      <c r="BB33" s="7" t="str">
        <f>IF(Input!$BA$22=0,"",+Input!AH50)</f>
        <v/>
      </c>
      <c r="BC33" s="7" t="str">
        <f>IF(Input!$BA$22=0,"",+Input!AI50)</f>
        <v/>
      </c>
      <c r="BD33" s="7" t="str">
        <f>IF(Input!$BA$22=0,"",+Input!AJ50)</f>
        <v/>
      </c>
      <c r="BE33" s="7" t="str">
        <f>IF(Input!$BA$22=0,"",+Input!AK50)</f>
        <v/>
      </c>
      <c r="BF33" s="7" t="str">
        <f>IF(Input!$BA$22=0,"",+Input!AL50)</f>
        <v/>
      </c>
      <c r="BG33" s="7" t="str">
        <f>IF(Input!$BA$22=0,"",+Input!AM50)</f>
        <v/>
      </c>
      <c r="BH33" s="7" t="str">
        <f>IF(Input!$BA$22=0,"",+Input!AN50)</f>
        <v/>
      </c>
      <c r="BI33" s="7" t="str">
        <f>IF(Input!$BA$22=0,"",+Input!AO50)</f>
        <v/>
      </c>
      <c r="BJ33" s="7" t="str">
        <f>IF(Input!$BA$22=0,"",+Input!AP50)</f>
        <v/>
      </c>
      <c r="BK33" s="7" t="str">
        <f>IF(Input!$BA$22=0,"",+Input!AQ50)</f>
        <v/>
      </c>
      <c r="BL33" s="7" t="str">
        <f>IF(Input!$BA$22=0,"",+Input!AR50)</f>
        <v/>
      </c>
      <c r="BM33" s="7" t="str">
        <f>IF(Input!$BA$22=0,"",+Input!AS50)</f>
        <v/>
      </c>
      <c r="BN33" s="7" t="str">
        <f>IF(Input!$BA$22=0,"",+Input!AT50)</f>
        <v/>
      </c>
      <c r="BO33" s="7" t="str">
        <f>IF(Input!$BA$22=0,"",+Input!AU50)</f>
        <v/>
      </c>
      <c r="BP33" s="7" t="str">
        <f>IF(Input!$BA$22=0,"",+Input!AV50)</f>
        <v/>
      </c>
      <c r="BQ33" s="7" t="str">
        <f>IF(Input!$BA$22=0,"",+Input!AW50)</f>
        <v/>
      </c>
      <c r="BR33" s="7" t="str">
        <f>IF(Input!$BA$22=0,"",+Input!AX50)</f>
        <v/>
      </c>
      <c r="BS33" s="7" t="str">
        <f>IF(Input!$BA$22=0,"",+Input!AY50)</f>
        <v/>
      </c>
      <c r="BT33" s="7" t="str">
        <f>IF(Input!$BA$22=0,"",+Input!AZ50)</f>
        <v/>
      </c>
      <c r="BU33" s="6" t="str">
        <f>IF(Input!BA50=0,"",SUM(AP33:BT33))</f>
        <v/>
      </c>
    </row>
    <row r="34" spans="1:73" ht="15.75" customHeight="1">
      <c r="A34" s="6" t="str">
        <f>IF(Input!BA51=0,"",+Input!$BQ$18)</f>
        <v/>
      </c>
      <c r="B34" s="6" t="str">
        <f>IF(Input!BA51=0,"",IFERROR(VLOOKUP(Input!$C$8,Cliente!$B$3:$C$822,2,0),0))</f>
        <v/>
      </c>
      <c r="C34" s="6" t="str">
        <f>IF(Input!BA51=0,"",IFERROR(VLOOKUP(Input!$C$7,Anunciante!$B$3:$C$364,2,0),0))</f>
        <v/>
      </c>
      <c r="D34" s="6" t="str">
        <f>IF(Input!BA51=0,"",IFERROR(VLOOKUP(Input!$C$9,Producto!$B$3:$C$200,2,0),0))</f>
        <v/>
      </c>
      <c r="E34" s="10" t="str">
        <f>IF(Input!BA51=0,"",IFERROR(VLOOKUP(Input!$C$10,Campaña!$B$3:$C$32,2,0),0))</f>
        <v/>
      </c>
      <c r="F34" t="str">
        <f>IF(Input!BA51=0,"",+Input!$C$11)</f>
        <v/>
      </c>
      <c r="G34" s="6" t="str">
        <f>IF(Input!BA51=0,"",+Input!$C$12)</f>
        <v/>
      </c>
      <c r="H34" t="str">
        <f>IF(Input!BA51=0,"",IFERROR(VLOOKUP(Input!$G$7,TipoMedio!$B$3:$C$30,2,0),0))</f>
        <v/>
      </c>
      <c r="I34" s="37" t="str">
        <f>IF(Input!BA51=0,"",+Input!$G$8)</f>
        <v/>
      </c>
      <c r="J34" s="37" t="str">
        <f>IF(Input!BA51=0,"",+Input!$G$9)</f>
        <v/>
      </c>
      <c r="K34" s="37" t="str">
        <f>IF(Input!BA51=0,"",+Input!$G$10)</f>
        <v/>
      </c>
      <c r="L34" s="5" t="str">
        <f>IF(Input!BA51=0,"",IFERROR(VLOOKUP(Input!$G$11,'Condicion de Pago'!$B$3:$C$20,2,0),0))</f>
        <v/>
      </c>
      <c r="M34" s="5" t="str">
        <f>IF(Input!BA51=0,"",+Input!$G$13)</f>
        <v/>
      </c>
      <c r="N34" s="5" t="str">
        <f>IF(Input!BA51=0,"",IFERROR(VLOOKUP(Input!$G$12,Moneda!$B$3:$C$7,2,0),0))</f>
        <v/>
      </c>
      <c r="O34" s="8" t="str">
        <f>IF(Input!BA51=0,"",+Input!$C$14)</f>
        <v/>
      </c>
      <c r="P34" s="5" t="str">
        <f>IF(Input!BA51=0,"",+Input!#REF!)</f>
        <v/>
      </c>
      <c r="Q34" s="5" t="str">
        <f>IF(Input!BA51=0,"",+Input!$C$16)</f>
        <v/>
      </c>
      <c r="R34" s="6" t="str">
        <f>IF(Input!BA51=0,"",IFERROR(VLOOKUP(Input!B51,Medio!$A$3:$D$1600,3,0),0))</f>
        <v/>
      </c>
      <c r="S34" s="6" t="str">
        <f>IF(Input!BA51=0,"",IFERROR(INDEX(Proveedor!$B$3:$B$2036, MATCH(Input!C51,Proveedor!$C$3:$C$2036,0)),0))</f>
        <v/>
      </c>
      <c r="T34" s="6" t="str">
        <f>IF(Input!BA51=0,"",IFERROR(INDEX(Programas!$B$3:$B$150, MATCH(Input!D51,Programas!$C$3:$C$150,0)),0))</f>
        <v/>
      </c>
      <c r="U34" s="9"/>
      <c r="V34" s="6" t="str">
        <f>IF(Input!BA51=0,"",+Input!D51)</f>
        <v/>
      </c>
      <c r="W34" s="6" t="str">
        <f>IF(Input!BA51=0,"",+Input!E51)</f>
        <v/>
      </c>
      <c r="X34" s="6" t="str">
        <f>IF(Input!BA51=0,"",+Input!F51)</f>
        <v/>
      </c>
      <c r="Y34" s="6"/>
      <c r="Z34" s="6" t="str">
        <f>IF(Input!BA51=0,"",+Input!G51)</f>
        <v/>
      </c>
      <c r="AA34" s="6" t="str">
        <f>IF(Input!BA51=0,"",+Input!I51)</f>
        <v/>
      </c>
      <c r="AB34" s="9" t="str">
        <f>IF(Input!BA51=0,"",+Input!K51)</f>
        <v/>
      </c>
      <c r="AC34" s="6" t="str">
        <f>IF(Input!BA51=0,"",IFERROR(VLOOKUP(Input!L51,'Tipo de Descuento'!$B$3:$C$8,2,0),0))</f>
        <v/>
      </c>
      <c r="AD34" s="6" t="str">
        <f>IF(Input!BA51=0,"",+Input!M51)</f>
        <v/>
      </c>
      <c r="AE34" s="6" t="str">
        <f>IF(Input!BA51=0,"",IFERROR(VLOOKUP(Input!N51,'Tipo de Descuento'!$B$3:$C$8,2,0),0))</f>
        <v/>
      </c>
      <c r="AF34" s="6" t="str">
        <f>IF(Input!BA51=0,"",+Input!O51)</f>
        <v/>
      </c>
      <c r="AG34" s="6" t="str">
        <f>IF(Input!BA51=0,"",IFERROR(VLOOKUP(Input!P51,'Tipo de Descuento'!$B$3:$C$8,2,0),0))</f>
        <v/>
      </c>
      <c r="AH34" s="6" t="str">
        <f>IF(Input!BA51=0,"",+Input!Q51)</f>
        <v/>
      </c>
      <c r="AI34" s="6" t="str">
        <f>IF(Input!BA51=0,"",IFERROR(VLOOKUP(Input!R51,'Tipo de Descuento'!$B$3:$C$8,2,0),0))</f>
        <v/>
      </c>
      <c r="AJ34" s="6" t="str">
        <f>IF(Input!BA51=0,"",+Input!S51)</f>
        <v/>
      </c>
      <c r="AK34" s="6" t="str">
        <f>IF(Input!BA51=0,"",IFERROR(VLOOKUP(Input!T51,'Tipo de Descuento'!$B$3:$C$8,2,0),0))</f>
        <v/>
      </c>
      <c r="AL34" s="6" t="str">
        <f>IF(Input!BA51=0,"",+Input!U51)</f>
        <v/>
      </c>
      <c r="AM34" s="6"/>
      <c r="AN34" s="6"/>
      <c r="AO34" s="6"/>
      <c r="AP34" s="7" t="str">
        <f>IF(Input!$BA$22=0,"",+Input!V51)</f>
        <v/>
      </c>
      <c r="AQ34" s="7" t="str">
        <f>IF(Input!$BA$22=0,"",+Input!W51)</f>
        <v/>
      </c>
      <c r="AR34" s="7" t="str">
        <f>IF(Input!$BA$22=0,"",+Input!X51)</f>
        <v/>
      </c>
      <c r="AS34" s="7" t="str">
        <f>IF(Input!$BA$22=0,"",+Input!Y51)</f>
        <v/>
      </c>
      <c r="AT34" s="7" t="str">
        <f>IF(Input!$BA$22=0,"",+Input!Z51)</f>
        <v/>
      </c>
      <c r="AU34" s="7" t="str">
        <f>IF(Input!$BA$22=0,"",+Input!AA51)</f>
        <v/>
      </c>
      <c r="AV34" s="7" t="str">
        <f>IF(Input!$BA$22=0,"",+Input!AB51)</f>
        <v/>
      </c>
      <c r="AW34" s="7" t="str">
        <f>IF(Input!$BA$22=0,"",+Input!AC51)</f>
        <v/>
      </c>
      <c r="AX34" s="7" t="str">
        <f>IF(Input!$BA$22=0,"",+Input!AD51)</f>
        <v/>
      </c>
      <c r="AY34" s="7" t="str">
        <f>IF(Input!$BA$22=0,"",+Input!AE51)</f>
        <v/>
      </c>
      <c r="AZ34" s="7" t="str">
        <f>IF(Input!$BA$22=0,"",+Input!AF51)</f>
        <v/>
      </c>
      <c r="BA34" s="7" t="str">
        <f>IF(Input!$BA$22=0,"",+Input!AG51)</f>
        <v/>
      </c>
      <c r="BB34" s="7" t="str">
        <f>IF(Input!$BA$22=0,"",+Input!AH51)</f>
        <v/>
      </c>
      <c r="BC34" s="7" t="str">
        <f>IF(Input!$BA$22=0,"",+Input!AI51)</f>
        <v/>
      </c>
      <c r="BD34" s="7" t="str">
        <f>IF(Input!$BA$22=0,"",+Input!AJ51)</f>
        <v/>
      </c>
      <c r="BE34" s="7" t="str">
        <f>IF(Input!$BA$22=0,"",+Input!AK51)</f>
        <v/>
      </c>
      <c r="BF34" s="7" t="str">
        <f>IF(Input!$BA$22=0,"",+Input!AL51)</f>
        <v/>
      </c>
      <c r="BG34" s="7" t="str">
        <f>IF(Input!$BA$22=0,"",+Input!AM51)</f>
        <v/>
      </c>
      <c r="BH34" s="7" t="str">
        <f>IF(Input!$BA$22=0,"",+Input!AN51)</f>
        <v/>
      </c>
      <c r="BI34" s="7" t="str">
        <f>IF(Input!$BA$22=0,"",+Input!AO51)</f>
        <v/>
      </c>
      <c r="BJ34" s="7" t="str">
        <f>IF(Input!$BA$22=0,"",+Input!AP51)</f>
        <v/>
      </c>
      <c r="BK34" s="7" t="str">
        <f>IF(Input!$BA$22=0,"",+Input!AQ51)</f>
        <v/>
      </c>
      <c r="BL34" s="7" t="str">
        <f>IF(Input!$BA$22=0,"",+Input!AR51)</f>
        <v/>
      </c>
      <c r="BM34" s="7" t="str">
        <f>IF(Input!$BA$22=0,"",+Input!AS51)</f>
        <v/>
      </c>
      <c r="BN34" s="7" t="str">
        <f>IF(Input!$BA$22=0,"",+Input!AT51)</f>
        <v/>
      </c>
      <c r="BO34" s="7" t="str">
        <f>IF(Input!$BA$22=0,"",+Input!AU51)</f>
        <v/>
      </c>
      <c r="BP34" s="7" t="str">
        <f>IF(Input!$BA$22=0,"",+Input!AV51)</f>
        <v/>
      </c>
      <c r="BQ34" s="7" t="str">
        <f>IF(Input!$BA$22=0,"",+Input!AW51)</f>
        <v/>
      </c>
      <c r="BR34" s="7" t="str">
        <f>IF(Input!$BA$22=0,"",+Input!AX51)</f>
        <v/>
      </c>
      <c r="BS34" s="7" t="str">
        <f>IF(Input!$BA$22=0,"",+Input!AY51)</f>
        <v/>
      </c>
      <c r="BT34" s="7" t="str">
        <f>IF(Input!$BA$22=0,"",+Input!AZ51)</f>
        <v/>
      </c>
      <c r="BU34" s="6" t="str">
        <f>IF(Input!BA51=0,"",SUM(AP34:BT34))</f>
        <v/>
      </c>
    </row>
    <row r="35" spans="1:73" ht="15.75" customHeight="1">
      <c r="A35" s="6" t="str">
        <f>IF(Input!BA52=0,"",+Input!$BQ$18)</f>
        <v/>
      </c>
      <c r="B35" s="6" t="str">
        <f>IF(Input!BA52=0,"",IFERROR(VLOOKUP(Input!$C$8,Cliente!$B$3:$C$822,2,0),0))</f>
        <v/>
      </c>
      <c r="C35" s="6" t="str">
        <f>IF(Input!BA52=0,"",IFERROR(VLOOKUP(Input!$C$7,Anunciante!$B$3:$C$364,2,0),0))</f>
        <v/>
      </c>
      <c r="D35" s="6" t="str">
        <f>IF(Input!BA52=0,"",IFERROR(VLOOKUP(Input!$C$9,Producto!$B$3:$C$200,2,0),0))</f>
        <v/>
      </c>
      <c r="E35" s="10" t="str">
        <f>IF(Input!BA52=0,"",IFERROR(VLOOKUP(Input!$C$10,Campaña!$B$3:$C$32,2,0),0))</f>
        <v/>
      </c>
      <c r="F35" t="str">
        <f>IF(Input!BA52=0,"",+Input!$C$11)</f>
        <v/>
      </c>
      <c r="G35" s="6" t="str">
        <f>IF(Input!BA52=0,"",+Input!$C$12)</f>
        <v/>
      </c>
      <c r="H35" t="str">
        <f>IF(Input!BA52=0,"",IFERROR(VLOOKUP(Input!$G$7,TipoMedio!$B$3:$C$30,2,0),0))</f>
        <v/>
      </c>
      <c r="I35" s="37" t="str">
        <f>IF(Input!BA52=0,"",+Input!$G$8)</f>
        <v/>
      </c>
      <c r="J35" s="37" t="str">
        <f>IF(Input!BA52=0,"",+Input!$G$9)</f>
        <v/>
      </c>
      <c r="K35" s="37" t="str">
        <f>IF(Input!BA52=0,"",+Input!$G$10)</f>
        <v/>
      </c>
      <c r="L35" s="5" t="str">
        <f>IF(Input!BA52=0,"",IFERROR(VLOOKUP(Input!$G$11,'Condicion de Pago'!$B$3:$C$20,2,0),0))</f>
        <v/>
      </c>
      <c r="M35" s="5" t="str">
        <f>IF(Input!BA52=0,"",+Input!$G$13)</f>
        <v/>
      </c>
      <c r="N35" s="5" t="str">
        <f>IF(Input!BA52=0,"",IFERROR(VLOOKUP(Input!$G$12,Moneda!$B$3:$C$7,2,0),0))</f>
        <v/>
      </c>
      <c r="O35" s="8" t="str">
        <f>IF(Input!BA52=0,"",+Input!$C$14)</f>
        <v/>
      </c>
      <c r="P35" s="5" t="str">
        <f>IF(Input!BA52=0,"",+Input!#REF!)</f>
        <v/>
      </c>
      <c r="Q35" s="5" t="str">
        <f>IF(Input!BA52=0,"",+Input!$C$16)</f>
        <v/>
      </c>
      <c r="R35" s="6" t="str">
        <f>IF(Input!BA52=0,"",IFERROR(VLOOKUP(Input!B52,Medio!$A$3:$D$1600,3,0),0))</f>
        <v/>
      </c>
      <c r="S35" s="6" t="str">
        <f>IF(Input!BA52=0,"",IFERROR(INDEX(Proveedor!$B$3:$B$2036, MATCH(Input!C52,Proveedor!$C$3:$C$2036,0)),0))</f>
        <v/>
      </c>
      <c r="T35" s="6" t="str">
        <f>IF(Input!BA52=0,"",IFERROR(INDEX(Programas!$B$3:$B$150, MATCH(Input!D52,Programas!$C$3:$C$150,0)),0))</f>
        <v/>
      </c>
      <c r="U35" s="9"/>
      <c r="V35" s="6" t="str">
        <f>IF(Input!BA52=0,"",+Input!D52)</f>
        <v/>
      </c>
      <c r="W35" s="6" t="str">
        <f>IF(Input!BA52=0,"",+Input!E52)</f>
        <v/>
      </c>
      <c r="X35" s="6" t="str">
        <f>IF(Input!BA52=0,"",+Input!F52)</f>
        <v/>
      </c>
      <c r="Y35" s="6"/>
      <c r="Z35" s="6" t="str">
        <f>IF(Input!BA52=0,"",+Input!G52)</f>
        <v/>
      </c>
      <c r="AA35" s="6" t="str">
        <f>IF(Input!BA52=0,"",+Input!I52)</f>
        <v/>
      </c>
      <c r="AB35" s="9" t="str">
        <f>IF(Input!BA52=0,"",+Input!K52)</f>
        <v/>
      </c>
      <c r="AC35" s="6" t="str">
        <f>IF(Input!BA52=0,"",IFERROR(VLOOKUP(Input!L52,'Tipo de Descuento'!$B$3:$C$8,2,0),0))</f>
        <v/>
      </c>
      <c r="AD35" s="6" t="str">
        <f>IF(Input!BA52=0,"",+Input!M52)</f>
        <v/>
      </c>
      <c r="AE35" s="6" t="str">
        <f>IF(Input!BA52=0,"",IFERROR(VLOOKUP(Input!N52,'Tipo de Descuento'!$B$3:$C$8,2,0),0))</f>
        <v/>
      </c>
      <c r="AF35" s="6" t="str">
        <f>IF(Input!BA52=0,"",+Input!O52)</f>
        <v/>
      </c>
      <c r="AG35" s="6" t="str">
        <f>IF(Input!BA52=0,"",IFERROR(VLOOKUP(Input!P52,'Tipo de Descuento'!$B$3:$C$8,2,0),0))</f>
        <v/>
      </c>
      <c r="AH35" s="6" t="str">
        <f>IF(Input!BA52=0,"",+Input!Q52)</f>
        <v/>
      </c>
      <c r="AI35" s="6" t="str">
        <f>IF(Input!BA52=0,"",IFERROR(VLOOKUP(Input!R52,'Tipo de Descuento'!$B$3:$C$8,2,0),0))</f>
        <v/>
      </c>
      <c r="AJ35" s="6" t="str">
        <f>IF(Input!BA52=0,"",+Input!S52)</f>
        <v/>
      </c>
      <c r="AK35" s="6" t="str">
        <f>IF(Input!BA52=0,"",IFERROR(VLOOKUP(Input!T52,'Tipo de Descuento'!$B$3:$C$8,2,0),0))</f>
        <v/>
      </c>
      <c r="AL35" s="6" t="str">
        <f>IF(Input!BA52=0,"",+Input!U52)</f>
        <v/>
      </c>
      <c r="AM35" s="6"/>
      <c r="AN35" s="6"/>
      <c r="AO35" s="6"/>
      <c r="AP35" s="7" t="str">
        <f>IF(Input!$BA$22=0,"",+Input!V52)</f>
        <v/>
      </c>
      <c r="AQ35" s="7" t="str">
        <f>IF(Input!$BA$22=0,"",+Input!W52)</f>
        <v/>
      </c>
      <c r="AR35" s="7" t="str">
        <f>IF(Input!$BA$22=0,"",+Input!X52)</f>
        <v/>
      </c>
      <c r="AS35" s="7" t="str">
        <f>IF(Input!$BA$22=0,"",+Input!Y52)</f>
        <v/>
      </c>
      <c r="AT35" s="7" t="str">
        <f>IF(Input!$BA$22=0,"",+Input!Z52)</f>
        <v/>
      </c>
      <c r="AU35" s="7" t="str">
        <f>IF(Input!$BA$22=0,"",+Input!AA52)</f>
        <v/>
      </c>
      <c r="AV35" s="7" t="str">
        <f>IF(Input!$BA$22=0,"",+Input!AB52)</f>
        <v/>
      </c>
      <c r="AW35" s="7" t="str">
        <f>IF(Input!$BA$22=0,"",+Input!AC52)</f>
        <v/>
      </c>
      <c r="AX35" s="7" t="str">
        <f>IF(Input!$BA$22=0,"",+Input!AD52)</f>
        <v/>
      </c>
      <c r="AY35" s="7" t="str">
        <f>IF(Input!$BA$22=0,"",+Input!AE52)</f>
        <v/>
      </c>
      <c r="AZ35" s="7" t="str">
        <f>IF(Input!$BA$22=0,"",+Input!AF52)</f>
        <v/>
      </c>
      <c r="BA35" s="7" t="str">
        <f>IF(Input!$BA$22=0,"",+Input!AG52)</f>
        <v/>
      </c>
      <c r="BB35" s="7" t="str">
        <f>IF(Input!$BA$22=0,"",+Input!AH52)</f>
        <v/>
      </c>
      <c r="BC35" s="7" t="str">
        <f>IF(Input!$BA$22=0,"",+Input!AI52)</f>
        <v/>
      </c>
      <c r="BD35" s="7" t="str">
        <f>IF(Input!$BA$22=0,"",+Input!AJ52)</f>
        <v/>
      </c>
      <c r="BE35" s="7" t="str">
        <f>IF(Input!$BA$22=0,"",+Input!AK52)</f>
        <v/>
      </c>
      <c r="BF35" s="7" t="str">
        <f>IF(Input!$BA$22=0,"",+Input!AL52)</f>
        <v/>
      </c>
      <c r="BG35" s="7" t="str">
        <f>IF(Input!$BA$22=0,"",+Input!AM52)</f>
        <v/>
      </c>
      <c r="BH35" s="7" t="str">
        <f>IF(Input!$BA$22=0,"",+Input!AN52)</f>
        <v/>
      </c>
      <c r="BI35" s="7" t="str">
        <f>IF(Input!$BA$22=0,"",+Input!AO52)</f>
        <v/>
      </c>
      <c r="BJ35" s="7" t="str">
        <f>IF(Input!$BA$22=0,"",+Input!AP52)</f>
        <v/>
      </c>
      <c r="BK35" s="7" t="str">
        <f>IF(Input!$BA$22=0,"",+Input!AQ52)</f>
        <v/>
      </c>
      <c r="BL35" s="7" t="str">
        <f>IF(Input!$BA$22=0,"",+Input!AR52)</f>
        <v/>
      </c>
      <c r="BM35" s="7" t="str">
        <f>IF(Input!$BA$22=0,"",+Input!AS52)</f>
        <v/>
      </c>
      <c r="BN35" s="7" t="str">
        <f>IF(Input!$BA$22=0,"",+Input!AT52)</f>
        <v/>
      </c>
      <c r="BO35" s="7" t="str">
        <f>IF(Input!$BA$22=0,"",+Input!AU52)</f>
        <v/>
      </c>
      <c r="BP35" s="7" t="str">
        <f>IF(Input!$BA$22=0,"",+Input!AV52)</f>
        <v/>
      </c>
      <c r="BQ35" s="7" t="str">
        <f>IF(Input!$BA$22=0,"",+Input!AW52)</f>
        <v/>
      </c>
      <c r="BR35" s="7" t="str">
        <f>IF(Input!$BA$22=0,"",+Input!AX52)</f>
        <v/>
      </c>
      <c r="BS35" s="7" t="str">
        <f>IF(Input!$BA$22=0,"",+Input!AY52)</f>
        <v/>
      </c>
      <c r="BT35" s="7" t="str">
        <f>IF(Input!$BA$22=0,"",+Input!AZ52)</f>
        <v/>
      </c>
      <c r="BU35" s="6" t="str">
        <f>IF(Input!BA52=0,"",SUM(AP35:BT35))</f>
        <v/>
      </c>
    </row>
    <row r="36" spans="1:73" ht="15.75" customHeight="1">
      <c r="A36" s="6" t="str">
        <f>IF(Input!BA53=0,"",+Input!$BQ$18)</f>
        <v/>
      </c>
      <c r="B36" s="6" t="str">
        <f>IF(Input!BA53=0,"",IFERROR(VLOOKUP(Input!$C$8,Cliente!$B$3:$C$822,2,0),0))</f>
        <v/>
      </c>
      <c r="C36" s="6" t="str">
        <f>IF(Input!BA53=0,"",IFERROR(VLOOKUP(Input!$C$7,Anunciante!$B$3:$C$364,2,0),0))</f>
        <v/>
      </c>
      <c r="D36" s="6" t="str">
        <f>IF(Input!BA53=0,"",IFERROR(VLOOKUP(Input!$C$9,Producto!$B$3:$C$200,2,0),0))</f>
        <v/>
      </c>
      <c r="E36" s="10" t="str">
        <f>IF(Input!BA53=0,"",IFERROR(VLOOKUP(Input!$C$10,Campaña!$B$3:$C$32,2,0),0))</f>
        <v/>
      </c>
      <c r="F36" t="str">
        <f>IF(Input!BA53=0,"",+Input!$C$11)</f>
        <v/>
      </c>
      <c r="G36" s="6" t="str">
        <f>IF(Input!BA53=0,"",+Input!$C$12)</f>
        <v/>
      </c>
      <c r="H36" t="str">
        <f>IF(Input!BA53=0,"",IFERROR(VLOOKUP(Input!$G$7,TipoMedio!$B$3:$C$30,2,0),0))</f>
        <v/>
      </c>
      <c r="I36" s="37" t="str">
        <f>IF(Input!BA53=0,"",+Input!$G$8)</f>
        <v/>
      </c>
      <c r="J36" s="37" t="str">
        <f>IF(Input!BA53=0,"",+Input!$G$9)</f>
        <v/>
      </c>
      <c r="K36" s="37" t="str">
        <f>IF(Input!BA53=0,"",+Input!$G$10)</f>
        <v/>
      </c>
      <c r="L36" s="5" t="str">
        <f>IF(Input!BA53=0,"",IFERROR(VLOOKUP(Input!$G$11,'Condicion de Pago'!$B$3:$C$20,2,0),0))</f>
        <v/>
      </c>
      <c r="M36" s="5" t="str">
        <f>IF(Input!BA53=0,"",+Input!$G$13)</f>
        <v/>
      </c>
      <c r="N36" s="5" t="str">
        <f>IF(Input!BA53=0,"",IFERROR(VLOOKUP(Input!$G$12,Moneda!$B$3:$C$7,2,0),0))</f>
        <v/>
      </c>
      <c r="O36" s="8" t="str">
        <f>IF(Input!BA53=0,"",+Input!$C$14)</f>
        <v/>
      </c>
      <c r="P36" s="5" t="str">
        <f>IF(Input!BA53=0,"",+Input!#REF!)</f>
        <v/>
      </c>
      <c r="Q36" s="5" t="str">
        <f>IF(Input!BA53=0,"",+Input!$C$16)</f>
        <v/>
      </c>
      <c r="R36" s="6" t="str">
        <f>IF(Input!BA53=0,"",IFERROR(VLOOKUP(Input!B53,Medio!$A$3:$D$1600,3,0),0))</f>
        <v/>
      </c>
      <c r="S36" s="6" t="str">
        <f>IF(Input!BA53=0,"",IFERROR(INDEX(Proveedor!$B$3:$B$2036, MATCH(Input!C53,Proveedor!$C$3:$C$2036,0)),0))</f>
        <v/>
      </c>
      <c r="T36" s="6" t="str">
        <f>IF(Input!BA53=0,"",IFERROR(INDEX(Programas!$B$3:$B$150, MATCH(Input!D53,Programas!$C$3:$C$150,0)),0))</f>
        <v/>
      </c>
      <c r="U36" s="9"/>
      <c r="V36" s="6" t="str">
        <f>IF(Input!BA53=0,"",+Input!D53)</f>
        <v/>
      </c>
      <c r="W36" s="6" t="str">
        <f>IF(Input!BA53=0,"",+Input!E53)</f>
        <v/>
      </c>
      <c r="X36" s="6" t="str">
        <f>IF(Input!BA53=0,"",+Input!F53)</f>
        <v/>
      </c>
      <c r="Y36" s="6"/>
      <c r="Z36" s="6" t="str">
        <f>IF(Input!BA53=0,"",+Input!G53)</f>
        <v/>
      </c>
      <c r="AA36" s="6" t="str">
        <f>IF(Input!BA53=0,"",+Input!I53)</f>
        <v/>
      </c>
      <c r="AB36" s="9" t="str">
        <f>IF(Input!BA53=0,"",+Input!K53)</f>
        <v/>
      </c>
      <c r="AC36" s="6" t="str">
        <f>IF(Input!BA53=0,"",IFERROR(VLOOKUP(Input!L53,'Tipo de Descuento'!$B$3:$C$8,2,0),0))</f>
        <v/>
      </c>
      <c r="AD36" s="6" t="str">
        <f>IF(Input!BA53=0,"",+Input!M53)</f>
        <v/>
      </c>
      <c r="AE36" s="6" t="str">
        <f>IF(Input!BA53=0,"",IFERROR(VLOOKUP(Input!N53,'Tipo de Descuento'!$B$3:$C$8,2,0),0))</f>
        <v/>
      </c>
      <c r="AF36" s="6" t="str">
        <f>IF(Input!BA53=0,"",+Input!O53)</f>
        <v/>
      </c>
      <c r="AG36" s="6" t="str">
        <f>IF(Input!BA53=0,"",IFERROR(VLOOKUP(Input!P53,'Tipo de Descuento'!$B$3:$C$8,2,0),0))</f>
        <v/>
      </c>
      <c r="AH36" s="6" t="str">
        <f>IF(Input!BA53=0,"",+Input!Q53)</f>
        <v/>
      </c>
      <c r="AI36" s="6" t="str">
        <f>IF(Input!BA53=0,"",IFERROR(VLOOKUP(Input!R53,'Tipo de Descuento'!$B$3:$C$8,2,0),0))</f>
        <v/>
      </c>
      <c r="AJ36" s="6" t="str">
        <f>IF(Input!BA53=0,"",+Input!S53)</f>
        <v/>
      </c>
      <c r="AK36" s="6" t="str">
        <f>IF(Input!BA53=0,"",IFERROR(VLOOKUP(Input!T53,'Tipo de Descuento'!$B$3:$C$8,2,0),0))</f>
        <v/>
      </c>
      <c r="AL36" s="6" t="str">
        <f>IF(Input!BA53=0,"",+Input!U53)</f>
        <v/>
      </c>
      <c r="AM36" s="6"/>
      <c r="AN36" s="6"/>
      <c r="AO36" s="6"/>
      <c r="AP36" s="7" t="str">
        <f>IF(Input!$BA$22=0,"",+Input!V53)</f>
        <v/>
      </c>
      <c r="AQ36" s="7" t="str">
        <f>IF(Input!$BA$22=0,"",+Input!W53)</f>
        <v/>
      </c>
      <c r="AR36" s="7" t="str">
        <f>IF(Input!$BA$22=0,"",+Input!X53)</f>
        <v/>
      </c>
      <c r="AS36" s="7" t="str">
        <f>IF(Input!$BA$22=0,"",+Input!Y53)</f>
        <v/>
      </c>
      <c r="AT36" s="7" t="str">
        <f>IF(Input!$BA$22=0,"",+Input!Z53)</f>
        <v/>
      </c>
      <c r="AU36" s="7" t="str">
        <f>IF(Input!$BA$22=0,"",+Input!AA53)</f>
        <v/>
      </c>
      <c r="AV36" s="7" t="str">
        <f>IF(Input!$BA$22=0,"",+Input!AB53)</f>
        <v/>
      </c>
      <c r="AW36" s="7" t="str">
        <f>IF(Input!$BA$22=0,"",+Input!AC53)</f>
        <v/>
      </c>
      <c r="AX36" s="7" t="str">
        <f>IF(Input!$BA$22=0,"",+Input!AD53)</f>
        <v/>
      </c>
      <c r="AY36" s="7" t="str">
        <f>IF(Input!$BA$22=0,"",+Input!AE53)</f>
        <v/>
      </c>
      <c r="AZ36" s="7" t="str">
        <f>IF(Input!$BA$22=0,"",+Input!AF53)</f>
        <v/>
      </c>
      <c r="BA36" s="7" t="str">
        <f>IF(Input!$BA$22=0,"",+Input!AG53)</f>
        <v/>
      </c>
      <c r="BB36" s="7" t="str">
        <f>IF(Input!$BA$22=0,"",+Input!AH53)</f>
        <v/>
      </c>
      <c r="BC36" s="7" t="str">
        <f>IF(Input!$BA$22=0,"",+Input!AI53)</f>
        <v/>
      </c>
      <c r="BD36" s="7" t="str">
        <f>IF(Input!$BA$22=0,"",+Input!AJ53)</f>
        <v/>
      </c>
      <c r="BE36" s="7" t="str">
        <f>IF(Input!$BA$22=0,"",+Input!AK53)</f>
        <v/>
      </c>
      <c r="BF36" s="7" t="str">
        <f>IF(Input!$BA$22=0,"",+Input!AL53)</f>
        <v/>
      </c>
      <c r="BG36" s="7" t="str">
        <f>IF(Input!$BA$22=0,"",+Input!AM53)</f>
        <v/>
      </c>
      <c r="BH36" s="7" t="str">
        <f>IF(Input!$BA$22=0,"",+Input!AN53)</f>
        <v/>
      </c>
      <c r="BI36" s="7" t="str">
        <f>IF(Input!$BA$22=0,"",+Input!AO53)</f>
        <v/>
      </c>
      <c r="BJ36" s="7" t="str">
        <f>IF(Input!$BA$22=0,"",+Input!AP53)</f>
        <v/>
      </c>
      <c r="BK36" s="7" t="str">
        <f>IF(Input!$BA$22=0,"",+Input!AQ53)</f>
        <v/>
      </c>
      <c r="BL36" s="7" t="str">
        <f>IF(Input!$BA$22=0,"",+Input!AR53)</f>
        <v/>
      </c>
      <c r="BM36" s="7" t="str">
        <f>IF(Input!$BA$22=0,"",+Input!AS53)</f>
        <v/>
      </c>
      <c r="BN36" s="7" t="str">
        <f>IF(Input!$BA$22=0,"",+Input!AT53)</f>
        <v/>
      </c>
      <c r="BO36" s="7" t="str">
        <f>IF(Input!$BA$22=0,"",+Input!AU53)</f>
        <v/>
      </c>
      <c r="BP36" s="7" t="str">
        <f>IF(Input!$BA$22=0,"",+Input!AV53)</f>
        <v/>
      </c>
      <c r="BQ36" s="7" t="str">
        <f>IF(Input!$BA$22=0,"",+Input!AW53)</f>
        <v/>
      </c>
      <c r="BR36" s="7" t="str">
        <f>IF(Input!$BA$22=0,"",+Input!AX53)</f>
        <v/>
      </c>
      <c r="BS36" s="7" t="str">
        <f>IF(Input!$BA$22=0,"",+Input!AY53)</f>
        <v/>
      </c>
      <c r="BT36" s="7" t="str">
        <f>IF(Input!$BA$22=0,"",+Input!AZ53)</f>
        <v/>
      </c>
      <c r="BU36" s="6" t="str">
        <f>IF(Input!BA53=0,"",SUM(AP36:BT36))</f>
        <v/>
      </c>
    </row>
    <row r="37" spans="1:73" ht="15.75" customHeight="1">
      <c r="A37" s="6" t="str">
        <f>IF(Input!BA54=0,"",+Input!$BQ$18)</f>
        <v/>
      </c>
      <c r="B37" s="6" t="str">
        <f>IF(Input!BA54=0,"",IFERROR(VLOOKUP(Input!$C$8,Cliente!$B$3:$C$822,2,0),0))</f>
        <v/>
      </c>
      <c r="C37" s="6" t="str">
        <f>IF(Input!BA54=0,"",IFERROR(VLOOKUP(Input!$C$7,Anunciante!$B$3:$C$364,2,0),0))</f>
        <v/>
      </c>
      <c r="D37" s="6" t="str">
        <f>IF(Input!BA54=0,"",IFERROR(VLOOKUP(Input!$C$9,Producto!$B$3:$C$200,2,0),0))</f>
        <v/>
      </c>
      <c r="E37" s="10" t="str">
        <f>IF(Input!BA54=0,"",IFERROR(VLOOKUP(Input!$C$10,Campaña!$B$3:$C$32,2,0),0))</f>
        <v/>
      </c>
      <c r="F37" t="str">
        <f>IF(Input!BA54=0,"",+Input!$C$11)</f>
        <v/>
      </c>
      <c r="G37" s="6" t="str">
        <f>IF(Input!BA54=0,"",+Input!$C$12)</f>
        <v/>
      </c>
      <c r="H37" t="str">
        <f>IF(Input!BA54=0,"",IFERROR(VLOOKUP(Input!$G$7,TipoMedio!$B$3:$C$30,2,0),0))</f>
        <v/>
      </c>
      <c r="I37" s="37" t="str">
        <f>IF(Input!BA54=0,"",+Input!$G$8)</f>
        <v/>
      </c>
      <c r="J37" s="37" t="str">
        <f>IF(Input!BA54=0,"",+Input!$G$9)</f>
        <v/>
      </c>
      <c r="K37" s="37" t="str">
        <f>IF(Input!BA54=0,"",+Input!$G$10)</f>
        <v/>
      </c>
      <c r="L37" s="5" t="str">
        <f>IF(Input!BA54=0,"",IFERROR(VLOOKUP(Input!$G$11,'Condicion de Pago'!$B$3:$C$20,2,0),0))</f>
        <v/>
      </c>
      <c r="M37" s="5" t="str">
        <f>IF(Input!BA54=0,"",+Input!$G$13)</f>
        <v/>
      </c>
      <c r="N37" s="5" t="str">
        <f>IF(Input!BA54=0,"",IFERROR(VLOOKUP(Input!$G$12,Moneda!$B$3:$C$7,2,0),0))</f>
        <v/>
      </c>
      <c r="O37" s="8" t="str">
        <f>IF(Input!BA54=0,"",+Input!$C$14)</f>
        <v/>
      </c>
      <c r="P37" s="5" t="str">
        <f>IF(Input!BA54=0,"",+Input!#REF!)</f>
        <v/>
      </c>
      <c r="Q37" s="5" t="str">
        <f>IF(Input!BA54=0,"",+Input!$C$16)</f>
        <v/>
      </c>
      <c r="R37" s="6" t="str">
        <f>IF(Input!BA54=0,"",IFERROR(VLOOKUP(Input!B54,Medio!$A$3:$D$1600,3,0),0))</f>
        <v/>
      </c>
      <c r="S37" s="6" t="str">
        <f>IF(Input!BA54=0,"",IFERROR(INDEX(Proveedor!$B$3:$B$2036, MATCH(Input!C54,Proveedor!$C$3:$C$2036,0)),0))</f>
        <v/>
      </c>
      <c r="T37" s="6" t="str">
        <f>IF(Input!BA54=0,"",IFERROR(INDEX(Programas!$B$3:$B$150, MATCH(Input!D54,Programas!$C$3:$C$150,0)),0))</f>
        <v/>
      </c>
      <c r="U37" s="9"/>
      <c r="V37" s="6" t="str">
        <f>IF(Input!BA54=0,"",+Input!D54)</f>
        <v/>
      </c>
      <c r="W37" s="6" t="str">
        <f>IF(Input!BA54=0,"",+Input!E54)</f>
        <v/>
      </c>
      <c r="X37" s="6" t="str">
        <f>IF(Input!BA54=0,"",+Input!F54)</f>
        <v/>
      </c>
      <c r="Y37" s="6"/>
      <c r="Z37" s="6" t="str">
        <f>IF(Input!BA54=0,"",+Input!G54)</f>
        <v/>
      </c>
      <c r="AA37" s="6" t="str">
        <f>IF(Input!BA54=0,"",+Input!I54)</f>
        <v/>
      </c>
      <c r="AB37" s="9" t="str">
        <f>IF(Input!BA54=0,"",+Input!K54)</f>
        <v/>
      </c>
      <c r="AC37" s="6" t="str">
        <f>IF(Input!BA54=0,"",IFERROR(VLOOKUP(Input!L54,'Tipo de Descuento'!$B$3:$C$8,2,0),0))</f>
        <v/>
      </c>
      <c r="AD37" s="6" t="str">
        <f>IF(Input!BA54=0,"",+Input!M54)</f>
        <v/>
      </c>
      <c r="AE37" s="6" t="str">
        <f>IF(Input!BA54=0,"",IFERROR(VLOOKUP(Input!N54,'Tipo de Descuento'!$B$3:$C$8,2,0),0))</f>
        <v/>
      </c>
      <c r="AF37" s="6" t="str">
        <f>IF(Input!BA54=0,"",+Input!O54)</f>
        <v/>
      </c>
      <c r="AG37" s="6" t="str">
        <f>IF(Input!BA54=0,"",IFERROR(VLOOKUP(Input!P54,'Tipo de Descuento'!$B$3:$C$8,2,0),0))</f>
        <v/>
      </c>
      <c r="AH37" s="6" t="str">
        <f>IF(Input!BA54=0,"",+Input!Q54)</f>
        <v/>
      </c>
      <c r="AI37" s="6" t="str">
        <f>IF(Input!BA54=0,"",IFERROR(VLOOKUP(Input!R54,'Tipo de Descuento'!$B$3:$C$8,2,0),0))</f>
        <v/>
      </c>
      <c r="AJ37" s="6" t="str">
        <f>IF(Input!BA54=0,"",+Input!S54)</f>
        <v/>
      </c>
      <c r="AK37" s="6" t="str">
        <f>IF(Input!BA54=0,"",IFERROR(VLOOKUP(Input!T54,'Tipo de Descuento'!$B$3:$C$8,2,0),0))</f>
        <v/>
      </c>
      <c r="AL37" s="6" t="str">
        <f>IF(Input!BA54=0,"",+Input!U54)</f>
        <v/>
      </c>
      <c r="AM37" s="6"/>
      <c r="AN37" s="6"/>
      <c r="AO37" s="6"/>
      <c r="AP37" s="7" t="str">
        <f>IF(Input!$BA$22=0,"",+Input!V54)</f>
        <v/>
      </c>
      <c r="AQ37" s="7" t="str">
        <f>IF(Input!$BA$22=0,"",+Input!W54)</f>
        <v/>
      </c>
      <c r="AR37" s="7" t="str">
        <f>IF(Input!$BA$22=0,"",+Input!X54)</f>
        <v/>
      </c>
      <c r="AS37" s="7" t="str">
        <f>IF(Input!$BA$22=0,"",+Input!Y54)</f>
        <v/>
      </c>
      <c r="AT37" s="7" t="str">
        <f>IF(Input!$BA$22=0,"",+Input!Z54)</f>
        <v/>
      </c>
      <c r="AU37" s="7" t="str">
        <f>IF(Input!$BA$22=0,"",+Input!AA54)</f>
        <v/>
      </c>
      <c r="AV37" s="7" t="str">
        <f>IF(Input!$BA$22=0,"",+Input!AB54)</f>
        <v/>
      </c>
      <c r="AW37" s="7" t="str">
        <f>IF(Input!$BA$22=0,"",+Input!AC54)</f>
        <v/>
      </c>
      <c r="AX37" s="7" t="str">
        <f>IF(Input!$BA$22=0,"",+Input!AD54)</f>
        <v/>
      </c>
      <c r="AY37" s="7" t="str">
        <f>IF(Input!$BA$22=0,"",+Input!AE54)</f>
        <v/>
      </c>
      <c r="AZ37" s="7" t="str">
        <f>IF(Input!$BA$22=0,"",+Input!AF54)</f>
        <v/>
      </c>
      <c r="BA37" s="7" t="str">
        <f>IF(Input!$BA$22=0,"",+Input!AG54)</f>
        <v/>
      </c>
      <c r="BB37" s="7" t="str">
        <f>IF(Input!$BA$22=0,"",+Input!AH54)</f>
        <v/>
      </c>
      <c r="BC37" s="7" t="str">
        <f>IF(Input!$BA$22=0,"",+Input!AI54)</f>
        <v/>
      </c>
      <c r="BD37" s="7" t="str">
        <f>IF(Input!$BA$22=0,"",+Input!AJ54)</f>
        <v/>
      </c>
      <c r="BE37" s="7" t="str">
        <f>IF(Input!$BA$22=0,"",+Input!AK54)</f>
        <v/>
      </c>
      <c r="BF37" s="7" t="str">
        <f>IF(Input!$BA$22=0,"",+Input!AL54)</f>
        <v/>
      </c>
      <c r="BG37" s="7" t="str">
        <f>IF(Input!$BA$22=0,"",+Input!AM54)</f>
        <v/>
      </c>
      <c r="BH37" s="7" t="str">
        <f>IF(Input!$BA$22=0,"",+Input!AN54)</f>
        <v/>
      </c>
      <c r="BI37" s="7" t="str">
        <f>IF(Input!$BA$22=0,"",+Input!AO54)</f>
        <v/>
      </c>
      <c r="BJ37" s="7" t="str">
        <f>IF(Input!$BA$22=0,"",+Input!AP54)</f>
        <v/>
      </c>
      <c r="BK37" s="7" t="str">
        <f>IF(Input!$BA$22=0,"",+Input!AQ54)</f>
        <v/>
      </c>
      <c r="BL37" s="7" t="str">
        <f>IF(Input!$BA$22=0,"",+Input!AR54)</f>
        <v/>
      </c>
      <c r="BM37" s="7" t="str">
        <f>IF(Input!$BA$22=0,"",+Input!AS54)</f>
        <v/>
      </c>
      <c r="BN37" s="7" t="str">
        <f>IF(Input!$BA$22=0,"",+Input!AT54)</f>
        <v/>
      </c>
      <c r="BO37" s="7" t="str">
        <f>IF(Input!$BA$22=0,"",+Input!AU54)</f>
        <v/>
      </c>
      <c r="BP37" s="7" t="str">
        <f>IF(Input!$BA$22=0,"",+Input!AV54)</f>
        <v/>
      </c>
      <c r="BQ37" s="7" t="str">
        <f>IF(Input!$BA$22=0,"",+Input!AW54)</f>
        <v/>
      </c>
      <c r="BR37" s="7" t="str">
        <f>IF(Input!$BA$22=0,"",+Input!AX54)</f>
        <v/>
      </c>
      <c r="BS37" s="7" t="str">
        <f>IF(Input!$BA$22=0,"",+Input!AY54)</f>
        <v/>
      </c>
      <c r="BT37" s="7" t="str">
        <f>IF(Input!$BA$22=0,"",+Input!AZ54)</f>
        <v/>
      </c>
      <c r="BU37" s="6" t="str">
        <f>IF(Input!BA54=0,"",SUM(AP37:BT37))</f>
        <v/>
      </c>
    </row>
    <row r="38" spans="1:73" ht="15.75" customHeight="1">
      <c r="A38" s="6" t="str">
        <f>IF(Input!BA55=0,"",+Input!$BQ$18)</f>
        <v/>
      </c>
      <c r="B38" s="6" t="str">
        <f>IF(Input!BA55=0,"",IFERROR(VLOOKUP(Input!$C$8,Cliente!$B$3:$C$822,2,0),0))</f>
        <v/>
      </c>
      <c r="C38" s="6" t="str">
        <f>IF(Input!BA55=0,"",IFERROR(VLOOKUP(Input!$C$7,Anunciante!$B$3:$C$364,2,0),0))</f>
        <v/>
      </c>
      <c r="D38" s="6" t="str">
        <f>IF(Input!BA55=0,"",IFERROR(VLOOKUP(Input!$C$9,Producto!$B$3:$C$200,2,0),0))</f>
        <v/>
      </c>
      <c r="E38" s="10" t="str">
        <f>IF(Input!BA55=0,"",IFERROR(VLOOKUP(Input!$C$10,Campaña!$B$3:$C$32,2,0),0))</f>
        <v/>
      </c>
      <c r="F38" t="str">
        <f>IF(Input!BA55=0,"",+Input!$C$11)</f>
        <v/>
      </c>
      <c r="G38" s="6" t="str">
        <f>IF(Input!BA55=0,"",+Input!$C$12)</f>
        <v/>
      </c>
      <c r="H38" t="str">
        <f>IF(Input!BA55=0,"",IFERROR(VLOOKUP(Input!$G$7,TipoMedio!$B$3:$C$30,2,0),0))</f>
        <v/>
      </c>
      <c r="I38" s="37" t="str">
        <f>IF(Input!BA55=0,"",+Input!$G$8)</f>
        <v/>
      </c>
      <c r="J38" s="37" t="str">
        <f>IF(Input!BA55=0,"",+Input!$G$9)</f>
        <v/>
      </c>
      <c r="K38" s="37" t="str">
        <f>IF(Input!BA55=0,"",+Input!$G$10)</f>
        <v/>
      </c>
      <c r="L38" s="5" t="str">
        <f>IF(Input!BA55=0,"",IFERROR(VLOOKUP(Input!$G$11,'Condicion de Pago'!$B$3:$C$20,2,0),0))</f>
        <v/>
      </c>
      <c r="M38" s="5" t="str">
        <f>IF(Input!BA55=0,"",+Input!$G$13)</f>
        <v/>
      </c>
      <c r="N38" s="5" t="str">
        <f>IF(Input!BA55=0,"",IFERROR(VLOOKUP(Input!$G$12,Moneda!$B$3:$C$7,2,0),0))</f>
        <v/>
      </c>
      <c r="O38" s="8" t="str">
        <f>IF(Input!BA55=0,"",+Input!$C$14)</f>
        <v/>
      </c>
      <c r="P38" s="5" t="str">
        <f>IF(Input!BA55=0,"",+Input!#REF!)</f>
        <v/>
      </c>
      <c r="Q38" s="5" t="str">
        <f>IF(Input!BA55=0,"",+Input!$C$16)</f>
        <v/>
      </c>
      <c r="R38" s="6" t="str">
        <f>IF(Input!BA55=0,"",IFERROR(VLOOKUP(Input!B55,Medio!$A$3:$D$1600,3,0),0))</f>
        <v/>
      </c>
      <c r="S38" s="6" t="str">
        <f>IF(Input!BA55=0,"",IFERROR(INDEX(Proveedor!$B$3:$B$2036, MATCH(Input!C55,Proveedor!$C$3:$C$2036,0)),0))</f>
        <v/>
      </c>
      <c r="T38" s="6" t="str">
        <f>IF(Input!BA55=0,"",IFERROR(INDEX(Programas!$B$3:$B$150, MATCH(Input!D55,Programas!$C$3:$C$150,0)),0))</f>
        <v/>
      </c>
      <c r="U38" s="9"/>
      <c r="V38" s="6" t="str">
        <f>IF(Input!BA55=0,"",+Input!D55)</f>
        <v/>
      </c>
      <c r="W38" s="6" t="str">
        <f>IF(Input!BA55=0,"",+Input!E55)</f>
        <v/>
      </c>
      <c r="X38" s="6" t="str">
        <f>IF(Input!BA55=0,"",+Input!F55)</f>
        <v/>
      </c>
      <c r="Y38" s="6"/>
      <c r="Z38" s="6" t="str">
        <f>IF(Input!BA55=0,"",+Input!G55)</f>
        <v/>
      </c>
      <c r="AA38" s="6" t="str">
        <f>IF(Input!BA55=0,"",+Input!I55)</f>
        <v/>
      </c>
      <c r="AB38" s="9" t="str">
        <f>IF(Input!BA55=0,"",+Input!K55)</f>
        <v/>
      </c>
      <c r="AC38" s="6" t="str">
        <f>IF(Input!BA55=0,"",IFERROR(VLOOKUP(Input!L55,'Tipo de Descuento'!$B$3:$C$8,2,0),0))</f>
        <v/>
      </c>
      <c r="AD38" s="6" t="str">
        <f>IF(Input!BA55=0,"",+Input!M55)</f>
        <v/>
      </c>
      <c r="AE38" s="6" t="str">
        <f>IF(Input!BA55=0,"",IFERROR(VLOOKUP(Input!N55,'Tipo de Descuento'!$B$3:$C$8,2,0),0))</f>
        <v/>
      </c>
      <c r="AF38" s="6" t="str">
        <f>IF(Input!BA55=0,"",+Input!O55)</f>
        <v/>
      </c>
      <c r="AG38" s="6" t="str">
        <f>IF(Input!BA55=0,"",IFERROR(VLOOKUP(Input!P55,'Tipo de Descuento'!$B$3:$C$8,2,0),0))</f>
        <v/>
      </c>
      <c r="AH38" s="6" t="str">
        <f>IF(Input!BA55=0,"",+Input!Q55)</f>
        <v/>
      </c>
      <c r="AI38" s="6" t="str">
        <f>IF(Input!BA55=0,"",IFERROR(VLOOKUP(Input!R55,'Tipo de Descuento'!$B$3:$C$8,2,0),0))</f>
        <v/>
      </c>
      <c r="AJ38" s="6" t="str">
        <f>IF(Input!BA55=0,"",+Input!S55)</f>
        <v/>
      </c>
      <c r="AK38" s="6" t="str">
        <f>IF(Input!BA55=0,"",IFERROR(VLOOKUP(Input!T55,'Tipo de Descuento'!$B$3:$C$8,2,0),0))</f>
        <v/>
      </c>
      <c r="AL38" s="6" t="str">
        <f>IF(Input!BA55=0,"",+Input!U55)</f>
        <v/>
      </c>
      <c r="AM38" s="6"/>
      <c r="AN38" s="6"/>
      <c r="AO38" s="6"/>
      <c r="AP38" s="7" t="str">
        <f>IF(Input!$BA$22=0,"",+Input!V55)</f>
        <v/>
      </c>
      <c r="AQ38" s="7" t="str">
        <f>IF(Input!$BA$22=0,"",+Input!W55)</f>
        <v/>
      </c>
      <c r="AR38" s="7" t="str">
        <f>IF(Input!$BA$22=0,"",+Input!X55)</f>
        <v/>
      </c>
      <c r="AS38" s="7" t="str">
        <f>IF(Input!$BA$22=0,"",+Input!Y55)</f>
        <v/>
      </c>
      <c r="AT38" s="7" t="str">
        <f>IF(Input!$BA$22=0,"",+Input!Z55)</f>
        <v/>
      </c>
      <c r="AU38" s="7" t="str">
        <f>IF(Input!$BA$22=0,"",+Input!AA55)</f>
        <v/>
      </c>
      <c r="AV38" s="7" t="str">
        <f>IF(Input!$BA$22=0,"",+Input!AB55)</f>
        <v/>
      </c>
      <c r="AW38" s="7" t="str">
        <f>IF(Input!$BA$22=0,"",+Input!AC55)</f>
        <v/>
      </c>
      <c r="AX38" s="7" t="str">
        <f>IF(Input!$BA$22=0,"",+Input!AD55)</f>
        <v/>
      </c>
      <c r="AY38" s="7" t="str">
        <f>IF(Input!$BA$22=0,"",+Input!AE55)</f>
        <v/>
      </c>
      <c r="AZ38" s="7" t="str">
        <f>IF(Input!$BA$22=0,"",+Input!AF55)</f>
        <v/>
      </c>
      <c r="BA38" s="7" t="str">
        <f>IF(Input!$BA$22=0,"",+Input!AG55)</f>
        <v/>
      </c>
      <c r="BB38" s="7" t="str">
        <f>IF(Input!$BA$22=0,"",+Input!AH55)</f>
        <v/>
      </c>
      <c r="BC38" s="7" t="str">
        <f>IF(Input!$BA$22=0,"",+Input!AI55)</f>
        <v/>
      </c>
      <c r="BD38" s="7" t="str">
        <f>IF(Input!$BA$22=0,"",+Input!AJ55)</f>
        <v/>
      </c>
      <c r="BE38" s="7" t="str">
        <f>IF(Input!$BA$22=0,"",+Input!AK55)</f>
        <v/>
      </c>
      <c r="BF38" s="7" t="str">
        <f>IF(Input!$BA$22=0,"",+Input!AL55)</f>
        <v/>
      </c>
      <c r="BG38" s="7" t="str">
        <f>IF(Input!$BA$22=0,"",+Input!AM55)</f>
        <v/>
      </c>
      <c r="BH38" s="7" t="str">
        <f>IF(Input!$BA$22=0,"",+Input!AN55)</f>
        <v/>
      </c>
      <c r="BI38" s="7" t="str">
        <f>IF(Input!$BA$22=0,"",+Input!AO55)</f>
        <v/>
      </c>
      <c r="BJ38" s="7" t="str">
        <f>IF(Input!$BA$22=0,"",+Input!AP55)</f>
        <v/>
      </c>
      <c r="BK38" s="7" t="str">
        <f>IF(Input!$BA$22=0,"",+Input!AQ55)</f>
        <v/>
      </c>
      <c r="BL38" s="7" t="str">
        <f>IF(Input!$BA$22=0,"",+Input!AR55)</f>
        <v/>
      </c>
      <c r="BM38" s="7" t="str">
        <f>IF(Input!$BA$22=0,"",+Input!AS55)</f>
        <v/>
      </c>
      <c r="BN38" s="7" t="str">
        <f>IF(Input!$BA$22=0,"",+Input!AT55)</f>
        <v/>
      </c>
      <c r="BO38" s="7" t="str">
        <f>IF(Input!$BA$22=0,"",+Input!AU55)</f>
        <v/>
      </c>
      <c r="BP38" s="7" t="str">
        <f>IF(Input!$BA$22=0,"",+Input!AV55)</f>
        <v/>
      </c>
      <c r="BQ38" s="7" t="str">
        <f>IF(Input!$BA$22=0,"",+Input!AW55)</f>
        <v/>
      </c>
      <c r="BR38" s="7" t="str">
        <f>IF(Input!$BA$22=0,"",+Input!AX55)</f>
        <v/>
      </c>
      <c r="BS38" s="7" t="str">
        <f>IF(Input!$BA$22=0,"",+Input!AY55)</f>
        <v/>
      </c>
      <c r="BT38" s="7" t="str">
        <f>IF(Input!$BA$22=0,"",+Input!AZ55)</f>
        <v/>
      </c>
      <c r="BU38" s="6" t="str">
        <f>IF(Input!BA55=0,"",SUM(AP38:BT38))</f>
        <v/>
      </c>
    </row>
    <row r="39" spans="1:73" ht="15.75" customHeight="1">
      <c r="A39" s="6" t="str">
        <f>IF(Input!BA56=0,"",+Input!$BQ$18)</f>
        <v/>
      </c>
      <c r="B39" s="6" t="str">
        <f>IF(Input!BA56=0,"",IFERROR(VLOOKUP(Input!$C$8,Cliente!$B$3:$C$822,2,0),0))</f>
        <v/>
      </c>
      <c r="C39" s="6" t="str">
        <f>IF(Input!BA56=0,"",IFERROR(VLOOKUP(Input!$C$7,Anunciante!$B$3:$C$364,2,0),0))</f>
        <v/>
      </c>
      <c r="D39" s="6" t="str">
        <f>IF(Input!BA56=0,"",IFERROR(VLOOKUP(Input!$C$9,Producto!$B$3:$C$200,2,0),0))</f>
        <v/>
      </c>
      <c r="E39" s="10" t="str">
        <f>IF(Input!BA56=0,"",IFERROR(VLOOKUP(Input!$C$10,Campaña!$B$3:$C$32,2,0),0))</f>
        <v/>
      </c>
      <c r="F39" t="str">
        <f>IF(Input!BA56=0,"",+Input!$C$11)</f>
        <v/>
      </c>
      <c r="G39" s="6" t="str">
        <f>IF(Input!BA56=0,"",+Input!$C$12)</f>
        <v/>
      </c>
      <c r="H39" t="str">
        <f>IF(Input!BA56=0,"",IFERROR(VLOOKUP(Input!$G$7,TipoMedio!$B$3:$C$30,2,0),0))</f>
        <v/>
      </c>
      <c r="I39" s="37" t="str">
        <f>IF(Input!BA56=0,"",+Input!$G$8)</f>
        <v/>
      </c>
      <c r="J39" s="37" t="str">
        <f>IF(Input!BA56=0,"",+Input!$G$9)</f>
        <v/>
      </c>
      <c r="K39" s="37" t="str">
        <f>IF(Input!BA56=0,"",+Input!$G$10)</f>
        <v/>
      </c>
      <c r="L39" s="5" t="str">
        <f>IF(Input!BA56=0,"",IFERROR(VLOOKUP(Input!$G$11,'Condicion de Pago'!$B$3:$C$20,2,0),0))</f>
        <v/>
      </c>
      <c r="M39" s="5" t="str">
        <f>IF(Input!BA56=0,"",+Input!$G$13)</f>
        <v/>
      </c>
      <c r="N39" s="5" t="str">
        <f>IF(Input!BA56=0,"",IFERROR(VLOOKUP(Input!$G$12,Moneda!$B$3:$C$7,2,0),0))</f>
        <v/>
      </c>
      <c r="O39" s="8" t="str">
        <f>IF(Input!BA56=0,"",+Input!$C$14)</f>
        <v/>
      </c>
      <c r="P39" s="5" t="str">
        <f>IF(Input!BA56=0,"",+Input!#REF!)</f>
        <v/>
      </c>
      <c r="Q39" s="5" t="str">
        <f>IF(Input!BA56=0,"",+Input!$C$16)</f>
        <v/>
      </c>
      <c r="R39" s="6" t="str">
        <f>IF(Input!BA56=0,"",IFERROR(VLOOKUP(Input!B56,Medio!$A$3:$D$1600,3,0),0))</f>
        <v/>
      </c>
      <c r="S39" s="6" t="str">
        <f>IF(Input!BA56=0,"",IFERROR(INDEX(Proveedor!$B$3:$B$2036, MATCH(Input!C56,Proveedor!$C$3:$C$2036,0)),0))</f>
        <v/>
      </c>
      <c r="T39" s="6" t="str">
        <f>IF(Input!BA56=0,"",IFERROR(INDEX(Programas!$B$3:$B$150, MATCH(Input!D56,Programas!$C$3:$C$150,0)),0))</f>
        <v/>
      </c>
      <c r="U39" s="9"/>
      <c r="V39" s="6" t="str">
        <f>IF(Input!BA56=0,"",+Input!D56)</f>
        <v/>
      </c>
      <c r="W39" s="6" t="str">
        <f>IF(Input!BA56=0,"",+Input!E56)</f>
        <v/>
      </c>
      <c r="X39" s="6" t="str">
        <f>IF(Input!BA56=0,"",+Input!F56)</f>
        <v/>
      </c>
      <c r="Y39" s="6"/>
      <c r="Z39" s="6" t="str">
        <f>IF(Input!BA56=0,"",+Input!G56)</f>
        <v/>
      </c>
      <c r="AA39" s="6" t="str">
        <f>IF(Input!BA56=0,"",+Input!I56)</f>
        <v/>
      </c>
      <c r="AB39" s="9" t="str">
        <f>IF(Input!BA56=0,"",+Input!K56)</f>
        <v/>
      </c>
      <c r="AC39" s="6" t="str">
        <f>IF(Input!BA56=0,"",IFERROR(VLOOKUP(Input!L56,'Tipo de Descuento'!$B$3:$C$8,2,0),0))</f>
        <v/>
      </c>
      <c r="AD39" s="6" t="str">
        <f>IF(Input!BA56=0,"",+Input!M56)</f>
        <v/>
      </c>
      <c r="AE39" s="6" t="str">
        <f>IF(Input!BA56=0,"",IFERROR(VLOOKUP(Input!N56,'Tipo de Descuento'!$B$3:$C$8,2,0),0))</f>
        <v/>
      </c>
      <c r="AF39" s="6" t="str">
        <f>IF(Input!BA56=0,"",+Input!O56)</f>
        <v/>
      </c>
      <c r="AG39" s="6" t="str">
        <f>IF(Input!BA56=0,"",IFERROR(VLOOKUP(Input!P56,'Tipo de Descuento'!$B$3:$C$8,2,0),0))</f>
        <v/>
      </c>
      <c r="AH39" s="6" t="str">
        <f>IF(Input!BA56=0,"",+Input!Q56)</f>
        <v/>
      </c>
      <c r="AI39" s="6" t="str">
        <f>IF(Input!BA56=0,"",IFERROR(VLOOKUP(Input!R56,'Tipo de Descuento'!$B$3:$C$8,2,0),0))</f>
        <v/>
      </c>
      <c r="AJ39" s="6" t="str">
        <f>IF(Input!BA56=0,"",+Input!S56)</f>
        <v/>
      </c>
      <c r="AK39" s="6" t="str">
        <f>IF(Input!BA56=0,"",IFERROR(VLOOKUP(Input!T56,'Tipo de Descuento'!$B$3:$C$8,2,0),0))</f>
        <v/>
      </c>
      <c r="AL39" s="6" t="str">
        <f>IF(Input!BA56=0,"",+Input!U56)</f>
        <v/>
      </c>
      <c r="AM39" s="6"/>
      <c r="AN39" s="6"/>
      <c r="AO39" s="6"/>
      <c r="AP39" s="7" t="str">
        <f>IF(Input!$BA$22=0,"",+Input!V56)</f>
        <v/>
      </c>
      <c r="AQ39" s="7" t="str">
        <f>IF(Input!$BA$22=0,"",+Input!W56)</f>
        <v/>
      </c>
      <c r="AR39" s="7" t="str">
        <f>IF(Input!$BA$22=0,"",+Input!X56)</f>
        <v/>
      </c>
      <c r="AS39" s="7" t="str">
        <f>IF(Input!$BA$22=0,"",+Input!Y56)</f>
        <v/>
      </c>
      <c r="AT39" s="7" t="str">
        <f>IF(Input!$BA$22=0,"",+Input!Z56)</f>
        <v/>
      </c>
      <c r="AU39" s="7" t="str">
        <f>IF(Input!$BA$22=0,"",+Input!AA56)</f>
        <v/>
      </c>
      <c r="AV39" s="7" t="str">
        <f>IF(Input!$BA$22=0,"",+Input!AB56)</f>
        <v/>
      </c>
      <c r="AW39" s="7" t="str">
        <f>IF(Input!$BA$22=0,"",+Input!AC56)</f>
        <v/>
      </c>
      <c r="AX39" s="7" t="str">
        <f>IF(Input!$BA$22=0,"",+Input!AD56)</f>
        <v/>
      </c>
      <c r="AY39" s="7" t="str">
        <f>IF(Input!$BA$22=0,"",+Input!AE56)</f>
        <v/>
      </c>
      <c r="AZ39" s="7" t="str">
        <f>IF(Input!$BA$22=0,"",+Input!AF56)</f>
        <v/>
      </c>
      <c r="BA39" s="7" t="str">
        <f>IF(Input!$BA$22=0,"",+Input!AG56)</f>
        <v/>
      </c>
      <c r="BB39" s="7" t="str">
        <f>IF(Input!$BA$22=0,"",+Input!AH56)</f>
        <v/>
      </c>
      <c r="BC39" s="7" t="str">
        <f>IF(Input!$BA$22=0,"",+Input!AI56)</f>
        <v/>
      </c>
      <c r="BD39" s="7" t="str">
        <f>IF(Input!$BA$22=0,"",+Input!AJ56)</f>
        <v/>
      </c>
      <c r="BE39" s="7" t="str">
        <f>IF(Input!$BA$22=0,"",+Input!AK56)</f>
        <v/>
      </c>
      <c r="BF39" s="7" t="str">
        <f>IF(Input!$BA$22=0,"",+Input!AL56)</f>
        <v/>
      </c>
      <c r="BG39" s="7" t="str">
        <f>IF(Input!$BA$22=0,"",+Input!AM56)</f>
        <v/>
      </c>
      <c r="BH39" s="7" t="str">
        <f>IF(Input!$BA$22=0,"",+Input!AN56)</f>
        <v/>
      </c>
      <c r="BI39" s="7" t="str">
        <f>IF(Input!$BA$22=0,"",+Input!AO56)</f>
        <v/>
      </c>
      <c r="BJ39" s="7" t="str">
        <f>IF(Input!$BA$22=0,"",+Input!AP56)</f>
        <v/>
      </c>
      <c r="BK39" s="7" t="str">
        <f>IF(Input!$BA$22=0,"",+Input!AQ56)</f>
        <v/>
      </c>
      <c r="BL39" s="7" t="str">
        <f>IF(Input!$BA$22=0,"",+Input!AR56)</f>
        <v/>
      </c>
      <c r="BM39" s="7" t="str">
        <f>IF(Input!$BA$22=0,"",+Input!AS56)</f>
        <v/>
      </c>
      <c r="BN39" s="7" t="str">
        <f>IF(Input!$BA$22=0,"",+Input!AT56)</f>
        <v/>
      </c>
      <c r="BO39" s="7" t="str">
        <f>IF(Input!$BA$22=0,"",+Input!AU56)</f>
        <v/>
      </c>
      <c r="BP39" s="7" t="str">
        <f>IF(Input!$BA$22=0,"",+Input!AV56)</f>
        <v/>
      </c>
      <c r="BQ39" s="7" t="str">
        <f>IF(Input!$BA$22=0,"",+Input!AW56)</f>
        <v/>
      </c>
      <c r="BR39" s="7" t="str">
        <f>IF(Input!$BA$22=0,"",+Input!AX56)</f>
        <v/>
      </c>
      <c r="BS39" s="7" t="str">
        <f>IF(Input!$BA$22=0,"",+Input!AY56)</f>
        <v/>
      </c>
      <c r="BT39" s="7" t="str">
        <f>IF(Input!$BA$22=0,"",+Input!AZ56)</f>
        <v/>
      </c>
      <c r="BU39" s="6" t="str">
        <f>IF(Input!BA56=0,"",SUM(AP39:BT39))</f>
        <v/>
      </c>
    </row>
    <row r="40" spans="1:73" ht="15.75" customHeight="1">
      <c r="A40" s="6" t="str">
        <f>IF(Input!BA57=0,"",+Input!$BQ$18)</f>
        <v/>
      </c>
      <c r="B40" s="6" t="str">
        <f>IF(Input!BA57=0,"",IFERROR(VLOOKUP(Input!$C$8,Cliente!$B$3:$C$822,2,0),0))</f>
        <v/>
      </c>
      <c r="C40" s="6" t="str">
        <f>IF(Input!BA57=0,"",IFERROR(VLOOKUP(Input!$C$7,Anunciante!$B$3:$C$364,2,0),0))</f>
        <v/>
      </c>
      <c r="D40" s="6" t="str">
        <f>IF(Input!BA57=0,"",IFERROR(VLOOKUP(Input!$C$9,Producto!$B$3:$C$200,2,0),0))</f>
        <v/>
      </c>
      <c r="E40" s="10" t="str">
        <f>IF(Input!BA57=0,"",IFERROR(VLOOKUP(Input!$C$10,Campaña!$B$3:$C$32,2,0),0))</f>
        <v/>
      </c>
      <c r="F40" t="str">
        <f>IF(Input!BA57=0,"",+Input!$C$11)</f>
        <v/>
      </c>
      <c r="G40" s="6" t="str">
        <f>IF(Input!BA57=0,"",+Input!$C$12)</f>
        <v/>
      </c>
      <c r="H40" t="str">
        <f>IF(Input!BA57=0,"",IFERROR(VLOOKUP(Input!$G$7,TipoMedio!$B$3:$C$30,2,0),0))</f>
        <v/>
      </c>
      <c r="I40" s="37" t="str">
        <f>IF(Input!BA57=0,"",+Input!$G$8)</f>
        <v/>
      </c>
      <c r="J40" s="37" t="str">
        <f>IF(Input!BA57=0,"",+Input!$G$9)</f>
        <v/>
      </c>
      <c r="K40" s="37" t="str">
        <f>IF(Input!BA57=0,"",+Input!$G$10)</f>
        <v/>
      </c>
      <c r="L40" s="5" t="str">
        <f>IF(Input!BA57=0,"",IFERROR(VLOOKUP(Input!$G$11,'Condicion de Pago'!$B$3:$C$20,2,0),0))</f>
        <v/>
      </c>
      <c r="M40" s="5" t="str">
        <f>IF(Input!BA57=0,"",+Input!$G$13)</f>
        <v/>
      </c>
      <c r="N40" s="5" t="str">
        <f>IF(Input!BA57=0,"",IFERROR(VLOOKUP(Input!$G$12,Moneda!$B$3:$C$7,2,0),0))</f>
        <v/>
      </c>
      <c r="O40" s="8" t="str">
        <f>IF(Input!BA57=0,"",+Input!$C$14)</f>
        <v/>
      </c>
      <c r="P40" s="5" t="str">
        <f>IF(Input!BA57=0,"",+Input!#REF!)</f>
        <v/>
      </c>
      <c r="Q40" s="5" t="str">
        <f>IF(Input!BA57=0,"",+Input!$C$16)</f>
        <v/>
      </c>
      <c r="R40" s="6" t="str">
        <f>IF(Input!BA57=0,"",IFERROR(VLOOKUP(Input!B57,Medio!$A$3:$D$1600,3,0),0))</f>
        <v/>
      </c>
      <c r="S40" s="6" t="str">
        <f>IF(Input!BA57=0,"",IFERROR(INDEX(Proveedor!$B$3:$B$2036, MATCH(Input!C57,Proveedor!$C$3:$C$2036,0)),0))</f>
        <v/>
      </c>
      <c r="T40" s="6" t="str">
        <f>IF(Input!BA57=0,"",IFERROR(INDEX(Programas!$B$3:$B$150, MATCH(Input!D57,Programas!$C$3:$C$150,0)),0))</f>
        <v/>
      </c>
      <c r="U40" s="9"/>
      <c r="V40" s="6" t="str">
        <f>IF(Input!BA57=0,"",+Input!D57)</f>
        <v/>
      </c>
      <c r="W40" s="6" t="str">
        <f>IF(Input!BA57=0,"",+Input!E57)</f>
        <v/>
      </c>
      <c r="X40" s="6" t="str">
        <f>IF(Input!BA57=0,"",+Input!F57)</f>
        <v/>
      </c>
      <c r="Y40" s="6"/>
      <c r="Z40" s="6" t="str">
        <f>IF(Input!BA57=0,"",+Input!G57)</f>
        <v/>
      </c>
      <c r="AA40" s="6" t="str">
        <f>IF(Input!BA57=0,"",+Input!I57)</f>
        <v/>
      </c>
      <c r="AB40" s="9" t="str">
        <f>IF(Input!BA57=0,"",+Input!K57)</f>
        <v/>
      </c>
      <c r="AC40" s="6" t="str">
        <f>IF(Input!BA57=0,"",IFERROR(VLOOKUP(Input!L57,'Tipo de Descuento'!$B$3:$C$8,2,0),0))</f>
        <v/>
      </c>
      <c r="AD40" s="6" t="str">
        <f>IF(Input!BA57=0,"",+Input!M57)</f>
        <v/>
      </c>
      <c r="AE40" s="6" t="str">
        <f>IF(Input!BA57=0,"",IFERROR(VLOOKUP(Input!N57,'Tipo de Descuento'!$B$3:$C$8,2,0),0))</f>
        <v/>
      </c>
      <c r="AF40" s="6" t="str">
        <f>IF(Input!BA57=0,"",+Input!O57)</f>
        <v/>
      </c>
      <c r="AG40" s="6" t="str">
        <f>IF(Input!BA57=0,"",IFERROR(VLOOKUP(Input!P57,'Tipo de Descuento'!$B$3:$C$8,2,0),0))</f>
        <v/>
      </c>
      <c r="AH40" s="6" t="str">
        <f>IF(Input!BA57=0,"",+Input!Q57)</f>
        <v/>
      </c>
      <c r="AI40" s="6" t="str">
        <f>IF(Input!BA57=0,"",IFERROR(VLOOKUP(Input!R57,'Tipo de Descuento'!$B$3:$C$8,2,0),0))</f>
        <v/>
      </c>
      <c r="AJ40" s="6" t="str">
        <f>IF(Input!BA57=0,"",+Input!S57)</f>
        <v/>
      </c>
      <c r="AK40" s="6" t="str">
        <f>IF(Input!BA57=0,"",IFERROR(VLOOKUP(Input!T57,'Tipo de Descuento'!$B$3:$C$8,2,0),0))</f>
        <v/>
      </c>
      <c r="AL40" s="6" t="str">
        <f>IF(Input!BA57=0,"",+Input!U57)</f>
        <v/>
      </c>
      <c r="AM40" s="6"/>
      <c r="AN40" s="6"/>
      <c r="AO40" s="6"/>
      <c r="AP40" s="7" t="str">
        <f>IF(Input!$BA$22=0,"",+Input!V57)</f>
        <v/>
      </c>
      <c r="AQ40" s="7" t="str">
        <f>IF(Input!$BA$22=0,"",+Input!W57)</f>
        <v/>
      </c>
      <c r="AR40" s="7" t="str">
        <f>IF(Input!$BA$22=0,"",+Input!X57)</f>
        <v/>
      </c>
      <c r="AS40" s="7" t="str">
        <f>IF(Input!$BA$22=0,"",+Input!Y57)</f>
        <v/>
      </c>
      <c r="AT40" s="7" t="str">
        <f>IF(Input!$BA$22=0,"",+Input!Z57)</f>
        <v/>
      </c>
      <c r="AU40" s="7" t="str">
        <f>IF(Input!$BA$22=0,"",+Input!AA57)</f>
        <v/>
      </c>
      <c r="AV40" s="7" t="str">
        <f>IF(Input!$BA$22=0,"",+Input!AB57)</f>
        <v/>
      </c>
      <c r="AW40" s="7" t="str">
        <f>IF(Input!$BA$22=0,"",+Input!AC57)</f>
        <v/>
      </c>
      <c r="AX40" s="7" t="str">
        <f>IF(Input!$BA$22=0,"",+Input!AD57)</f>
        <v/>
      </c>
      <c r="AY40" s="7" t="str">
        <f>IF(Input!$BA$22=0,"",+Input!AE57)</f>
        <v/>
      </c>
      <c r="AZ40" s="7" t="str">
        <f>IF(Input!$BA$22=0,"",+Input!AF57)</f>
        <v/>
      </c>
      <c r="BA40" s="7" t="str">
        <f>IF(Input!$BA$22=0,"",+Input!AG57)</f>
        <v/>
      </c>
      <c r="BB40" s="7" t="str">
        <f>IF(Input!$BA$22=0,"",+Input!AH57)</f>
        <v/>
      </c>
      <c r="BC40" s="7" t="str">
        <f>IF(Input!$BA$22=0,"",+Input!AI57)</f>
        <v/>
      </c>
      <c r="BD40" s="7" t="str">
        <f>IF(Input!$BA$22=0,"",+Input!AJ57)</f>
        <v/>
      </c>
      <c r="BE40" s="7" t="str">
        <f>IF(Input!$BA$22=0,"",+Input!AK57)</f>
        <v/>
      </c>
      <c r="BF40" s="7" t="str">
        <f>IF(Input!$BA$22=0,"",+Input!AL57)</f>
        <v/>
      </c>
      <c r="BG40" s="7" t="str">
        <f>IF(Input!$BA$22=0,"",+Input!AM57)</f>
        <v/>
      </c>
      <c r="BH40" s="7" t="str">
        <f>IF(Input!$BA$22=0,"",+Input!AN57)</f>
        <v/>
      </c>
      <c r="BI40" s="7" t="str">
        <f>IF(Input!$BA$22=0,"",+Input!AO57)</f>
        <v/>
      </c>
      <c r="BJ40" s="7" t="str">
        <f>IF(Input!$BA$22=0,"",+Input!AP57)</f>
        <v/>
      </c>
      <c r="BK40" s="7" t="str">
        <f>IF(Input!$BA$22=0,"",+Input!AQ57)</f>
        <v/>
      </c>
      <c r="BL40" s="7" t="str">
        <f>IF(Input!$BA$22=0,"",+Input!AR57)</f>
        <v/>
      </c>
      <c r="BM40" s="7" t="str">
        <f>IF(Input!$BA$22=0,"",+Input!AS57)</f>
        <v/>
      </c>
      <c r="BN40" s="7" t="str">
        <f>IF(Input!$BA$22=0,"",+Input!AT57)</f>
        <v/>
      </c>
      <c r="BO40" s="7" t="str">
        <f>IF(Input!$BA$22=0,"",+Input!AU57)</f>
        <v/>
      </c>
      <c r="BP40" s="7" t="str">
        <f>IF(Input!$BA$22=0,"",+Input!AV57)</f>
        <v/>
      </c>
      <c r="BQ40" s="7" t="str">
        <f>IF(Input!$BA$22=0,"",+Input!AW57)</f>
        <v/>
      </c>
      <c r="BR40" s="7" t="str">
        <f>IF(Input!$BA$22=0,"",+Input!AX57)</f>
        <v/>
      </c>
      <c r="BS40" s="7" t="str">
        <f>IF(Input!$BA$22=0,"",+Input!AY57)</f>
        <v/>
      </c>
      <c r="BT40" s="7" t="str">
        <f>IF(Input!$BA$22=0,"",+Input!AZ57)</f>
        <v/>
      </c>
      <c r="BU40" s="6" t="str">
        <f>IF(Input!BA57=0,"",SUM(AP40:BT40))</f>
        <v/>
      </c>
    </row>
    <row r="41" spans="1:73" ht="15.75" customHeight="1">
      <c r="A41" s="6" t="str">
        <f>IF(Input!BA58=0,"",+Input!$BQ$18)</f>
        <v/>
      </c>
      <c r="B41" s="6" t="str">
        <f>IF(Input!BA58=0,"",IFERROR(VLOOKUP(Input!$C$8,Cliente!$B$3:$C$822,2,0),0))</f>
        <v/>
      </c>
      <c r="C41" s="6" t="str">
        <f>IF(Input!BA58=0,"",IFERROR(VLOOKUP(Input!$C$7,Anunciante!$B$3:$C$364,2,0),0))</f>
        <v/>
      </c>
      <c r="D41" s="6" t="str">
        <f>IF(Input!BA58=0,"",IFERROR(VLOOKUP(Input!$C$9,Producto!$B$3:$C$200,2,0),0))</f>
        <v/>
      </c>
      <c r="E41" s="10" t="str">
        <f>IF(Input!BA58=0,"",IFERROR(VLOOKUP(Input!$C$10,Campaña!$B$3:$C$32,2,0),0))</f>
        <v/>
      </c>
      <c r="F41" t="str">
        <f>IF(Input!BA58=0,"",+Input!$C$11)</f>
        <v/>
      </c>
      <c r="G41" s="6" t="str">
        <f>IF(Input!BA58=0,"",+Input!$C$12)</f>
        <v/>
      </c>
      <c r="H41" t="str">
        <f>IF(Input!BA58=0,"",IFERROR(VLOOKUP(Input!$G$7,TipoMedio!$B$3:$C$30,2,0),0))</f>
        <v/>
      </c>
      <c r="I41" s="37" t="str">
        <f>IF(Input!BA58=0,"",+Input!$G$8)</f>
        <v/>
      </c>
      <c r="J41" s="37" t="str">
        <f>IF(Input!BA58=0,"",+Input!$G$9)</f>
        <v/>
      </c>
      <c r="K41" s="37" t="str">
        <f>IF(Input!BA58=0,"",+Input!$G$10)</f>
        <v/>
      </c>
      <c r="L41" s="5" t="str">
        <f>IF(Input!BA58=0,"",IFERROR(VLOOKUP(Input!$G$11,'Condicion de Pago'!$B$3:$C$20,2,0),0))</f>
        <v/>
      </c>
      <c r="M41" s="5" t="str">
        <f>IF(Input!BA58=0,"",+Input!$G$13)</f>
        <v/>
      </c>
      <c r="N41" s="5" t="str">
        <f>IF(Input!BA58=0,"",IFERROR(VLOOKUP(Input!$G$12,Moneda!$B$3:$C$7,2,0),0))</f>
        <v/>
      </c>
      <c r="O41" s="8" t="str">
        <f>IF(Input!BA58=0,"",+Input!$C$14)</f>
        <v/>
      </c>
      <c r="P41" s="5" t="str">
        <f>IF(Input!BA58=0,"",+Input!#REF!)</f>
        <v/>
      </c>
      <c r="Q41" s="5" t="str">
        <f>IF(Input!BA58=0,"",+Input!$C$16)</f>
        <v/>
      </c>
      <c r="R41" s="6" t="str">
        <f>IF(Input!BA58=0,"",IFERROR(VLOOKUP(Input!B58,Medio!$A$3:$D$1600,3,0),0))</f>
        <v/>
      </c>
      <c r="S41" s="6" t="str">
        <f>IF(Input!BA58=0,"",IFERROR(INDEX(Proveedor!$B$3:$B$2036, MATCH(Input!C58,Proveedor!$C$3:$C$2036,0)),0))</f>
        <v/>
      </c>
      <c r="T41" s="6" t="str">
        <f>IF(Input!BA58=0,"",IFERROR(INDEX(Programas!$B$3:$B$150, MATCH(Input!D58,Programas!$C$3:$C$150,0)),0))</f>
        <v/>
      </c>
      <c r="U41" s="9"/>
      <c r="V41" s="6" t="str">
        <f>IF(Input!BA58=0,"",+Input!D58)</f>
        <v/>
      </c>
      <c r="W41" s="6" t="str">
        <f>IF(Input!BA58=0,"",+Input!E58)</f>
        <v/>
      </c>
      <c r="X41" s="6" t="str">
        <f>IF(Input!BA58=0,"",+Input!F58)</f>
        <v/>
      </c>
      <c r="Y41" s="6"/>
      <c r="Z41" s="6" t="str">
        <f>IF(Input!BA58=0,"",+Input!G58)</f>
        <v/>
      </c>
      <c r="AA41" s="6" t="str">
        <f>IF(Input!BA58=0,"",+Input!I58)</f>
        <v/>
      </c>
      <c r="AB41" s="9" t="str">
        <f>IF(Input!BA58=0,"",+Input!K58)</f>
        <v/>
      </c>
      <c r="AC41" s="6" t="str">
        <f>IF(Input!BA58=0,"",IFERROR(VLOOKUP(Input!L58,'Tipo de Descuento'!$B$3:$C$8,2,0),0))</f>
        <v/>
      </c>
      <c r="AD41" s="6" t="str">
        <f>IF(Input!BA58=0,"",+Input!M58)</f>
        <v/>
      </c>
      <c r="AE41" s="6" t="str">
        <f>IF(Input!BA58=0,"",IFERROR(VLOOKUP(Input!N58,'Tipo de Descuento'!$B$3:$C$8,2,0),0))</f>
        <v/>
      </c>
      <c r="AF41" s="6" t="str">
        <f>IF(Input!BA58=0,"",+Input!O58)</f>
        <v/>
      </c>
      <c r="AG41" s="6" t="str">
        <f>IF(Input!BA58=0,"",IFERROR(VLOOKUP(Input!P58,'Tipo de Descuento'!$B$3:$C$8,2,0),0))</f>
        <v/>
      </c>
      <c r="AH41" s="6" t="str">
        <f>IF(Input!BA58=0,"",+Input!Q58)</f>
        <v/>
      </c>
      <c r="AI41" s="6" t="str">
        <f>IF(Input!BA58=0,"",IFERROR(VLOOKUP(Input!R58,'Tipo de Descuento'!$B$3:$C$8,2,0),0))</f>
        <v/>
      </c>
      <c r="AJ41" s="6" t="str">
        <f>IF(Input!BA58=0,"",+Input!S58)</f>
        <v/>
      </c>
      <c r="AK41" s="6" t="str">
        <f>IF(Input!BA58=0,"",IFERROR(VLOOKUP(Input!T58,'Tipo de Descuento'!$B$3:$C$8,2,0),0))</f>
        <v/>
      </c>
      <c r="AL41" s="6" t="str">
        <f>IF(Input!BA58=0,"",+Input!U58)</f>
        <v/>
      </c>
      <c r="AM41" s="6"/>
      <c r="AN41" s="6"/>
      <c r="AO41" s="6"/>
      <c r="AP41" s="7" t="str">
        <f>IF(Input!$BA$22=0,"",+Input!V58)</f>
        <v/>
      </c>
      <c r="AQ41" s="7" t="str">
        <f>IF(Input!$BA$22=0,"",+Input!W58)</f>
        <v/>
      </c>
      <c r="AR41" s="7" t="str">
        <f>IF(Input!$BA$22=0,"",+Input!X58)</f>
        <v/>
      </c>
      <c r="AS41" s="7" t="str">
        <f>IF(Input!$BA$22=0,"",+Input!Y58)</f>
        <v/>
      </c>
      <c r="AT41" s="7" t="str">
        <f>IF(Input!$BA$22=0,"",+Input!Z58)</f>
        <v/>
      </c>
      <c r="AU41" s="7" t="str">
        <f>IF(Input!$BA$22=0,"",+Input!AA58)</f>
        <v/>
      </c>
      <c r="AV41" s="7" t="str">
        <f>IF(Input!$BA$22=0,"",+Input!AB58)</f>
        <v/>
      </c>
      <c r="AW41" s="7" t="str">
        <f>IF(Input!$BA$22=0,"",+Input!AC58)</f>
        <v/>
      </c>
      <c r="AX41" s="7" t="str">
        <f>IF(Input!$BA$22=0,"",+Input!AD58)</f>
        <v/>
      </c>
      <c r="AY41" s="7" t="str">
        <f>IF(Input!$BA$22=0,"",+Input!AE58)</f>
        <v/>
      </c>
      <c r="AZ41" s="7" t="str">
        <f>IF(Input!$BA$22=0,"",+Input!AF58)</f>
        <v/>
      </c>
      <c r="BA41" s="7" t="str">
        <f>IF(Input!$BA$22=0,"",+Input!AG58)</f>
        <v/>
      </c>
      <c r="BB41" s="7" t="str">
        <f>IF(Input!$BA$22=0,"",+Input!AH58)</f>
        <v/>
      </c>
      <c r="BC41" s="7" t="str">
        <f>IF(Input!$BA$22=0,"",+Input!AI58)</f>
        <v/>
      </c>
      <c r="BD41" s="7" t="str">
        <f>IF(Input!$BA$22=0,"",+Input!AJ58)</f>
        <v/>
      </c>
      <c r="BE41" s="7" t="str">
        <f>IF(Input!$BA$22=0,"",+Input!AK58)</f>
        <v/>
      </c>
      <c r="BF41" s="7" t="str">
        <f>IF(Input!$BA$22=0,"",+Input!AL58)</f>
        <v/>
      </c>
      <c r="BG41" s="7" t="str">
        <f>IF(Input!$BA$22=0,"",+Input!AM58)</f>
        <v/>
      </c>
      <c r="BH41" s="7" t="str">
        <f>IF(Input!$BA$22=0,"",+Input!AN58)</f>
        <v/>
      </c>
      <c r="BI41" s="7" t="str">
        <f>IF(Input!$BA$22=0,"",+Input!AO58)</f>
        <v/>
      </c>
      <c r="BJ41" s="7" t="str">
        <f>IF(Input!$BA$22=0,"",+Input!AP58)</f>
        <v/>
      </c>
      <c r="BK41" s="7" t="str">
        <f>IF(Input!$BA$22=0,"",+Input!AQ58)</f>
        <v/>
      </c>
      <c r="BL41" s="7" t="str">
        <f>IF(Input!$BA$22=0,"",+Input!AR58)</f>
        <v/>
      </c>
      <c r="BM41" s="7" t="str">
        <f>IF(Input!$BA$22=0,"",+Input!AS58)</f>
        <v/>
      </c>
      <c r="BN41" s="7" t="str">
        <f>IF(Input!$BA$22=0,"",+Input!AT58)</f>
        <v/>
      </c>
      <c r="BO41" s="7" t="str">
        <f>IF(Input!$BA$22=0,"",+Input!AU58)</f>
        <v/>
      </c>
      <c r="BP41" s="7" t="str">
        <f>IF(Input!$BA$22=0,"",+Input!AV58)</f>
        <v/>
      </c>
      <c r="BQ41" s="7" t="str">
        <f>IF(Input!$BA$22=0,"",+Input!AW58)</f>
        <v/>
      </c>
      <c r="BR41" s="7" t="str">
        <f>IF(Input!$BA$22=0,"",+Input!AX58)</f>
        <v/>
      </c>
      <c r="BS41" s="7" t="str">
        <f>IF(Input!$BA$22=0,"",+Input!AY58)</f>
        <v/>
      </c>
      <c r="BT41" s="7" t="str">
        <f>IF(Input!$BA$22=0,"",+Input!AZ58)</f>
        <v/>
      </c>
      <c r="BU41" s="6" t="str">
        <f>IF(Input!BA58=0,"",SUM(AP41:BT41))</f>
        <v/>
      </c>
    </row>
    <row r="42" spans="1:73" ht="15.75" customHeight="1">
      <c r="A42" s="6" t="str">
        <f>IF(Input!BA59=0,"",+Input!$BQ$18)</f>
        <v/>
      </c>
      <c r="B42" s="6" t="str">
        <f>IF(Input!BA59=0,"",IFERROR(VLOOKUP(Input!$C$8,Cliente!$B$3:$C$822,2,0),0))</f>
        <v/>
      </c>
      <c r="C42" s="6" t="str">
        <f>IF(Input!BA59=0,"",IFERROR(VLOOKUP(Input!$C$7,Anunciante!$B$3:$C$364,2,0),0))</f>
        <v/>
      </c>
      <c r="D42" s="6" t="str">
        <f>IF(Input!BA59=0,"",IFERROR(VLOOKUP(Input!$C$9,Producto!$B$3:$C$200,2,0),0))</f>
        <v/>
      </c>
      <c r="E42" s="10" t="str">
        <f>IF(Input!BA59=0,"",IFERROR(VLOOKUP(Input!$C$10,Campaña!$B$3:$C$32,2,0),0))</f>
        <v/>
      </c>
      <c r="F42" t="str">
        <f>IF(Input!BA59=0,"",+Input!$C$11)</f>
        <v/>
      </c>
      <c r="G42" s="6" t="str">
        <f>IF(Input!BA59=0,"",+Input!$C$12)</f>
        <v/>
      </c>
      <c r="H42" t="str">
        <f>IF(Input!BA59=0,"",IFERROR(VLOOKUP(Input!$G$7,TipoMedio!$B$3:$C$30,2,0),0))</f>
        <v/>
      </c>
      <c r="I42" s="37" t="str">
        <f>IF(Input!BA59=0,"",+Input!$G$8)</f>
        <v/>
      </c>
      <c r="J42" s="37" t="str">
        <f>IF(Input!BA59=0,"",+Input!$G$9)</f>
        <v/>
      </c>
      <c r="K42" s="37" t="str">
        <f>IF(Input!BA59=0,"",+Input!$G$10)</f>
        <v/>
      </c>
      <c r="L42" s="5" t="str">
        <f>IF(Input!BA59=0,"",IFERROR(VLOOKUP(Input!$G$11,'Condicion de Pago'!$B$3:$C$20,2,0),0))</f>
        <v/>
      </c>
      <c r="M42" s="5" t="str">
        <f>IF(Input!BA59=0,"",+Input!$G$13)</f>
        <v/>
      </c>
      <c r="N42" s="5" t="str">
        <f>IF(Input!BA59=0,"",IFERROR(VLOOKUP(Input!$G$12,Moneda!$B$3:$C$7,2,0),0))</f>
        <v/>
      </c>
      <c r="O42" s="8" t="str">
        <f>IF(Input!BA59=0,"",+Input!$C$14)</f>
        <v/>
      </c>
      <c r="P42" s="5" t="str">
        <f>IF(Input!BA59=0,"",+Input!#REF!)</f>
        <v/>
      </c>
      <c r="Q42" s="5" t="str">
        <f>IF(Input!BA59=0,"",+Input!$C$16)</f>
        <v/>
      </c>
      <c r="R42" s="6" t="str">
        <f>IF(Input!BA59=0,"",IFERROR(VLOOKUP(Input!B59,Medio!$A$3:$D$1600,3,0),0))</f>
        <v/>
      </c>
      <c r="S42" s="6" t="str">
        <f>IF(Input!BA59=0,"",IFERROR(INDEX(Proveedor!$B$3:$B$2036, MATCH(Input!C59,Proveedor!$C$3:$C$2036,0)),0))</f>
        <v/>
      </c>
      <c r="T42" s="6" t="str">
        <f>IF(Input!BA59=0,"",IFERROR(INDEX(Programas!$B$3:$B$150, MATCH(Input!D59,Programas!$C$3:$C$150,0)),0))</f>
        <v/>
      </c>
      <c r="U42" s="9"/>
      <c r="V42" s="6" t="str">
        <f>IF(Input!BA59=0,"",+Input!D59)</f>
        <v/>
      </c>
      <c r="W42" s="6" t="str">
        <f>IF(Input!BA59=0,"",+Input!E59)</f>
        <v/>
      </c>
      <c r="X42" s="6" t="str">
        <f>IF(Input!BA59=0,"",+Input!F59)</f>
        <v/>
      </c>
      <c r="Y42" s="6"/>
      <c r="Z42" s="6" t="str">
        <f>IF(Input!BA59=0,"",+Input!G59)</f>
        <v/>
      </c>
      <c r="AA42" s="6" t="str">
        <f>IF(Input!BA59=0,"",+Input!I59)</f>
        <v/>
      </c>
      <c r="AB42" s="9" t="str">
        <f>IF(Input!BA59=0,"",+Input!K59)</f>
        <v/>
      </c>
      <c r="AC42" s="6" t="str">
        <f>IF(Input!BA59=0,"",IFERROR(VLOOKUP(Input!L59,'Tipo de Descuento'!$B$3:$C$8,2,0),0))</f>
        <v/>
      </c>
      <c r="AD42" s="6" t="str">
        <f>IF(Input!BA59=0,"",+Input!M59)</f>
        <v/>
      </c>
      <c r="AE42" s="6" t="str">
        <f>IF(Input!BA59=0,"",IFERROR(VLOOKUP(Input!N59,'Tipo de Descuento'!$B$3:$C$8,2,0),0))</f>
        <v/>
      </c>
      <c r="AF42" s="6" t="str">
        <f>IF(Input!BA59=0,"",+Input!O59)</f>
        <v/>
      </c>
      <c r="AG42" s="6" t="str">
        <f>IF(Input!BA59=0,"",IFERROR(VLOOKUP(Input!P59,'Tipo de Descuento'!$B$3:$C$8,2,0),0))</f>
        <v/>
      </c>
      <c r="AH42" s="6" t="str">
        <f>IF(Input!BA59=0,"",+Input!Q59)</f>
        <v/>
      </c>
      <c r="AI42" s="6" t="str">
        <f>IF(Input!BA59=0,"",IFERROR(VLOOKUP(Input!R59,'Tipo de Descuento'!$B$3:$C$8,2,0),0))</f>
        <v/>
      </c>
      <c r="AJ42" s="6" t="str">
        <f>IF(Input!BA59=0,"",+Input!S59)</f>
        <v/>
      </c>
      <c r="AK42" s="6" t="str">
        <f>IF(Input!BA59=0,"",IFERROR(VLOOKUP(Input!T59,'Tipo de Descuento'!$B$3:$C$8,2,0),0))</f>
        <v/>
      </c>
      <c r="AL42" s="6" t="str">
        <f>IF(Input!BA59=0,"",+Input!U59)</f>
        <v/>
      </c>
      <c r="AM42" s="6"/>
      <c r="AN42" s="6"/>
      <c r="AO42" s="6"/>
      <c r="AP42" s="7" t="str">
        <f>IF(Input!$BA$22=0,"",+Input!V59)</f>
        <v/>
      </c>
      <c r="AQ42" s="7" t="str">
        <f>IF(Input!$BA$22=0,"",+Input!W59)</f>
        <v/>
      </c>
      <c r="AR42" s="7" t="str">
        <f>IF(Input!$BA$22=0,"",+Input!X59)</f>
        <v/>
      </c>
      <c r="AS42" s="7" t="str">
        <f>IF(Input!$BA$22=0,"",+Input!Y59)</f>
        <v/>
      </c>
      <c r="AT42" s="7" t="str">
        <f>IF(Input!$BA$22=0,"",+Input!Z59)</f>
        <v/>
      </c>
      <c r="AU42" s="7" t="str">
        <f>IF(Input!$BA$22=0,"",+Input!AA59)</f>
        <v/>
      </c>
      <c r="AV42" s="7" t="str">
        <f>IF(Input!$BA$22=0,"",+Input!AB59)</f>
        <v/>
      </c>
      <c r="AW42" s="7" t="str">
        <f>IF(Input!$BA$22=0,"",+Input!AC59)</f>
        <v/>
      </c>
      <c r="AX42" s="7" t="str">
        <f>IF(Input!$BA$22=0,"",+Input!AD59)</f>
        <v/>
      </c>
      <c r="AY42" s="7" t="str">
        <f>IF(Input!$BA$22=0,"",+Input!AE59)</f>
        <v/>
      </c>
      <c r="AZ42" s="7" t="str">
        <f>IF(Input!$BA$22=0,"",+Input!AF59)</f>
        <v/>
      </c>
      <c r="BA42" s="7" t="str">
        <f>IF(Input!$BA$22=0,"",+Input!AG59)</f>
        <v/>
      </c>
      <c r="BB42" s="7" t="str">
        <f>IF(Input!$BA$22=0,"",+Input!AH59)</f>
        <v/>
      </c>
      <c r="BC42" s="7" t="str">
        <f>IF(Input!$BA$22=0,"",+Input!AI59)</f>
        <v/>
      </c>
      <c r="BD42" s="7" t="str">
        <f>IF(Input!$BA$22=0,"",+Input!AJ59)</f>
        <v/>
      </c>
      <c r="BE42" s="7" t="str">
        <f>IF(Input!$BA$22=0,"",+Input!AK59)</f>
        <v/>
      </c>
      <c r="BF42" s="7" t="str">
        <f>IF(Input!$BA$22=0,"",+Input!AL59)</f>
        <v/>
      </c>
      <c r="BG42" s="7" t="str">
        <f>IF(Input!$BA$22=0,"",+Input!AM59)</f>
        <v/>
      </c>
      <c r="BH42" s="7" t="str">
        <f>IF(Input!$BA$22=0,"",+Input!AN59)</f>
        <v/>
      </c>
      <c r="BI42" s="7" t="str">
        <f>IF(Input!$BA$22=0,"",+Input!AO59)</f>
        <v/>
      </c>
      <c r="BJ42" s="7" t="str">
        <f>IF(Input!$BA$22=0,"",+Input!AP59)</f>
        <v/>
      </c>
      <c r="BK42" s="7" t="str">
        <f>IF(Input!$BA$22=0,"",+Input!AQ59)</f>
        <v/>
      </c>
      <c r="BL42" s="7" t="str">
        <f>IF(Input!$BA$22=0,"",+Input!AR59)</f>
        <v/>
      </c>
      <c r="BM42" s="7" t="str">
        <f>IF(Input!$BA$22=0,"",+Input!AS59)</f>
        <v/>
      </c>
      <c r="BN42" s="7" t="str">
        <f>IF(Input!$BA$22=0,"",+Input!AT59)</f>
        <v/>
      </c>
      <c r="BO42" s="7" t="str">
        <f>IF(Input!$BA$22=0,"",+Input!AU59)</f>
        <v/>
      </c>
      <c r="BP42" s="7" t="str">
        <f>IF(Input!$BA$22=0,"",+Input!AV59)</f>
        <v/>
      </c>
      <c r="BQ42" s="7" t="str">
        <f>IF(Input!$BA$22=0,"",+Input!AW59)</f>
        <v/>
      </c>
      <c r="BR42" s="7" t="str">
        <f>IF(Input!$BA$22=0,"",+Input!AX59)</f>
        <v/>
      </c>
      <c r="BS42" s="7" t="str">
        <f>IF(Input!$BA$22=0,"",+Input!AY59)</f>
        <v/>
      </c>
      <c r="BT42" s="7" t="str">
        <f>IF(Input!$BA$22=0,"",+Input!AZ59)</f>
        <v/>
      </c>
      <c r="BU42" s="6" t="str">
        <f>IF(Input!BA59=0,"",SUM(AP42:BT42))</f>
        <v/>
      </c>
    </row>
    <row r="43" spans="1:73" ht="15.75" customHeight="1">
      <c r="A43" s="6" t="str">
        <f>IF(Input!BA60=0,"",+Input!$BQ$18)</f>
        <v/>
      </c>
      <c r="B43" s="6" t="str">
        <f>IF(Input!BA60=0,"",IFERROR(VLOOKUP(Input!$C$8,Cliente!$B$3:$C$822,2,0),0))</f>
        <v/>
      </c>
      <c r="C43" s="6" t="str">
        <f>IF(Input!BA60=0,"",IFERROR(VLOOKUP(Input!$C$7,Anunciante!$B$3:$C$364,2,0),0))</f>
        <v/>
      </c>
      <c r="D43" s="6" t="str">
        <f>IF(Input!BA60=0,"",IFERROR(VLOOKUP(Input!$C$9,Producto!$B$3:$C$200,2,0),0))</f>
        <v/>
      </c>
      <c r="E43" s="10" t="str">
        <f>IF(Input!BA60=0,"",IFERROR(VLOOKUP(Input!$C$10,Campaña!$B$3:$C$32,2,0),0))</f>
        <v/>
      </c>
      <c r="F43" t="str">
        <f>IF(Input!BA60=0,"",+Input!$C$11)</f>
        <v/>
      </c>
      <c r="G43" s="6" t="str">
        <f>IF(Input!BA60=0,"",+Input!$C$12)</f>
        <v/>
      </c>
      <c r="H43" t="str">
        <f>IF(Input!BA60=0,"",IFERROR(VLOOKUP(Input!$G$7,TipoMedio!$B$3:$C$30,2,0),0))</f>
        <v/>
      </c>
      <c r="I43" s="37" t="str">
        <f>IF(Input!BA60=0,"",+Input!$G$8)</f>
        <v/>
      </c>
      <c r="J43" s="37" t="str">
        <f>IF(Input!BA60=0,"",+Input!$G$9)</f>
        <v/>
      </c>
      <c r="K43" s="37" t="str">
        <f>IF(Input!BA60=0,"",+Input!$G$10)</f>
        <v/>
      </c>
      <c r="L43" s="5" t="str">
        <f>IF(Input!BA60=0,"",IFERROR(VLOOKUP(Input!$G$11,'Condicion de Pago'!$B$3:$C$20,2,0),0))</f>
        <v/>
      </c>
      <c r="M43" s="5" t="str">
        <f>IF(Input!BA60=0,"",+Input!$G$13)</f>
        <v/>
      </c>
      <c r="N43" s="5" t="str">
        <f>IF(Input!BA60=0,"",IFERROR(VLOOKUP(Input!$G$12,Moneda!$B$3:$C$7,2,0),0))</f>
        <v/>
      </c>
      <c r="O43" s="8" t="str">
        <f>IF(Input!BA60=0,"",+Input!$C$14)</f>
        <v/>
      </c>
      <c r="P43" s="5" t="str">
        <f>IF(Input!BA60=0,"",+Input!#REF!)</f>
        <v/>
      </c>
      <c r="Q43" s="5" t="str">
        <f>IF(Input!BA60=0,"",+Input!$C$16)</f>
        <v/>
      </c>
      <c r="R43" s="6" t="str">
        <f>IF(Input!BA60=0,"",IFERROR(VLOOKUP(Input!B60,Medio!$A$3:$D$1600,3,0),0))</f>
        <v/>
      </c>
      <c r="S43" s="6" t="str">
        <f>IF(Input!BA60=0,"",IFERROR(INDEX(Proveedor!$B$3:$B$2036, MATCH(Input!C60,Proveedor!$C$3:$C$2036,0)),0))</f>
        <v/>
      </c>
      <c r="T43" s="6" t="str">
        <f>IF(Input!BA60=0,"",IFERROR(INDEX(Programas!$B$3:$B$150, MATCH(Input!D60,Programas!$C$3:$C$150,0)),0))</f>
        <v/>
      </c>
      <c r="U43" s="9"/>
      <c r="V43" s="6" t="str">
        <f>IF(Input!BA60=0,"",+Input!D60)</f>
        <v/>
      </c>
      <c r="W43" s="6" t="str">
        <f>IF(Input!BA60=0,"",+Input!E60)</f>
        <v/>
      </c>
      <c r="X43" s="6" t="str">
        <f>IF(Input!BA60=0,"",+Input!F60)</f>
        <v/>
      </c>
      <c r="Y43" s="6"/>
      <c r="Z43" s="6" t="str">
        <f>IF(Input!BA60=0,"",+Input!G60)</f>
        <v/>
      </c>
      <c r="AA43" s="6" t="str">
        <f>IF(Input!BA60=0,"",+Input!I60)</f>
        <v/>
      </c>
      <c r="AB43" s="9" t="str">
        <f>IF(Input!BA60=0,"",+Input!K60)</f>
        <v/>
      </c>
      <c r="AC43" s="6" t="str">
        <f>IF(Input!BA60=0,"",IFERROR(VLOOKUP(Input!L60,'Tipo de Descuento'!$B$3:$C$8,2,0),0))</f>
        <v/>
      </c>
      <c r="AD43" s="6" t="str">
        <f>IF(Input!BA60=0,"",+Input!M60)</f>
        <v/>
      </c>
      <c r="AE43" s="6" t="str">
        <f>IF(Input!BA60=0,"",IFERROR(VLOOKUP(Input!N60,'Tipo de Descuento'!$B$3:$C$8,2,0),0))</f>
        <v/>
      </c>
      <c r="AF43" s="6" t="str">
        <f>IF(Input!BA60=0,"",+Input!O60)</f>
        <v/>
      </c>
      <c r="AG43" s="6" t="str">
        <f>IF(Input!BA60=0,"",IFERROR(VLOOKUP(Input!P60,'Tipo de Descuento'!$B$3:$C$8,2,0),0))</f>
        <v/>
      </c>
      <c r="AH43" s="6" t="str">
        <f>IF(Input!BA60=0,"",+Input!Q60)</f>
        <v/>
      </c>
      <c r="AI43" s="6" t="str">
        <f>IF(Input!BA60=0,"",IFERROR(VLOOKUP(Input!R60,'Tipo de Descuento'!$B$3:$C$8,2,0),0))</f>
        <v/>
      </c>
      <c r="AJ43" s="6" t="str">
        <f>IF(Input!BA60=0,"",+Input!S60)</f>
        <v/>
      </c>
      <c r="AK43" s="6" t="str">
        <f>IF(Input!BA60=0,"",IFERROR(VLOOKUP(Input!T60,'Tipo de Descuento'!$B$3:$C$8,2,0),0))</f>
        <v/>
      </c>
      <c r="AL43" s="6" t="str">
        <f>IF(Input!BA60=0,"",+Input!U60)</f>
        <v/>
      </c>
      <c r="AM43" s="6"/>
      <c r="AN43" s="6"/>
      <c r="AO43" s="6"/>
      <c r="AP43" s="7" t="str">
        <f>IF(Input!$BA$22=0,"",+Input!V60)</f>
        <v/>
      </c>
      <c r="AQ43" s="7" t="str">
        <f>IF(Input!$BA$22=0,"",+Input!W60)</f>
        <v/>
      </c>
      <c r="AR43" s="7" t="str">
        <f>IF(Input!$BA$22=0,"",+Input!X60)</f>
        <v/>
      </c>
      <c r="AS43" s="7" t="str">
        <f>IF(Input!$BA$22=0,"",+Input!Y60)</f>
        <v/>
      </c>
      <c r="AT43" s="7" t="str">
        <f>IF(Input!$BA$22=0,"",+Input!Z60)</f>
        <v/>
      </c>
      <c r="AU43" s="7" t="str">
        <f>IF(Input!$BA$22=0,"",+Input!AA60)</f>
        <v/>
      </c>
      <c r="AV43" s="7" t="str">
        <f>IF(Input!$BA$22=0,"",+Input!AB60)</f>
        <v/>
      </c>
      <c r="AW43" s="7" t="str">
        <f>IF(Input!$BA$22=0,"",+Input!AC60)</f>
        <v/>
      </c>
      <c r="AX43" s="7" t="str">
        <f>IF(Input!$BA$22=0,"",+Input!AD60)</f>
        <v/>
      </c>
      <c r="AY43" s="7" t="str">
        <f>IF(Input!$BA$22=0,"",+Input!AE60)</f>
        <v/>
      </c>
      <c r="AZ43" s="7" t="str">
        <f>IF(Input!$BA$22=0,"",+Input!AF60)</f>
        <v/>
      </c>
      <c r="BA43" s="7" t="str">
        <f>IF(Input!$BA$22=0,"",+Input!AG60)</f>
        <v/>
      </c>
      <c r="BB43" s="7" t="str">
        <f>IF(Input!$BA$22=0,"",+Input!AH60)</f>
        <v/>
      </c>
      <c r="BC43" s="7" t="str">
        <f>IF(Input!$BA$22=0,"",+Input!AI60)</f>
        <v/>
      </c>
      <c r="BD43" s="7" t="str">
        <f>IF(Input!$BA$22=0,"",+Input!AJ60)</f>
        <v/>
      </c>
      <c r="BE43" s="7" t="str">
        <f>IF(Input!$BA$22=0,"",+Input!AK60)</f>
        <v/>
      </c>
      <c r="BF43" s="7" t="str">
        <f>IF(Input!$BA$22=0,"",+Input!AL60)</f>
        <v/>
      </c>
      <c r="BG43" s="7" t="str">
        <f>IF(Input!$BA$22=0,"",+Input!AM60)</f>
        <v/>
      </c>
      <c r="BH43" s="7" t="str">
        <f>IF(Input!$BA$22=0,"",+Input!AN60)</f>
        <v/>
      </c>
      <c r="BI43" s="7" t="str">
        <f>IF(Input!$BA$22=0,"",+Input!AO60)</f>
        <v/>
      </c>
      <c r="BJ43" s="7" t="str">
        <f>IF(Input!$BA$22=0,"",+Input!AP60)</f>
        <v/>
      </c>
      <c r="BK43" s="7" t="str">
        <f>IF(Input!$BA$22=0,"",+Input!AQ60)</f>
        <v/>
      </c>
      <c r="BL43" s="7" t="str">
        <f>IF(Input!$BA$22=0,"",+Input!AR60)</f>
        <v/>
      </c>
      <c r="BM43" s="7" t="str">
        <f>IF(Input!$BA$22=0,"",+Input!AS60)</f>
        <v/>
      </c>
      <c r="BN43" s="7" t="str">
        <f>IF(Input!$BA$22=0,"",+Input!AT60)</f>
        <v/>
      </c>
      <c r="BO43" s="7" t="str">
        <f>IF(Input!$BA$22=0,"",+Input!AU60)</f>
        <v/>
      </c>
      <c r="BP43" s="7" t="str">
        <f>IF(Input!$BA$22=0,"",+Input!AV60)</f>
        <v/>
      </c>
      <c r="BQ43" s="7" t="str">
        <f>IF(Input!$BA$22=0,"",+Input!AW60)</f>
        <v/>
      </c>
      <c r="BR43" s="7" t="str">
        <f>IF(Input!$BA$22=0,"",+Input!AX60)</f>
        <v/>
      </c>
      <c r="BS43" s="7" t="str">
        <f>IF(Input!$BA$22=0,"",+Input!AY60)</f>
        <v/>
      </c>
      <c r="BT43" s="7" t="str">
        <f>IF(Input!$BA$22=0,"",+Input!AZ60)</f>
        <v/>
      </c>
      <c r="BU43" s="6" t="str">
        <f>IF(Input!BA60=0,"",SUM(AP43:BT43))</f>
        <v/>
      </c>
    </row>
    <row r="44" spans="1:73" ht="15.75" customHeight="1">
      <c r="A44" s="6" t="str">
        <f>IF(Input!BA61=0,"",+Input!$BQ$18)</f>
        <v/>
      </c>
      <c r="B44" s="6" t="str">
        <f>IF(Input!BA61=0,"",IFERROR(VLOOKUP(Input!$C$8,Cliente!$B$3:$C$822,2,0),0))</f>
        <v/>
      </c>
      <c r="C44" s="6" t="str">
        <f>IF(Input!BA61=0,"",IFERROR(VLOOKUP(Input!$C$7,Anunciante!$B$3:$C$364,2,0),0))</f>
        <v/>
      </c>
      <c r="D44" s="6" t="str">
        <f>IF(Input!BA61=0,"",IFERROR(VLOOKUP(Input!$C$9,Producto!$B$3:$C$200,2,0),0))</f>
        <v/>
      </c>
      <c r="E44" s="10" t="str">
        <f>IF(Input!BA61=0,"",IFERROR(VLOOKUP(Input!$C$10,Campaña!$B$3:$C$32,2,0),0))</f>
        <v/>
      </c>
      <c r="F44" t="str">
        <f>IF(Input!BA61=0,"",+Input!$C$11)</f>
        <v/>
      </c>
      <c r="G44" s="6" t="str">
        <f>IF(Input!BA61=0,"",+Input!$C$12)</f>
        <v/>
      </c>
      <c r="H44" t="str">
        <f>IF(Input!BA61=0,"",IFERROR(VLOOKUP(Input!$G$7,TipoMedio!$B$3:$C$30,2,0),0))</f>
        <v/>
      </c>
      <c r="I44" s="37" t="str">
        <f>IF(Input!BA61=0,"",+Input!$G$8)</f>
        <v/>
      </c>
      <c r="J44" s="37" t="str">
        <f>IF(Input!BA61=0,"",+Input!$G$9)</f>
        <v/>
      </c>
      <c r="K44" s="37" t="str">
        <f>IF(Input!BA61=0,"",+Input!$G$10)</f>
        <v/>
      </c>
      <c r="L44" s="5" t="str">
        <f>IF(Input!BA61=0,"",IFERROR(VLOOKUP(Input!$G$11,'Condicion de Pago'!$B$3:$C$20,2,0),0))</f>
        <v/>
      </c>
      <c r="M44" s="5" t="str">
        <f>IF(Input!BA61=0,"",+Input!$G$13)</f>
        <v/>
      </c>
      <c r="N44" s="5" t="str">
        <f>IF(Input!BA61=0,"",IFERROR(VLOOKUP(Input!$G$12,Moneda!$B$3:$C$7,2,0),0))</f>
        <v/>
      </c>
      <c r="O44" s="8" t="str">
        <f>IF(Input!BA61=0,"",+Input!$C$14)</f>
        <v/>
      </c>
      <c r="P44" s="5" t="str">
        <f>IF(Input!BA61=0,"",+Input!#REF!)</f>
        <v/>
      </c>
      <c r="Q44" s="5" t="str">
        <f>IF(Input!BA61=0,"",+Input!$C$16)</f>
        <v/>
      </c>
      <c r="R44" s="6" t="str">
        <f>IF(Input!BA61=0,"",IFERROR(VLOOKUP(Input!B61,Medio!$A$3:$D$1600,3,0),0))</f>
        <v/>
      </c>
      <c r="S44" s="6" t="str">
        <f>IF(Input!BA61=0,"",IFERROR(INDEX(Proveedor!$B$3:$B$2036, MATCH(Input!C61,Proveedor!$C$3:$C$2036,0)),0))</f>
        <v/>
      </c>
      <c r="T44" s="6" t="str">
        <f>IF(Input!BA61=0,"",IFERROR(INDEX(Programas!$B$3:$B$150, MATCH(Input!D61,Programas!$C$3:$C$150,0)),0))</f>
        <v/>
      </c>
      <c r="U44" s="9"/>
      <c r="V44" s="6" t="str">
        <f>IF(Input!BA61=0,"",+Input!D61)</f>
        <v/>
      </c>
      <c r="W44" s="6" t="str">
        <f>IF(Input!BA61=0,"",+Input!E61)</f>
        <v/>
      </c>
      <c r="X44" s="6" t="str">
        <f>IF(Input!BA61=0,"",+Input!F61)</f>
        <v/>
      </c>
      <c r="Y44" s="6"/>
      <c r="Z44" s="6" t="str">
        <f>IF(Input!BA61=0,"",+Input!G61)</f>
        <v/>
      </c>
      <c r="AA44" s="6" t="str">
        <f>IF(Input!BA61=0,"",+Input!I61)</f>
        <v/>
      </c>
      <c r="AB44" s="9" t="str">
        <f>IF(Input!BA61=0,"",+Input!K61)</f>
        <v/>
      </c>
      <c r="AC44" s="6" t="str">
        <f>IF(Input!BA61=0,"",IFERROR(VLOOKUP(Input!L61,'Tipo de Descuento'!$B$3:$C$8,2,0),0))</f>
        <v/>
      </c>
      <c r="AD44" s="6" t="str">
        <f>IF(Input!BA61=0,"",+Input!M61)</f>
        <v/>
      </c>
      <c r="AE44" s="6" t="str">
        <f>IF(Input!BA61=0,"",IFERROR(VLOOKUP(Input!N61,'Tipo de Descuento'!$B$3:$C$8,2,0),0))</f>
        <v/>
      </c>
      <c r="AF44" s="6" t="str">
        <f>IF(Input!BA61=0,"",+Input!O61)</f>
        <v/>
      </c>
      <c r="AG44" s="6" t="str">
        <f>IF(Input!BA61=0,"",IFERROR(VLOOKUP(Input!P61,'Tipo de Descuento'!$B$3:$C$8,2,0),0))</f>
        <v/>
      </c>
      <c r="AH44" s="6" t="str">
        <f>IF(Input!BA61=0,"",+Input!Q61)</f>
        <v/>
      </c>
      <c r="AI44" s="6" t="str">
        <f>IF(Input!BA61=0,"",IFERROR(VLOOKUP(Input!R61,'Tipo de Descuento'!$B$3:$C$8,2,0),0))</f>
        <v/>
      </c>
      <c r="AJ44" s="6" t="str">
        <f>IF(Input!BA61=0,"",+Input!S61)</f>
        <v/>
      </c>
      <c r="AK44" s="6" t="str">
        <f>IF(Input!BA61=0,"",IFERROR(VLOOKUP(Input!T61,'Tipo de Descuento'!$B$3:$C$8,2,0),0))</f>
        <v/>
      </c>
      <c r="AL44" s="6" t="str">
        <f>IF(Input!BA61=0,"",+Input!U61)</f>
        <v/>
      </c>
      <c r="AM44" s="6"/>
      <c r="AN44" s="6"/>
      <c r="AO44" s="6"/>
      <c r="AP44" s="7" t="str">
        <f>IF(Input!$BA$22=0,"",+Input!V61)</f>
        <v/>
      </c>
      <c r="AQ44" s="7" t="str">
        <f>IF(Input!$BA$22=0,"",+Input!W61)</f>
        <v/>
      </c>
      <c r="AR44" s="7" t="str">
        <f>IF(Input!$BA$22=0,"",+Input!X61)</f>
        <v/>
      </c>
      <c r="AS44" s="7" t="str">
        <f>IF(Input!$BA$22=0,"",+Input!Y61)</f>
        <v/>
      </c>
      <c r="AT44" s="7" t="str">
        <f>IF(Input!$BA$22=0,"",+Input!Z61)</f>
        <v/>
      </c>
      <c r="AU44" s="7" t="str">
        <f>IF(Input!$BA$22=0,"",+Input!AA61)</f>
        <v/>
      </c>
      <c r="AV44" s="7" t="str">
        <f>IF(Input!$BA$22=0,"",+Input!AB61)</f>
        <v/>
      </c>
      <c r="AW44" s="7" t="str">
        <f>IF(Input!$BA$22=0,"",+Input!AC61)</f>
        <v/>
      </c>
      <c r="AX44" s="7" t="str">
        <f>IF(Input!$BA$22=0,"",+Input!AD61)</f>
        <v/>
      </c>
      <c r="AY44" s="7" t="str">
        <f>IF(Input!$BA$22=0,"",+Input!AE61)</f>
        <v/>
      </c>
      <c r="AZ44" s="7" t="str">
        <f>IF(Input!$BA$22=0,"",+Input!AF61)</f>
        <v/>
      </c>
      <c r="BA44" s="7" t="str">
        <f>IF(Input!$BA$22=0,"",+Input!AG61)</f>
        <v/>
      </c>
      <c r="BB44" s="7" t="str">
        <f>IF(Input!$BA$22=0,"",+Input!AH61)</f>
        <v/>
      </c>
      <c r="BC44" s="7" t="str">
        <f>IF(Input!$BA$22=0,"",+Input!AI61)</f>
        <v/>
      </c>
      <c r="BD44" s="7" t="str">
        <f>IF(Input!$BA$22=0,"",+Input!AJ61)</f>
        <v/>
      </c>
      <c r="BE44" s="7" t="str">
        <f>IF(Input!$BA$22=0,"",+Input!AK61)</f>
        <v/>
      </c>
      <c r="BF44" s="7" t="str">
        <f>IF(Input!$BA$22=0,"",+Input!AL61)</f>
        <v/>
      </c>
      <c r="BG44" s="7" t="str">
        <f>IF(Input!$BA$22=0,"",+Input!AM61)</f>
        <v/>
      </c>
      <c r="BH44" s="7" t="str">
        <f>IF(Input!$BA$22=0,"",+Input!AN61)</f>
        <v/>
      </c>
      <c r="BI44" s="7" t="str">
        <f>IF(Input!$BA$22=0,"",+Input!AO61)</f>
        <v/>
      </c>
      <c r="BJ44" s="7" t="str">
        <f>IF(Input!$BA$22=0,"",+Input!AP61)</f>
        <v/>
      </c>
      <c r="BK44" s="7" t="str">
        <f>IF(Input!$BA$22=0,"",+Input!AQ61)</f>
        <v/>
      </c>
      <c r="BL44" s="7" t="str">
        <f>IF(Input!$BA$22=0,"",+Input!AR61)</f>
        <v/>
      </c>
      <c r="BM44" s="7" t="str">
        <f>IF(Input!$BA$22=0,"",+Input!AS61)</f>
        <v/>
      </c>
      <c r="BN44" s="7" t="str">
        <f>IF(Input!$BA$22=0,"",+Input!AT61)</f>
        <v/>
      </c>
      <c r="BO44" s="7" t="str">
        <f>IF(Input!$BA$22=0,"",+Input!AU61)</f>
        <v/>
      </c>
      <c r="BP44" s="7" t="str">
        <f>IF(Input!$BA$22=0,"",+Input!AV61)</f>
        <v/>
      </c>
      <c r="BQ44" s="7" t="str">
        <f>IF(Input!$BA$22=0,"",+Input!AW61)</f>
        <v/>
      </c>
      <c r="BR44" s="7" t="str">
        <f>IF(Input!$BA$22=0,"",+Input!AX61)</f>
        <v/>
      </c>
      <c r="BS44" s="7" t="str">
        <f>IF(Input!$BA$22=0,"",+Input!AY61)</f>
        <v/>
      </c>
      <c r="BT44" s="7" t="str">
        <f>IF(Input!$BA$22=0,"",+Input!AZ61)</f>
        <v/>
      </c>
      <c r="BU44" s="6" t="str">
        <f>IF(Input!BA61=0,"",SUM(AP44:BT44))</f>
        <v/>
      </c>
    </row>
    <row r="45" spans="1:73" ht="15.75" customHeight="1">
      <c r="A45" s="6" t="str">
        <f>IF(Input!BA62=0,"",+Input!$BQ$18)</f>
        <v/>
      </c>
      <c r="B45" s="6" t="str">
        <f>IF(Input!BA62=0,"",IFERROR(VLOOKUP(Input!$C$8,Cliente!$B$3:$C$822,2,0),0))</f>
        <v/>
      </c>
      <c r="C45" s="6" t="str">
        <f>IF(Input!BA62=0,"",IFERROR(VLOOKUP(Input!$C$7,Anunciante!$B$3:$C$364,2,0),0))</f>
        <v/>
      </c>
      <c r="D45" s="6" t="str">
        <f>IF(Input!BA62=0,"",IFERROR(VLOOKUP(Input!$C$9,Producto!$B$3:$C$200,2,0),0))</f>
        <v/>
      </c>
      <c r="E45" s="10" t="str">
        <f>IF(Input!BA62=0,"",IFERROR(VLOOKUP(Input!$C$10,Campaña!$B$3:$C$32,2,0),0))</f>
        <v/>
      </c>
      <c r="F45" t="str">
        <f>IF(Input!BA62=0,"",+Input!$C$11)</f>
        <v/>
      </c>
      <c r="G45" s="6" t="str">
        <f>IF(Input!BA62=0,"",+Input!$C$12)</f>
        <v/>
      </c>
      <c r="H45" t="str">
        <f>IF(Input!BA62=0,"",IFERROR(VLOOKUP(Input!$G$7,TipoMedio!$B$3:$C$30,2,0),0))</f>
        <v/>
      </c>
      <c r="I45" s="37" t="str">
        <f>IF(Input!BA62=0,"",+Input!$G$8)</f>
        <v/>
      </c>
      <c r="J45" s="37" t="str">
        <f>IF(Input!BA62=0,"",+Input!$G$9)</f>
        <v/>
      </c>
      <c r="K45" s="37" t="str">
        <f>IF(Input!BA62=0,"",+Input!$G$10)</f>
        <v/>
      </c>
      <c r="L45" s="5" t="str">
        <f>IF(Input!BA62=0,"",IFERROR(VLOOKUP(Input!$G$11,'Condicion de Pago'!$B$3:$C$20,2,0),0))</f>
        <v/>
      </c>
      <c r="M45" s="5" t="str">
        <f>IF(Input!BA62=0,"",+Input!$G$13)</f>
        <v/>
      </c>
      <c r="N45" s="5" t="str">
        <f>IF(Input!BA62=0,"",IFERROR(VLOOKUP(Input!$G$12,Moneda!$B$3:$C$7,2,0),0))</f>
        <v/>
      </c>
      <c r="O45" s="8" t="str">
        <f>IF(Input!BA62=0,"",+Input!$C$14)</f>
        <v/>
      </c>
      <c r="P45" s="5" t="str">
        <f>IF(Input!BA62=0,"",+Input!#REF!)</f>
        <v/>
      </c>
      <c r="Q45" s="5" t="str">
        <f>IF(Input!BA62=0,"",+Input!$C$16)</f>
        <v/>
      </c>
      <c r="R45" s="6" t="str">
        <f>IF(Input!BA62=0,"",IFERROR(VLOOKUP(Input!B62,Medio!$A$3:$D$1600,3,0),0))</f>
        <v/>
      </c>
      <c r="S45" s="6" t="str">
        <f>IF(Input!BA62=0,"",IFERROR(INDEX(Proveedor!$B$3:$B$2036, MATCH(Input!C62,Proveedor!$C$3:$C$2036,0)),0))</f>
        <v/>
      </c>
      <c r="T45" s="6" t="str">
        <f>IF(Input!BA62=0,"",IFERROR(INDEX(Programas!$B$3:$B$150, MATCH(Input!D62,Programas!$C$3:$C$150,0)),0))</f>
        <v/>
      </c>
      <c r="U45" s="9"/>
      <c r="V45" s="6" t="str">
        <f>IF(Input!BA62=0,"",+Input!D62)</f>
        <v/>
      </c>
      <c r="W45" s="6" t="str">
        <f>IF(Input!BA62=0,"",+Input!E62)</f>
        <v/>
      </c>
      <c r="X45" s="6" t="str">
        <f>IF(Input!BA62=0,"",+Input!F62)</f>
        <v/>
      </c>
      <c r="Y45" s="6"/>
      <c r="Z45" s="6" t="str">
        <f>IF(Input!BA62=0,"",+Input!G62)</f>
        <v/>
      </c>
      <c r="AA45" s="6" t="str">
        <f>IF(Input!BA62=0,"",+Input!I62)</f>
        <v/>
      </c>
      <c r="AB45" s="9" t="str">
        <f>IF(Input!BA62=0,"",+Input!K62)</f>
        <v/>
      </c>
      <c r="AC45" s="6" t="str">
        <f>IF(Input!BA62=0,"",IFERROR(VLOOKUP(Input!L62,'Tipo de Descuento'!$B$3:$C$8,2,0),0))</f>
        <v/>
      </c>
      <c r="AD45" s="6" t="str">
        <f>IF(Input!BA62=0,"",+Input!M62)</f>
        <v/>
      </c>
      <c r="AE45" s="6" t="str">
        <f>IF(Input!BA62=0,"",IFERROR(VLOOKUP(Input!N62,'Tipo de Descuento'!$B$3:$C$8,2,0),0))</f>
        <v/>
      </c>
      <c r="AF45" s="6" t="str">
        <f>IF(Input!BA62=0,"",+Input!O62)</f>
        <v/>
      </c>
      <c r="AG45" s="6" t="str">
        <f>IF(Input!BA62=0,"",IFERROR(VLOOKUP(Input!P62,'Tipo de Descuento'!$B$3:$C$8,2,0),0))</f>
        <v/>
      </c>
      <c r="AH45" s="6" t="str">
        <f>IF(Input!BA62=0,"",+Input!Q62)</f>
        <v/>
      </c>
      <c r="AI45" s="6" t="str">
        <f>IF(Input!BA62=0,"",IFERROR(VLOOKUP(Input!R62,'Tipo de Descuento'!$B$3:$C$8,2,0),0))</f>
        <v/>
      </c>
      <c r="AJ45" s="6" t="str">
        <f>IF(Input!BA62=0,"",+Input!S62)</f>
        <v/>
      </c>
      <c r="AK45" s="6" t="str">
        <f>IF(Input!BA62=0,"",IFERROR(VLOOKUP(Input!T62,'Tipo de Descuento'!$B$3:$C$8,2,0),0))</f>
        <v/>
      </c>
      <c r="AL45" s="6" t="str">
        <f>IF(Input!BA62=0,"",+Input!U62)</f>
        <v/>
      </c>
      <c r="AM45" s="6"/>
      <c r="AN45" s="6"/>
      <c r="AO45" s="6"/>
      <c r="AP45" s="7" t="str">
        <f>IF(Input!$BA$22=0,"",+Input!V62)</f>
        <v/>
      </c>
      <c r="AQ45" s="7" t="str">
        <f>IF(Input!$BA$22=0,"",+Input!W62)</f>
        <v/>
      </c>
      <c r="AR45" s="7" t="str">
        <f>IF(Input!$BA$22=0,"",+Input!X62)</f>
        <v/>
      </c>
      <c r="AS45" s="7" t="str">
        <f>IF(Input!$BA$22=0,"",+Input!Y62)</f>
        <v/>
      </c>
      <c r="AT45" s="7" t="str">
        <f>IF(Input!$BA$22=0,"",+Input!Z62)</f>
        <v/>
      </c>
      <c r="AU45" s="7" t="str">
        <f>IF(Input!$BA$22=0,"",+Input!AA62)</f>
        <v/>
      </c>
      <c r="AV45" s="7" t="str">
        <f>IF(Input!$BA$22=0,"",+Input!AB62)</f>
        <v/>
      </c>
      <c r="AW45" s="7" t="str">
        <f>IF(Input!$BA$22=0,"",+Input!AC62)</f>
        <v/>
      </c>
      <c r="AX45" s="7" t="str">
        <f>IF(Input!$BA$22=0,"",+Input!AD62)</f>
        <v/>
      </c>
      <c r="AY45" s="7" t="str">
        <f>IF(Input!$BA$22=0,"",+Input!AE62)</f>
        <v/>
      </c>
      <c r="AZ45" s="7" t="str">
        <f>IF(Input!$BA$22=0,"",+Input!AF62)</f>
        <v/>
      </c>
      <c r="BA45" s="7" t="str">
        <f>IF(Input!$BA$22=0,"",+Input!AG62)</f>
        <v/>
      </c>
      <c r="BB45" s="7" t="str">
        <f>IF(Input!$BA$22=0,"",+Input!AH62)</f>
        <v/>
      </c>
      <c r="BC45" s="7" t="str">
        <f>IF(Input!$BA$22=0,"",+Input!AI62)</f>
        <v/>
      </c>
      <c r="BD45" s="7" t="str">
        <f>IF(Input!$BA$22=0,"",+Input!AJ62)</f>
        <v/>
      </c>
      <c r="BE45" s="7" t="str">
        <f>IF(Input!$BA$22=0,"",+Input!AK62)</f>
        <v/>
      </c>
      <c r="BF45" s="7" t="str">
        <f>IF(Input!$BA$22=0,"",+Input!AL62)</f>
        <v/>
      </c>
      <c r="BG45" s="7" t="str">
        <f>IF(Input!$BA$22=0,"",+Input!AM62)</f>
        <v/>
      </c>
      <c r="BH45" s="7" t="str">
        <f>IF(Input!$BA$22=0,"",+Input!AN62)</f>
        <v/>
      </c>
      <c r="BI45" s="7" t="str">
        <f>IF(Input!$BA$22=0,"",+Input!AO62)</f>
        <v/>
      </c>
      <c r="BJ45" s="7" t="str">
        <f>IF(Input!$BA$22=0,"",+Input!AP62)</f>
        <v/>
      </c>
      <c r="BK45" s="7" t="str">
        <f>IF(Input!$BA$22=0,"",+Input!AQ62)</f>
        <v/>
      </c>
      <c r="BL45" s="7" t="str">
        <f>IF(Input!$BA$22=0,"",+Input!AR62)</f>
        <v/>
      </c>
      <c r="BM45" s="7" t="str">
        <f>IF(Input!$BA$22=0,"",+Input!AS62)</f>
        <v/>
      </c>
      <c r="BN45" s="7" t="str">
        <f>IF(Input!$BA$22=0,"",+Input!AT62)</f>
        <v/>
      </c>
      <c r="BO45" s="7" t="str">
        <f>IF(Input!$BA$22=0,"",+Input!AU62)</f>
        <v/>
      </c>
      <c r="BP45" s="7" t="str">
        <f>IF(Input!$BA$22=0,"",+Input!AV62)</f>
        <v/>
      </c>
      <c r="BQ45" s="7" t="str">
        <f>IF(Input!$BA$22=0,"",+Input!AW62)</f>
        <v/>
      </c>
      <c r="BR45" s="7" t="str">
        <f>IF(Input!$BA$22=0,"",+Input!AX62)</f>
        <v/>
      </c>
      <c r="BS45" s="7" t="str">
        <f>IF(Input!$BA$22=0,"",+Input!AY62)</f>
        <v/>
      </c>
      <c r="BT45" s="7" t="str">
        <f>IF(Input!$BA$22=0,"",+Input!AZ62)</f>
        <v/>
      </c>
      <c r="BU45" s="6" t="str">
        <f>IF(Input!BA62=0,"",SUM(AP45:BT45))</f>
        <v/>
      </c>
    </row>
    <row r="46" spans="1:73" ht="15.75" customHeight="1">
      <c r="A46" s="6" t="str">
        <f>IF(Input!BA63=0,"",+Input!$BQ$18)</f>
        <v/>
      </c>
      <c r="B46" s="6" t="str">
        <f>IF(Input!BA63=0,"",IFERROR(VLOOKUP(Input!$C$8,Cliente!$B$3:$C$822,2,0),0))</f>
        <v/>
      </c>
      <c r="C46" s="6" t="str">
        <f>IF(Input!BA63=0,"",IFERROR(VLOOKUP(Input!$C$7,Anunciante!$B$3:$C$364,2,0),0))</f>
        <v/>
      </c>
      <c r="D46" s="6" t="str">
        <f>IF(Input!BA63=0,"",IFERROR(VLOOKUP(Input!$C$9,Producto!$B$3:$C$200,2,0),0))</f>
        <v/>
      </c>
      <c r="E46" s="10" t="str">
        <f>IF(Input!BA63=0,"",IFERROR(VLOOKUP(Input!$C$10,Campaña!$B$3:$C$32,2,0),0))</f>
        <v/>
      </c>
      <c r="F46" t="str">
        <f>IF(Input!BA63=0,"",+Input!$C$11)</f>
        <v/>
      </c>
      <c r="G46" s="6" t="str">
        <f>IF(Input!BA63=0,"",+Input!$C$12)</f>
        <v/>
      </c>
      <c r="H46" t="str">
        <f>IF(Input!BA63=0,"",IFERROR(VLOOKUP(Input!$G$7,TipoMedio!$B$3:$C$30,2,0),0))</f>
        <v/>
      </c>
      <c r="I46" s="37" t="str">
        <f>IF(Input!BA63=0,"",+Input!$G$8)</f>
        <v/>
      </c>
      <c r="J46" s="37" t="str">
        <f>IF(Input!BA63=0,"",+Input!$G$9)</f>
        <v/>
      </c>
      <c r="K46" s="37" t="str">
        <f>IF(Input!BA63=0,"",+Input!$G$10)</f>
        <v/>
      </c>
      <c r="L46" s="5" t="str">
        <f>IF(Input!BA63=0,"",IFERROR(VLOOKUP(Input!$G$11,'Condicion de Pago'!$B$3:$C$20,2,0),0))</f>
        <v/>
      </c>
      <c r="M46" s="5" t="str">
        <f>IF(Input!BA63=0,"",+Input!$G$13)</f>
        <v/>
      </c>
      <c r="N46" s="5" t="str">
        <f>IF(Input!BA63=0,"",IFERROR(VLOOKUP(Input!$G$12,Moneda!$B$3:$C$7,2,0),0))</f>
        <v/>
      </c>
      <c r="O46" s="8" t="str">
        <f>IF(Input!BA63=0,"",+Input!$C$14)</f>
        <v/>
      </c>
      <c r="P46" s="5" t="str">
        <f>IF(Input!BA63=0,"",+Input!#REF!)</f>
        <v/>
      </c>
      <c r="Q46" s="5" t="str">
        <f>IF(Input!BA63=0,"",+Input!$C$16)</f>
        <v/>
      </c>
      <c r="R46" s="6" t="str">
        <f>IF(Input!BA63=0,"",IFERROR(VLOOKUP(Input!B63,Medio!$A$3:$D$1600,3,0),0))</f>
        <v/>
      </c>
      <c r="S46" s="6" t="str">
        <f>IF(Input!BA63=0,"",IFERROR(INDEX(Proveedor!$B$3:$B$2036, MATCH(Input!C63,Proveedor!$C$3:$C$2036,0)),0))</f>
        <v/>
      </c>
      <c r="T46" s="6" t="str">
        <f>IF(Input!BA63=0,"",IFERROR(INDEX(Programas!$B$3:$B$150, MATCH(Input!D63,Programas!$C$3:$C$150,0)),0))</f>
        <v/>
      </c>
      <c r="U46" s="9"/>
      <c r="V46" s="6" t="str">
        <f>IF(Input!BA63=0,"",+Input!D63)</f>
        <v/>
      </c>
      <c r="W46" s="6" t="str">
        <f>IF(Input!BA63=0,"",+Input!E63)</f>
        <v/>
      </c>
      <c r="X46" s="6" t="str">
        <f>IF(Input!BA63=0,"",+Input!F63)</f>
        <v/>
      </c>
      <c r="Y46" s="6"/>
      <c r="Z46" s="6" t="str">
        <f>IF(Input!BA63=0,"",+Input!G63)</f>
        <v/>
      </c>
      <c r="AA46" s="6" t="str">
        <f>IF(Input!BA63=0,"",+Input!I63)</f>
        <v/>
      </c>
      <c r="AB46" s="9" t="str">
        <f>IF(Input!BA63=0,"",+Input!K63)</f>
        <v/>
      </c>
      <c r="AC46" s="6" t="str">
        <f>IF(Input!BA63=0,"",IFERROR(VLOOKUP(Input!L63,'Tipo de Descuento'!$B$3:$C$8,2,0),0))</f>
        <v/>
      </c>
      <c r="AD46" s="6" t="str">
        <f>IF(Input!BA63=0,"",+Input!M63)</f>
        <v/>
      </c>
      <c r="AE46" s="6" t="str">
        <f>IF(Input!BA63=0,"",IFERROR(VLOOKUP(Input!N63,'Tipo de Descuento'!$B$3:$C$8,2,0),0))</f>
        <v/>
      </c>
      <c r="AF46" s="6" t="str">
        <f>IF(Input!BA63=0,"",+Input!O63)</f>
        <v/>
      </c>
      <c r="AG46" s="6" t="str">
        <f>IF(Input!BA63=0,"",IFERROR(VLOOKUP(Input!P63,'Tipo de Descuento'!$B$3:$C$8,2,0),0))</f>
        <v/>
      </c>
      <c r="AH46" s="6" t="str">
        <f>IF(Input!BA63=0,"",+Input!Q63)</f>
        <v/>
      </c>
      <c r="AI46" s="6" t="str">
        <f>IF(Input!BA63=0,"",IFERROR(VLOOKUP(Input!R63,'Tipo de Descuento'!$B$3:$C$8,2,0),0))</f>
        <v/>
      </c>
      <c r="AJ46" s="6" t="str">
        <f>IF(Input!BA63=0,"",+Input!S63)</f>
        <v/>
      </c>
      <c r="AK46" s="6" t="str">
        <f>IF(Input!BA63=0,"",IFERROR(VLOOKUP(Input!T63,'Tipo de Descuento'!$B$3:$C$8,2,0),0))</f>
        <v/>
      </c>
      <c r="AL46" s="6" t="str">
        <f>IF(Input!BA63=0,"",+Input!U63)</f>
        <v/>
      </c>
      <c r="AM46" s="6"/>
      <c r="AN46" s="6"/>
      <c r="AO46" s="6"/>
      <c r="AP46" s="7" t="str">
        <f>IF(Input!$BA$22=0,"",+Input!V63)</f>
        <v/>
      </c>
      <c r="AQ46" s="7" t="str">
        <f>IF(Input!$BA$22=0,"",+Input!W63)</f>
        <v/>
      </c>
      <c r="AR46" s="7" t="str">
        <f>IF(Input!$BA$22=0,"",+Input!X63)</f>
        <v/>
      </c>
      <c r="AS46" s="7" t="str">
        <f>IF(Input!$BA$22=0,"",+Input!Y63)</f>
        <v/>
      </c>
      <c r="AT46" s="7" t="str">
        <f>IF(Input!$BA$22=0,"",+Input!Z63)</f>
        <v/>
      </c>
      <c r="AU46" s="7" t="str">
        <f>IF(Input!$BA$22=0,"",+Input!AA63)</f>
        <v/>
      </c>
      <c r="AV46" s="7" t="str">
        <f>IF(Input!$BA$22=0,"",+Input!AB63)</f>
        <v/>
      </c>
      <c r="AW46" s="7" t="str">
        <f>IF(Input!$BA$22=0,"",+Input!AC63)</f>
        <v/>
      </c>
      <c r="AX46" s="7" t="str">
        <f>IF(Input!$BA$22=0,"",+Input!AD63)</f>
        <v/>
      </c>
      <c r="AY46" s="7" t="str">
        <f>IF(Input!$BA$22=0,"",+Input!AE63)</f>
        <v/>
      </c>
      <c r="AZ46" s="7" t="str">
        <f>IF(Input!$BA$22=0,"",+Input!AF63)</f>
        <v/>
      </c>
      <c r="BA46" s="7" t="str">
        <f>IF(Input!$BA$22=0,"",+Input!AG63)</f>
        <v/>
      </c>
      <c r="BB46" s="7" t="str">
        <f>IF(Input!$BA$22=0,"",+Input!AH63)</f>
        <v/>
      </c>
      <c r="BC46" s="7" t="str">
        <f>IF(Input!$BA$22=0,"",+Input!AI63)</f>
        <v/>
      </c>
      <c r="BD46" s="7" t="str">
        <f>IF(Input!$BA$22=0,"",+Input!AJ63)</f>
        <v/>
      </c>
      <c r="BE46" s="7" t="str">
        <f>IF(Input!$BA$22=0,"",+Input!AK63)</f>
        <v/>
      </c>
      <c r="BF46" s="7" t="str">
        <f>IF(Input!$BA$22=0,"",+Input!AL63)</f>
        <v/>
      </c>
      <c r="BG46" s="7" t="str">
        <f>IF(Input!$BA$22=0,"",+Input!AM63)</f>
        <v/>
      </c>
      <c r="BH46" s="7" t="str">
        <f>IF(Input!$BA$22=0,"",+Input!AN63)</f>
        <v/>
      </c>
      <c r="BI46" s="7" t="str">
        <f>IF(Input!$BA$22=0,"",+Input!AO63)</f>
        <v/>
      </c>
      <c r="BJ46" s="7" t="str">
        <f>IF(Input!$BA$22=0,"",+Input!AP63)</f>
        <v/>
      </c>
      <c r="BK46" s="7" t="str">
        <f>IF(Input!$BA$22=0,"",+Input!AQ63)</f>
        <v/>
      </c>
      <c r="BL46" s="7" t="str">
        <f>IF(Input!$BA$22=0,"",+Input!AR63)</f>
        <v/>
      </c>
      <c r="BM46" s="7" t="str">
        <f>IF(Input!$BA$22=0,"",+Input!AS63)</f>
        <v/>
      </c>
      <c r="BN46" s="7" t="str">
        <f>IF(Input!$BA$22=0,"",+Input!AT63)</f>
        <v/>
      </c>
      <c r="BO46" s="7" t="str">
        <f>IF(Input!$BA$22=0,"",+Input!AU63)</f>
        <v/>
      </c>
      <c r="BP46" s="7" t="str">
        <f>IF(Input!$BA$22=0,"",+Input!AV63)</f>
        <v/>
      </c>
      <c r="BQ46" s="7" t="str">
        <f>IF(Input!$BA$22=0,"",+Input!AW63)</f>
        <v/>
      </c>
      <c r="BR46" s="7" t="str">
        <f>IF(Input!$BA$22=0,"",+Input!AX63)</f>
        <v/>
      </c>
      <c r="BS46" s="7" t="str">
        <f>IF(Input!$BA$22=0,"",+Input!AY63)</f>
        <v/>
      </c>
      <c r="BT46" s="7" t="str">
        <f>IF(Input!$BA$22=0,"",+Input!AZ63)</f>
        <v/>
      </c>
      <c r="BU46" s="6" t="str">
        <f>IF(Input!BA63=0,"",SUM(AP46:BT46))</f>
        <v/>
      </c>
    </row>
    <row r="47" spans="1:73" ht="15.75" customHeight="1">
      <c r="A47" s="6" t="str">
        <f>IF(Input!BA64=0,"",+Input!$BQ$18)</f>
        <v/>
      </c>
      <c r="B47" s="6" t="str">
        <f>IF(Input!BA64=0,"",IFERROR(VLOOKUP(Input!$C$8,Cliente!$B$3:$C$822,2,0),0))</f>
        <v/>
      </c>
      <c r="C47" s="6" t="str">
        <f>IF(Input!BA64=0,"",IFERROR(VLOOKUP(Input!$C$7,Anunciante!$B$3:$C$364,2,0),0))</f>
        <v/>
      </c>
      <c r="D47" s="6" t="str">
        <f>IF(Input!BA64=0,"",IFERROR(VLOOKUP(Input!$C$9,Producto!$B$3:$C$200,2,0),0))</f>
        <v/>
      </c>
      <c r="E47" s="10" t="str">
        <f>IF(Input!BA64=0,"",IFERROR(VLOOKUP(Input!$C$10,Campaña!$B$3:$C$32,2,0),0))</f>
        <v/>
      </c>
      <c r="F47" t="str">
        <f>IF(Input!BA64=0,"",+Input!$C$11)</f>
        <v/>
      </c>
      <c r="G47" s="6" t="str">
        <f>IF(Input!BA64=0,"",+Input!$C$12)</f>
        <v/>
      </c>
      <c r="H47" t="str">
        <f>IF(Input!BA64=0,"",IFERROR(VLOOKUP(Input!$G$7,TipoMedio!$B$3:$C$30,2,0),0))</f>
        <v/>
      </c>
      <c r="I47" s="37" t="str">
        <f>IF(Input!BA64=0,"",+Input!$G$8)</f>
        <v/>
      </c>
      <c r="J47" s="37" t="str">
        <f>IF(Input!BA64=0,"",+Input!$G$9)</f>
        <v/>
      </c>
      <c r="K47" s="37" t="str">
        <f>IF(Input!BA64=0,"",+Input!$G$10)</f>
        <v/>
      </c>
      <c r="L47" s="5" t="str">
        <f>IF(Input!BA64=0,"",IFERROR(VLOOKUP(Input!$G$11,'Condicion de Pago'!$B$3:$C$20,2,0),0))</f>
        <v/>
      </c>
      <c r="M47" s="5" t="str">
        <f>IF(Input!BA64=0,"",+Input!$G$13)</f>
        <v/>
      </c>
      <c r="N47" s="5" t="str">
        <f>IF(Input!BA64=0,"",IFERROR(VLOOKUP(Input!$G$12,Moneda!$B$3:$C$7,2,0),0))</f>
        <v/>
      </c>
      <c r="O47" s="8" t="str">
        <f>IF(Input!BA64=0,"",+Input!$C$14)</f>
        <v/>
      </c>
      <c r="P47" s="5" t="str">
        <f>IF(Input!BA64=0,"",+Input!#REF!)</f>
        <v/>
      </c>
      <c r="Q47" s="5" t="str">
        <f>IF(Input!BA64=0,"",+Input!$C$16)</f>
        <v/>
      </c>
      <c r="R47" s="6" t="str">
        <f>IF(Input!BA64=0,"",IFERROR(VLOOKUP(Input!B64,Medio!$A$3:$D$1600,3,0),0))</f>
        <v/>
      </c>
      <c r="S47" s="6" t="str">
        <f>IF(Input!BA64=0,"",IFERROR(INDEX(Proveedor!$B$3:$B$2036, MATCH(Input!C64,Proveedor!$C$3:$C$2036,0)),0))</f>
        <v/>
      </c>
      <c r="T47" s="6" t="str">
        <f>IF(Input!BA64=0,"",IFERROR(INDEX(Programas!$B$3:$B$150, MATCH(Input!D64,Programas!$C$3:$C$150,0)),0))</f>
        <v/>
      </c>
      <c r="U47" s="9"/>
      <c r="V47" s="6" t="str">
        <f>IF(Input!BA64=0,"",+Input!D64)</f>
        <v/>
      </c>
      <c r="W47" s="6" t="str">
        <f>IF(Input!BA64=0,"",+Input!E64)</f>
        <v/>
      </c>
      <c r="X47" s="6" t="str">
        <f>IF(Input!BA64=0,"",+Input!F64)</f>
        <v/>
      </c>
      <c r="Y47" s="6"/>
      <c r="Z47" s="6" t="str">
        <f>IF(Input!BA64=0,"",+Input!G64)</f>
        <v/>
      </c>
      <c r="AA47" s="6" t="str">
        <f>IF(Input!BA64=0,"",+Input!I64)</f>
        <v/>
      </c>
      <c r="AB47" s="9" t="str">
        <f>IF(Input!BA64=0,"",+Input!K64)</f>
        <v/>
      </c>
      <c r="AC47" s="6" t="str">
        <f>IF(Input!BA64=0,"",IFERROR(VLOOKUP(Input!L64,'Tipo de Descuento'!$B$3:$C$8,2,0),0))</f>
        <v/>
      </c>
      <c r="AD47" s="6" t="str">
        <f>IF(Input!BA64=0,"",+Input!M64)</f>
        <v/>
      </c>
      <c r="AE47" s="6" t="str">
        <f>IF(Input!BA64=0,"",IFERROR(VLOOKUP(Input!N64,'Tipo de Descuento'!$B$3:$C$8,2,0),0))</f>
        <v/>
      </c>
      <c r="AF47" s="6" t="str">
        <f>IF(Input!BA64=0,"",+Input!O64)</f>
        <v/>
      </c>
      <c r="AG47" s="6" t="str">
        <f>IF(Input!BA64=0,"",IFERROR(VLOOKUP(Input!P64,'Tipo de Descuento'!$B$3:$C$8,2,0),0))</f>
        <v/>
      </c>
      <c r="AH47" s="6" t="str">
        <f>IF(Input!BA64=0,"",+Input!Q64)</f>
        <v/>
      </c>
      <c r="AI47" s="6" t="str">
        <f>IF(Input!BA64=0,"",IFERROR(VLOOKUP(Input!R64,'Tipo de Descuento'!$B$3:$C$8,2,0),0))</f>
        <v/>
      </c>
      <c r="AJ47" s="6" t="str">
        <f>IF(Input!BA64=0,"",+Input!S64)</f>
        <v/>
      </c>
      <c r="AK47" s="6" t="str">
        <f>IF(Input!BA64=0,"",IFERROR(VLOOKUP(Input!T64,'Tipo de Descuento'!$B$3:$C$8,2,0),0))</f>
        <v/>
      </c>
      <c r="AL47" s="6" t="str">
        <f>IF(Input!BA64=0,"",+Input!U64)</f>
        <v/>
      </c>
      <c r="AM47" s="6"/>
      <c r="AN47" s="6"/>
      <c r="AO47" s="6"/>
      <c r="AP47" s="7" t="str">
        <f>IF(Input!$BA$22=0,"",+Input!V64)</f>
        <v/>
      </c>
      <c r="AQ47" s="7" t="str">
        <f>IF(Input!$BA$22=0,"",+Input!W64)</f>
        <v/>
      </c>
      <c r="AR47" s="7" t="str">
        <f>IF(Input!$BA$22=0,"",+Input!X64)</f>
        <v/>
      </c>
      <c r="AS47" s="7" t="str">
        <f>IF(Input!$BA$22=0,"",+Input!Y64)</f>
        <v/>
      </c>
      <c r="AT47" s="7" t="str">
        <f>IF(Input!$BA$22=0,"",+Input!Z64)</f>
        <v/>
      </c>
      <c r="AU47" s="7" t="str">
        <f>IF(Input!$BA$22=0,"",+Input!AA64)</f>
        <v/>
      </c>
      <c r="AV47" s="7" t="str">
        <f>IF(Input!$BA$22=0,"",+Input!AB64)</f>
        <v/>
      </c>
      <c r="AW47" s="7" t="str">
        <f>IF(Input!$BA$22=0,"",+Input!AC64)</f>
        <v/>
      </c>
      <c r="AX47" s="7" t="str">
        <f>IF(Input!$BA$22=0,"",+Input!AD64)</f>
        <v/>
      </c>
      <c r="AY47" s="7" t="str">
        <f>IF(Input!$BA$22=0,"",+Input!AE64)</f>
        <v/>
      </c>
      <c r="AZ47" s="7" t="str">
        <f>IF(Input!$BA$22=0,"",+Input!AF64)</f>
        <v/>
      </c>
      <c r="BA47" s="7" t="str">
        <f>IF(Input!$BA$22=0,"",+Input!AG64)</f>
        <v/>
      </c>
      <c r="BB47" s="7" t="str">
        <f>IF(Input!$BA$22=0,"",+Input!AH64)</f>
        <v/>
      </c>
      <c r="BC47" s="7" t="str">
        <f>IF(Input!$BA$22=0,"",+Input!AI64)</f>
        <v/>
      </c>
      <c r="BD47" s="7" t="str">
        <f>IF(Input!$BA$22=0,"",+Input!AJ64)</f>
        <v/>
      </c>
      <c r="BE47" s="7" t="str">
        <f>IF(Input!$BA$22=0,"",+Input!AK64)</f>
        <v/>
      </c>
      <c r="BF47" s="7" t="str">
        <f>IF(Input!$BA$22=0,"",+Input!AL64)</f>
        <v/>
      </c>
      <c r="BG47" s="7" t="str">
        <f>IF(Input!$BA$22=0,"",+Input!AM64)</f>
        <v/>
      </c>
      <c r="BH47" s="7" t="str">
        <f>IF(Input!$BA$22=0,"",+Input!AN64)</f>
        <v/>
      </c>
      <c r="BI47" s="7" t="str">
        <f>IF(Input!$BA$22=0,"",+Input!AO64)</f>
        <v/>
      </c>
      <c r="BJ47" s="7" t="str">
        <f>IF(Input!$BA$22=0,"",+Input!AP64)</f>
        <v/>
      </c>
      <c r="BK47" s="7" t="str">
        <f>IF(Input!$BA$22=0,"",+Input!AQ64)</f>
        <v/>
      </c>
      <c r="BL47" s="7" t="str">
        <f>IF(Input!$BA$22=0,"",+Input!AR64)</f>
        <v/>
      </c>
      <c r="BM47" s="7" t="str">
        <f>IF(Input!$BA$22=0,"",+Input!AS64)</f>
        <v/>
      </c>
      <c r="BN47" s="7" t="str">
        <f>IF(Input!$BA$22=0,"",+Input!AT64)</f>
        <v/>
      </c>
      <c r="BO47" s="7" t="str">
        <f>IF(Input!$BA$22=0,"",+Input!AU64)</f>
        <v/>
      </c>
      <c r="BP47" s="7" t="str">
        <f>IF(Input!$BA$22=0,"",+Input!AV64)</f>
        <v/>
      </c>
      <c r="BQ47" s="7" t="str">
        <f>IF(Input!$BA$22=0,"",+Input!AW64)</f>
        <v/>
      </c>
      <c r="BR47" s="7" t="str">
        <f>IF(Input!$BA$22=0,"",+Input!AX64)</f>
        <v/>
      </c>
      <c r="BS47" s="7" t="str">
        <f>IF(Input!$BA$22=0,"",+Input!AY64)</f>
        <v/>
      </c>
      <c r="BT47" s="7" t="str">
        <f>IF(Input!$BA$22=0,"",+Input!AZ64)</f>
        <v/>
      </c>
      <c r="BU47" s="6" t="str">
        <f>IF(Input!BA64=0,"",SUM(AP47:BT47))</f>
        <v/>
      </c>
    </row>
    <row r="48" spans="1:73" ht="15.75" customHeight="1">
      <c r="A48" s="6" t="str">
        <f>IF(Input!BA65=0,"",+Input!$BQ$18)</f>
        <v/>
      </c>
      <c r="B48" s="6" t="str">
        <f>IF(Input!BA65=0,"",IFERROR(VLOOKUP(Input!$C$8,Cliente!$B$3:$C$822,2,0),0))</f>
        <v/>
      </c>
      <c r="C48" s="6" t="str">
        <f>IF(Input!BA65=0,"",IFERROR(VLOOKUP(Input!$C$7,Anunciante!$B$3:$C$364,2,0),0))</f>
        <v/>
      </c>
      <c r="D48" s="6" t="str">
        <f>IF(Input!BA65=0,"",IFERROR(VLOOKUP(Input!$C$9,Producto!$B$3:$C$200,2,0),0))</f>
        <v/>
      </c>
      <c r="E48" s="10" t="str">
        <f>IF(Input!BA65=0,"",IFERROR(VLOOKUP(Input!$C$10,Campaña!$B$3:$C$32,2,0),0))</f>
        <v/>
      </c>
      <c r="F48" t="str">
        <f>IF(Input!BA65=0,"",+Input!$C$11)</f>
        <v/>
      </c>
      <c r="G48" s="6" t="str">
        <f>IF(Input!BA65=0,"",+Input!$C$12)</f>
        <v/>
      </c>
      <c r="H48" t="str">
        <f>IF(Input!BA65=0,"",IFERROR(VLOOKUP(Input!$G$7,TipoMedio!$B$3:$C$30,2,0),0))</f>
        <v/>
      </c>
      <c r="I48" s="37" t="str">
        <f>IF(Input!BA65=0,"",+Input!$G$8)</f>
        <v/>
      </c>
      <c r="J48" s="37" t="str">
        <f>IF(Input!BA65=0,"",+Input!$G$9)</f>
        <v/>
      </c>
      <c r="K48" s="37" t="str">
        <f>IF(Input!BA65=0,"",+Input!$G$10)</f>
        <v/>
      </c>
      <c r="L48" s="5" t="str">
        <f>IF(Input!BA65=0,"",IFERROR(VLOOKUP(Input!$G$11,'Condicion de Pago'!$B$3:$C$20,2,0),0))</f>
        <v/>
      </c>
      <c r="M48" s="5" t="str">
        <f>IF(Input!BA65=0,"",+Input!$G$13)</f>
        <v/>
      </c>
      <c r="N48" s="5" t="str">
        <f>IF(Input!BA65=0,"",IFERROR(VLOOKUP(Input!$G$12,Moneda!$B$3:$C$7,2,0),0))</f>
        <v/>
      </c>
      <c r="O48" s="8" t="str">
        <f>IF(Input!BA65=0,"",+Input!$C$14)</f>
        <v/>
      </c>
      <c r="P48" s="5" t="str">
        <f>IF(Input!BA65=0,"",+Input!#REF!)</f>
        <v/>
      </c>
      <c r="Q48" s="5" t="str">
        <f>IF(Input!BA65=0,"",+Input!$C$16)</f>
        <v/>
      </c>
      <c r="R48" s="6" t="str">
        <f>IF(Input!BA65=0,"",IFERROR(VLOOKUP(Input!B65,Medio!$A$3:$D$1600,3,0),0))</f>
        <v/>
      </c>
      <c r="S48" s="6" t="str">
        <f>IF(Input!BA65=0,"",IFERROR(INDEX(Proveedor!$B$3:$B$2036, MATCH(Input!C65,Proveedor!$C$3:$C$2036,0)),0))</f>
        <v/>
      </c>
      <c r="T48" s="6" t="str">
        <f>IF(Input!BA65=0,"",IFERROR(INDEX(Programas!$B$3:$B$150, MATCH(Input!D65,Programas!$C$3:$C$150,0)),0))</f>
        <v/>
      </c>
      <c r="U48" s="9"/>
      <c r="V48" s="6" t="str">
        <f>IF(Input!BA65=0,"",+Input!D65)</f>
        <v/>
      </c>
      <c r="W48" s="6" t="str">
        <f>IF(Input!BA65=0,"",+Input!E65)</f>
        <v/>
      </c>
      <c r="X48" s="6" t="str">
        <f>IF(Input!BA65=0,"",+Input!F65)</f>
        <v/>
      </c>
      <c r="Y48" s="6"/>
      <c r="Z48" s="6" t="str">
        <f>IF(Input!BA65=0,"",+Input!G65)</f>
        <v/>
      </c>
      <c r="AA48" s="6" t="str">
        <f>IF(Input!BA65=0,"",+Input!I65)</f>
        <v/>
      </c>
      <c r="AB48" s="9" t="str">
        <f>IF(Input!BA65=0,"",+Input!K65)</f>
        <v/>
      </c>
      <c r="AC48" s="6" t="str">
        <f>IF(Input!BA65=0,"",IFERROR(VLOOKUP(Input!L65,'Tipo de Descuento'!$B$3:$C$8,2,0),0))</f>
        <v/>
      </c>
      <c r="AD48" s="6" t="str">
        <f>IF(Input!BA65=0,"",+Input!M65)</f>
        <v/>
      </c>
      <c r="AE48" s="6" t="str">
        <f>IF(Input!BA65=0,"",IFERROR(VLOOKUP(Input!N65,'Tipo de Descuento'!$B$3:$C$8,2,0),0))</f>
        <v/>
      </c>
      <c r="AF48" s="6" t="str">
        <f>IF(Input!BA65=0,"",+Input!O65)</f>
        <v/>
      </c>
      <c r="AG48" s="6" t="str">
        <f>IF(Input!BA65=0,"",IFERROR(VLOOKUP(Input!P65,'Tipo de Descuento'!$B$3:$C$8,2,0),0))</f>
        <v/>
      </c>
      <c r="AH48" s="6" t="str">
        <f>IF(Input!BA65=0,"",+Input!Q65)</f>
        <v/>
      </c>
      <c r="AI48" s="6" t="str">
        <f>IF(Input!BA65=0,"",IFERROR(VLOOKUP(Input!R65,'Tipo de Descuento'!$B$3:$C$8,2,0),0))</f>
        <v/>
      </c>
      <c r="AJ48" s="6" t="str">
        <f>IF(Input!BA65=0,"",+Input!S65)</f>
        <v/>
      </c>
      <c r="AK48" s="6" t="str">
        <f>IF(Input!BA65=0,"",IFERROR(VLOOKUP(Input!T65,'Tipo de Descuento'!$B$3:$C$8,2,0),0))</f>
        <v/>
      </c>
      <c r="AL48" s="6" t="str">
        <f>IF(Input!BA65=0,"",+Input!U65)</f>
        <v/>
      </c>
      <c r="AM48" s="6"/>
      <c r="AN48" s="6"/>
      <c r="AO48" s="6"/>
      <c r="AP48" s="7" t="str">
        <f>IF(Input!$BA$22=0,"",+Input!V65)</f>
        <v/>
      </c>
      <c r="AQ48" s="7" t="str">
        <f>IF(Input!$BA$22=0,"",+Input!W65)</f>
        <v/>
      </c>
      <c r="AR48" s="7" t="str">
        <f>IF(Input!$BA$22=0,"",+Input!X65)</f>
        <v/>
      </c>
      <c r="AS48" s="7" t="str">
        <f>IF(Input!$BA$22=0,"",+Input!Y65)</f>
        <v/>
      </c>
      <c r="AT48" s="7" t="str">
        <f>IF(Input!$BA$22=0,"",+Input!Z65)</f>
        <v/>
      </c>
      <c r="AU48" s="7" t="str">
        <f>IF(Input!$BA$22=0,"",+Input!AA65)</f>
        <v/>
      </c>
      <c r="AV48" s="7" t="str">
        <f>IF(Input!$BA$22=0,"",+Input!AB65)</f>
        <v/>
      </c>
      <c r="AW48" s="7" t="str">
        <f>IF(Input!$BA$22=0,"",+Input!AC65)</f>
        <v/>
      </c>
      <c r="AX48" s="7" t="str">
        <f>IF(Input!$BA$22=0,"",+Input!AD65)</f>
        <v/>
      </c>
      <c r="AY48" s="7" t="str">
        <f>IF(Input!$BA$22=0,"",+Input!AE65)</f>
        <v/>
      </c>
      <c r="AZ48" s="7" t="str">
        <f>IF(Input!$BA$22=0,"",+Input!AF65)</f>
        <v/>
      </c>
      <c r="BA48" s="7" t="str">
        <f>IF(Input!$BA$22=0,"",+Input!AG65)</f>
        <v/>
      </c>
      <c r="BB48" s="7" t="str">
        <f>IF(Input!$BA$22=0,"",+Input!AH65)</f>
        <v/>
      </c>
      <c r="BC48" s="7" t="str">
        <f>IF(Input!$BA$22=0,"",+Input!AI65)</f>
        <v/>
      </c>
      <c r="BD48" s="7" t="str">
        <f>IF(Input!$BA$22=0,"",+Input!AJ65)</f>
        <v/>
      </c>
      <c r="BE48" s="7" t="str">
        <f>IF(Input!$BA$22=0,"",+Input!AK65)</f>
        <v/>
      </c>
      <c r="BF48" s="7" t="str">
        <f>IF(Input!$BA$22=0,"",+Input!AL65)</f>
        <v/>
      </c>
      <c r="BG48" s="7" t="str">
        <f>IF(Input!$BA$22=0,"",+Input!AM65)</f>
        <v/>
      </c>
      <c r="BH48" s="7" t="str">
        <f>IF(Input!$BA$22=0,"",+Input!AN65)</f>
        <v/>
      </c>
      <c r="BI48" s="7" t="str">
        <f>IF(Input!$BA$22=0,"",+Input!AO65)</f>
        <v/>
      </c>
      <c r="BJ48" s="7" t="str">
        <f>IF(Input!$BA$22=0,"",+Input!AP65)</f>
        <v/>
      </c>
      <c r="BK48" s="7" t="str">
        <f>IF(Input!$BA$22=0,"",+Input!AQ65)</f>
        <v/>
      </c>
      <c r="BL48" s="7" t="str">
        <f>IF(Input!$BA$22=0,"",+Input!AR65)</f>
        <v/>
      </c>
      <c r="BM48" s="7" t="str">
        <f>IF(Input!$BA$22=0,"",+Input!AS65)</f>
        <v/>
      </c>
      <c r="BN48" s="7" t="str">
        <f>IF(Input!$BA$22=0,"",+Input!AT65)</f>
        <v/>
      </c>
      <c r="BO48" s="7" t="str">
        <f>IF(Input!$BA$22=0,"",+Input!AU65)</f>
        <v/>
      </c>
      <c r="BP48" s="7" t="str">
        <f>IF(Input!$BA$22=0,"",+Input!AV65)</f>
        <v/>
      </c>
      <c r="BQ48" s="7" t="str">
        <f>IF(Input!$BA$22=0,"",+Input!AW65)</f>
        <v/>
      </c>
      <c r="BR48" s="7" t="str">
        <f>IF(Input!$BA$22=0,"",+Input!AX65)</f>
        <v/>
      </c>
      <c r="BS48" s="7" t="str">
        <f>IF(Input!$BA$22=0,"",+Input!AY65)</f>
        <v/>
      </c>
      <c r="BT48" s="7" t="str">
        <f>IF(Input!$BA$22=0,"",+Input!AZ65)</f>
        <v/>
      </c>
      <c r="BU48" s="6" t="str">
        <f>IF(Input!BA65=0,"",SUM(AP48:BT48))</f>
        <v/>
      </c>
    </row>
    <row r="49" spans="1:73" ht="15.75" customHeight="1">
      <c r="A49" s="6" t="str">
        <f>IF(Input!BA66=0,"",+Input!$BQ$18)</f>
        <v/>
      </c>
      <c r="B49" s="6" t="str">
        <f>IF(Input!BA66=0,"",IFERROR(VLOOKUP(Input!$C$8,Cliente!$B$3:$C$822,2,0),0))</f>
        <v/>
      </c>
      <c r="C49" s="6" t="str">
        <f>IF(Input!BA66=0,"",IFERROR(VLOOKUP(Input!$C$7,Anunciante!$B$3:$C$364,2,0),0))</f>
        <v/>
      </c>
      <c r="D49" s="6" t="str">
        <f>IF(Input!BA66=0,"",IFERROR(VLOOKUP(Input!$C$9,Producto!$B$3:$C$200,2,0),0))</f>
        <v/>
      </c>
      <c r="E49" s="10" t="str">
        <f>IF(Input!BA66=0,"",IFERROR(VLOOKUP(Input!$C$10,Campaña!$B$3:$C$32,2,0),0))</f>
        <v/>
      </c>
      <c r="F49" t="str">
        <f>IF(Input!BA66=0,"",+Input!$C$11)</f>
        <v/>
      </c>
      <c r="G49" s="6" t="str">
        <f>IF(Input!BA66=0,"",+Input!$C$12)</f>
        <v/>
      </c>
      <c r="H49" t="str">
        <f>IF(Input!BA66=0,"",IFERROR(VLOOKUP(Input!$G$7,TipoMedio!$B$3:$C$30,2,0),0))</f>
        <v/>
      </c>
      <c r="I49" s="37" t="str">
        <f>IF(Input!BA66=0,"",+Input!$G$8)</f>
        <v/>
      </c>
      <c r="J49" s="37" t="str">
        <f>IF(Input!BA66=0,"",+Input!$G$9)</f>
        <v/>
      </c>
      <c r="K49" s="37" t="str">
        <f>IF(Input!BA66=0,"",+Input!$G$10)</f>
        <v/>
      </c>
      <c r="L49" s="5" t="str">
        <f>IF(Input!BA66=0,"",IFERROR(VLOOKUP(Input!$G$11,'Condicion de Pago'!$B$3:$C$20,2,0),0))</f>
        <v/>
      </c>
      <c r="M49" s="5" t="str">
        <f>IF(Input!BA66=0,"",+Input!$G$13)</f>
        <v/>
      </c>
      <c r="N49" s="5" t="str">
        <f>IF(Input!BA66=0,"",IFERROR(VLOOKUP(Input!$G$12,Moneda!$B$3:$C$7,2,0),0))</f>
        <v/>
      </c>
      <c r="O49" s="8" t="str">
        <f>IF(Input!BA66=0,"",+Input!$C$14)</f>
        <v/>
      </c>
      <c r="P49" s="5" t="str">
        <f>IF(Input!BA66=0,"",+Input!#REF!)</f>
        <v/>
      </c>
      <c r="Q49" s="5" t="str">
        <f>IF(Input!BA66=0,"",+Input!$C$16)</f>
        <v/>
      </c>
      <c r="R49" s="6" t="str">
        <f>IF(Input!BA66=0,"",IFERROR(VLOOKUP(Input!B66,Medio!$A$3:$D$1600,3,0),0))</f>
        <v/>
      </c>
      <c r="S49" s="6" t="str">
        <f>IF(Input!BA66=0,"",IFERROR(INDEX(Proveedor!$B$3:$B$2036, MATCH(Input!C66,Proveedor!$C$3:$C$2036,0)),0))</f>
        <v/>
      </c>
      <c r="T49" s="6" t="str">
        <f>IF(Input!BA66=0,"",IFERROR(INDEX(Programas!$B$3:$B$150, MATCH(Input!D66,Programas!$C$3:$C$150,0)),0))</f>
        <v/>
      </c>
      <c r="U49" s="9"/>
      <c r="V49" s="6" t="str">
        <f>IF(Input!BA66=0,"",+Input!D66)</f>
        <v/>
      </c>
      <c r="W49" s="6" t="str">
        <f>IF(Input!BA66=0,"",+Input!E66)</f>
        <v/>
      </c>
      <c r="X49" s="6" t="str">
        <f>IF(Input!BA66=0,"",+Input!F66)</f>
        <v/>
      </c>
      <c r="Y49" s="6"/>
      <c r="Z49" s="6" t="str">
        <f>IF(Input!BA66=0,"",+Input!G66)</f>
        <v/>
      </c>
      <c r="AA49" s="6" t="str">
        <f>IF(Input!BA66=0,"",+Input!I66)</f>
        <v/>
      </c>
      <c r="AB49" s="9" t="str">
        <f>IF(Input!BA66=0,"",+Input!K66)</f>
        <v/>
      </c>
      <c r="AC49" s="6" t="str">
        <f>IF(Input!BA66=0,"",IFERROR(VLOOKUP(Input!L66,'Tipo de Descuento'!$B$3:$C$8,2,0),0))</f>
        <v/>
      </c>
      <c r="AD49" s="6" t="str">
        <f>IF(Input!BA66=0,"",+Input!M66)</f>
        <v/>
      </c>
      <c r="AE49" s="6" t="str">
        <f>IF(Input!BA66=0,"",IFERROR(VLOOKUP(Input!N66,'Tipo de Descuento'!$B$3:$C$8,2,0),0))</f>
        <v/>
      </c>
      <c r="AF49" s="6" t="str">
        <f>IF(Input!BA66=0,"",+Input!O66)</f>
        <v/>
      </c>
      <c r="AG49" s="6" t="str">
        <f>IF(Input!BA66=0,"",IFERROR(VLOOKUP(Input!P66,'Tipo de Descuento'!$B$3:$C$8,2,0),0))</f>
        <v/>
      </c>
      <c r="AH49" s="6" t="str">
        <f>IF(Input!BA66=0,"",+Input!Q66)</f>
        <v/>
      </c>
      <c r="AI49" s="6" t="str">
        <f>IF(Input!BA66=0,"",IFERROR(VLOOKUP(Input!R66,'Tipo de Descuento'!$B$3:$C$8,2,0),0))</f>
        <v/>
      </c>
      <c r="AJ49" s="6" t="str">
        <f>IF(Input!BA66=0,"",+Input!S66)</f>
        <v/>
      </c>
      <c r="AK49" s="6" t="str">
        <f>IF(Input!BA66=0,"",IFERROR(VLOOKUP(Input!T66,'Tipo de Descuento'!$B$3:$C$8,2,0),0))</f>
        <v/>
      </c>
      <c r="AL49" s="6" t="str">
        <f>IF(Input!BA66=0,"",+Input!U66)</f>
        <v/>
      </c>
      <c r="AM49" s="6"/>
      <c r="AN49" s="6"/>
      <c r="AO49" s="6"/>
      <c r="AP49" s="7" t="str">
        <f>IF(Input!$BA$22=0,"",+Input!V66)</f>
        <v/>
      </c>
      <c r="AQ49" s="7" t="str">
        <f>IF(Input!$BA$22=0,"",+Input!W66)</f>
        <v/>
      </c>
      <c r="AR49" s="7" t="str">
        <f>IF(Input!$BA$22=0,"",+Input!X66)</f>
        <v/>
      </c>
      <c r="AS49" s="7" t="str">
        <f>IF(Input!$BA$22=0,"",+Input!Y66)</f>
        <v/>
      </c>
      <c r="AT49" s="7" t="str">
        <f>IF(Input!$BA$22=0,"",+Input!Z66)</f>
        <v/>
      </c>
      <c r="AU49" s="7" t="str">
        <f>IF(Input!$BA$22=0,"",+Input!AA66)</f>
        <v/>
      </c>
      <c r="AV49" s="7" t="str">
        <f>IF(Input!$BA$22=0,"",+Input!AB66)</f>
        <v/>
      </c>
      <c r="AW49" s="7" t="str">
        <f>IF(Input!$BA$22=0,"",+Input!AC66)</f>
        <v/>
      </c>
      <c r="AX49" s="7" t="str">
        <f>IF(Input!$BA$22=0,"",+Input!AD66)</f>
        <v/>
      </c>
      <c r="AY49" s="7" t="str">
        <f>IF(Input!$BA$22=0,"",+Input!AE66)</f>
        <v/>
      </c>
      <c r="AZ49" s="7" t="str">
        <f>IF(Input!$BA$22=0,"",+Input!AF66)</f>
        <v/>
      </c>
      <c r="BA49" s="7" t="str">
        <f>IF(Input!$BA$22=0,"",+Input!AG66)</f>
        <v/>
      </c>
      <c r="BB49" s="7" t="str">
        <f>IF(Input!$BA$22=0,"",+Input!AH66)</f>
        <v/>
      </c>
      <c r="BC49" s="7" t="str">
        <f>IF(Input!$BA$22=0,"",+Input!AI66)</f>
        <v/>
      </c>
      <c r="BD49" s="7" t="str">
        <f>IF(Input!$BA$22=0,"",+Input!AJ66)</f>
        <v/>
      </c>
      <c r="BE49" s="7" t="str">
        <f>IF(Input!$BA$22=0,"",+Input!AK66)</f>
        <v/>
      </c>
      <c r="BF49" s="7" t="str">
        <f>IF(Input!$BA$22=0,"",+Input!AL66)</f>
        <v/>
      </c>
      <c r="BG49" s="7" t="str">
        <f>IF(Input!$BA$22=0,"",+Input!AM66)</f>
        <v/>
      </c>
      <c r="BH49" s="7" t="str">
        <f>IF(Input!$BA$22=0,"",+Input!AN66)</f>
        <v/>
      </c>
      <c r="BI49" s="7" t="str">
        <f>IF(Input!$BA$22=0,"",+Input!AO66)</f>
        <v/>
      </c>
      <c r="BJ49" s="7" t="str">
        <f>IF(Input!$BA$22=0,"",+Input!AP66)</f>
        <v/>
      </c>
      <c r="BK49" s="7" t="str">
        <f>IF(Input!$BA$22=0,"",+Input!AQ66)</f>
        <v/>
      </c>
      <c r="BL49" s="7" t="str">
        <f>IF(Input!$BA$22=0,"",+Input!AR66)</f>
        <v/>
      </c>
      <c r="BM49" s="7" t="str">
        <f>IF(Input!$BA$22=0,"",+Input!AS66)</f>
        <v/>
      </c>
      <c r="BN49" s="7" t="str">
        <f>IF(Input!$BA$22=0,"",+Input!AT66)</f>
        <v/>
      </c>
      <c r="BO49" s="7" t="str">
        <f>IF(Input!$BA$22=0,"",+Input!AU66)</f>
        <v/>
      </c>
      <c r="BP49" s="7" t="str">
        <f>IF(Input!$BA$22=0,"",+Input!AV66)</f>
        <v/>
      </c>
      <c r="BQ49" s="7" t="str">
        <f>IF(Input!$BA$22=0,"",+Input!AW66)</f>
        <v/>
      </c>
      <c r="BR49" s="7" t="str">
        <f>IF(Input!$BA$22=0,"",+Input!AX66)</f>
        <v/>
      </c>
      <c r="BS49" s="7" t="str">
        <f>IF(Input!$BA$22=0,"",+Input!AY66)</f>
        <v/>
      </c>
      <c r="BT49" s="7" t="str">
        <f>IF(Input!$BA$22=0,"",+Input!AZ66)</f>
        <v/>
      </c>
      <c r="BU49" s="6" t="str">
        <f>IF(Input!BA66=0,"",SUM(AP49:BT49))</f>
        <v/>
      </c>
    </row>
    <row r="50" spans="1:73" ht="15.75" customHeight="1">
      <c r="A50" s="6" t="str">
        <f>IF(Input!BA67=0,"",+Input!$BQ$18)</f>
        <v/>
      </c>
      <c r="B50" s="6" t="str">
        <f>IF(Input!BA67=0,"",IFERROR(VLOOKUP(Input!$C$8,Cliente!$B$3:$C$822,2,0),0))</f>
        <v/>
      </c>
      <c r="C50" s="6" t="str">
        <f>IF(Input!BA67=0,"",IFERROR(VLOOKUP(Input!$C$7,Anunciante!$B$3:$C$364,2,0),0))</f>
        <v/>
      </c>
      <c r="D50" s="6" t="str">
        <f>IF(Input!BA67=0,"",IFERROR(VLOOKUP(Input!$C$9,Producto!$B$3:$C$200,2,0),0))</f>
        <v/>
      </c>
      <c r="E50" s="10" t="str">
        <f>IF(Input!BA67=0,"",IFERROR(VLOOKUP(Input!$C$10,Campaña!$B$3:$C$32,2,0),0))</f>
        <v/>
      </c>
      <c r="F50" t="str">
        <f>IF(Input!BA67=0,"",+Input!$C$11)</f>
        <v/>
      </c>
      <c r="G50" s="6" t="str">
        <f>IF(Input!BA67=0,"",+Input!$C$12)</f>
        <v/>
      </c>
      <c r="H50" t="str">
        <f>IF(Input!BA67=0,"",IFERROR(VLOOKUP(Input!$G$7,TipoMedio!$B$3:$C$30,2,0),0))</f>
        <v/>
      </c>
      <c r="I50" s="37" t="str">
        <f>IF(Input!BA67=0,"",+Input!$G$8)</f>
        <v/>
      </c>
      <c r="J50" s="37" t="str">
        <f>IF(Input!BA67=0,"",+Input!$G$9)</f>
        <v/>
      </c>
      <c r="K50" s="37" t="str">
        <f>IF(Input!BA67=0,"",+Input!$G$10)</f>
        <v/>
      </c>
      <c r="L50" s="5" t="str">
        <f>IF(Input!BA67=0,"",IFERROR(VLOOKUP(Input!$G$11,'Condicion de Pago'!$B$3:$C$20,2,0),0))</f>
        <v/>
      </c>
      <c r="M50" s="5" t="str">
        <f>IF(Input!BA67=0,"",+Input!$G$13)</f>
        <v/>
      </c>
      <c r="N50" s="5" t="str">
        <f>IF(Input!BA67=0,"",IFERROR(VLOOKUP(Input!$G$12,Moneda!$B$3:$C$7,2,0),0))</f>
        <v/>
      </c>
      <c r="O50" s="8" t="str">
        <f>IF(Input!BA67=0,"",+Input!$C$14)</f>
        <v/>
      </c>
      <c r="P50" s="5" t="str">
        <f>IF(Input!BA67=0,"",+Input!#REF!)</f>
        <v/>
      </c>
      <c r="Q50" s="5" t="str">
        <f>IF(Input!BA67=0,"",+Input!$C$16)</f>
        <v/>
      </c>
      <c r="R50" s="6" t="str">
        <f>IF(Input!BA67=0,"",IFERROR(VLOOKUP(Input!B67,Medio!$A$3:$D$1600,3,0),0))</f>
        <v/>
      </c>
      <c r="S50" s="6" t="str">
        <f>IF(Input!BA67=0,"",IFERROR(INDEX(Proveedor!$B$3:$B$2036, MATCH(Input!C67,Proveedor!$C$3:$C$2036,0)),0))</f>
        <v/>
      </c>
      <c r="T50" s="6" t="str">
        <f>IF(Input!BA67=0,"",IFERROR(INDEX(Programas!$B$3:$B$150, MATCH(Input!D67,Programas!$C$3:$C$150,0)),0))</f>
        <v/>
      </c>
      <c r="U50" s="9"/>
      <c r="V50" s="6" t="str">
        <f>IF(Input!BA67=0,"",+Input!D67)</f>
        <v/>
      </c>
      <c r="W50" s="6" t="str">
        <f>IF(Input!BA67=0,"",+Input!E67)</f>
        <v/>
      </c>
      <c r="X50" s="6" t="str">
        <f>IF(Input!BA67=0,"",+Input!F67)</f>
        <v/>
      </c>
      <c r="Y50" s="6"/>
      <c r="Z50" s="6" t="str">
        <f>IF(Input!BA67=0,"",+Input!G67)</f>
        <v/>
      </c>
      <c r="AA50" s="6" t="str">
        <f>IF(Input!BA67=0,"",+Input!I67)</f>
        <v/>
      </c>
      <c r="AB50" s="9" t="str">
        <f>IF(Input!BA67=0,"",+Input!K67)</f>
        <v/>
      </c>
      <c r="AC50" s="6" t="str">
        <f>IF(Input!BA67=0,"",IFERROR(VLOOKUP(Input!L67,'Tipo de Descuento'!$B$3:$C$8,2,0),0))</f>
        <v/>
      </c>
      <c r="AD50" s="6" t="str">
        <f>IF(Input!BA67=0,"",+Input!M67)</f>
        <v/>
      </c>
      <c r="AE50" s="6" t="str">
        <f>IF(Input!BA67=0,"",IFERROR(VLOOKUP(Input!N67,'Tipo de Descuento'!$B$3:$C$8,2,0),0))</f>
        <v/>
      </c>
      <c r="AF50" s="6" t="str">
        <f>IF(Input!BA67=0,"",+Input!O67)</f>
        <v/>
      </c>
      <c r="AG50" s="6" t="str">
        <f>IF(Input!BA67=0,"",IFERROR(VLOOKUP(Input!P67,'Tipo de Descuento'!$B$3:$C$8,2,0),0))</f>
        <v/>
      </c>
      <c r="AH50" s="6" t="str">
        <f>IF(Input!BA67=0,"",+Input!Q67)</f>
        <v/>
      </c>
      <c r="AI50" s="6" t="str">
        <f>IF(Input!BA67=0,"",IFERROR(VLOOKUP(Input!R67,'Tipo de Descuento'!$B$3:$C$8,2,0),0))</f>
        <v/>
      </c>
      <c r="AJ50" s="6" t="str">
        <f>IF(Input!BA67=0,"",+Input!S67)</f>
        <v/>
      </c>
      <c r="AK50" s="6" t="str">
        <f>IF(Input!BA67=0,"",IFERROR(VLOOKUP(Input!T67,'Tipo de Descuento'!$B$3:$C$8,2,0),0))</f>
        <v/>
      </c>
      <c r="AL50" s="6" t="str">
        <f>IF(Input!BA67=0,"",+Input!U67)</f>
        <v/>
      </c>
      <c r="AM50" s="6"/>
      <c r="AN50" s="6"/>
      <c r="AO50" s="6"/>
      <c r="AP50" s="7" t="str">
        <f>IF(Input!$BA$22=0,"",+Input!V67)</f>
        <v/>
      </c>
      <c r="AQ50" s="7" t="str">
        <f>IF(Input!$BA$22=0,"",+Input!W67)</f>
        <v/>
      </c>
      <c r="AR50" s="7" t="str">
        <f>IF(Input!$BA$22=0,"",+Input!X67)</f>
        <v/>
      </c>
      <c r="AS50" s="7" t="str">
        <f>IF(Input!$BA$22=0,"",+Input!Y67)</f>
        <v/>
      </c>
      <c r="AT50" s="7" t="str">
        <f>IF(Input!$BA$22=0,"",+Input!Z67)</f>
        <v/>
      </c>
    </row>
    <row r="51" spans="1:73" ht="15.75" customHeight="1">
      <c r="A51" s="6" t="str">
        <f>IF(Input!BA68=0,"",+Input!$BQ$18)</f>
        <v/>
      </c>
      <c r="B51" s="6" t="str">
        <f>IF(Input!BA68=0,"",IFERROR(VLOOKUP(Input!$C$8,Cliente!$B$3:$C$822,2,0),0))</f>
        <v/>
      </c>
      <c r="C51" s="6" t="str">
        <f>IF(Input!BA68=0,"",IFERROR(VLOOKUP(Input!$C$7,Anunciante!$B$3:$C$364,2,0),0))</f>
        <v/>
      </c>
      <c r="D51" s="6" t="str">
        <f>IF(Input!BA68=0,"",IFERROR(VLOOKUP(Input!$C$9,Producto!$B$3:$C$200,2,0),0))</f>
        <v/>
      </c>
      <c r="E51" s="10" t="str">
        <f>IF(Input!BA68=0,"",IFERROR(VLOOKUP(Input!$C$10,Campaña!$B$3:$C$32,2,0),0))</f>
        <v/>
      </c>
      <c r="F51" t="str">
        <f>IF(Input!BA68=0,"",+Input!$C$11)</f>
        <v/>
      </c>
      <c r="G51" s="6" t="str">
        <f>IF(Input!BA68=0,"",+Input!$C$12)</f>
        <v/>
      </c>
      <c r="H51" t="str">
        <f>IF(Input!BA68=0,"",IFERROR(VLOOKUP(Input!$G$7,TipoMedio!$B$3:$C$30,2,0),0))</f>
        <v/>
      </c>
      <c r="I51" s="37" t="str">
        <f>IF(Input!BA68=0,"",+Input!$G$8)</f>
        <v/>
      </c>
      <c r="J51" s="37" t="str">
        <f>IF(Input!BA68=0,"",+Input!$G$9)</f>
        <v/>
      </c>
      <c r="K51" s="37" t="str">
        <f>IF(Input!BA68=0,"",+Input!$G$10)</f>
        <v/>
      </c>
      <c r="L51" s="5" t="str">
        <f>IF(Input!BA68=0,"",IFERROR(VLOOKUP(Input!$G$11,'Condicion de Pago'!$B$3:$C$20,2,0),0))</f>
        <v/>
      </c>
      <c r="M51" s="5" t="str">
        <f>IF(Input!BA68=0,"",+Input!$G$13)</f>
        <v/>
      </c>
      <c r="N51" s="5" t="str">
        <f>IF(Input!BA68=0,"",IFERROR(VLOOKUP(Input!$G$12,Moneda!$B$3:$C$7,2,0),0))</f>
        <v/>
      </c>
      <c r="O51" s="8" t="str">
        <f>IF(Input!BA68=0,"",+Input!$C$14)</f>
        <v/>
      </c>
      <c r="P51" s="5" t="str">
        <f>IF(Input!BA68=0,"",+Input!#REF!)</f>
        <v/>
      </c>
      <c r="Q51" s="5" t="str">
        <f>IF(Input!BA68=0,"",+Input!$C$16)</f>
        <v/>
      </c>
      <c r="R51" s="6" t="str">
        <f>IF(Input!BA68=0,"",IFERROR(VLOOKUP(Input!B68,Medio!$A$3:$D$1600,3,0),0))</f>
        <v/>
      </c>
      <c r="S51" s="6" t="str">
        <f>IF(Input!BA68=0,"",IFERROR(INDEX(Proveedor!$B$3:$B$2036, MATCH(Input!C68,Proveedor!$C$3:$C$2036,0)),0))</f>
        <v/>
      </c>
      <c r="T51" s="6" t="str">
        <f>IF(Input!BA68=0,"",IFERROR(INDEX(Programas!$B$3:$B$150, MATCH(Input!D68,Programas!$C$3:$C$150,0)),0))</f>
        <v/>
      </c>
      <c r="U51" s="9"/>
      <c r="V51" s="6" t="str">
        <f>IF(Input!BA68=0,"",+Input!D68)</f>
        <v/>
      </c>
      <c r="W51" s="6" t="str">
        <f>IF(Input!BA68=0,"",+Input!E68)</f>
        <v/>
      </c>
      <c r="X51" s="6" t="str">
        <f>IF(Input!BA68=0,"",+Input!F68)</f>
        <v/>
      </c>
      <c r="Y51" s="6"/>
      <c r="Z51" s="6" t="str">
        <f>IF(Input!BA68=0,"",+Input!G68)</f>
        <v/>
      </c>
      <c r="AA51" s="6" t="str">
        <f>IF(Input!BA68=0,"",+Input!I68)</f>
        <v/>
      </c>
      <c r="AB51" s="9" t="str">
        <f>IF(Input!BA68=0,"",+Input!K68)</f>
        <v/>
      </c>
      <c r="AC51" s="6" t="str">
        <f>IF(Input!BA68=0,"",IFERROR(VLOOKUP(Input!L68,'Tipo de Descuento'!$B$3:$C$8,2,0),0))</f>
        <v/>
      </c>
      <c r="AD51" s="6" t="str">
        <f>IF(Input!BA68=0,"",+Input!M68)</f>
        <v/>
      </c>
      <c r="AE51" s="6" t="str">
        <f>IF(Input!BA68=0,"",IFERROR(VLOOKUP(Input!N68,'Tipo de Descuento'!$B$3:$C$8,2,0),0))</f>
        <v/>
      </c>
      <c r="AF51" s="6" t="str">
        <f>IF(Input!BA68=0,"",+Input!O68)</f>
        <v/>
      </c>
      <c r="AG51" s="6" t="str">
        <f>IF(Input!BA68=0,"",IFERROR(VLOOKUP(Input!P68,'Tipo de Descuento'!$B$3:$C$8,2,0),0))</f>
        <v/>
      </c>
      <c r="AH51" s="6" t="str">
        <f>IF(Input!BA68=0,"",+Input!Q68)</f>
        <v/>
      </c>
      <c r="AI51" s="6" t="str">
        <f>IF(Input!BA68=0,"",IFERROR(VLOOKUP(Input!R68,'Tipo de Descuento'!$B$3:$C$8,2,0),0))</f>
        <v/>
      </c>
      <c r="AJ51" s="6" t="str">
        <f>IF(Input!BA68=0,"",+Input!S68)</f>
        <v/>
      </c>
      <c r="AK51" s="6" t="str">
        <f>IF(Input!BA68=0,"",IFERROR(VLOOKUP(Input!T68,'Tipo de Descuento'!$B$3:$C$8,2,0),0))</f>
        <v/>
      </c>
      <c r="AL51" s="6" t="str">
        <f>IF(Input!BA68=0,"",+Input!U68)</f>
        <v/>
      </c>
      <c r="AM51" s="6"/>
      <c r="AN51" s="6"/>
      <c r="AO51" s="6"/>
      <c r="AP51" s="7" t="str">
        <f>IF(Input!$BA$22=0,"",+Input!V68)</f>
        <v/>
      </c>
      <c r="AQ51" s="7" t="str">
        <f>IF(Input!$BA$22=0,"",+Input!W68)</f>
        <v/>
      </c>
      <c r="AR51" s="7" t="str">
        <f>IF(Input!$BA$22=0,"",+Input!X68)</f>
        <v/>
      </c>
      <c r="AS51" s="7" t="str">
        <f>IF(Input!$BA$22=0,"",+Input!Y68)</f>
        <v/>
      </c>
      <c r="AT51" s="7" t="str">
        <f>IF(Input!$BA$22=0,"",+Input!Z68)</f>
        <v/>
      </c>
    </row>
    <row r="52" spans="1:73" ht="15.75" customHeight="1">
      <c r="A52" s="6" t="str">
        <f>IF(Input!BA69=0,"",+Input!$BQ$18)</f>
        <v/>
      </c>
      <c r="B52" s="6" t="str">
        <f>IF(Input!BA69=0,"",IFERROR(VLOOKUP(Input!$C$8,Cliente!$B$3:$C$822,2,0),0))</f>
        <v/>
      </c>
      <c r="C52" s="6" t="str">
        <f>IF(Input!BA69=0,"",IFERROR(VLOOKUP(Input!$C$7,Anunciante!$B$3:$C$364,2,0),0))</f>
        <v/>
      </c>
      <c r="D52" s="6" t="str">
        <f>IF(Input!BA69=0,"",IFERROR(VLOOKUP(Input!$C$9,Producto!$B$3:$C$200,2,0),0))</f>
        <v/>
      </c>
      <c r="E52" s="10" t="str">
        <f>IF(Input!BA69=0,"",IFERROR(VLOOKUP(Input!$C$10,Campaña!$B$3:$C$32,2,0),0))</f>
        <v/>
      </c>
      <c r="F52" t="str">
        <f>IF(Input!BA69=0,"",+Input!$C$11)</f>
        <v/>
      </c>
      <c r="G52" s="6" t="str">
        <f>IF(Input!BA69=0,"",+Input!$C$12)</f>
        <v/>
      </c>
      <c r="H52" t="str">
        <f>IF(Input!BA69=0,"",IFERROR(VLOOKUP(Input!$G$7,TipoMedio!$B$3:$C$30,2,0),0))</f>
        <v/>
      </c>
      <c r="I52" s="37" t="str">
        <f>IF(Input!BA69=0,"",+Input!$G$8)</f>
        <v/>
      </c>
      <c r="J52" s="37" t="str">
        <f>IF(Input!BA69=0,"",+Input!$G$9)</f>
        <v/>
      </c>
      <c r="K52" s="37" t="str">
        <f>IF(Input!BA69=0,"",+Input!$G$10)</f>
        <v/>
      </c>
      <c r="L52" s="5" t="str">
        <f>IF(Input!BA69=0,"",IFERROR(VLOOKUP(Input!$G$11,'Condicion de Pago'!$B$3:$C$20,2,0),0))</f>
        <v/>
      </c>
      <c r="M52" s="5" t="str">
        <f>IF(Input!BA69=0,"",+Input!$G$13)</f>
        <v/>
      </c>
      <c r="N52" s="5" t="str">
        <f>IF(Input!BA69=0,"",IFERROR(VLOOKUP(Input!$G$12,Moneda!$B$3:$C$7,2,0),0))</f>
        <v/>
      </c>
      <c r="O52" s="8" t="str">
        <f>IF(Input!BA69=0,"",+Input!$C$14)</f>
        <v/>
      </c>
      <c r="P52" s="5" t="str">
        <f>IF(Input!BA69=0,"",+Input!#REF!)</f>
        <v/>
      </c>
      <c r="Q52" s="5" t="str">
        <f>IF(Input!BA69=0,"",+Input!$C$16)</f>
        <v/>
      </c>
      <c r="R52" s="6" t="str">
        <f>IF(Input!BA69=0,"",IFERROR(VLOOKUP(Input!B69,Medio!$A$3:$D$1600,3,0),0))</f>
        <v/>
      </c>
      <c r="S52" s="6" t="str">
        <f>IF(Input!BA69=0,"",IFERROR(INDEX(Proveedor!$B$3:$B$2036, MATCH(Input!C69,Proveedor!$C$3:$C$2036,0)),0))</f>
        <v/>
      </c>
      <c r="T52" s="6" t="str">
        <f>IF(Input!BA69=0,"",IFERROR(INDEX(Programas!$B$3:$B$150, MATCH(Input!D69,Programas!$C$3:$C$150,0)),0))</f>
        <v/>
      </c>
      <c r="U52" s="9"/>
      <c r="V52" s="6" t="str">
        <f>IF(Input!BA69=0,"",+Input!D69)</f>
        <v/>
      </c>
      <c r="W52" s="6" t="str">
        <f>IF(Input!BA69=0,"",+Input!E69)</f>
        <v/>
      </c>
      <c r="X52" s="6" t="str">
        <f>IF(Input!BA69=0,"",+Input!F69)</f>
        <v/>
      </c>
      <c r="Y52" s="6"/>
      <c r="Z52" s="6" t="str">
        <f>IF(Input!BA69=0,"",+Input!G69)</f>
        <v/>
      </c>
      <c r="AA52" s="6" t="str">
        <f>IF(Input!BA69=0,"",+Input!I69)</f>
        <v/>
      </c>
      <c r="AB52" s="9" t="str">
        <f>IF(Input!BA69=0,"",+Input!K69)</f>
        <v/>
      </c>
      <c r="AC52" s="6" t="str">
        <f>IF(Input!BA69=0,"",IFERROR(VLOOKUP(Input!L69,'Tipo de Descuento'!$B$3:$C$8,2,0),0))</f>
        <v/>
      </c>
      <c r="AD52" s="6" t="str">
        <f>IF(Input!BA69=0,"",+Input!M69)</f>
        <v/>
      </c>
      <c r="AE52" s="6" t="str">
        <f>IF(Input!BA69=0,"",IFERROR(VLOOKUP(Input!N69,'Tipo de Descuento'!$B$3:$C$8,2,0),0))</f>
        <v/>
      </c>
      <c r="AF52" s="6" t="str">
        <f>IF(Input!BA69=0,"",+Input!O69)</f>
        <v/>
      </c>
      <c r="AG52" s="6" t="str">
        <f>IF(Input!BA69=0,"",IFERROR(VLOOKUP(Input!P69,'Tipo de Descuento'!$B$3:$C$8,2,0),0))</f>
        <v/>
      </c>
      <c r="AH52" s="6" t="str">
        <f>IF(Input!BA69=0,"",+Input!Q69)</f>
        <v/>
      </c>
      <c r="AI52" s="6" t="str">
        <f>IF(Input!BA69=0,"",IFERROR(VLOOKUP(Input!R69,'Tipo de Descuento'!$B$3:$C$8,2,0),0))</f>
        <v/>
      </c>
      <c r="AJ52" s="6" t="str">
        <f>IF(Input!BA69=0,"",+Input!S69)</f>
        <v/>
      </c>
      <c r="AK52" s="6" t="str">
        <f>IF(Input!BA69=0,"",IFERROR(VLOOKUP(Input!T69,'Tipo de Descuento'!$B$3:$C$8,2,0),0))</f>
        <v/>
      </c>
      <c r="AL52" s="6" t="str">
        <f>IF(Input!BA69=0,"",+Input!U69)</f>
        <v/>
      </c>
      <c r="AM52" s="6"/>
      <c r="AN52" s="6"/>
      <c r="AO52" s="6"/>
      <c r="AP52" s="7" t="str">
        <f>IF(Input!$BA$22=0,"",+Input!V69)</f>
        <v/>
      </c>
      <c r="AQ52" s="7" t="str">
        <f>IF(Input!$BA$22=0,"",+Input!W69)</f>
        <v/>
      </c>
      <c r="AR52" s="7" t="str">
        <f>IF(Input!$BA$22=0,"",+Input!X69)</f>
        <v/>
      </c>
      <c r="AS52" s="7" t="str">
        <f>IF(Input!$BA$22=0,"",+Input!Y69)</f>
        <v/>
      </c>
      <c r="AT52" s="7" t="str">
        <f>IF(Input!$BA$22=0,"",+Input!Z69)</f>
        <v/>
      </c>
    </row>
    <row r="53" spans="1:73" ht="15.75" customHeight="1">
      <c r="A53" s="6" t="str">
        <f>IF(Input!BA70=0,"",+Input!$BQ$18)</f>
        <v/>
      </c>
      <c r="B53" s="6" t="str">
        <f>IF(Input!BA70=0,"",IFERROR(VLOOKUP(Input!$C$8,Cliente!$B$3:$C$822,2,0),0))</f>
        <v/>
      </c>
      <c r="C53" s="6" t="str">
        <f>IF(Input!BA70=0,"",IFERROR(VLOOKUP(Input!$C$7,Anunciante!$B$3:$C$364,2,0),0))</f>
        <v/>
      </c>
      <c r="D53" s="6" t="str">
        <f>IF(Input!BA70=0,"",IFERROR(VLOOKUP(Input!$C$9,Producto!$B$3:$C$200,2,0),0))</f>
        <v/>
      </c>
      <c r="E53" s="10" t="str">
        <f>IF(Input!BA70=0,"",IFERROR(VLOOKUP(Input!$C$10,Campaña!$B$3:$C$32,2,0),0))</f>
        <v/>
      </c>
      <c r="F53" t="str">
        <f>IF(Input!BA70=0,"",+Input!$C$11)</f>
        <v/>
      </c>
      <c r="G53" s="6" t="str">
        <f>IF(Input!BA70=0,"",+Input!$C$12)</f>
        <v/>
      </c>
      <c r="H53" t="str">
        <f>IF(Input!BA70=0,"",IFERROR(VLOOKUP(Input!$G$7,TipoMedio!$B$3:$C$30,2,0),0))</f>
        <v/>
      </c>
      <c r="I53" s="37" t="str">
        <f>IF(Input!BA70=0,"",+Input!$G$8)</f>
        <v/>
      </c>
      <c r="J53" s="37" t="str">
        <f>IF(Input!BA70=0,"",+Input!$G$9)</f>
        <v/>
      </c>
      <c r="K53" s="37" t="str">
        <f>IF(Input!BA70=0,"",+Input!$G$10)</f>
        <v/>
      </c>
      <c r="L53" s="5" t="str">
        <f>IF(Input!BA70=0,"",IFERROR(VLOOKUP(Input!$G$11,'Condicion de Pago'!$B$3:$C$20,2,0),0))</f>
        <v/>
      </c>
      <c r="M53" s="5" t="str">
        <f>IF(Input!BA70=0,"",+Input!$G$13)</f>
        <v/>
      </c>
      <c r="N53" s="5" t="str">
        <f>IF(Input!BA70=0,"",IFERROR(VLOOKUP(Input!$G$12,Moneda!$B$3:$C$7,2,0),0))</f>
        <v/>
      </c>
      <c r="O53" s="8" t="str">
        <f>IF(Input!BA70=0,"",+Input!$C$14)</f>
        <v/>
      </c>
      <c r="P53" s="5" t="str">
        <f>IF(Input!BA70=0,"",+Input!#REF!)</f>
        <v/>
      </c>
      <c r="Q53" s="5" t="str">
        <f>IF(Input!BA70=0,"",+Input!$C$16)</f>
        <v/>
      </c>
      <c r="R53" s="6" t="str">
        <f>IF(Input!BA70=0,"",IFERROR(VLOOKUP(Input!B70,Medio!$A$3:$D$1600,3,0),0))</f>
        <v/>
      </c>
      <c r="S53" s="6" t="str">
        <f>IF(Input!BA70=0,"",IFERROR(INDEX(Proveedor!$B$3:$B$2036, MATCH(Input!C70,Proveedor!$C$3:$C$2036,0)),0))</f>
        <v/>
      </c>
      <c r="T53" s="6" t="str">
        <f>IF(Input!BA70=0,"",IFERROR(INDEX(Programas!$B$3:$B$150, MATCH(Input!D70,Programas!$C$3:$C$150,0)),0))</f>
        <v/>
      </c>
      <c r="U53" s="9"/>
      <c r="V53" s="6" t="str">
        <f>IF(Input!BA70=0,"",+Input!D70)</f>
        <v/>
      </c>
      <c r="W53" s="6" t="str">
        <f>IF(Input!BA70=0,"",+Input!E70)</f>
        <v/>
      </c>
      <c r="X53" s="6" t="str">
        <f>IF(Input!BA70=0,"",+Input!F70)</f>
        <v/>
      </c>
      <c r="Y53" s="6"/>
      <c r="Z53" s="6" t="str">
        <f>IF(Input!BA70=0,"",+Input!G70)</f>
        <v/>
      </c>
      <c r="AA53" s="6" t="str">
        <f>IF(Input!BA70=0,"",+Input!I70)</f>
        <v/>
      </c>
      <c r="AB53" s="9" t="str">
        <f>IF(Input!BA70=0,"",+Input!K70)</f>
        <v/>
      </c>
      <c r="AC53" s="6" t="str">
        <f>IF(Input!BA70=0,"",IFERROR(VLOOKUP(Input!L70,'Tipo de Descuento'!$B$3:$C$8,2,0),0))</f>
        <v/>
      </c>
      <c r="AD53" s="6" t="str">
        <f>IF(Input!BA70=0,"",+Input!M70)</f>
        <v/>
      </c>
      <c r="AE53" s="6" t="str">
        <f>IF(Input!BA70=0,"",IFERROR(VLOOKUP(Input!N70,'Tipo de Descuento'!$B$3:$C$8,2,0),0))</f>
        <v/>
      </c>
      <c r="AF53" s="6" t="str">
        <f>IF(Input!BA70=0,"",+Input!O70)</f>
        <v/>
      </c>
      <c r="AG53" s="6" t="str">
        <f>IF(Input!BA70=0,"",IFERROR(VLOOKUP(Input!P70,'Tipo de Descuento'!$B$3:$C$8,2,0),0))</f>
        <v/>
      </c>
      <c r="AH53" s="6" t="str">
        <f>IF(Input!BA70=0,"",+Input!Q70)</f>
        <v/>
      </c>
      <c r="AI53" s="6" t="str">
        <f>IF(Input!BA70=0,"",IFERROR(VLOOKUP(Input!R70,'Tipo de Descuento'!$B$3:$C$8,2,0),0))</f>
        <v/>
      </c>
      <c r="AJ53" s="6" t="str">
        <f>IF(Input!BA70=0,"",+Input!S70)</f>
        <v/>
      </c>
      <c r="AK53" s="6" t="str">
        <f>IF(Input!BA70=0,"",IFERROR(VLOOKUP(Input!T70,'Tipo de Descuento'!$B$3:$C$8,2,0),0))</f>
        <v/>
      </c>
      <c r="AL53" s="6" t="str">
        <f>IF(Input!BA70=0,"",+Input!U70)</f>
        <v/>
      </c>
      <c r="AM53" s="6"/>
      <c r="AN53" s="6"/>
      <c r="AO53" s="6"/>
      <c r="AP53" s="7" t="str">
        <f>IF(Input!$BA$22=0,"",+Input!V70)</f>
        <v/>
      </c>
      <c r="AQ53" s="7" t="str">
        <f>IF(Input!$BA$22=0,"",+Input!W70)</f>
        <v/>
      </c>
      <c r="AR53" s="7" t="str">
        <f>IF(Input!$BA$22=0,"",+Input!X70)</f>
        <v/>
      </c>
      <c r="AS53" s="7" t="str">
        <f>IF(Input!$BA$22=0,"",+Input!Y70)</f>
        <v/>
      </c>
      <c r="AT53" s="7" t="str">
        <f>IF(Input!$BA$22=0,"",+Input!Z70)</f>
        <v/>
      </c>
    </row>
    <row r="54" spans="1:73" ht="15.75" customHeight="1">
      <c r="A54" s="6" t="str">
        <f>IF(Input!BA71=0,"",+Input!$BQ$18)</f>
        <v/>
      </c>
      <c r="B54" s="6" t="str">
        <f>IF(Input!BA71=0,"",IFERROR(VLOOKUP(Input!$C$8,Cliente!$B$3:$C$822,2,0),0))</f>
        <v/>
      </c>
      <c r="C54" s="6" t="str">
        <f>IF(Input!BA71=0,"",IFERROR(VLOOKUP(Input!$C$7,Anunciante!$B$3:$C$364,2,0),0))</f>
        <v/>
      </c>
      <c r="D54" s="6" t="str">
        <f>IF(Input!BA71=0,"",IFERROR(VLOOKUP(Input!$C$9,Producto!$B$3:$C$200,2,0),0))</f>
        <v/>
      </c>
      <c r="E54" s="10" t="str">
        <f>IF(Input!BA71=0,"",IFERROR(VLOOKUP(Input!$C$10,Campaña!$B$3:$C$32,2,0),0))</f>
        <v/>
      </c>
      <c r="F54" t="str">
        <f>IF(Input!BA71=0,"",+Input!$C$11)</f>
        <v/>
      </c>
      <c r="G54" s="6" t="str">
        <f>IF(Input!BA71=0,"",+Input!$C$12)</f>
        <v/>
      </c>
      <c r="H54" t="str">
        <f>IF(Input!BA71=0,"",IFERROR(VLOOKUP(Input!$G$7,TipoMedio!$B$3:$C$30,2,0),0))</f>
        <v/>
      </c>
      <c r="I54" s="37" t="str">
        <f>IF(Input!BA71=0,"",+Input!$G$8)</f>
        <v/>
      </c>
      <c r="J54" s="37" t="str">
        <f>IF(Input!BA71=0,"",+Input!$G$9)</f>
        <v/>
      </c>
      <c r="K54" s="37" t="str">
        <f>IF(Input!BA71=0,"",+Input!$G$10)</f>
        <v/>
      </c>
      <c r="L54" s="5" t="str">
        <f>IF(Input!BA71=0,"",IFERROR(VLOOKUP(Input!$G$11,'Condicion de Pago'!$B$3:$C$20,2,0),0))</f>
        <v/>
      </c>
      <c r="M54" s="5" t="str">
        <f>IF(Input!BA71=0,"",+Input!$G$13)</f>
        <v/>
      </c>
      <c r="N54" s="5" t="str">
        <f>IF(Input!BA71=0,"",IFERROR(VLOOKUP(Input!$G$12,Moneda!$B$3:$C$7,2,0),0))</f>
        <v/>
      </c>
      <c r="O54" s="8" t="str">
        <f>IF(Input!BA71=0,"",+Input!$C$14)</f>
        <v/>
      </c>
      <c r="P54" s="5" t="str">
        <f>IF(Input!BA71=0,"",+Input!#REF!)</f>
        <v/>
      </c>
      <c r="Q54" s="5" t="str">
        <f>IF(Input!BA71=0,"",+Input!$C$16)</f>
        <v/>
      </c>
      <c r="R54" s="6" t="str">
        <f>IF(Input!BA71=0,"",IFERROR(VLOOKUP(Input!B71,Medio!$A$3:$D$1600,3,0),0))</f>
        <v/>
      </c>
      <c r="S54" s="6" t="str">
        <f>IF(Input!BA71=0,"",IFERROR(INDEX(Proveedor!$B$3:$B$2036, MATCH(Input!C71,Proveedor!$C$3:$C$2036,0)),0))</f>
        <v/>
      </c>
      <c r="T54" s="6" t="str">
        <f>IF(Input!BA71=0,"",IFERROR(INDEX(Programas!$B$3:$B$150, MATCH(Input!D71,Programas!$C$3:$C$150,0)),0))</f>
        <v/>
      </c>
      <c r="U54" s="9"/>
      <c r="V54" s="6" t="str">
        <f>IF(Input!BA71=0,"",+Input!D71)</f>
        <v/>
      </c>
      <c r="W54" s="6" t="str">
        <f>IF(Input!BA71=0,"",+Input!E71)</f>
        <v/>
      </c>
      <c r="X54" s="6" t="str">
        <f>IF(Input!BA71=0,"",+Input!F71)</f>
        <v/>
      </c>
      <c r="Y54" s="6"/>
      <c r="Z54" s="6" t="str">
        <f>IF(Input!BA71=0,"",+Input!G71)</f>
        <v/>
      </c>
      <c r="AA54" s="6" t="str">
        <f>IF(Input!BA71=0,"",+Input!I71)</f>
        <v/>
      </c>
      <c r="AB54" s="9" t="str">
        <f>IF(Input!BA71=0,"",+Input!K71)</f>
        <v/>
      </c>
      <c r="AC54" s="6" t="str">
        <f>IF(Input!BA71=0,"",IFERROR(VLOOKUP(Input!L71,'Tipo de Descuento'!$B$3:$C$8,2,0),0))</f>
        <v/>
      </c>
      <c r="AD54" s="6" t="str">
        <f>IF(Input!BA71=0,"",+Input!M71)</f>
        <v/>
      </c>
      <c r="AE54" s="6" t="str">
        <f>IF(Input!BA71=0,"",IFERROR(VLOOKUP(Input!N71,'Tipo de Descuento'!$B$3:$C$8,2,0),0))</f>
        <v/>
      </c>
      <c r="AF54" s="6" t="str">
        <f>IF(Input!BA71=0,"",+Input!O71)</f>
        <v/>
      </c>
      <c r="AG54" s="6" t="str">
        <f>IF(Input!BA71=0,"",IFERROR(VLOOKUP(Input!P71,'Tipo de Descuento'!$B$3:$C$8,2,0),0))</f>
        <v/>
      </c>
      <c r="AH54" s="6" t="str">
        <f>IF(Input!BA71=0,"",+Input!Q71)</f>
        <v/>
      </c>
      <c r="AI54" s="6" t="str">
        <f>IF(Input!BA71=0,"",IFERROR(VLOOKUP(Input!R71,'Tipo de Descuento'!$B$3:$C$8,2,0),0))</f>
        <v/>
      </c>
      <c r="AJ54" s="6" t="str">
        <f>IF(Input!BA71=0,"",+Input!S71)</f>
        <v/>
      </c>
      <c r="AK54" s="6" t="str">
        <f>IF(Input!BA71=0,"",IFERROR(VLOOKUP(Input!T71,'Tipo de Descuento'!$B$3:$C$8,2,0),0))</f>
        <v/>
      </c>
      <c r="AL54" s="6" t="str">
        <f>IF(Input!BA71=0,"",+Input!U71)</f>
        <v/>
      </c>
      <c r="AM54" s="6"/>
      <c r="AN54" s="6"/>
      <c r="AO54" s="6"/>
      <c r="AP54" s="7" t="str">
        <f>IF(Input!$BA$22=0,"",+Input!V71)</f>
        <v/>
      </c>
      <c r="AQ54" s="7" t="str">
        <f>IF(Input!$BA$22=0,"",+Input!W71)</f>
        <v/>
      </c>
      <c r="AR54" s="7" t="str">
        <f>IF(Input!$BA$22=0,"",+Input!X71)</f>
        <v/>
      </c>
      <c r="AS54" s="7" t="str">
        <f>IF(Input!$BA$22=0,"",+Input!Y71)</f>
        <v/>
      </c>
      <c r="AT54" s="7" t="str">
        <f>IF(Input!$BA$22=0,"",+Input!Z71)</f>
        <v/>
      </c>
    </row>
    <row r="55" spans="1:73" ht="15.75" customHeight="1">
      <c r="A55" s="6" t="str">
        <f>IF(Input!BA72=0,"",+Input!$BQ$18)</f>
        <v/>
      </c>
      <c r="B55" s="6" t="str">
        <f>IF(Input!BA72=0,"",IFERROR(VLOOKUP(Input!$C$8,Cliente!$B$3:$C$822,2,0),0))</f>
        <v/>
      </c>
      <c r="C55" s="6" t="str">
        <f>IF(Input!BA72=0,"",IFERROR(VLOOKUP(Input!$C$7,Anunciante!$B$3:$C$364,2,0),0))</f>
        <v/>
      </c>
      <c r="D55" s="6" t="str">
        <f>IF(Input!BA72=0,"",IFERROR(VLOOKUP(Input!$C$9,Producto!$B$3:$C$200,2,0),0))</f>
        <v/>
      </c>
      <c r="E55" s="10" t="str">
        <f>IF(Input!BA72=0,"",IFERROR(VLOOKUP(Input!$C$10,Campaña!$B$3:$C$32,2,0),0))</f>
        <v/>
      </c>
      <c r="F55" t="str">
        <f>IF(Input!BA72=0,"",+Input!$C$11)</f>
        <v/>
      </c>
      <c r="G55" s="6" t="str">
        <f>IF(Input!BA72=0,"",+Input!$C$12)</f>
        <v/>
      </c>
      <c r="H55" t="str">
        <f>IF(Input!BA72=0,"",IFERROR(VLOOKUP(Input!$G$7,TipoMedio!$B$3:$C$30,2,0),0))</f>
        <v/>
      </c>
      <c r="I55" s="37" t="str">
        <f>IF(Input!BA72=0,"",+Input!$G$8)</f>
        <v/>
      </c>
      <c r="J55" s="37" t="str">
        <f>IF(Input!BA72=0,"",+Input!$G$9)</f>
        <v/>
      </c>
      <c r="K55" s="37" t="str">
        <f>IF(Input!BA72=0,"",+Input!$G$10)</f>
        <v/>
      </c>
      <c r="L55" s="5" t="str">
        <f>IF(Input!BA72=0,"",IFERROR(VLOOKUP(Input!$G$11,'Condicion de Pago'!$B$3:$C$20,2,0),0))</f>
        <v/>
      </c>
      <c r="M55" s="5" t="str">
        <f>IF(Input!BA72=0,"",+Input!$G$13)</f>
        <v/>
      </c>
      <c r="N55" s="5" t="str">
        <f>IF(Input!BA72=0,"",IFERROR(VLOOKUP(Input!$G$12,Moneda!$B$3:$C$7,2,0),0))</f>
        <v/>
      </c>
      <c r="O55" s="8" t="str">
        <f>IF(Input!BA72=0,"",+Input!$C$14)</f>
        <v/>
      </c>
      <c r="P55" s="5" t="str">
        <f>IF(Input!BA72=0,"",+Input!#REF!)</f>
        <v/>
      </c>
      <c r="Q55" s="5" t="str">
        <f>IF(Input!BA72=0,"",+Input!$C$16)</f>
        <v/>
      </c>
      <c r="R55" s="6" t="str">
        <f>IF(Input!BA72=0,"",IFERROR(VLOOKUP(Input!B72,Medio!$A$3:$D$1600,3,0),0))</f>
        <v/>
      </c>
      <c r="S55" s="6" t="str">
        <f>IF(Input!BA72=0,"",IFERROR(INDEX(Proveedor!$B$3:$B$2036, MATCH(Input!C72,Proveedor!$C$3:$C$2036,0)),0))</f>
        <v/>
      </c>
      <c r="T55" s="6" t="str">
        <f>IF(Input!BA72=0,"",IFERROR(INDEX(Programas!$B$3:$B$150, MATCH(Input!D72,Programas!$C$3:$C$150,0)),0))</f>
        <v/>
      </c>
      <c r="U55" s="9"/>
      <c r="V55" s="6" t="str">
        <f>IF(Input!BA72=0,"",+Input!D72)</f>
        <v/>
      </c>
      <c r="W55" s="6" t="str">
        <f>IF(Input!BA72=0,"",+Input!E72)</f>
        <v/>
      </c>
      <c r="X55" s="6" t="str">
        <f>IF(Input!BA72=0,"",+Input!F72)</f>
        <v/>
      </c>
      <c r="Y55" s="6"/>
      <c r="Z55" s="6" t="str">
        <f>IF(Input!BA72=0,"",+Input!G72)</f>
        <v/>
      </c>
      <c r="AA55" s="6" t="str">
        <f>IF(Input!BA72=0,"",+Input!I72)</f>
        <v/>
      </c>
      <c r="AB55" s="9" t="str">
        <f>IF(Input!BA72=0,"",+Input!K72)</f>
        <v/>
      </c>
      <c r="AC55" s="6" t="str">
        <f>IF(Input!BA72=0,"",IFERROR(VLOOKUP(Input!L72,'Tipo de Descuento'!$B$3:$C$8,2,0),0))</f>
        <v/>
      </c>
      <c r="AD55" s="6" t="str">
        <f>IF(Input!BA72=0,"",+Input!M72)</f>
        <v/>
      </c>
      <c r="AE55" s="6" t="str">
        <f>IF(Input!BA72=0,"",IFERROR(VLOOKUP(Input!N72,'Tipo de Descuento'!$B$3:$C$8,2,0),0))</f>
        <v/>
      </c>
      <c r="AF55" s="6" t="str">
        <f>IF(Input!BA72=0,"",+Input!O72)</f>
        <v/>
      </c>
      <c r="AG55" s="6" t="str">
        <f>IF(Input!BA72=0,"",IFERROR(VLOOKUP(Input!P72,'Tipo de Descuento'!$B$3:$C$8,2,0),0))</f>
        <v/>
      </c>
      <c r="AH55" s="6" t="str">
        <f>IF(Input!BA72=0,"",+Input!Q72)</f>
        <v/>
      </c>
      <c r="AI55" s="6" t="str">
        <f>IF(Input!BA72=0,"",IFERROR(VLOOKUP(Input!R72,'Tipo de Descuento'!$B$3:$C$8,2,0),0))</f>
        <v/>
      </c>
      <c r="AJ55" s="6" t="str">
        <f>IF(Input!BA72=0,"",+Input!S72)</f>
        <v/>
      </c>
      <c r="AK55" s="6" t="str">
        <f>IF(Input!BA72=0,"",IFERROR(VLOOKUP(Input!T72,'Tipo de Descuento'!$B$3:$C$8,2,0),0))</f>
        <v/>
      </c>
      <c r="AL55" s="6" t="str">
        <f>IF(Input!BA72=0,"",+Input!U72)</f>
        <v/>
      </c>
      <c r="AM55" s="6"/>
      <c r="AN55" s="6"/>
      <c r="AO55" s="6"/>
      <c r="AP55" s="7" t="str">
        <f>IF(Input!$BA$22=0,"",+Input!V72)</f>
        <v/>
      </c>
      <c r="AQ55" s="7" t="str">
        <f>IF(Input!$BA$22=0,"",+Input!W72)</f>
        <v/>
      </c>
      <c r="AR55" s="7" t="str">
        <f>IF(Input!$BA$22=0,"",+Input!X72)</f>
        <v/>
      </c>
      <c r="AS55" s="7" t="str">
        <f>IF(Input!$BA$22=0,"",+Input!Y72)</f>
        <v/>
      </c>
      <c r="AT55" s="7" t="str">
        <f>IF(Input!$BA$22=0,"",+Input!Z72)</f>
        <v/>
      </c>
    </row>
    <row r="56" spans="1:73" ht="15.75" customHeight="1">
      <c r="A56" s="6" t="str">
        <f>IF(Input!BA73=0,"",+Input!$BQ$18)</f>
        <v/>
      </c>
      <c r="B56" s="6" t="str">
        <f>IF(Input!BA73=0,"",IFERROR(VLOOKUP(Input!$C$8,Cliente!$B$3:$C$822,2,0),0))</f>
        <v/>
      </c>
      <c r="C56" s="6" t="str">
        <f>IF(Input!BA73=0,"",IFERROR(VLOOKUP(Input!$C$7,Anunciante!$B$3:$C$364,2,0),0))</f>
        <v/>
      </c>
      <c r="D56" s="6" t="str">
        <f>IF(Input!BA73=0,"",IFERROR(VLOOKUP(Input!$C$9,Producto!$B$3:$C$200,2,0),0))</f>
        <v/>
      </c>
      <c r="E56" s="10" t="str">
        <f>IF(Input!BA73=0,"",IFERROR(VLOOKUP(Input!$C$10,Campaña!$B$3:$C$32,2,0),0))</f>
        <v/>
      </c>
      <c r="F56" t="str">
        <f>IF(Input!BA73=0,"",+Input!$C$11)</f>
        <v/>
      </c>
      <c r="G56" s="6" t="str">
        <f>IF(Input!BA73=0,"",+Input!$C$12)</f>
        <v/>
      </c>
      <c r="H56" t="str">
        <f>IF(Input!BA73=0,"",IFERROR(VLOOKUP(Input!$G$7,TipoMedio!$B$3:$C$30,2,0),0))</f>
        <v/>
      </c>
      <c r="I56" s="37" t="str">
        <f>IF(Input!BA73=0,"",+Input!$G$8)</f>
        <v/>
      </c>
      <c r="J56" s="37" t="str">
        <f>IF(Input!BA73=0,"",+Input!$G$9)</f>
        <v/>
      </c>
      <c r="K56" s="37" t="str">
        <f>IF(Input!BA73=0,"",+Input!$G$10)</f>
        <v/>
      </c>
      <c r="L56" s="5" t="str">
        <f>IF(Input!BA73=0,"",IFERROR(VLOOKUP(Input!$G$11,'Condicion de Pago'!$B$3:$C$20,2,0),0))</f>
        <v/>
      </c>
      <c r="M56" s="5" t="str">
        <f>IF(Input!BA73=0,"",+Input!$G$13)</f>
        <v/>
      </c>
      <c r="N56" s="5" t="str">
        <f>IF(Input!BA73=0,"",IFERROR(VLOOKUP(Input!$G$12,Moneda!$B$3:$C$7,2,0),0))</f>
        <v/>
      </c>
      <c r="O56" s="8" t="str">
        <f>IF(Input!BA73=0,"",+Input!$C$14)</f>
        <v/>
      </c>
      <c r="P56" s="5" t="str">
        <f>IF(Input!BA73=0,"",+Input!#REF!)</f>
        <v/>
      </c>
      <c r="Q56" s="5" t="str">
        <f>IF(Input!BA73=0,"",+Input!$C$16)</f>
        <v/>
      </c>
      <c r="R56" s="6" t="str">
        <f>IF(Input!BA73=0,"",IFERROR(VLOOKUP(Input!B73,Medio!$A$3:$D$1600,3,0),0))</f>
        <v/>
      </c>
      <c r="S56" s="6" t="str">
        <f>IF(Input!BA73=0,"",IFERROR(INDEX(Proveedor!$B$3:$B$2036, MATCH(Input!C73,Proveedor!$C$3:$C$2036,0)),0))</f>
        <v/>
      </c>
      <c r="T56" s="6" t="str">
        <f>IF(Input!BA73=0,"",IFERROR(INDEX(Programas!$B$3:$B$150, MATCH(Input!D73,Programas!$C$3:$C$150,0)),0))</f>
        <v/>
      </c>
      <c r="U56" s="9"/>
      <c r="V56" s="6" t="str">
        <f>IF(Input!BA73=0,"",+Input!D73)</f>
        <v/>
      </c>
      <c r="W56" s="6" t="str">
        <f>IF(Input!BA73=0,"",+Input!E73)</f>
        <v/>
      </c>
      <c r="X56" s="6" t="str">
        <f>IF(Input!BA73=0,"",+Input!F73)</f>
        <v/>
      </c>
      <c r="Y56" s="6"/>
      <c r="Z56" s="6" t="str">
        <f>IF(Input!BA73=0,"",+Input!G73)</f>
        <v/>
      </c>
      <c r="AA56" s="6" t="str">
        <f>IF(Input!BA73=0,"",+Input!I73)</f>
        <v/>
      </c>
      <c r="AB56" s="9" t="str">
        <f>IF(Input!BA73=0,"",+Input!K73)</f>
        <v/>
      </c>
      <c r="AC56" s="6" t="str">
        <f>IF(Input!BA73=0,"",IFERROR(VLOOKUP(Input!L73,'Tipo de Descuento'!$B$3:$C$8,2,0),0))</f>
        <v/>
      </c>
      <c r="AD56" s="6" t="str">
        <f>IF(Input!BA73=0,"",+Input!M73)</f>
        <v/>
      </c>
      <c r="AE56" s="6" t="str">
        <f>IF(Input!BA73=0,"",IFERROR(VLOOKUP(Input!N73,'Tipo de Descuento'!$B$3:$C$8,2,0),0))</f>
        <v/>
      </c>
      <c r="AF56" s="6" t="str">
        <f>IF(Input!BA73=0,"",+Input!O73)</f>
        <v/>
      </c>
      <c r="AG56" s="6" t="str">
        <f>IF(Input!BA73=0,"",IFERROR(VLOOKUP(Input!P73,'Tipo de Descuento'!$B$3:$C$8,2,0),0))</f>
        <v/>
      </c>
      <c r="AH56" s="6" t="str">
        <f>IF(Input!BA73=0,"",+Input!Q73)</f>
        <v/>
      </c>
      <c r="AI56" s="6" t="str">
        <f>IF(Input!BA73=0,"",IFERROR(VLOOKUP(Input!R73,'Tipo de Descuento'!$B$3:$C$8,2,0),0))</f>
        <v/>
      </c>
      <c r="AJ56" s="6" t="str">
        <f>IF(Input!BA73=0,"",+Input!S73)</f>
        <v/>
      </c>
      <c r="AK56" s="6" t="str">
        <f>IF(Input!BA73=0,"",IFERROR(VLOOKUP(Input!T73,'Tipo de Descuento'!$B$3:$C$8,2,0),0))</f>
        <v/>
      </c>
      <c r="AL56" s="6" t="str">
        <f>IF(Input!BA73=0,"",+Input!U73)</f>
        <v/>
      </c>
      <c r="AM56" s="6"/>
      <c r="AN56" s="6"/>
      <c r="AO56" s="6"/>
      <c r="AP56" s="7" t="str">
        <f>IF(Input!$BA$22=0,"",+Input!V73)</f>
        <v/>
      </c>
      <c r="AQ56" s="7" t="str">
        <f>IF(Input!$BA$22=0,"",+Input!W73)</f>
        <v/>
      </c>
      <c r="AR56" s="7" t="str">
        <f>IF(Input!$BA$22=0,"",+Input!X73)</f>
        <v/>
      </c>
      <c r="AS56" s="7" t="str">
        <f>IF(Input!$BA$22=0,"",+Input!Y73)</f>
        <v/>
      </c>
      <c r="AT56" s="7" t="str">
        <f>IF(Input!$BA$22=0,"",+Input!Z73)</f>
        <v/>
      </c>
    </row>
    <row r="57" spans="1:73" ht="15.75" customHeight="1">
      <c r="A57" s="6" t="str">
        <f>IF(Input!BA74=0,"",+Input!$BQ$18)</f>
        <v/>
      </c>
      <c r="B57" s="6" t="str">
        <f>IF(Input!BA74=0,"",IFERROR(VLOOKUP(Input!$C$8,Cliente!$B$3:$C$822,2,0),0))</f>
        <v/>
      </c>
      <c r="C57" s="6" t="str">
        <f>IF(Input!BA74=0,"",IFERROR(VLOOKUP(Input!$C$7,Anunciante!$B$3:$C$364,2,0),0))</f>
        <v/>
      </c>
      <c r="D57" s="6" t="str">
        <f>IF(Input!BA74=0,"",IFERROR(VLOOKUP(Input!$C$9,Producto!$B$3:$C$200,2,0),0))</f>
        <v/>
      </c>
      <c r="E57" s="10" t="str">
        <f>IF(Input!BA74=0,"",IFERROR(VLOOKUP(Input!$C$10,Campaña!$B$3:$C$32,2,0),0))</f>
        <v/>
      </c>
      <c r="F57" t="str">
        <f>IF(Input!BA74=0,"",+Input!$C$11)</f>
        <v/>
      </c>
      <c r="G57" s="6" t="str">
        <f>IF(Input!BA74=0,"",+Input!$C$12)</f>
        <v/>
      </c>
      <c r="H57" t="str">
        <f>IF(Input!BA74=0,"",IFERROR(VLOOKUP(Input!$G$7,TipoMedio!$B$3:$C$30,2,0),0))</f>
        <v/>
      </c>
      <c r="I57" s="37" t="str">
        <f>IF(Input!BA74=0,"",+Input!$G$8)</f>
        <v/>
      </c>
      <c r="J57" s="37" t="str">
        <f>IF(Input!BA74=0,"",+Input!$G$9)</f>
        <v/>
      </c>
      <c r="K57" s="37" t="str">
        <f>IF(Input!BA74=0,"",+Input!$G$10)</f>
        <v/>
      </c>
      <c r="L57" s="5" t="str">
        <f>IF(Input!BA74=0,"",IFERROR(VLOOKUP(Input!$G$11,'Condicion de Pago'!$B$3:$C$20,2,0),0))</f>
        <v/>
      </c>
      <c r="M57" s="5" t="str">
        <f>IF(Input!BA74=0,"",+Input!$G$13)</f>
        <v/>
      </c>
      <c r="N57" s="5" t="str">
        <f>IF(Input!BA74=0,"",IFERROR(VLOOKUP(Input!$G$12,Moneda!$B$3:$C$7,2,0),0))</f>
        <v/>
      </c>
      <c r="O57" s="8" t="str">
        <f>IF(Input!BA74=0,"",+Input!$C$14)</f>
        <v/>
      </c>
      <c r="P57" s="5" t="str">
        <f>IF(Input!BA74=0,"",+Input!#REF!)</f>
        <v/>
      </c>
      <c r="Q57" s="5" t="str">
        <f>IF(Input!BA74=0,"",+Input!$C$16)</f>
        <v/>
      </c>
      <c r="R57" s="6" t="str">
        <f>IF(Input!BA74=0,"",IFERROR(VLOOKUP(Input!B74,Medio!$A$3:$D$1600,3,0),0))</f>
        <v/>
      </c>
      <c r="S57" s="6" t="str">
        <f>IF(Input!BA74=0,"",IFERROR(INDEX(Proveedor!$B$3:$B$2036, MATCH(Input!C74,Proveedor!$C$3:$C$2036,0)),0))</f>
        <v/>
      </c>
      <c r="T57" s="6" t="str">
        <f>IF(Input!BA74=0,"",IFERROR(INDEX(Programas!$B$3:$B$150, MATCH(Input!D74,Programas!$C$3:$C$150,0)),0))</f>
        <v/>
      </c>
      <c r="U57" s="9"/>
      <c r="V57" s="6" t="str">
        <f>IF(Input!BA74=0,"",+Input!D74)</f>
        <v/>
      </c>
      <c r="W57" s="6" t="str">
        <f>IF(Input!BA74=0,"",+Input!E74)</f>
        <v/>
      </c>
      <c r="X57" s="6" t="str">
        <f>IF(Input!BA74=0,"",+Input!F74)</f>
        <v/>
      </c>
      <c r="Y57" s="6"/>
      <c r="Z57" s="6" t="str">
        <f>IF(Input!BA74=0,"",+Input!G74)</f>
        <v/>
      </c>
      <c r="AA57" s="6" t="str">
        <f>IF(Input!BA74=0,"",+Input!I74)</f>
        <v/>
      </c>
      <c r="AB57" s="9" t="str">
        <f>IF(Input!BA74=0,"",+Input!K74)</f>
        <v/>
      </c>
      <c r="AC57" s="6" t="str">
        <f>IF(Input!BA74=0,"",IFERROR(VLOOKUP(Input!L74,'Tipo de Descuento'!$B$3:$C$8,2,0),0))</f>
        <v/>
      </c>
      <c r="AD57" s="6" t="str">
        <f>IF(Input!BA74=0,"",+Input!M74)</f>
        <v/>
      </c>
      <c r="AE57" s="6" t="str">
        <f>IF(Input!BA74=0,"",IFERROR(VLOOKUP(Input!N74,'Tipo de Descuento'!$B$3:$C$8,2,0),0))</f>
        <v/>
      </c>
      <c r="AF57" s="6" t="str">
        <f>IF(Input!BA74=0,"",+Input!O74)</f>
        <v/>
      </c>
      <c r="AG57" s="6" t="str">
        <f>IF(Input!BA74=0,"",IFERROR(VLOOKUP(Input!P74,'Tipo de Descuento'!$B$3:$C$8,2,0),0))</f>
        <v/>
      </c>
      <c r="AH57" s="6" t="str">
        <f>IF(Input!BA74=0,"",+Input!Q74)</f>
        <v/>
      </c>
      <c r="AI57" s="6" t="str">
        <f>IF(Input!BA74=0,"",IFERROR(VLOOKUP(Input!R74,'Tipo de Descuento'!$B$3:$C$8,2,0),0))</f>
        <v/>
      </c>
      <c r="AJ57" s="6" t="str">
        <f>IF(Input!BA74=0,"",+Input!S74)</f>
        <v/>
      </c>
      <c r="AK57" s="6" t="str">
        <f>IF(Input!BA74=0,"",IFERROR(VLOOKUP(Input!T74,'Tipo de Descuento'!$B$3:$C$8,2,0),0))</f>
        <v/>
      </c>
      <c r="AL57" s="6" t="str">
        <f>IF(Input!BA74=0,"",+Input!U74)</f>
        <v/>
      </c>
      <c r="AM57" s="6"/>
      <c r="AN57" s="6"/>
      <c r="AO57" s="6"/>
      <c r="AP57" s="7" t="str">
        <f>IF(Input!$BA$22=0,"",+Input!V74)</f>
        <v/>
      </c>
      <c r="AQ57" s="7" t="str">
        <f>IF(Input!$BA$22=0,"",+Input!W74)</f>
        <v/>
      </c>
      <c r="AR57" s="7" t="str">
        <f>IF(Input!$BA$22=0,"",+Input!X74)</f>
        <v/>
      </c>
      <c r="AS57" s="7" t="str">
        <f>IF(Input!$BA$22=0,"",+Input!Y74)</f>
        <v/>
      </c>
      <c r="AT57" s="7" t="str">
        <f>IF(Input!$BA$22=0,"",+Input!Z74)</f>
        <v/>
      </c>
    </row>
    <row r="58" spans="1:73" ht="15.75" customHeight="1">
      <c r="A58" s="6" t="str">
        <f>IF(Input!BA75=0,"",+Input!$BQ$18)</f>
        <v/>
      </c>
      <c r="B58" s="6" t="str">
        <f>IF(Input!BA75=0,"",IFERROR(VLOOKUP(Input!$C$8,Cliente!$B$3:$C$822,2,0),0))</f>
        <v/>
      </c>
      <c r="C58" s="6" t="str">
        <f>IF(Input!BA75=0,"",IFERROR(VLOOKUP(Input!$C$7,Anunciante!$B$3:$C$364,2,0),0))</f>
        <v/>
      </c>
      <c r="D58" s="6" t="str">
        <f>IF(Input!BA75=0,"",IFERROR(VLOOKUP(Input!$C$9,Producto!$B$3:$C$200,2,0),0))</f>
        <v/>
      </c>
      <c r="E58" s="10" t="str">
        <f>IF(Input!BA75=0,"",IFERROR(VLOOKUP(Input!$C$10,Campaña!$B$3:$C$32,2,0),0))</f>
        <v/>
      </c>
      <c r="F58" t="str">
        <f>IF(Input!BA75=0,"",+Input!$C$11)</f>
        <v/>
      </c>
      <c r="G58" s="6" t="str">
        <f>IF(Input!BA75=0,"",+Input!$C$12)</f>
        <v/>
      </c>
      <c r="H58" t="str">
        <f>IF(Input!BA75=0,"",IFERROR(VLOOKUP(Input!$G$7,TipoMedio!$B$3:$C$30,2,0),0))</f>
        <v/>
      </c>
      <c r="I58" s="37" t="str">
        <f>IF(Input!BA75=0,"",+Input!$G$8)</f>
        <v/>
      </c>
      <c r="J58" s="37" t="str">
        <f>IF(Input!BA75=0,"",+Input!$G$9)</f>
        <v/>
      </c>
      <c r="K58" s="37" t="str">
        <f>IF(Input!BA75=0,"",+Input!$G$10)</f>
        <v/>
      </c>
      <c r="L58" s="5" t="str">
        <f>IF(Input!BA75=0,"",IFERROR(VLOOKUP(Input!$G$11,'Condicion de Pago'!$B$3:$C$20,2,0),0))</f>
        <v/>
      </c>
      <c r="M58" s="5" t="str">
        <f>IF(Input!BA75=0,"",+Input!$G$13)</f>
        <v/>
      </c>
      <c r="N58" s="5" t="str">
        <f>IF(Input!BA75=0,"",IFERROR(VLOOKUP(Input!$G$12,Moneda!$B$3:$C$7,2,0),0))</f>
        <v/>
      </c>
      <c r="O58" s="8" t="str">
        <f>IF(Input!BA75=0,"",+Input!$C$14)</f>
        <v/>
      </c>
      <c r="P58" s="5" t="str">
        <f>IF(Input!BA75=0,"",+Input!#REF!)</f>
        <v/>
      </c>
      <c r="Q58" s="5" t="str">
        <f>IF(Input!BA75=0,"",+Input!$C$16)</f>
        <v/>
      </c>
      <c r="R58" s="6" t="str">
        <f>IF(Input!BA75=0,"",IFERROR(VLOOKUP(Input!B75,Medio!$A$3:$D$1600,3,0),0))</f>
        <v/>
      </c>
      <c r="S58" s="6" t="str">
        <f>IF(Input!BA75=0,"",IFERROR(INDEX(Proveedor!$B$3:$B$2036, MATCH(Input!C75,Proveedor!$C$3:$C$2036,0)),0))</f>
        <v/>
      </c>
      <c r="T58" s="6" t="str">
        <f>IF(Input!BA75=0,"",IFERROR(INDEX(Programas!$B$3:$B$150, MATCH(Input!D75,Programas!$C$3:$C$150,0)),0))</f>
        <v/>
      </c>
      <c r="U58" s="9"/>
      <c r="V58" s="6" t="str">
        <f>IF(Input!BA75=0,"",+Input!D75)</f>
        <v/>
      </c>
      <c r="W58" s="6" t="str">
        <f>IF(Input!BA75=0,"",+Input!E75)</f>
        <v/>
      </c>
      <c r="X58" s="6" t="str">
        <f>IF(Input!BA75=0,"",+Input!F75)</f>
        <v/>
      </c>
      <c r="Y58" s="6"/>
      <c r="Z58" s="6" t="str">
        <f>IF(Input!BA75=0,"",+Input!G75)</f>
        <v/>
      </c>
      <c r="AA58" s="6" t="str">
        <f>IF(Input!BA75=0,"",+Input!I75)</f>
        <v/>
      </c>
      <c r="AB58" s="9" t="str">
        <f>IF(Input!BA75=0,"",+Input!K75)</f>
        <v/>
      </c>
      <c r="AC58" s="6" t="str">
        <f>IF(Input!BA75=0,"",IFERROR(VLOOKUP(Input!L75,'Tipo de Descuento'!$B$3:$C$8,2,0),0))</f>
        <v/>
      </c>
      <c r="AD58" s="6" t="str">
        <f>IF(Input!BA75=0,"",+Input!M75)</f>
        <v/>
      </c>
      <c r="AE58" s="6" t="str">
        <f>IF(Input!BA75=0,"",IFERROR(VLOOKUP(Input!N75,'Tipo de Descuento'!$B$3:$C$8,2,0),0))</f>
        <v/>
      </c>
      <c r="AF58" s="6" t="str">
        <f>IF(Input!BA75=0,"",+Input!O75)</f>
        <v/>
      </c>
      <c r="AG58" s="6" t="str">
        <f>IF(Input!BA75=0,"",IFERROR(VLOOKUP(Input!P75,'Tipo de Descuento'!$B$3:$C$8,2,0),0))</f>
        <v/>
      </c>
      <c r="AH58" s="6" t="str">
        <f>IF(Input!BA75=0,"",+Input!Q75)</f>
        <v/>
      </c>
      <c r="AI58" s="6" t="str">
        <f>IF(Input!BA75=0,"",IFERROR(VLOOKUP(Input!R75,'Tipo de Descuento'!$B$3:$C$8,2,0),0))</f>
        <v/>
      </c>
      <c r="AJ58" s="6" t="str">
        <f>IF(Input!BA75=0,"",+Input!S75)</f>
        <v/>
      </c>
      <c r="AK58" s="6" t="str">
        <f>IF(Input!BA75=0,"",IFERROR(VLOOKUP(Input!T75,'Tipo de Descuento'!$B$3:$C$8,2,0),0))</f>
        <v/>
      </c>
      <c r="AL58" s="6" t="str">
        <f>IF(Input!BA75=0,"",+Input!U75)</f>
        <v/>
      </c>
      <c r="AM58" s="6"/>
      <c r="AN58" s="6"/>
      <c r="AO58" s="6"/>
      <c r="AP58" s="7" t="str">
        <f>IF(Input!$BA$22=0,"",+Input!V75)</f>
        <v/>
      </c>
      <c r="AQ58" s="7" t="str">
        <f>IF(Input!$BA$22=0,"",+Input!W75)</f>
        <v/>
      </c>
      <c r="AR58" s="7" t="str">
        <f>IF(Input!$BA$22=0,"",+Input!X75)</f>
        <v/>
      </c>
      <c r="AS58" s="7" t="str">
        <f>IF(Input!$BA$22=0,"",+Input!Y75)</f>
        <v/>
      </c>
      <c r="AT58" s="7" t="str">
        <f>IF(Input!$BA$22=0,"",+Input!Z75)</f>
        <v/>
      </c>
    </row>
    <row r="59" spans="1:73" ht="15.75" customHeight="1">
      <c r="A59" s="6" t="str">
        <f>IF(Input!BA76=0,"",+Input!$BQ$18)</f>
        <v/>
      </c>
      <c r="B59" s="6" t="str">
        <f>IF(Input!BA76=0,"",IFERROR(VLOOKUP(Input!$C$8,Cliente!$B$3:$C$822,2,0),0))</f>
        <v/>
      </c>
      <c r="C59" s="6" t="str">
        <f>IF(Input!BA76=0,"",IFERROR(VLOOKUP(Input!$C$7,Anunciante!$B$3:$C$364,2,0),0))</f>
        <v/>
      </c>
      <c r="D59" s="6" t="str">
        <f>IF(Input!BA76=0,"",IFERROR(VLOOKUP(Input!$C$9,Producto!$B$3:$C$200,2,0),0))</f>
        <v/>
      </c>
      <c r="E59" s="10" t="str">
        <f>IF(Input!BA76=0,"",IFERROR(VLOOKUP(Input!$C$10,Campaña!$B$3:$C$32,2,0),0))</f>
        <v/>
      </c>
      <c r="F59" t="str">
        <f>IF(Input!BA76=0,"",+Input!$C$11)</f>
        <v/>
      </c>
      <c r="G59" s="6" t="str">
        <f>IF(Input!BA76=0,"",+Input!$C$12)</f>
        <v/>
      </c>
      <c r="H59" t="str">
        <f>IF(Input!BA76=0,"",IFERROR(VLOOKUP(Input!$G$7,TipoMedio!$B$3:$C$30,2,0),0))</f>
        <v/>
      </c>
      <c r="I59" s="37" t="str">
        <f>IF(Input!BA76=0,"",+Input!$G$8)</f>
        <v/>
      </c>
      <c r="J59" s="37" t="str">
        <f>IF(Input!BA76=0,"",+Input!$G$9)</f>
        <v/>
      </c>
      <c r="K59" s="37" t="str">
        <f>IF(Input!BA76=0,"",+Input!$G$10)</f>
        <v/>
      </c>
      <c r="L59" s="5" t="str">
        <f>IF(Input!BA76=0,"",IFERROR(VLOOKUP(Input!$G$11,'Condicion de Pago'!$B$3:$C$20,2,0),0))</f>
        <v/>
      </c>
      <c r="M59" s="5" t="str">
        <f>IF(Input!BA76=0,"",+Input!$G$13)</f>
        <v/>
      </c>
      <c r="N59" s="5" t="str">
        <f>IF(Input!BA76=0,"",IFERROR(VLOOKUP(Input!$G$12,Moneda!$B$3:$C$7,2,0),0))</f>
        <v/>
      </c>
      <c r="O59" s="8" t="str">
        <f>IF(Input!BA76=0,"",+Input!$C$14)</f>
        <v/>
      </c>
      <c r="P59" s="5" t="str">
        <f>IF(Input!BA76=0,"",+Input!#REF!)</f>
        <v/>
      </c>
      <c r="Q59" s="5" t="str">
        <f>IF(Input!BA76=0,"",+Input!$C$16)</f>
        <v/>
      </c>
      <c r="R59" s="6" t="str">
        <f>IF(Input!BA76=0,"",IFERROR(VLOOKUP(Input!B76,Medio!$A$3:$D$1600,3,0),0))</f>
        <v/>
      </c>
      <c r="S59" s="6" t="str">
        <f>IF(Input!BA76=0,"",IFERROR(INDEX(Proveedor!$B$3:$B$2036, MATCH(Input!C76,Proveedor!$C$3:$C$2036,0)),0))</f>
        <v/>
      </c>
      <c r="T59" s="6" t="str">
        <f>IF(Input!BA76=0,"",IFERROR(INDEX(Programas!$B$3:$B$150, MATCH(Input!D76,Programas!$C$3:$C$150,0)),0))</f>
        <v/>
      </c>
      <c r="U59" s="9"/>
      <c r="V59" s="6" t="str">
        <f>IF(Input!BA76=0,"",+Input!D76)</f>
        <v/>
      </c>
      <c r="W59" s="6" t="str">
        <f>IF(Input!BA76=0,"",+Input!E76)</f>
        <v/>
      </c>
      <c r="X59" s="6" t="str">
        <f>IF(Input!BA76=0,"",+Input!F76)</f>
        <v/>
      </c>
      <c r="Y59" s="6"/>
      <c r="Z59" s="6" t="str">
        <f>IF(Input!BA76=0,"",+Input!G76)</f>
        <v/>
      </c>
      <c r="AA59" s="6" t="str">
        <f>IF(Input!BA76=0,"",+Input!I76)</f>
        <v/>
      </c>
      <c r="AB59" s="9" t="str">
        <f>IF(Input!BA76=0,"",+Input!K76)</f>
        <v/>
      </c>
      <c r="AC59" s="6" t="str">
        <f>IF(Input!BA76=0,"",IFERROR(VLOOKUP(Input!L76,'Tipo de Descuento'!$B$3:$C$8,2,0),0))</f>
        <v/>
      </c>
      <c r="AD59" s="6" t="str">
        <f>IF(Input!BA76=0,"",+Input!M76)</f>
        <v/>
      </c>
      <c r="AE59" s="6" t="str">
        <f>IF(Input!BA76=0,"",IFERROR(VLOOKUP(Input!N76,'Tipo de Descuento'!$B$3:$C$8,2,0),0))</f>
        <v/>
      </c>
      <c r="AF59" s="6" t="str">
        <f>IF(Input!BA76=0,"",+Input!O76)</f>
        <v/>
      </c>
      <c r="AG59" s="6" t="str">
        <f>IF(Input!BA76=0,"",IFERROR(VLOOKUP(Input!P76,'Tipo de Descuento'!$B$3:$C$8,2,0),0))</f>
        <v/>
      </c>
      <c r="AH59" s="6" t="str">
        <f>IF(Input!BA76=0,"",+Input!Q76)</f>
        <v/>
      </c>
      <c r="AI59" s="6" t="str">
        <f>IF(Input!BA76=0,"",IFERROR(VLOOKUP(Input!R76,'Tipo de Descuento'!$B$3:$C$8,2,0),0))</f>
        <v/>
      </c>
      <c r="AJ59" s="6" t="str">
        <f>IF(Input!BA76=0,"",+Input!S76)</f>
        <v/>
      </c>
      <c r="AK59" s="6" t="str">
        <f>IF(Input!BA76=0,"",IFERROR(VLOOKUP(Input!T76,'Tipo de Descuento'!$B$3:$C$8,2,0),0))</f>
        <v/>
      </c>
      <c r="AL59" s="6" t="str">
        <f>IF(Input!BA76=0,"",+Input!U76)</f>
        <v/>
      </c>
      <c r="AM59" s="6"/>
      <c r="AN59" s="6"/>
      <c r="AO59" s="6"/>
      <c r="AP59" s="7" t="str">
        <f>IF(Input!$BA$22=0,"",+Input!V76)</f>
        <v/>
      </c>
      <c r="AQ59" s="7" t="str">
        <f>IF(Input!$BA$22=0,"",+Input!W76)</f>
        <v/>
      </c>
      <c r="AR59" s="7" t="str">
        <f>IF(Input!$BA$22=0,"",+Input!X76)</f>
        <v/>
      </c>
      <c r="AS59" s="7" t="str">
        <f>IF(Input!$BA$22=0,"",+Input!Y76)</f>
        <v/>
      </c>
      <c r="AT59" s="7" t="str">
        <f>IF(Input!$BA$22=0,"",+Input!Z76)</f>
        <v/>
      </c>
    </row>
    <row r="60" spans="1:73" ht="15.75" customHeight="1">
      <c r="A60" s="6" t="str">
        <f>IF(Input!BA77=0,"",+Input!$BQ$18)</f>
        <v/>
      </c>
      <c r="B60" s="6" t="str">
        <f>IF(Input!BA77=0,"",IFERROR(VLOOKUP(Input!$C$8,Cliente!$B$3:$C$822,2,0),0))</f>
        <v/>
      </c>
      <c r="C60" s="6" t="str">
        <f>IF(Input!BA77=0,"",IFERROR(VLOOKUP(Input!$C$7,Anunciante!$B$3:$C$364,2,0),0))</f>
        <v/>
      </c>
      <c r="D60" s="6" t="str">
        <f>IF(Input!BA77=0,"",IFERROR(VLOOKUP(Input!$C$9,Producto!$B$3:$C$200,2,0),0))</f>
        <v/>
      </c>
      <c r="E60" s="10" t="str">
        <f>IF(Input!BA77=0,"",IFERROR(VLOOKUP(Input!$C$10,Campaña!$B$3:$C$32,2,0),0))</f>
        <v/>
      </c>
      <c r="F60" t="str">
        <f>IF(Input!BA77=0,"",+Input!$C$11)</f>
        <v/>
      </c>
      <c r="G60" s="6" t="str">
        <f>IF(Input!BA77=0,"",+Input!$C$12)</f>
        <v/>
      </c>
      <c r="H60" t="str">
        <f>IF(Input!BA77=0,"",IFERROR(VLOOKUP(Input!$G$7,TipoMedio!$B$3:$C$30,2,0),0))</f>
        <v/>
      </c>
      <c r="I60" s="37" t="str">
        <f>IF(Input!BA77=0,"",+Input!$G$8)</f>
        <v/>
      </c>
      <c r="J60" s="37" t="str">
        <f>IF(Input!BA77=0,"",+Input!$G$9)</f>
        <v/>
      </c>
      <c r="K60" s="37" t="str">
        <f>IF(Input!BA77=0,"",+Input!$G$10)</f>
        <v/>
      </c>
      <c r="L60" s="5" t="str">
        <f>IF(Input!BA77=0,"",IFERROR(VLOOKUP(Input!$G$11,'Condicion de Pago'!$B$3:$C$20,2,0),0))</f>
        <v/>
      </c>
      <c r="M60" s="5" t="str">
        <f>IF(Input!BA77=0,"",+Input!$G$13)</f>
        <v/>
      </c>
      <c r="N60" s="5" t="str">
        <f>IF(Input!BA77=0,"",IFERROR(VLOOKUP(Input!$G$12,Moneda!$B$3:$C$7,2,0),0))</f>
        <v/>
      </c>
      <c r="O60" s="8" t="str">
        <f>IF(Input!BA77=0,"",+Input!$C$14)</f>
        <v/>
      </c>
      <c r="P60" s="5" t="str">
        <f>IF(Input!BA77=0,"",+Input!#REF!)</f>
        <v/>
      </c>
      <c r="Q60" s="5" t="str">
        <f>IF(Input!BA77=0,"",+Input!$C$16)</f>
        <v/>
      </c>
      <c r="R60" s="6" t="str">
        <f>IF(Input!BA77=0,"",IFERROR(VLOOKUP(Input!B77,Medio!$A$3:$D$1600,3,0),0))</f>
        <v/>
      </c>
      <c r="S60" s="6" t="str">
        <f>IF(Input!BA77=0,"",IFERROR(INDEX(Proveedor!$B$3:$B$2036, MATCH(Input!C77,Proveedor!$C$3:$C$2036,0)),0))</f>
        <v/>
      </c>
      <c r="T60" s="6" t="str">
        <f>IF(Input!BA77=0,"",IFERROR(INDEX(Programas!$B$3:$B$150, MATCH(Input!D77,Programas!$C$3:$C$150,0)),0))</f>
        <v/>
      </c>
      <c r="U60" s="9"/>
      <c r="V60" s="6" t="str">
        <f>IF(Input!BA77=0,"",+Input!D77)</f>
        <v/>
      </c>
      <c r="W60" s="6" t="str">
        <f>IF(Input!BA77=0,"",+Input!E77)</f>
        <v/>
      </c>
      <c r="X60" s="6" t="str">
        <f>IF(Input!BA77=0,"",+Input!F77)</f>
        <v/>
      </c>
      <c r="Y60" s="6"/>
      <c r="Z60" s="6" t="str">
        <f>IF(Input!BA77=0,"",+Input!G77)</f>
        <v/>
      </c>
      <c r="AA60" s="6" t="str">
        <f>IF(Input!BA77=0,"",+Input!I77)</f>
        <v/>
      </c>
      <c r="AB60" s="9" t="str">
        <f>IF(Input!BA77=0,"",+Input!K77)</f>
        <v/>
      </c>
      <c r="AC60" s="6" t="str">
        <f>IF(Input!BA77=0,"",IFERROR(VLOOKUP(Input!L77,'Tipo de Descuento'!$B$3:$C$8,2,0),0))</f>
        <v/>
      </c>
      <c r="AD60" s="6" t="str">
        <f>IF(Input!BA77=0,"",+Input!M77)</f>
        <v/>
      </c>
      <c r="AE60" s="6" t="str">
        <f>IF(Input!BA77=0,"",IFERROR(VLOOKUP(Input!N77,'Tipo de Descuento'!$B$3:$C$8,2,0),0))</f>
        <v/>
      </c>
      <c r="AF60" s="6" t="str">
        <f>IF(Input!BA77=0,"",+Input!O77)</f>
        <v/>
      </c>
      <c r="AG60" s="6" t="str">
        <f>IF(Input!BA77=0,"",IFERROR(VLOOKUP(Input!P77,'Tipo de Descuento'!$B$3:$C$8,2,0),0))</f>
        <v/>
      </c>
      <c r="AH60" s="6" t="str">
        <f>IF(Input!BA77=0,"",+Input!Q77)</f>
        <v/>
      </c>
      <c r="AI60" s="6" t="str">
        <f>IF(Input!BA77=0,"",IFERROR(VLOOKUP(Input!R77,'Tipo de Descuento'!$B$3:$C$8,2,0),0))</f>
        <v/>
      </c>
      <c r="AJ60" s="6" t="str">
        <f>IF(Input!BA77=0,"",+Input!S77)</f>
        <v/>
      </c>
      <c r="AK60" s="6" t="str">
        <f>IF(Input!BA77=0,"",IFERROR(VLOOKUP(Input!T77,'Tipo de Descuento'!$B$3:$C$8,2,0),0))</f>
        <v/>
      </c>
      <c r="AL60" s="6" t="str">
        <f>IF(Input!BA77=0,"",+Input!U77)</f>
        <v/>
      </c>
      <c r="AM60" s="6"/>
      <c r="AN60" s="6"/>
      <c r="AO60" s="6"/>
      <c r="AP60" s="7" t="str">
        <f>IF(Input!$BA$22=0,"",+Input!V77)</f>
        <v/>
      </c>
      <c r="AQ60" s="7" t="str">
        <f>IF(Input!$BA$22=0,"",+Input!W77)</f>
        <v/>
      </c>
      <c r="AR60" s="7" t="str">
        <f>IF(Input!$BA$22=0,"",+Input!X77)</f>
        <v/>
      </c>
      <c r="AS60" s="7" t="str">
        <f>IF(Input!$BA$22=0,"",+Input!Y77)</f>
        <v/>
      </c>
      <c r="AT60" s="7" t="str">
        <f>IF(Input!$BA$22=0,"",+Input!Z77)</f>
        <v/>
      </c>
    </row>
    <row r="61" spans="1:73" ht="15.75" customHeight="1">
      <c r="A61" s="6" t="str">
        <f>IF(Input!BA78=0,"",+Input!$BQ$18)</f>
        <v/>
      </c>
      <c r="B61" s="6" t="str">
        <f>IF(Input!BA78=0,"",IFERROR(VLOOKUP(Input!$C$8,Cliente!$B$3:$C$822,2,0),0))</f>
        <v/>
      </c>
      <c r="C61" s="6" t="str">
        <f>IF(Input!BA78=0,"",IFERROR(VLOOKUP(Input!$C$7,Anunciante!$B$3:$C$364,2,0),0))</f>
        <v/>
      </c>
      <c r="D61" s="6" t="str">
        <f>IF(Input!BA78=0,"",IFERROR(VLOOKUP(Input!$C$9,Producto!$B$3:$C$200,2,0),0))</f>
        <v/>
      </c>
      <c r="E61" s="10" t="str">
        <f>IF(Input!BA78=0,"",IFERROR(VLOOKUP(Input!$C$10,Campaña!$B$3:$C$32,2,0),0))</f>
        <v/>
      </c>
      <c r="F61" t="str">
        <f>IF(Input!BA78=0,"",+Input!$C$11)</f>
        <v/>
      </c>
      <c r="G61" s="6" t="str">
        <f>IF(Input!BA78=0,"",+Input!$C$12)</f>
        <v/>
      </c>
      <c r="H61" t="str">
        <f>IF(Input!BA78=0,"",IFERROR(VLOOKUP(Input!$G$7,TipoMedio!$B$3:$C$30,2,0),0))</f>
        <v/>
      </c>
      <c r="I61" s="37" t="str">
        <f>IF(Input!BA78=0,"",+Input!$G$8)</f>
        <v/>
      </c>
      <c r="J61" s="37" t="str">
        <f>IF(Input!BA78=0,"",+Input!$G$9)</f>
        <v/>
      </c>
      <c r="K61" s="37" t="str">
        <f>IF(Input!BA78=0,"",+Input!$G$10)</f>
        <v/>
      </c>
      <c r="L61" s="5" t="str">
        <f>IF(Input!BA78=0,"",IFERROR(VLOOKUP(Input!$G$11,'Condicion de Pago'!$B$3:$C$20,2,0),0))</f>
        <v/>
      </c>
      <c r="M61" s="5" t="str">
        <f>IF(Input!BA78=0,"",+Input!$G$13)</f>
        <v/>
      </c>
      <c r="N61" s="5" t="str">
        <f>IF(Input!BA78=0,"",IFERROR(VLOOKUP(Input!$G$12,Moneda!$B$3:$C$7,2,0),0))</f>
        <v/>
      </c>
      <c r="O61" s="8" t="str">
        <f>IF(Input!BA78=0,"",+Input!$C$14)</f>
        <v/>
      </c>
      <c r="P61" s="5" t="str">
        <f>IF(Input!BA78=0,"",+Input!#REF!)</f>
        <v/>
      </c>
      <c r="Q61" s="5" t="str">
        <f>IF(Input!BA78=0,"",+Input!$C$16)</f>
        <v/>
      </c>
      <c r="R61" s="6" t="str">
        <f>IF(Input!BA78=0,"",IFERROR(VLOOKUP(Input!B78,Medio!$A$3:$D$1600,3,0),0))</f>
        <v/>
      </c>
      <c r="S61" s="6" t="str">
        <f>IF(Input!BA78=0,"",IFERROR(INDEX(Proveedor!$B$3:$B$2036, MATCH(Input!C78,Proveedor!$C$3:$C$2036,0)),0))</f>
        <v/>
      </c>
      <c r="T61" s="6" t="str">
        <f>IF(Input!BA78=0,"",IFERROR(INDEX(Programas!$B$3:$B$150, MATCH(Input!D78,Programas!$C$3:$C$150,0)),0))</f>
        <v/>
      </c>
      <c r="U61" s="9"/>
      <c r="V61" s="6" t="str">
        <f>IF(Input!BA78=0,"",+Input!D78)</f>
        <v/>
      </c>
      <c r="W61" s="6" t="str">
        <f>IF(Input!BA78=0,"",+Input!E78)</f>
        <v/>
      </c>
      <c r="X61" s="6" t="str">
        <f>IF(Input!BA78=0,"",+Input!F78)</f>
        <v/>
      </c>
      <c r="Y61" s="6"/>
      <c r="Z61" s="6" t="str">
        <f>IF(Input!BA78=0,"",+Input!G78)</f>
        <v/>
      </c>
      <c r="AA61" s="6" t="str">
        <f>IF(Input!BA78=0,"",+Input!I78)</f>
        <v/>
      </c>
      <c r="AB61" s="9" t="str">
        <f>IF(Input!BA78=0,"",+Input!K78)</f>
        <v/>
      </c>
      <c r="AC61" s="6" t="str">
        <f>IF(Input!BA78=0,"",IFERROR(VLOOKUP(Input!L78,'Tipo de Descuento'!$B$3:$C$8,2,0),0))</f>
        <v/>
      </c>
      <c r="AD61" s="6" t="str">
        <f>IF(Input!BA78=0,"",+Input!M78)</f>
        <v/>
      </c>
      <c r="AE61" s="6" t="str">
        <f>IF(Input!BA78=0,"",IFERROR(VLOOKUP(Input!N78,'Tipo de Descuento'!$B$3:$C$8,2,0),0))</f>
        <v/>
      </c>
      <c r="AF61" s="6" t="str">
        <f>IF(Input!BA78=0,"",+Input!O78)</f>
        <v/>
      </c>
      <c r="AG61" s="6" t="str">
        <f>IF(Input!BA78=0,"",IFERROR(VLOOKUP(Input!P78,'Tipo de Descuento'!$B$3:$C$8,2,0),0))</f>
        <v/>
      </c>
      <c r="AH61" s="6" t="str">
        <f>IF(Input!BA78=0,"",+Input!Q78)</f>
        <v/>
      </c>
      <c r="AI61" s="6" t="str">
        <f>IF(Input!BA78=0,"",IFERROR(VLOOKUP(Input!R78,'Tipo de Descuento'!$B$3:$C$8,2,0),0))</f>
        <v/>
      </c>
      <c r="AJ61" s="6" t="str">
        <f>IF(Input!BA78=0,"",+Input!S78)</f>
        <v/>
      </c>
      <c r="AK61" s="6" t="str">
        <f>IF(Input!BA78=0,"",IFERROR(VLOOKUP(Input!T78,'Tipo de Descuento'!$B$3:$C$8,2,0),0))</f>
        <v/>
      </c>
      <c r="AL61" s="6" t="str">
        <f>IF(Input!BA78=0,"",+Input!U78)</f>
        <v/>
      </c>
      <c r="AM61" s="6"/>
      <c r="AN61" s="6"/>
      <c r="AO61" s="6"/>
      <c r="AP61" s="7" t="str">
        <f>IF(Input!$BA$22=0,"",+Input!V78)</f>
        <v/>
      </c>
      <c r="AQ61" s="7" t="str">
        <f>IF(Input!$BA$22=0,"",+Input!W78)</f>
        <v/>
      </c>
      <c r="AR61" s="7" t="str">
        <f>IF(Input!$BA$22=0,"",+Input!X78)</f>
        <v/>
      </c>
      <c r="AS61" s="7" t="str">
        <f>IF(Input!$BA$22=0,"",+Input!Y78)</f>
        <v/>
      </c>
      <c r="AT61" s="7" t="str">
        <f>IF(Input!$BA$22=0,"",+Input!Z78)</f>
        <v/>
      </c>
    </row>
    <row r="62" spans="1:73" ht="15.75" customHeight="1">
      <c r="A62" s="6" t="str">
        <f>IF(Input!BA79=0,"",+Input!$BQ$18)</f>
        <v/>
      </c>
      <c r="B62" s="6" t="str">
        <f>IF(Input!BA79=0,"",IFERROR(VLOOKUP(Input!$C$8,Cliente!$B$3:$C$822,2,0),0))</f>
        <v/>
      </c>
      <c r="C62" s="6" t="str">
        <f>IF(Input!BA79=0,"",IFERROR(VLOOKUP(Input!$C$7,Anunciante!$B$3:$C$364,2,0),0))</f>
        <v/>
      </c>
      <c r="D62" s="6" t="str">
        <f>IF(Input!BA79=0,"",IFERROR(VLOOKUP(Input!$C$9,Producto!$B$3:$C$200,2,0),0))</f>
        <v/>
      </c>
      <c r="E62" s="10" t="str">
        <f>IF(Input!BA79=0,"",IFERROR(VLOOKUP(Input!$C$10,Campaña!$B$3:$C$32,2,0),0))</f>
        <v/>
      </c>
      <c r="F62" t="str">
        <f>IF(Input!BA79=0,"",+Input!$C$11)</f>
        <v/>
      </c>
      <c r="G62" s="6" t="str">
        <f>IF(Input!BA79=0,"",+Input!$C$12)</f>
        <v/>
      </c>
      <c r="H62" t="str">
        <f>IF(Input!BA79=0,"",IFERROR(VLOOKUP(Input!$G$7,TipoMedio!$B$3:$C$30,2,0),0))</f>
        <v/>
      </c>
      <c r="I62" s="37" t="str">
        <f>IF(Input!BA79=0,"",+Input!$G$8)</f>
        <v/>
      </c>
      <c r="J62" s="37" t="str">
        <f>IF(Input!BA79=0,"",+Input!$G$9)</f>
        <v/>
      </c>
      <c r="K62" s="37" t="str">
        <f>IF(Input!BA79=0,"",+Input!$G$10)</f>
        <v/>
      </c>
      <c r="L62" s="5" t="str">
        <f>IF(Input!BA79=0,"",IFERROR(VLOOKUP(Input!$G$11,'Condicion de Pago'!$B$3:$C$20,2,0),0))</f>
        <v/>
      </c>
      <c r="M62" s="5" t="str">
        <f>IF(Input!BA79=0,"",+Input!$G$13)</f>
        <v/>
      </c>
      <c r="N62" s="5" t="str">
        <f>IF(Input!BA79=0,"",IFERROR(VLOOKUP(Input!$G$12,Moneda!$B$3:$C$7,2,0),0))</f>
        <v/>
      </c>
      <c r="O62" s="8" t="str">
        <f>IF(Input!BA79=0,"",+Input!$C$14)</f>
        <v/>
      </c>
      <c r="P62" s="5" t="str">
        <f>IF(Input!BA79=0,"",+Input!#REF!)</f>
        <v/>
      </c>
      <c r="Q62" s="5" t="str">
        <f>IF(Input!BA79=0,"",+Input!$C$16)</f>
        <v/>
      </c>
      <c r="R62" s="6" t="str">
        <f>IF(Input!BA79=0,"",IFERROR(VLOOKUP(Input!B79,Medio!$A$3:$D$1600,3,0),0))</f>
        <v/>
      </c>
      <c r="S62" s="6" t="str">
        <f>IF(Input!BA79=0,"",IFERROR(INDEX(Proveedor!$B$3:$B$2036, MATCH(Input!C79,Proveedor!$C$3:$C$2036,0)),0))</f>
        <v/>
      </c>
      <c r="T62" s="6" t="str">
        <f>IF(Input!BA79=0,"",IFERROR(INDEX(Programas!$B$3:$B$150, MATCH(Input!D79,Programas!$C$3:$C$150,0)),0))</f>
        <v/>
      </c>
      <c r="U62" s="9"/>
      <c r="V62" s="6" t="str">
        <f>IF(Input!BA79=0,"",+Input!D79)</f>
        <v/>
      </c>
      <c r="W62" s="6" t="str">
        <f>IF(Input!BA79=0,"",+Input!E79)</f>
        <v/>
      </c>
      <c r="X62" s="6" t="str">
        <f>IF(Input!BA79=0,"",+Input!F79)</f>
        <v/>
      </c>
      <c r="Y62" s="6"/>
      <c r="Z62" s="6" t="str">
        <f>IF(Input!BA79=0,"",+Input!G79)</f>
        <v/>
      </c>
      <c r="AA62" s="6" t="str">
        <f>IF(Input!BA79=0,"",+Input!I79)</f>
        <v/>
      </c>
      <c r="AB62" s="9" t="str">
        <f>IF(Input!BA79=0,"",+Input!K79)</f>
        <v/>
      </c>
      <c r="AC62" s="6" t="str">
        <f>IF(Input!BA79=0,"",IFERROR(VLOOKUP(Input!L79,'Tipo de Descuento'!$B$3:$C$8,2,0),0))</f>
        <v/>
      </c>
      <c r="AD62" s="6" t="str">
        <f>IF(Input!BA79=0,"",+Input!M79)</f>
        <v/>
      </c>
      <c r="AE62" s="6" t="str">
        <f>IF(Input!BA79=0,"",IFERROR(VLOOKUP(Input!N79,'Tipo de Descuento'!$B$3:$C$8,2,0),0))</f>
        <v/>
      </c>
      <c r="AF62" s="6" t="str">
        <f>IF(Input!BA79=0,"",+Input!O79)</f>
        <v/>
      </c>
      <c r="AG62" s="6" t="str">
        <f>IF(Input!BA79=0,"",IFERROR(VLOOKUP(Input!P79,'Tipo de Descuento'!$B$3:$C$8,2,0),0))</f>
        <v/>
      </c>
      <c r="AH62" s="6" t="str">
        <f>IF(Input!BA79=0,"",+Input!Q79)</f>
        <v/>
      </c>
      <c r="AI62" s="6" t="str">
        <f>IF(Input!BA79=0,"",IFERROR(VLOOKUP(Input!R79,'Tipo de Descuento'!$B$3:$C$8,2,0),0))</f>
        <v/>
      </c>
      <c r="AJ62" s="6" t="str">
        <f>IF(Input!BA79=0,"",+Input!S79)</f>
        <v/>
      </c>
      <c r="AK62" s="6" t="str">
        <f>IF(Input!BA79=0,"",IFERROR(VLOOKUP(Input!T79,'Tipo de Descuento'!$B$3:$C$8,2,0),0))</f>
        <v/>
      </c>
      <c r="AL62" s="6" t="str">
        <f>IF(Input!BA79=0,"",+Input!U79)</f>
        <v/>
      </c>
      <c r="AM62" s="6"/>
      <c r="AN62" s="6"/>
      <c r="AO62" s="6"/>
      <c r="AP62" s="7" t="str">
        <f>IF(Input!$BA$22=0,"",+Input!V79)</f>
        <v/>
      </c>
      <c r="AQ62" s="7" t="str">
        <f>IF(Input!$BA$22=0,"",+Input!W79)</f>
        <v/>
      </c>
      <c r="AR62" s="7" t="str">
        <f>IF(Input!$BA$22=0,"",+Input!X79)</f>
        <v/>
      </c>
      <c r="AS62" s="7" t="str">
        <f>IF(Input!$BA$22=0,"",+Input!Y79)</f>
        <v/>
      </c>
      <c r="AT62" s="7" t="str">
        <f>IF(Input!$BA$22=0,"",+Input!Z79)</f>
        <v/>
      </c>
    </row>
    <row r="63" spans="1:73" ht="15.75" customHeight="1">
      <c r="A63" s="6" t="str">
        <f>IF(Input!BA80=0,"",+Input!$BQ$18)</f>
        <v/>
      </c>
      <c r="B63" s="6" t="str">
        <f>IF(Input!BA80=0,"",IFERROR(VLOOKUP(Input!$C$8,Cliente!$B$3:$C$822,2,0),0))</f>
        <v/>
      </c>
      <c r="C63" s="6" t="str">
        <f>IF(Input!BA80=0,"",IFERROR(VLOOKUP(Input!$C$7,Anunciante!$B$3:$C$364,2,0),0))</f>
        <v/>
      </c>
      <c r="D63" s="6" t="str">
        <f>IF(Input!BA80=0,"",IFERROR(VLOOKUP(Input!$C$9,Producto!$B$3:$C$200,2,0),0))</f>
        <v/>
      </c>
      <c r="E63" s="10" t="str">
        <f>IF(Input!BA80=0,"",IFERROR(VLOOKUP(Input!$C$10,Campaña!$B$3:$C$32,2,0),0))</f>
        <v/>
      </c>
      <c r="F63" t="str">
        <f>IF(Input!BA80=0,"",+Input!$C$11)</f>
        <v/>
      </c>
      <c r="G63" s="6" t="str">
        <f>IF(Input!BA80=0,"",+Input!$C$12)</f>
        <v/>
      </c>
      <c r="H63" t="str">
        <f>IF(Input!BA80=0,"",IFERROR(VLOOKUP(Input!$G$7,TipoMedio!$B$3:$C$30,2,0),0))</f>
        <v/>
      </c>
      <c r="I63" s="37" t="str">
        <f>IF(Input!BA80=0,"",+Input!$G$8)</f>
        <v/>
      </c>
      <c r="J63" s="37" t="str">
        <f>IF(Input!BA80=0,"",+Input!$G$9)</f>
        <v/>
      </c>
      <c r="K63" s="37" t="str">
        <f>IF(Input!BA80=0,"",+Input!$G$10)</f>
        <v/>
      </c>
      <c r="L63" s="5" t="str">
        <f>IF(Input!BA80=0,"",IFERROR(VLOOKUP(Input!$G$11,'Condicion de Pago'!$B$3:$C$20,2,0),0))</f>
        <v/>
      </c>
      <c r="M63" s="5" t="str">
        <f>IF(Input!BA80=0,"",+Input!$G$13)</f>
        <v/>
      </c>
      <c r="N63" s="5" t="str">
        <f>IF(Input!BA80=0,"",IFERROR(VLOOKUP(Input!$G$12,Moneda!$B$3:$C$7,2,0),0))</f>
        <v/>
      </c>
      <c r="O63" s="8" t="str">
        <f>IF(Input!BA80=0,"",+Input!$C$14)</f>
        <v/>
      </c>
      <c r="P63" s="5" t="str">
        <f>IF(Input!BA80=0,"",+Input!#REF!)</f>
        <v/>
      </c>
      <c r="Q63" s="5" t="str">
        <f>IF(Input!BA80=0,"",+Input!$C$16)</f>
        <v/>
      </c>
      <c r="R63" s="6" t="str">
        <f>IF(Input!BA80=0,"",IFERROR(VLOOKUP(Input!B80,Medio!$A$3:$D$1600,3,0),0))</f>
        <v/>
      </c>
      <c r="S63" s="6" t="str">
        <f>IF(Input!BA80=0,"",IFERROR(INDEX(Proveedor!$B$3:$B$2036, MATCH(Input!C80,Proveedor!$C$3:$C$2036,0)),0))</f>
        <v/>
      </c>
      <c r="T63" s="6" t="str">
        <f>IF(Input!BA80=0,"",IFERROR(INDEX(Programas!$B$3:$B$150, MATCH(Input!D80,Programas!$C$3:$C$150,0)),0))</f>
        <v/>
      </c>
      <c r="U63" s="9"/>
      <c r="V63" s="6" t="str">
        <f>IF(Input!BA80=0,"",+Input!D80)</f>
        <v/>
      </c>
      <c r="W63" s="6" t="str">
        <f>IF(Input!BA80=0,"",+Input!E80)</f>
        <v/>
      </c>
      <c r="X63" s="6" t="str">
        <f>IF(Input!BA80=0,"",+Input!F80)</f>
        <v/>
      </c>
      <c r="Y63" s="6"/>
      <c r="Z63" s="6" t="str">
        <f>IF(Input!BA80=0,"",+Input!G80)</f>
        <v/>
      </c>
      <c r="AA63" s="6" t="str">
        <f>IF(Input!BA80=0,"",+Input!I80)</f>
        <v/>
      </c>
      <c r="AB63" s="9" t="str">
        <f>IF(Input!BA80=0,"",+Input!K80)</f>
        <v/>
      </c>
      <c r="AC63" s="6" t="str">
        <f>IF(Input!BA80=0,"",IFERROR(VLOOKUP(Input!L80,'Tipo de Descuento'!$B$3:$C$8,2,0),0))</f>
        <v/>
      </c>
      <c r="AD63" s="6" t="str">
        <f>IF(Input!BA80=0,"",+Input!M80)</f>
        <v/>
      </c>
      <c r="AE63" s="6" t="str">
        <f>IF(Input!BA80=0,"",IFERROR(VLOOKUP(Input!N80,'Tipo de Descuento'!$B$3:$C$8,2,0),0))</f>
        <v/>
      </c>
      <c r="AF63" s="6" t="str">
        <f>IF(Input!BA80=0,"",+Input!O80)</f>
        <v/>
      </c>
      <c r="AG63" s="6" t="str">
        <f>IF(Input!BA80=0,"",IFERROR(VLOOKUP(Input!P80,'Tipo de Descuento'!$B$3:$C$8,2,0),0))</f>
        <v/>
      </c>
      <c r="AH63" s="6" t="str">
        <f>IF(Input!BA80=0,"",+Input!Q80)</f>
        <v/>
      </c>
      <c r="AI63" s="6" t="str">
        <f>IF(Input!BA80=0,"",IFERROR(VLOOKUP(Input!R80,'Tipo de Descuento'!$B$3:$C$8,2,0),0))</f>
        <v/>
      </c>
      <c r="AJ63" s="6" t="str">
        <f>IF(Input!BA80=0,"",+Input!S80)</f>
        <v/>
      </c>
      <c r="AK63" s="6" t="str">
        <f>IF(Input!BA80=0,"",IFERROR(VLOOKUP(Input!T80,'Tipo de Descuento'!$B$3:$C$8,2,0),0))</f>
        <v/>
      </c>
      <c r="AL63" s="6" t="str">
        <f>IF(Input!BA80=0,"",+Input!U80)</f>
        <v/>
      </c>
      <c r="AM63" s="6"/>
      <c r="AN63" s="6"/>
      <c r="AO63" s="6"/>
      <c r="AP63" s="7" t="str">
        <f>IF(Input!$BA$22=0,"",+Input!V80)</f>
        <v/>
      </c>
      <c r="AQ63" s="7" t="str">
        <f>IF(Input!$BA$22=0,"",+Input!W80)</f>
        <v/>
      </c>
      <c r="AR63" s="7" t="str">
        <f>IF(Input!$BA$22=0,"",+Input!X80)</f>
        <v/>
      </c>
      <c r="AS63" s="7" t="str">
        <f>IF(Input!$BA$22=0,"",+Input!Y80)</f>
        <v/>
      </c>
      <c r="AT63" s="7" t="str">
        <f>IF(Input!$BA$22=0,"",+Input!Z80)</f>
        <v/>
      </c>
    </row>
    <row r="64" spans="1:73" ht="15.75" customHeight="1">
      <c r="A64" s="6" t="str">
        <f>IF(Input!BA81=0,"",+Input!$BQ$18)</f>
        <v/>
      </c>
      <c r="B64" s="6" t="str">
        <f>IF(Input!BA81=0,"",IFERROR(VLOOKUP(Input!$C$8,Cliente!$B$3:$C$822,2,0),0))</f>
        <v/>
      </c>
      <c r="C64" s="6" t="str">
        <f>IF(Input!BA81=0,"",IFERROR(VLOOKUP(Input!$C$7,Anunciante!$B$3:$C$364,2,0),0))</f>
        <v/>
      </c>
      <c r="D64" s="6" t="str">
        <f>IF(Input!BA81=0,"",IFERROR(VLOOKUP(Input!$C$9,Producto!$B$3:$C$200,2,0),0))</f>
        <v/>
      </c>
      <c r="E64" s="10" t="str">
        <f>IF(Input!BA81=0,"",IFERROR(VLOOKUP(Input!$C$10,Campaña!$B$3:$C$32,2,0),0))</f>
        <v/>
      </c>
      <c r="F64" t="str">
        <f>IF(Input!BA81=0,"",+Input!$C$11)</f>
        <v/>
      </c>
      <c r="G64" s="6" t="str">
        <f>IF(Input!BA81=0,"",+Input!$C$12)</f>
        <v/>
      </c>
      <c r="H64" t="str">
        <f>IF(Input!BA81=0,"",IFERROR(VLOOKUP(Input!$G$7,TipoMedio!$B$3:$C$30,2,0),0))</f>
        <v/>
      </c>
      <c r="I64" s="37" t="str">
        <f>IF(Input!BA81=0,"",+Input!$G$8)</f>
        <v/>
      </c>
      <c r="J64" s="37" t="str">
        <f>IF(Input!BA81=0,"",+Input!$G$9)</f>
        <v/>
      </c>
      <c r="K64" s="37" t="str">
        <f>IF(Input!BA81=0,"",+Input!$G$10)</f>
        <v/>
      </c>
      <c r="L64" s="5" t="str">
        <f>IF(Input!BA81=0,"",IFERROR(VLOOKUP(Input!$G$11,'Condicion de Pago'!$B$3:$C$20,2,0),0))</f>
        <v/>
      </c>
      <c r="M64" s="5" t="str">
        <f>IF(Input!BA81=0,"",+Input!$G$13)</f>
        <v/>
      </c>
      <c r="N64" s="5" t="str">
        <f>IF(Input!BA81=0,"",IFERROR(VLOOKUP(Input!$G$12,Moneda!$B$3:$C$7,2,0),0))</f>
        <v/>
      </c>
      <c r="O64" s="8" t="str">
        <f>IF(Input!BA81=0,"",+Input!$C$14)</f>
        <v/>
      </c>
      <c r="P64" s="5" t="str">
        <f>IF(Input!BA81=0,"",+Input!#REF!)</f>
        <v/>
      </c>
      <c r="Q64" s="5" t="str">
        <f>IF(Input!BA81=0,"",+Input!$C$16)</f>
        <v/>
      </c>
      <c r="R64" s="6" t="str">
        <f>IF(Input!BA81=0,"",IFERROR(VLOOKUP(Input!B81,Medio!$A$3:$D$1600,3,0),0))</f>
        <v/>
      </c>
      <c r="S64" s="6" t="str">
        <f>IF(Input!BA81=0,"",IFERROR(INDEX(Proveedor!$B$3:$B$2036, MATCH(Input!C81,Proveedor!$C$3:$C$2036,0)),0))</f>
        <v/>
      </c>
      <c r="T64" s="6" t="str">
        <f>IF(Input!BA81=0,"",IFERROR(INDEX(Programas!$B$3:$B$150, MATCH(Input!D81,Programas!$C$3:$C$150,0)),0))</f>
        <v/>
      </c>
      <c r="U64" s="9"/>
      <c r="V64" s="6" t="str">
        <f>IF(Input!BA81=0,"",+Input!D81)</f>
        <v/>
      </c>
      <c r="W64" s="6" t="str">
        <f>IF(Input!BA81=0,"",+Input!E81)</f>
        <v/>
      </c>
      <c r="X64" s="6" t="str">
        <f>IF(Input!BA81=0,"",+Input!F81)</f>
        <v/>
      </c>
      <c r="Y64" s="6"/>
      <c r="Z64" s="6" t="str">
        <f>IF(Input!BA81=0,"",+Input!G81)</f>
        <v/>
      </c>
      <c r="AA64" s="6" t="str">
        <f>IF(Input!BA81=0,"",+Input!I81)</f>
        <v/>
      </c>
      <c r="AB64" s="9" t="str">
        <f>IF(Input!BA81=0,"",+Input!K81)</f>
        <v/>
      </c>
      <c r="AC64" s="6" t="str">
        <f>IF(Input!BA81=0,"",IFERROR(VLOOKUP(Input!L81,'Tipo de Descuento'!$B$3:$C$8,2,0),0))</f>
        <v/>
      </c>
      <c r="AD64" s="6" t="str">
        <f>IF(Input!BA81=0,"",+Input!M81)</f>
        <v/>
      </c>
      <c r="AE64" s="6" t="str">
        <f>IF(Input!BA81=0,"",IFERROR(VLOOKUP(Input!N81,'Tipo de Descuento'!$B$3:$C$8,2,0),0))</f>
        <v/>
      </c>
      <c r="AF64" s="6" t="str">
        <f>IF(Input!BA81=0,"",+Input!O81)</f>
        <v/>
      </c>
      <c r="AG64" s="6" t="str">
        <f>IF(Input!BA81=0,"",IFERROR(VLOOKUP(Input!P81,'Tipo de Descuento'!$B$3:$C$8,2,0),0))</f>
        <v/>
      </c>
      <c r="AH64" s="6" t="str">
        <f>IF(Input!BA81=0,"",+Input!Q81)</f>
        <v/>
      </c>
      <c r="AI64" s="6" t="str">
        <f>IF(Input!BA81=0,"",IFERROR(VLOOKUP(Input!R81,'Tipo de Descuento'!$B$3:$C$8,2,0),0))</f>
        <v/>
      </c>
      <c r="AJ64" s="6" t="str">
        <f>IF(Input!BA81=0,"",+Input!S81)</f>
        <v/>
      </c>
      <c r="AK64" s="6" t="str">
        <f>IF(Input!BA81=0,"",IFERROR(VLOOKUP(Input!T81,'Tipo de Descuento'!$B$3:$C$8,2,0),0))</f>
        <v/>
      </c>
      <c r="AL64" s="6" t="str">
        <f>IF(Input!BA81=0,"",+Input!U81)</f>
        <v/>
      </c>
      <c r="AM64" s="6"/>
      <c r="AN64" s="6"/>
      <c r="AO64" s="6"/>
      <c r="AP64" s="7" t="str">
        <f>IF(Input!$BA$22=0,"",+Input!V81)</f>
        <v/>
      </c>
      <c r="AQ64" s="7" t="str">
        <f>IF(Input!$BA$22=0,"",+Input!W81)</f>
        <v/>
      </c>
      <c r="AR64" s="7" t="str">
        <f>IF(Input!$BA$22=0,"",+Input!X81)</f>
        <v/>
      </c>
      <c r="AS64" s="7" t="str">
        <f>IF(Input!$BA$22=0,"",+Input!Y81)</f>
        <v/>
      </c>
      <c r="AT64" s="7" t="str">
        <f>IF(Input!$BA$22=0,"",+Input!Z81)</f>
        <v/>
      </c>
    </row>
    <row r="65" spans="1:46" ht="15.75" customHeight="1">
      <c r="A65" s="6" t="str">
        <f>IF(Input!BA82=0,"",+Input!$BQ$18)</f>
        <v/>
      </c>
      <c r="B65" s="6" t="str">
        <f>IF(Input!BA82=0,"",IFERROR(VLOOKUP(Input!$C$8,Cliente!$B$3:$C$822,2,0),0))</f>
        <v/>
      </c>
      <c r="C65" s="6" t="str">
        <f>IF(Input!BA82=0,"",IFERROR(VLOOKUP(Input!$C$7,Anunciante!$B$3:$C$364,2,0),0))</f>
        <v/>
      </c>
      <c r="D65" s="6" t="str">
        <f>IF(Input!BA82=0,"",IFERROR(VLOOKUP(Input!$C$9,Producto!$B$3:$C$200,2,0),0))</f>
        <v/>
      </c>
      <c r="E65" s="10" t="str">
        <f>IF(Input!BA82=0,"",IFERROR(VLOOKUP(Input!$C$10,Campaña!$B$3:$C$32,2,0),0))</f>
        <v/>
      </c>
      <c r="F65" t="str">
        <f>IF(Input!BA82=0,"",+Input!$C$11)</f>
        <v/>
      </c>
      <c r="G65" s="6" t="str">
        <f>IF(Input!BA82=0,"",+Input!$C$12)</f>
        <v/>
      </c>
      <c r="H65" t="str">
        <f>IF(Input!BA82=0,"",IFERROR(VLOOKUP(Input!$G$7,TipoMedio!$B$3:$C$30,2,0),0))</f>
        <v/>
      </c>
      <c r="I65" s="37" t="str">
        <f>IF(Input!BA82=0,"",+Input!$G$8)</f>
        <v/>
      </c>
      <c r="J65" s="37" t="str">
        <f>IF(Input!BA82=0,"",+Input!$G$9)</f>
        <v/>
      </c>
      <c r="K65" s="37" t="str">
        <f>IF(Input!BA82=0,"",+Input!$G$10)</f>
        <v/>
      </c>
      <c r="L65" s="5" t="str">
        <f>IF(Input!BA82=0,"",IFERROR(VLOOKUP(Input!$G$11,'Condicion de Pago'!$B$3:$C$20,2,0),0))</f>
        <v/>
      </c>
      <c r="M65" s="5" t="str">
        <f>IF(Input!BA82=0,"",+Input!$G$13)</f>
        <v/>
      </c>
      <c r="N65" s="5" t="str">
        <f>IF(Input!BA82=0,"",IFERROR(VLOOKUP(Input!$G$12,Moneda!$B$3:$C$7,2,0),0))</f>
        <v/>
      </c>
      <c r="O65" s="8" t="str">
        <f>IF(Input!BA82=0,"",+Input!$C$14)</f>
        <v/>
      </c>
      <c r="P65" s="5" t="str">
        <f>IF(Input!BA82=0,"",+Input!#REF!)</f>
        <v/>
      </c>
      <c r="Q65" s="5" t="str">
        <f>IF(Input!BA82=0,"",+Input!$C$16)</f>
        <v/>
      </c>
      <c r="R65" s="6" t="str">
        <f>IF(Input!BA82=0,"",IFERROR(VLOOKUP(Input!B82,Medio!$A$3:$D$1600,3,0),0))</f>
        <v/>
      </c>
      <c r="S65" s="6" t="str">
        <f>IF(Input!BA82=0,"",IFERROR(INDEX(Proveedor!$B$3:$B$2036, MATCH(Input!C82,Proveedor!$C$3:$C$2036,0)),0))</f>
        <v/>
      </c>
      <c r="T65" s="6" t="str">
        <f>IF(Input!BA82=0,"",IFERROR(INDEX(Programas!$B$3:$B$150, MATCH(Input!D82,Programas!$C$3:$C$150,0)),0))</f>
        <v/>
      </c>
      <c r="U65" s="9"/>
      <c r="V65" s="6" t="str">
        <f>IF(Input!BA82=0,"",+Input!D82)</f>
        <v/>
      </c>
      <c r="W65" s="6" t="str">
        <f>IF(Input!BA82=0,"",+Input!E82)</f>
        <v/>
      </c>
      <c r="X65" s="6" t="str">
        <f>IF(Input!BA82=0,"",+Input!F82)</f>
        <v/>
      </c>
      <c r="Y65" s="6"/>
      <c r="Z65" s="6" t="str">
        <f>IF(Input!BA82=0,"",+Input!G82)</f>
        <v/>
      </c>
      <c r="AA65" s="6" t="str">
        <f>IF(Input!BA82=0,"",+Input!I82)</f>
        <v/>
      </c>
      <c r="AB65" s="9" t="str">
        <f>IF(Input!BA82=0,"",+Input!K82)</f>
        <v/>
      </c>
      <c r="AC65" s="6" t="str">
        <f>IF(Input!BA82=0,"",IFERROR(VLOOKUP(Input!L82,'Tipo de Descuento'!$B$3:$C$8,2,0),0))</f>
        <v/>
      </c>
      <c r="AD65" s="6" t="str">
        <f>IF(Input!BA82=0,"",+Input!M82)</f>
        <v/>
      </c>
      <c r="AE65" s="6" t="str">
        <f>IF(Input!BA82=0,"",IFERROR(VLOOKUP(Input!N82,'Tipo de Descuento'!$B$3:$C$8,2,0),0))</f>
        <v/>
      </c>
      <c r="AF65" s="6" t="str">
        <f>IF(Input!BA82=0,"",+Input!O82)</f>
        <v/>
      </c>
      <c r="AG65" s="6" t="str">
        <f>IF(Input!BA82=0,"",IFERROR(VLOOKUP(Input!P82,'Tipo de Descuento'!$B$3:$C$8,2,0),0))</f>
        <v/>
      </c>
      <c r="AH65" s="6" t="str">
        <f>IF(Input!BA82=0,"",+Input!Q82)</f>
        <v/>
      </c>
      <c r="AI65" s="6" t="str">
        <f>IF(Input!BA82=0,"",IFERROR(VLOOKUP(Input!R82,'Tipo de Descuento'!$B$3:$C$8,2,0),0))</f>
        <v/>
      </c>
      <c r="AJ65" s="6" t="str">
        <f>IF(Input!BA82=0,"",+Input!S82)</f>
        <v/>
      </c>
      <c r="AK65" s="6" t="str">
        <f>IF(Input!BA82=0,"",IFERROR(VLOOKUP(Input!T82,'Tipo de Descuento'!$B$3:$C$8,2,0),0))</f>
        <v/>
      </c>
      <c r="AL65" s="6" t="str">
        <f>IF(Input!BA82=0,"",+Input!U82)</f>
        <v/>
      </c>
      <c r="AM65" s="6"/>
      <c r="AN65" s="6"/>
      <c r="AO65" s="6"/>
      <c r="AP65" s="7" t="str">
        <f>IF(Input!$BA$22=0,"",+Input!V82)</f>
        <v/>
      </c>
      <c r="AQ65" s="7" t="str">
        <f>IF(Input!$BA$22=0,"",+Input!W82)</f>
        <v/>
      </c>
      <c r="AR65" s="7" t="str">
        <f>IF(Input!$BA$22=0,"",+Input!X82)</f>
        <v/>
      </c>
      <c r="AS65" s="7" t="str">
        <f>IF(Input!$BA$22=0,"",+Input!Y82)</f>
        <v/>
      </c>
      <c r="AT65" s="7" t="str">
        <f>IF(Input!$BA$22=0,"",+Input!Z82)</f>
        <v/>
      </c>
    </row>
    <row r="66" spans="1:46" ht="15.75" customHeight="1">
      <c r="A66" s="6" t="str">
        <f>IF(Input!BA83=0,"",+Input!$BQ$18)</f>
        <v/>
      </c>
      <c r="B66" s="6" t="str">
        <f>IF(Input!BA83=0,"",IFERROR(VLOOKUP(Input!$C$8,Cliente!$B$3:$C$822,2,0),0))</f>
        <v/>
      </c>
      <c r="C66" s="6" t="str">
        <f>IF(Input!BA83=0,"",IFERROR(VLOOKUP(Input!$C$7,Anunciante!$B$3:$C$364,2,0),0))</f>
        <v/>
      </c>
      <c r="D66" s="6" t="str">
        <f>IF(Input!BA83=0,"",IFERROR(VLOOKUP(Input!$C$9,Producto!$B$3:$C$200,2,0),0))</f>
        <v/>
      </c>
      <c r="E66" s="10" t="str">
        <f>IF(Input!BA83=0,"",IFERROR(VLOOKUP(Input!$C$10,Campaña!$B$3:$C$32,2,0),0))</f>
        <v/>
      </c>
      <c r="F66" t="str">
        <f>IF(Input!BA83=0,"",+Input!$C$11)</f>
        <v/>
      </c>
      <c r="G66" s="6" t="str">
        <f>IF(Input!BA83=0,"",+Input!$C$12)</f>
        <v/>
      </c>
      <c r="H66" t="str">
        <f>IF(Input!BA83=0,"",IFERROR(VLOOKUP(Input!$G$7,TipoMedio!$B$3:$C$30,2,0),0))</f>
        <v/>
      </c>
      <c r="I66" s="37" t="str">
        <f>IF(Input!BA83=0,"",+Input!$G$8)</f>
        <v/>
      </c>
      <c r="J66" s="37" t="str">
        <f>IF(Input!BA83=0,"",+Input!$G$9)</f>
        <v/>
      </c>
      <c r="K66" s="37" t="str">
        <f>IF(Input!BA83=0,"",+Input!$G$10)</f>
        <v/>
      </c>
      <c r="L66" s="5" t="str">
        <f>IF(Input!BA83=0,"",IFERROR(VLOOKUP(Input!$G$11,'Condicion de Pago'!$B$3:$C$20,2,0),0))</f>
        <v/>
      </c>
      <c r="M66" s="5" t="str">
        <f>IF(Input!BA83=0,"",+Input!$G$13)</f>
        <v/>
      </c>
      <c r="N66" s="5" t="str">
        <f>IF(Input!BA83=0,"",IFERROR(VLOOKUP(Input!$G$12,Moneda!$B$3:$C$7,2,0),0))</f>
        <v/>
      </c>
      <c r="O66" s="8" t="str">
        <f>IF(Input!BA83=0,"",+Input!$C$14)</f>
        <v/>
      </c>
      <c r="P66" s="5" t="str">
        <f>IF(Input!BA83=0,"",+Input!#REF!)</f>
        <v/>
      </c>
      <c r="Q66" s="5" t="str">
        <f>IF(Input!BA83=0,"",+Input!$C$16)</f>
        <v/>
      </c>
      <c r="R66" s="6" t="str">
        <f>IF(Input!BA83=0,"",IFERROR(VLOOKUP(Input!B83,Medio!$A$3:$D$1600,3,0),0))</f>
        <v/>
      </c>
      <c r="S66" s="6" t="str">
        <f>IF(Input!BA83=0,"",IFERROR(INDEX(Proveedor!$B$3:$B$2036, MATCH(Input!C83,Proveedor!$C$3:$C$2036,0)),0))</f>
        <v/>
      </c>
      <c r="T66" s="6" t="str">
        <f>IF(Input!BA83=0,"",IFERROR(INDEX(Programas!$B$3:$B$150, MATCH(Input!D83,Programas!$C$3:$C$150,0)),0))</f>
        <v/>
      </c>
      <c r="U66" s="9"/>
      <c r="V66" s="6" t="str">
        <f>IF(Input!BA83=0,"",+Input!D83)</f>
        <v/>
      </c>
      <c r="W66" s="6" t="str">
        <f>IF(Input!BA83=0,"",+Input!E83)</f>
        <v/>
      </c>
      <c r="X66" s="6" t="str">
        <f>IF(Input!BA83=0,"",+Input!F83)</f>
        <v/>
      </c>
      <c r="Y66" s="6"/>
      <c r="Z66" s="6" t="str">
        <f>IF(Input!BA83=0,"",+Input!G83)</f>
        <v/>
      </c>
      <c r="AA66" s="6" t="str">
        <f>IF(Input!BA83=0,"",+Input!I83)</f>
        <v/>
      </c>
      <c r="AB66" s="9" t="str">
        <f>IF(Input!BA83=0,"",+Input!K83)</f>
        <v/>
      </c>
      <c r="AC66" s="6" t="str">
        <f>IF(Input!BA83=0,"",IFERROR(VLOOKUP(Input!L83,'Tipo de Descuento'!$B$3:$C$8,2,0),0))</f>
        <v/>
      </c>
      <c r="AD66" s="6" t="str">
        <f>IF(Input!BA83=0,"",+Input!M83)</f>
        <v/>
      </c>
      <c r="AE66" s="6" t="str">
        <f>IF(Input!BA83=0,"",IFERROR(VLOOKUP(Input!N83,'Tipo de Descuento'!$B$3:$C$8,2,0),0))</f>
        <v/>
      </c>
      <c r="AF66" s="6" t="str">
        <f>IF(Input!BA83=0,"",+Input!O83)</f>
        <v/>
      </c>
      <c r="AG66" s="6" t="str">
        <f>IF(Input!BA83=0,"",IFERROR(VLOOKUP(Input!P83,'Tipo de Descuento'!$B$3:$C$8,2,0),0))</f>
        <v/>
      </c>
      <c r="AH66" s="6" t="str">
        <f>IF(Input!BA83=0,"",+Input!Q83)</f>
        <v/>
      </c>
      <c r="AI66" s="6" t="str">
        <f>IF(Input!BA83=0,"",IFERROR(VLOOKUP(Input!R83,'Tipo de Descuento'!$B$3:$C$8,2,0),0))</f>
        <v/>
      </c>
      <c r="AJ66" s="6" t="str">
        <f>IF(Input!BA83=0,"",+Input!S83)</f>
        <v/>
      </c>
      <c r="AK66" s="6" t="str">
        <f>IF(Input!BA83=0,"",IFERROR(VLOOKUP(Input!T83,'Tipo de Descuento'!$B$3:$C$8,2,0),0))</f>
        <v/>
      </c>
      <c r="AL66" s="6" t="str">
        <f>IF(Input!BA83=0,"",+Input!U83)</f>
        <v/>
      </c>
      <c r="AM66" s="6"/>
      <c r="AN66" s="6"/>
      <c r="AO66" s="6"/>
      <c r="AP66" s="7" t="str">
        <f>IF(Input!$BA$22=0,"",+Input!V83)</f>
        <v/>
      </c>
      <c r="AQ66" s="7" t="str">
        <f>IF(Input!$BA$22=0,"",+Input!W83)</f>
        <v/>
      </c>
      <c r="AR66" s="7" t="str">
        <f>IF(Input!$BA$22=0,"",+Input!X83)</f>
        <v/>
      </c>
      <c r="AS66" s="7" t="str">
        <f>IF(Input!$BA$22=0,"",+Input!Y83)</f>
        <v/>
      </c>
      <c r="AT66" s="7" t="str">
        <f>IF(Input!$BA$22=0,"",+Input!Z83)</f>
        <v/>
      </c>
    </row>
    <row r="67" spans="1:46" ht="15.75" customHeight="1">
      <c r="A67" s="6" t="str">
        <f>IF(Input!BA84=0,"",+Input!$BQ$18)</f>
        <v/>
      </c>
      <c r="B67" s="6" t="str">
        <f>IF(Input!BA84=0,"",IFERROR(VLOOKUP(Input!$C$8,Cliente!$B$3:$C$822,2,0),0))</f>
        <v/>
      </c>
      <c r="C67" s="6" t="str">
        <f>IF(Input!BA84=0,"",IFERROR(VLOOKUP(Input!$C$7,Anunciante!$B$3:$C$364,2,0),0))</f>
        <v/>
      </c>
      <c r="D67" s="6" t="str">
        <f>IF(Input!BA84=0,"",IFERROR(VLOOKUP(Input!$C$9,Producto!$B$3:$C$200,2,0),0))</f>
        <v/>
      </c>
      <c r="E67" s="10" t="str">
        <f>IF(Input!BA84=0,"",IFERROR(VLOOKUP(Input!$C$10,Campaña!$B$3:$C$32,2,0),0))</f>
        <v/>
      </c>
      <c r="F67" t="str">
        <f>IF(Input!BA84=0,"",+Input!$C$11)</f>
        <v/>
      </c>
      <c r="G67" s="6" t="str">
        <f>IF(Input!BA84=0,"",+Input!$C$12)</f>
        <v/>
      </c>
      <c r="H67" t="str">
        <f>IF(Input!BA84=0,"",IFERROR(VLOOKUP(Input!$G$7,TipoMedio!$B$3:$C$30,2,0),0))</f>
        <v/>
      </c>
      <c r="I67" s="37" t="str">
        <f>IF(Input!BA84=0,"",+Input!$G$8)</f>
        <v/>
      </c>
      <c r="J67" s="37" t="str">
        <f>IF(Input!BA84=0,"",+Input!$G$9)</f>
        <v/>
      </c>
      <c r="K67" s="37" t="str">
        <f>IF(Input!BA84=0,"",+Input!$G$10)</f>
        <v/>
      </c>
      <c r="L67" s="5" t="str">
        <f>IF(Input!BA84=0,"",IFERROR(VLOOKUP(Input!$G$11,'Condicion de Pago'!$B$3:$C$20,2,0),0))</f>
        <v/>
      </c>
      <c r="M67" s="5" t="str">
        <f>IF(Input!BA84=0,"",+Input!$G$13)</f>
        <v/>
      </c>
      <c r="N67" s="5" t="str">
        <f>IF(Input!BA84=0,"",IFERROR(VLOOKUP(Input!$G$12,Moneda!$B$3:$C$7,2,0),0))</f>
        <v/>
      </c>
      <c r="O67" s="8" t="str">
        <f>IF(Input!BA84=0,"",+Input!$C$14)</f>
        <v/>
      </c>
      <c r="P67" s="5" t="str">
        <f>IF(Input!BA84=0,"",+Input!#REF!)</f>
        <v/>
      </c>
      <c r="Q67" s="5" t="str">
        <f>IF(Input!BA84=0,"",+Input!$C$16)</f>
        <v/>
      </c>
      <c r="R67" s="6" t="str">
        <f>IF(Input!BA84=0,"",IFERROR(VLOOKUP(Input!B84,Medio!$A$3:$D$1600,3,0),0))</f>
        <v/>
      </c>
      <c r="S67" s="6" t="str">
        <f>IF(Input!BA84=0,"",IFERROR(INDEX(Proveedor!$B$3:$B$2036, MATCH(Input!C84,Proveedor!$C$3:$C$2036,0)),0))</f>
        <v/>
      </c>
      <c r="T67" s="6" t="str">
        <f>IF(Input!BA84=0,"",IFERROR(INDEX(Programas!$B$3:$B$150, MATCH(Input!D84,Programas!$C$3:$C$150,0)),0))</f>
        <v/>
      </c>
      <c r="U67" s="9"/>
      <c r="V67" s="6" t="str">
        <f>IF(Input!BA84=0,"",+Input!D84)</f>
        <v/>
      </c>
      <c r="W67" s="6" t="str">
        <f>IF(Input!BA84=0,"",+Input!E84)</f>
        <v/>
      </c>
      <c r="X67" s="6" t="str">
        <f>IF(Input!BA84=0,"",+Input!F84)</f>
        <v/>
      </c>
      <c r="Y67" s="6"/>
      <c r="Z67" s="6" t="str">
        <f>IF(Input!BA84=0,"",+Input!G84)</f>
        <v/>
      </c>
      <c r="AA67" s="6" t="str">
        <f>IF(Input!BA84=0,"",+Input!I84)</f>
        <v/>
      </c>
      <c r="AB67" s="9" t="str">
        <f>IF(Input!BA84=0,"",+Input!K84)</f>
        <v/>
      </c>
      <c r="AC67" s="6" t="str">
        <f>IF(Input!BA84=0,"",IFERROR(VLOOKUP(Input!L84,'Tipo de Descuento'!$B$3:$C$8,2,0),0))</f>
        <v/>
      </c>
      <c r="AD67" s="6" t="str">
        <f>IF(Input!BA84=0,"",+Input!M84)</f>
        <v/>
      </c>
      <c r="AE67" s="6" t="str">
        <f>IF(Input!BA84=0,"",IFERROR(VLOOKUP(Input!N84,'Tipo de Descuento'!$B$3:$C$8,2,0),0))</f>
        <v/>
      </c>
      <c r="AF67" s="6" t="str">
        <f>IF(Input!BA84=0,"",+Input!O84)</f>
        <v/>
      </c>
      <c r="AG67" s="6" t="str">
        <f>IF(Input!BA84=0,"",IFERROR(VLOOKUP(Input!P84,'Tipo de Descuento'!$B$3:$C$8,2,0),0))</f>
        <v/>
      </c>
      <c r="AH67" s="6" t="str">
        <f>IF(Input!BA84=0,"",+Input!Q84)</f>
        <v/>
      </c>
      <c r="AI67" s="6" t="str">
        <f>IF(Input!BA84=0,"",IFERROR(VLOOKUP(Input!R84,'Tipo de Descuento'!$B$3:$C$8,2,0),0))</f>
        <v/>
      </c>
      <c r="AJ67" s="6" t="str">
        <f>IF(Input!BA84=0,"",+Input!S84)</f>
        <v/>
      </c>
      <c r="AK67" s="6" t="str">
        <f>IF(Input!BA84=0,"",IFERROR(VLOOKUP(Input!T84,'Tipo de Descuento'!$B$3:$C$8,2,0),0))</f>
        <v/>
      </c>
      <c r="AL67" s="6" t="str">
        <f>IF(Input!BA84=0,"",+Input!U84)</f>
        <v/>
      </c>
      <c r="AM67" s="6"/>
      <c r="AN67" s="6"/>
      <c r="AO67" s="6"/>
      <c r="AP67" s="7" t="str">
        <f>IF(Input!$BA$22=0,"",+Input!V84)</f>
        <v/>
      </c>
      <c r="AQ67" s="7" t="str">
        <f>IF(Input!$BA$22=0,"",+Input!W84)</f>
        <v/>
      </c>
      <c r="AR67" s="7" t="str">
        <f>IF(Input!$BA$22=0,"",+Input!X84)</f>
        <v/>
      </c>
      <c r="AS67" s="7" t="str">
        <f>IF(Input!$BA$22=0,"",+Input!Y84)</f>
        <v/>
      </c>
      <c r="AT67" s="7" t="str">
        <f>IF(Input!$BA$22=0,"",+Input!Z84)</f>
        <v/>
      </c>
    </row>
    <row r="68" spans="1:46" ht="15.75" customHeight="1">
      <c r="A68" s="6" t="str">
        <f>IF(Input!BA85=0,"",+Input!$BQ$18)</f>
        <v/>
      </c>
      <c r="B68" s="6" t="str">
        <f>IF(Input!BA85=0,"",IFERROR(VLOOKUP(Input!$C$8,Cliente!$B$3:$C$822,2,0),0))</f>
        <v/>
      </c>
      <c r="C68" s="6" t="str">
        <f>IF(Input!BA85=0,"",IFERROR(VLOOKUP(Input!$C$7,Anunciante!$B$3:$C$364,2,0),0))</f>
        <v/>
      </c>
      <c r="D68" s="6" t="str">
        <f>IF(Input!BA85=0,"",IFERROR(VLOOKUP(Input!$C$9,Producto!$B$3:$C$200,2,0),0))</f>
        <v/>
      </c>
      <c r="E68" s="10" t="str">
        <f>IF(Input!BA85=0,"",IFERROR(VLOOKUP(Input!$C$10,Campaña!$B$3:$C$32,2,0),0))</f>
        <v/>
      </c>
      <c r="F68" t="str">
        <f>IF(Input!BA85=0,"",+Input!$C$11)</f>
        <v/>
      </c>
      <c r="G68" s="6" t="str">
        <f>IF(Input!BA85=0,"",+Input!$C$12)</f>
        <v/>
      </c>
      <c r="H68" t="str">
        <f>IF(Input!BA85=0,"",IFERROR(VLOOKUP(Input!$G$7,TipoMedio!$B$3:$C$30,2,0),0))</f>
        <v/>
      </c>
      <c r="I68" s="37" t="str">
        <f>IF(Input!BA85=0,"",+Input!$G$8)</f>
        <v/>
      </c>
      <c r="J68" s="37" t="str">
        <f>IF(Input!BA85=0,"",+Input!$G$9)</f>
        <v/>
      </c>
      <c r="K68" s="37" t="str">
        <f>IF(Input!BA85=0,"",+Input!$G$10)</f>
        <v/>
      </c>
      <c r="L68" s="5" t="str">
        <f>IF(Input!BA85=0,"",IFERROR(VLOOKUP(Input!$G$11,'Condicion de Pago'!$B$3:$C$20,2,0),0))</f>
        <v/>
      </c>
      <c r="M68" s="5" t="str">
        <f>IF(Input!BA85=0,"",+Input!$G$13)</f>
        <v/>
      </c>
      <c r="N68" s="5" t="str">
        <f>IF(Input!BA85=0,"",IFERROR(VLOOKUP(Input!$G$12,Moneda!$B$3:$C$7,2,0),0))</f>
        <v/>
      </c>
      <c r="O68" s="8" t="str">
        <f>IF(Input!BA85=0,"",+Input!$C$14)</f>
        <v/>
      </c>
      <c r="P68" s="5" t="str">
        <f>IF(Input!BA85=0,"",+Input!#REF!)</f>
        <v/>
      </c>
      <c r="Q68" s="5" t="str">
        <f>IF(Input!BA85=0,"",+Input!$C$16)</f>
        <v/>
      </c>
      <c r="R68" s="6" t="str">
        <f>IF(Input!BA85=0,"",IFERROR(VLOOKUP(Input!B85,Medio!$A$3:$D$1600,3,0),0))</f>
        <v/>
      </c>
      <c r="S68" s="6" t="str">
        <f>IF(Input!BA85=0,"",IFERROR(INDEX(Proveedor!$B$3:$B$2036, MATCH(Input!C85,Proveedor!$C$3:$C$2036,0)),0))</f>
        <v/>
      </c>
      <c r="T68" s="6" t="str">
        <f>IF(Input!BA85=0,"",IFERROR(INDEX(Programas!$B$3:$B$150, MATCH(Input!D85,Programas!$C$3:$C$150,0)),0))</f>
        <v/>
      </c>
      <c r="U68" s="9"/>
      <c r="V68" s="6" t="str">
        <f>IF(Input!BA85=0,"",+Input!D85)</f>
        <v/>
      </c>
      <c r="W68" s="6" t="str">
        <f>IF(Input!BA85=0,"",+Input!E85)</f>
        <v/>
      </c>
      <c r="X68" s="6" t="str">
        <f>IF(Input!BA85=0,"",+Input!F85)</f>
        <v/>
      </c>
      <c r="Y68" s="6"/>
      <c r="Z68" s="6" t="str">
        <f>IF(Input!BA85=0,"",+Input!G85)</f>
        <v/>
      </c>
      <c r="AA68" s="6" t="str">
        <f>IF(Input!BA85=0,"",+Input!I85)</f>
        <v/>
      </c>
      <c r="AB68" s="9" t="str">
        <f>IF(Input!BA85=0,"",+Input!K85)</f>
        <v/>
      </c>
      <c r="AC68" s="6" t="str">
        <f>IF(Input!BA85=0,"",IFERROR(VLOOKUP(Input!L85,'Tipo de Descuento'!$B$3:$C$8,2,0),0))</f>
        <v/>
      </c>
      <c r="AD68" s="6" t="str">
        <f>IF(Input!BA85=0,"",+Input!M85)</f>
        <v/>
      </c>
      <c r="AE68" s="6" t="str">
        <f>IF(Input!BA85=0,"",IFERROR(VLOOKUP(Input!N85,'Tipo de Descuento'!$B$3:$C$8,2,0),0))</f>
        <v/>
      </c>
      <c r="AF68" s="6" t="str">
        <f>IF(Input!BA85=0,"",+Input!O85)</f>
        <v/>
      </c>
      <c r="AG68" s="6" t="str">
        <f>IF(Input!BA85=0,"",IFERROR(VLOOKUP(Input!P85,'Tipo de Descuento'!$B$3:$C$8,2,0),0))</f>
        <v/>
      </c>
      <c r="AH68" s="6" t="str">
        <f>IF(Input!BA85=0,"",+Input!Q85)</f>
        <v/>
      </c>
      <c r="AI68" s="6" t="str">
        <f>IF(Input!BA85=0,"",IFERROR(VLOOKUP(Input!R85,'Tipo de Descuento'!$B$3:$C$8,2,0),0))</f>
        <v/>
      </c>
      <c r="AJ68" s="6" t="str">
        <f>IF(Input!BA85=0,"",+Input!S85)</f>
        <v/>
      </c>
      <c r="AK68" s="6" t="str">
        <f>IF(Input!BA85=0,"",IFERROR(VLOOKUP(Input!T85,'Tipo de Descuento'!$B$3:$C$8,2,0),0))</f>
        <v/>
      </c>
      <c r="AL68" s="6" t="str">
        <f>IF(Input!BA85=0,"",+Input!U85)</f>
        <v/>
      </c>
      <c r="AM68" s="6"/>
      <c r="AN68" s="6"/>
      <c r="AO68" s="6"/>
      <c r="AP68" s="7" t="str">
        <f>IF(Input!$BA$22=0,"",+Input!V85)</f>
        <v/>
      </c>
      <c r="AQ68" s="7" t="str">
        <f>IF(Input!$BA$22=0,"",+Input!W85)</f>
        <v/>
      </c>
      <c r="AR68" s="7" t="str">
        <f>IF(Input!$BA$22=0,"",+Input!X85)</f>
        <v/>
      </c>
      <c r="AS68" s="7" t="str">
        <f>IF(Input!$BA$22=0,"",+Input!Y85)</f>
        <v/>
      </c>
      <c r="AT68" s="7" t="str">
        <f>IF(Input!$BA$22=0,"",+Input!Z85)</f>
        <v/>
      </c>
    </row>
    <row r="69" spans="1:46" ht="15.75" customHeight="1">
      <c r="A69" s="6" t="str">
        <f>IF(Input!BA86=0,"",+Input!$BQ$18)</f>
        <v/>
      </c>
      <c r="B69" s="6" t="str">
        <f>IF(Input!BA86=0,"",IFERROR(VLOOKUP(Input!$C$8,Cliente!$B$3:$C$822,2,0),0))</f>
        <v/>
      </c>
      <c r="C69" s="6" t="str">
        <f>IF(Input!BA86=0,"",IFERROR(VLOOKUP(Input!$C$7,Anunciante!$B$3:$C$364,2,0),0))</f>
        <v/>
      </c>
      <c r="D69" s="6" t="str">
        <f>IF(Input!BA86=0,"",IFERROR(VLOOKUP(Input!$C$9,Producto!$B$3:$C$200,2,0),0))</f>
        <v/>
      </c>
      <c r="E69" s="10" t="str">
        <f>IF(Input!BA86=0,"",IFERROR(VLOOKUP(Input!$C$10,Campaña!$B$3:$C$32,2,0),0))</f>
        <v/>
      </c>
      <c r="F69" t="str">
        <f>IF(Input!BA86=0,"",+Input!$C$11)</f>
        <v/>
      </c>
      <c r="G69" s="6" t="str">
        <f>IF(Input!BA86=0,"",+Input!$C$12)</f>
        <v/>
      </c>
      <c r="H69" t="str">
        <f>IF(Input!BA86=0,"",IFERROR(VLOOKUP(Input!$G$7,TipoMedio!$B$3:$C$30,2,0),0))</f>
        <v/>
      </c>
      <c r="I69" s="37" t="str">
        <f>IF(Input!BA86=0,"",+Input!$G$8)</f>
        <v/>
      </c>
      <c r="J69" s="37" t="str">
        <f>IF(Input!BA86=0,"",+Input!$G$9)</f>
        <v/>
      </c>
      <c r="K69" s="37" t="str">
        <f>IF(Input!BA86=0,"",+Input!$G$10)</f>
        <v/>
      </c>
      <c r="L69" s="5" t="str">
        <f>IF(Input!BA86=0,"",IFERROR(VLOOKUP(Input!$G$11,'Condicion de Pago'!$B$3:$C$20,2,0),0))</f>
        <v/>
      </c>
      <c r="M69" s="5" t="str">
        <f>IF(Input!BA86=0,"",+Input!$G$13)</f>
        <v/>
      </c>
      <c r="N69" s="5" t="str">
        <f>IF(Input!BA86=0,"",IFERROR(VLOOKUP(Input!$G$12,Moneda!$B$3:$C$7,2,0),0))</f>
        <v/>
      </c>
      <c r="O69" s="8" t="str">
        <f>IF(Input!BA86=0,"",+Input!$C$14)</f>
        <v/>
      </c>
      <c r="P69" s="5" t="str">
        <f>IF(Input!BA86=0,"",+Input!#REF!)</f>
        <v/>
      </c>
      <c r="Q69" s="5" t="str">
        <f>IF(Input!BA86=0,"",+Input!$C$16)</f>
        <v/>
      </c>
      <c r="R69" s="6" t="str">
        <f>IF(Input!BA86=0,"",IFERROR(VLOOKUP(Input!B86,Medio!$A$3:$D$1600,3,0),0))</f>
        <v/>
      </c>
      <c r="S69" s="6" t="str">
        <f>IF(Input!BA86=0,"",IFERROR(INDEX(Proveedor!$B$3:$B$2036, MATCH(Input!C86,Proveedor!$C$3:$C$2036,0)),0))</f>
        <v/>
      </c>
      <c r="T69" s="6" t="str">
        <f>IF(Input!BA86=0,"",IFERROR(INDEX(Programas!$B$3:$B$150, MATCH(Input!D86,Programas!$C$3:$C$150,0)),0))</f>
        <v/>
      </c>
      <c r="U69" s="9"/>
      <c r="V69" s="6" t="str">
        <f>IF(Input!BA86=0,"",+Input!D86)</f>
        <v/>
      </c>
      <c r="W69" s="6" t="str">
        <f>IF(Input!BA86=0,"",+Input!E86)</f>
        <v/>
      </c>
      <c r="X69" s="6" t="str">
        <f>IF(Input!BA86=0,"",+Input!F86)</f>
        <v/>
      </c>
      <c r="Y69" s="6"/>
      <c r="Z69" s="6" t="str">
        <f>IF(Input!BA86=0,"",+Input!G86)</f>
        <v/>
      </c>
      <c r="AA69" s="6" t="str">
        <f>IF(Input!BA86=0,"",+Input!I86)</f>
        <v/>
      </c>
      <c r="AB69" s="9" t="str">
        <f>IF(Input!BA86=0,"",+Input!K86)</f>
        <v/>
      </c>
      <c r="AC69" s="6" t="str">
        <f>IF(Input!BA86=0,"",IFERROR(VLOOKUP(Input!L86,'Tipo de Descuento'!$B$3:$C$8,2,0),0))</f>
        <v/>
      </c>
      <c r="AD69" s="6" t="str">
        <f>IF(Input!BA86=0,"",+Input!M86)</f>
        <v/>
      </c>
      <c r="AE69" s="6" t="str">
        <f>IF(Input!BA86=0,"",IFERROR(VLOOKUP(Input!N86,'Tipo de Descuento'!$B$3:$C$8,2,0),0))</f>
        <v/>
      </c>
      <c r="AF69" s="6" t="str">
        <f>IF(Input!BA86=0,"",+Input!O86)</f>
        <v/>
      </c>
      <c r="AG69" s="6" t="str">
        <f>IF(Input!BA86=0,"",IFERROR(VLOOKUP(Input!P86,'Tipo de Descuento'!$B$3:$C$8,2,0),0))</f>
        <v/>
      </c>
      <c r="AH69" s="6" t="str">
        <f>IF(Input!BA86=0,"",+Input!Q86)</f>
        <v/>
      </c>
      <c r="AI69" s="6" t="str">
        <f>IF(Input!BA86=0,"",IFERROR(VLOOKUP(Input!R86,'Tipo de Descuento'!$B$3:$C$8,2,0),0))</f>
        <v/>
      </c>
      <c r="AJ69" s="6" t="str">
        <f>IF(Input!BA86=0,"",+Input!S86)</f>
        <v/>
      </c>
      <c r="AK69" s="6" t="str">
        <f>IF(Input!BA86=0,"",IFERROR(VLOOKUP(Input!T86,'Tipo de Descuento'!$B$3:$C$8,2,0),0))</f>
        <v/>
      </c>
      <c r="AL69" s="6" t="str">
        <f>IF(Input!BA86=0,"",+Input!U86)</f>
        <v/>
      </c>
      <c r="AM69" s="6"/>
      <c r="AN69" s="6"/>
      <c r="AO69" s="6"/>
      <c r="AP69" s="7" t="str">
        <f>IF(Input!$BA$22=0,"",+Input!V86)</f>
        <v/>
      </c>
      <c r="AQ69" s="7" t="str">
        <f>IF(Input!$BA$22=0,"",+Input!W86)</f>
        <v/>
      </c>
      <c r="AR69" s="7" t="str">
        <f>IF(Input!$BA$22=0,"",+Input!X86)</f>
        <v/>
      </c>
      <c r="AS69" s="7" t="str">
        <f>IF(Input!$BA$22=0,"",+Input!Y86)</f>
        <v/>
      </c>
      <c r="AT69" s="7" t="str">
        <f>IF(Input!$BA$22=0,"",+Input!Z86)</f>
        <v/>
      </c>
    </row>
    <row r="70" spans="1:46" ht="15.75" customHeight="1">
      <c r="A70" s="6" t="str">
        <f>IF(Input!BA87=0,"",+Input!$BQ$18)</f>
        <v/>
      </c>
      <c r="B70" s="6" t="str">
        <f>IF(Input!BA87=0,"",IFERROR(VLOOKUP(Input!$C$8,Cliente!$B$3:$C$822,2,0),0))</f>
        <v/>
      </c>
      <c r="C70" s="6" t="str">
        <f>IF(Input!BA87=0,"",IFERROR(VLOOKUP(Input!$C$7,Anunciante!$B$3:$C$364,2,0),0))</f>
        <v/>
      </c>
      <c r="D70" s="6" t="str">
        <f>IF(Input!BA87=0,"",IFERROR(VLOOKUP(Input!$C$9,Producto!$B$3:$C$200,2,0),0))</f>
        <v/>
      </c>
      <c r="E70" s="10" t="str">
        <f>IF(Input!BA87=0,"",IFERROR(VLOOKUP(Input!$C$10,Campaña!$B$3:$C$32,2,0),0))</f>
        <v/>
      </c>
      <c r="F70" t="str">
        <f>IF(Input!BA87=0,"",+Input!$C$11)</f>
        <v/>
      </c>
      <c r="G70" s="6" t="str">
        <f>IF(Input!BA87=0,"",+Input!$C$12)</f>
        <v/>
      </c>
      <c r="H70" t="str">
        <f>IF(Input!BA87=0,"",IFERROR(VLOOKUP(Input!$G$7,TipoMedio!$B$3:$C$30,2,0),0))</f>
        <v/>
      </c>
      <c r="I70" s="37" t="str">
        <f>IF(Input!BA87=0,"",+Input!$G$8)</f>
        <v/>
      </c>
      <c r="J70" s="37" t="str">
        <f>IF(Input!BA87=0,"",+Input!$G$9)</f>
        <v/>
      </c>
      <c r="K70" s="37" t="str">
        <f>IF(Input!BA87=0,"",+Input!$G$10)</f>
        <v/>
      </c>
      <c r="L70" s="5" t="str">
        <f>IF(Input!BA87=0,"",IFERROR(VLOOKUP(Input!$G$11,'Condicion de Pago'!$B$3:$C$20,2,0),0))</f>
        <v/>
      </c>
      <c r="M70" s="5" t="str">
        <f>IF(Input!BA87=0,"",+Input!$G$13)</f>
        <v/>
      </c>
      <c r="N70" s="5" t="str">
        <f>IF(Input!BA87=0,"",IFERROR(VLOOKUP(Input!$G$12,Moneda!$B$3:$C$7,2,0),0))</f>
        <v/>
      </c>
      <c r="O70" s="8" t="str">
        <f>IF(Input!BA87=0,"",+Input!$C$14)</f>
        <v/>
      </c>
      <c r="P70" s="5" t="str">
        <f>IF(Input!BA87=0,"",+Input!#REF!)</f>
        <v/>
      </c>
      <c r="Q70" s="5" t="str">
        <f>IF(Input!BA87=0,"",+Input!$C$16)</f>
        <v/>
      </c>
      <c r="R70" s="6" t="str">
        <f>IF(Input!BA87=0,"",IFERROR(VLOOKUP(Input!B87,Medio!$A$3:$D$1600,3,0),0))</f>
        <v/>
      </c>
      <c r="S70" s="6" t="str">
        <f>IF(Input!BA87=0,"",IFERROR(INDEX(Proveedor!$B$3:$B$2036, MATCH(Input!C87,Proveedor!$C$3:$C$2036,0)),0))</f>
        <v/>
      </c>
      <c r="T70" s="6" t="str">
        <f>IF(Input!BA87=0,"",IFERROR(INDEX(Programas!$B$3:$B$150, MATCH(Input!D87,Programas!$C$3:$C$150,0)),0))</f>
        <v/>
      </c>
      <c r="U70" s="9"/>
      <c r="V70" s="6" t="str">
        <f>IF(Input!BA87=0,"",+Input!D87)</f>
        <v/>
      </c>
      <c r="W70" s="6" t="str">
        <f>IF(Input!BA87=0,"",+Input!E87)</f>
        <v/>
      </c>
      <c r="X70" s="6" t="str">
        <f>IF(Input!BA87=0,"",+Input!F87)</f>
        <v/>
      </c>
      <c r="Y70" s="6"/>
      <c r="Z70" s="6" t="str">
        <f>IF(Input!BA87=0,"",+Input!G87)</f>
        <v/>
      </c>
      <c r="AA70" s="6" t="str">
        <f>IF(Input!BA87=0,"",+Input!I87)</f>
        <v/>
      </c>
      <c r="AB70" s="9" t="str">
        <f>IF(Input!BA87=0,"",+Input!K87)</f>
        <v/>
      </c>
      <c r="AC70" s="6" t="str">
        <f>IF(Input!BA87=0,"",IFERROR(VLOOKUP(Input!L87,'Tipo de Descuento'!$B$3:$C$8,2,0),0))</f>
        <v/>
      </c>
      <c r="AD70" s="6" t="str">
        <f>IF(Input!BA87=0,"",+Input!M87)</f>
        <v/>
      </c>
      <c r="AE70" s="6" t="str">
        <f>IF(Input!BA87=0,"",IFERROR(VLOOKUP(Input!N87,'Tipo de Descuento'!$B$3:$C$8,2,0),0))</f>
        <v/>
      </c>
      <c r="AF70" s="6" t="str">
        <f>IF(Input!BA87=0,"",+Input!O87)</f>
        <v/>
      </c>
      <c r="AG70" s="6" t="str">
        <f>IF(Input!BA87=0,"",IFERROR(VLOOKUP(Input!P87,'Tipo de Descuento'!$B$3:$C$8,2,0),0))</f>
        <v/>
      </c>
      <c r="AH70" s="6" t="str">
        <f>IF(Input!BA87=0,"",+Input!Q87)</f>
        <v/>
      </c>
      <c r="AI70" s="6" t="str">
        <f>IF(Input!BA87=0,"",IFERROR(VLOOKUP(Input!R87,'Tipo de Descuento'!$B$3:$C$8,2,0),0))</f>
        <v/>
      </c>
      <c r="AJ70" s="6" t="str">
        <f>IF(Input!BA87=0,"",+Input!S87)</f>
        <v/>
      </c>
      <c r="AK70" s="6" t="str">
        <f>IF(Input!BA87=0,"",IFERROR(VLOOKUP(Input!T87,'Tipo de Descuento'!$B$3:$C$8,2,0),0))</f>
        <v/>
      </c>
      <c r="AL70" s="6" t="str">
        <f>IF(Input!BA87=0,"",+Input!U87)</f>
        <v/>
      </c>
      <c r="AM70" s="6"/>
      <c r="AN70" s="6"/>
      <c r="AO70" s="6"/>
      <c r="AP70" s="7" t="str">
        <f>IF(Input!$BA$22=0,"",+Input!V87)</f>
        <v/>
      </c>
      <c r="AQ70" s="7" t="str">
        <f>IF(Input!$BA$22=0,"",+Input!W87)</f>
        <v/>
      </c>
      <c r="AR70" s="7" t="str">
        <f>IF(Input!$BA$22=0,"",+Input!X87)</f>
        <v/>
      </c>
      <c r="AS70" s="7" t="str">
        <f>IF(Input!$BA$22=0,"",+Input!Y87)</f>
        <v/>
      </c>
      <c r="AT70" s="7" t="str">
        <f>IF(Input!$BA$22=0,"",+Input!Z87)</f>
        <v/>
      </c>
    </row>
    <row r="71" spans="1:46" ht="15.75" customHeight="1">
      <c r="A71" s="6" t="str">
        <f>IF(Input!BA88=0,"",+Input!$BQ$18)</f>
        <v/>
      </c>
      <c r="B71" s="6" t="str">
        <f>IF(Input!BA88=0,"",IFERROR(VLOOKUP(Input!$C$8,Cliente!$B$3:$C$822,2,0),0))</f>
        <v/>
      </c>
      <c r="C71" s="6" t="str">
        <f>IF(Input!BA88=0,"",IFERROR(VLOOKUP(Input!$C$7,Anunciante!$B$3:$C$364,2,0),0))</f>
        <v/>
      </c>
      <c r="D71" s="6" t="str">
        <f>IF(Input!BA88=0,"",IFERROR(VLOOKUP(Input!$C$9,Producto!$B$3:$C$200,2,0),0))</f>
        <v/>
      </c>
      <c r="E71" s="10" t="str">
        <f>IF(Input!BA88=0,"",IFERROR(VLOOKUP(Input!$C$10,Campaña!$B$3:$C$32,2,0),0))</f>
        <v/>
      </c>
      <c r="F71" t="str">
        <f>IF(Input!BA88=0,"",+Input!$C$11)</f>
        <v/>
      </c>
      <c r="G71" s="6" t="str">
        <f>IF(Input!BA88=0,"",+Input!$C$12)</f>
        <v/>
      </c>
      <c r="H71" t="str">
        <f>IF(Input!BA88=0,"",IFERROR(VLOOKUP(Input!$G$7,TipoMedio!$B$3:$C$30,2,0),0))</f>
        <v/>
      </c>
      <c r="I71" s="37" t="str">
        <f>IF(Input!BA88=0,"",+Input!$G$8)</f>
        <v/>
      </c>
      <c r="J71" s="37" t="str">
        <f>IF(Input!BA88=0,"",+Input!$G$9)</f>
        <v/>
      </c>
      <c r="K71" s="37" t="str">
        <f>IF(Input!BA88=0,"",+Input!$G$10)</f>
        <v/>
      </c>
      <c r="L71" s="5" t="str">
        <f>IF(Input!BA88=0,"",IFERROR(VLOOKUP(Input!$G$11,'Condicion de Pago'!$B$3:$C$20,2,0),0))</f>
        <v/>
      </c>
      <c r="M71" s="5" t="str">
        <f>IF(Input!BA88=0,"",+Input!$G$13)</f>
        <v/>
      </c>
      <c r="N71" s="5" t="str">
        <f>IF(Input!BA88=0,"",IFERROR(VLOOKUP(Input!$G$12,Moneda!$B$3:$C$7,2,0),0))</f>
        <v/>
      </c>
      <c r="O71" s="8" t="str">
        <f>IF(Input!BA88=0,"",+Input!$C$14)</f>
        <v/>
      </c>
      <c r="P71" s="5" t="str">
        <f>IF(Input!BA88=0,"",+Input!#REF!)</f>
        <v/>
      </c>
      <c r="Q71" s="5" t="str">
        <f>IF(Input!BA88=0,"",+Input!$C$16)</f>
        <v/>
      </c>
      <c r="R71" s="6" t="str">
        <f>IF(Input!BA88=0,"",IFERROR(VLOOKUP(Input!B88,Medio!$A$3:$D$1600,3,0),0))</f>
        <v/>
      </c>
      <c r="S71" s="6" t="str">
        <f>IF(Input!BA88=0,"",IFERROR(INDEX(Proveedor!$B$3:$B$2036, MATCH(Input!C88,Proveedor!$C$3:$C$2036,0)),0))</f>
        <v/>
      </c>
      <c r="T71" s="6" t="str">
        <f>IF(Input!BA88=0,"",IFERROR(INDEX(Programas!$B$3:$B$150, MATCH(Input!D88,Programas!$C$3:$C$150,0)),0))</f>
        <v/>
      </c>
      <c r="U71" s="9"/>
      <c r="V71" s="6" t="str">
        <f>IF(Input!BA88=0,"",+Input!D88)</f>
        <v/>
      </c>
      <c r="W71" s="6" t="str">
        <f>IF(Input!BA88=0,"",+Input!E88)</f>
        <v/>
      </c>
      <c r="X71" s="6" t="str">
        <f>IF(Input!BA88=0,"",+Input!F88)</f>
        <v/>
      </c>
      <c r="Y71" s="6"/>
      <c r="Z71" s="6" t="str">
        <f>IF(Input!BA88=0,"",+Input!G88)</f>
        <v/>
      </c>
      <c r="AA71" s="6" t="str">
        <f>IF(Input!BA88=0,"",+Input!I88)</f>
        <v/>
      </c>
      <c r="AB71" s="9" t="str">
        <f>IF(Input!BA88=0,"",+Input!K88)</f>
        <v/>
      </c>
      <c r="AC71" s="6" t="str">
        <f>IF(Input!BA88=0,"",IFERROR(VLOOKUP(Input!L88,'Tipo de Descuento'!$B$3:$C$8,2,0),0))</f>
        <v/>
      </c>
      <c r="AD71" s="6" t="str">
        <f>IF(Input!BA88=0,"",+Input!M88)</f>
        <v/>
      </c>
      <c r="AE71" s="6" t="str">
        <f>IF(Input!BA88=0,"",IFERROR(VLOOKUP(Input!N88,'Tipo de Descuento'!$B$3:$C$8,2,0),0))</f>
        <v/>
      </c>
      <c r="AF71" s="6" t="str">
        <f>IF(Input!BA88=0,"",+Input!O88)</f>
        <v/>
      </c>
      <c r="AG71" s="6" t="str">
        <f>IF(Input!BA88=0,"",IFERROR(VLOOKUP(Input!P88,'Tipo de Descuento'!$B$3:$C$8,2,0),0))</f>
        <v/>
      </c>
      <c r="AH71" s="6" t="str">
        <f>IF(Input!BA88=0,"",+Input!Q88)</f>
        <v/>
      </c>
      <c r="AI71" s="6" t="str">
        <f>IF(Input!BA88=0,"",IFERROR(VLOOKUP(Input!R88,'Tipo de Descuento'!$B$3:$C$8,2,0),0))</f>
        <v/>
      </c>
      <c r="AJ71" s="6" t="str">
        <f>IF(Input!BA88=0,"",+Input!S88)</f>
        <v/>
      </c>
      <c r="AK71" s="6" t="str">
        <f>IF(Input!BA88=0,"",IFERROR(VLOOKUP(Input!T88,'Tipo de Descuento'!$B$3:$C$8,2,0),0))</f>
        <v/>
      </c>
      <c r="AL71" s="6" t="str">
        <f>IF(Input!BA88=0,"",+Input!U88)</f>
        <v/>
      </c>
      <c r="AM71" s="6"/>
      <c r="AN71" s="6"/>
      <c r="AO71" s="6"/>
      <c r="AP71" s="7" t="str">
        <f>IF(Input!$BA$22=0,"",+Input!V88)</f>
        <v/>
      </c>
      <c r="AQ71" s="7" t="str">
        <f>IF(Input!$BA$22=0,"",+Input!W88)</f>
        <v/>
      </c>
      <c r="AR71" s="7" t="str">
        <f>IF(Input!$BA$22=0,"",+Input!X88)</f>
        <v/>
      </c>
      <c r="AS71" s="7" t="str">
        <f>IF(Input!$BA$22=0,"",+Input!Y88)</f>
        <v/>
      </c>
      <c r="AT71" s="7" t="str">
        <f>IF(Input!$BA$22=0,"",+Input!Z88)</f>
        <v/>
      </c>
    </row>
    <row r="72" spans="1:46" ht="15.75" customHeight="1">
      <c r="A72" s="6" t="str">
        <f>IF(Input!BA89=0,"",+Input!$BQ$18)</f>
        <v/>
      </c>
      <c r="B72" s="6" t="str">
        <f>IF(Input!BA89=0,"",IFERROR(VLOOKUP(Input!$C$8,Cliente!$B$3:$C$822,2,0),0))</f>
        <v/>
      </c>
      <c r="C72" s="6" t="str">
        <f>IF(Input!BA89=0,"",IFERROR(VLOOKUP(Input!$C$7,Anunciante!$B$3:$C$364,2,0),0))</f>
        <v/>
      </c>
      <c r="D72" s="6" t="str">
        <f>IF(Input!BA89=0,"",IFERROR(VLOOKUP(Input!$C$9,Producto!$B$3:$C$200,2,0),0))</f>
        <v/>
      </c>
      <c r="E72" s="10" t="str">
        <f>IF(Input!BA89=0,"",IFERROR(VLOOKUP(Input!$C$10,Campaña!$B$3:$C$32,2,0),0))</f>
        <v/>
      </c>
      <c r="F72" t="str">
        <f>IF(Input!BA89=0,"",+Input!$C$11)</f>
        <v/>
      </c>
      <c r="G72" s="6" t="str">
        <f>IF(Input!BA89=0,"",+Input!$C$12)</f>
        <v/>
      </c>
      <c r="H72" t="str">
        <f>IF(Input!BA89=0,"",IFERROR(VLOOKUP(Input!$G$7,TipoMedio!$B$3:$C$30,2,0),0))</f>
        <v/>
      </c>
      <c r="I72" s="37" t="str">
        <f>IF(Input!BA89=0,"",+Input!$G$8)</f>
        <v/>
      </c>
      <c r="J72" s="37" t="str">
        <f>IF(Input!BA89=0,"",+Input!$G$9)</f>
        <v/>
      </c>
      <c r="K72" s="37" t="str">
        <f>IF(Input!BA89=0,"",+Input!$G$10)</f>
        <v/>
      </c>
      <c r="L72" s="5" t="str">
        <f>IF(Input!BA89=0,"",IFERROR(VLOOKUP(Input!$G$11,'Condicion de Pago'!$B$3:$C$20,2,0),0))</f>
        <v/>
      </c>
      <c r="M72" s="5" t="str">
        <f>IF(Input!BA89=0,"",+Input!$G$13)</f>
        <v/>
      </c>
      <c r="N72" s="5" t="str">
        <f>IF(Input!BA89=0,"",IFERROR(VLOOKUP(Input!$G$12,Moneda!$B$3:$C$7,2,0),0))</f>
        <v/>
      </c>
      <c r="O72" s="8" t="str">
        <f>IF(Input!BA89=0,"",+Input!$C$14)</f>
        <v/>
      </c>
      <c r="P72" s="5" t="str">
        <f>IF(Input!BA89=0,"",+Input!#REF!)</f>
        <v/>
      </c>
      <c r="Q72" s="5" t="str">
        <f>IF(Input!BA89=0,"",+Input!$C$16)</f>
        <v/>
      </c>
      <c r="R72" s="6" t="str">
        <f>IF(Input!BA89=0,"",IFERROR(VLOOKUP(Input!B89,Medio!$A$3:$D$1600,3,0),0))</f>
        <v/>
      </c>
      <c r="S72" s="6" t="str">
        <f>IF(Input!BA89=0,"",IFERROR(INDEX(Proveedor!$B$3:$B$2036, MATCH(Input!C89,Proveedor!$C$3:$C$2036,0)),0))</f>
        <v/>
      </c>
      <c r="T72" s="6" t="str">
        <f>IF(Input!BA89=0,"",IFERROR(INDEX(Programas!$B$3:$B$150, MATCH(Input!D89,Programas!$C$3:$C$150,0)),0))</f>
        <v/>
      </c>
      <c r="U72" s="9"/>
      <c r="V72" s="6" t="str">
        <f>IF(Input!BA89=0,"",+Input!D89)</f>
        <v/>
      </c>
      <c r="W72" s="6" t="str">
        <f>IF(Input!BA89=0,"",+Input!E89)</f>
        <v/>
      </c>
      <c r="X72" s="6" t="str">
        <f>IF(Input!BA89=0,"",+Input!F89)</f>
        <v/>
      </c>
      <c r="Y72" s="6"/>
      <c r="Z72" s="6" t="str">
        <f>IF(Input!BA89=0,"",+Input!G89)</f>
        <v/>
      </c>
      <c r="AA72" s="6" t="str">
        <f>IF(Input!BA89=0,"",+Input!I89)</f>
        <v/>
      </c>
      <c r="AB72" s="9" t="str">
        <f>IF(Input!BA89=0,"",+Input!K89)</f>
        <v/>
      </c>
      <c r="AC72" s="6" t="str">
        <f>IF(Input!BA89=0,"",IFERROR(VLOOKUP(Input!L89,'Tipo de Descuento'!$B$3:$C$8,2,0),0))</f>
        <v/>
      </c>
      <c r="AD72" s="6" t="str">
        <f>IF(Input!BA89=0,"",+Input!M89)</f>
        <v/>
      </c>
      <c r="AE72" s="6" t="str">
        <f>IF(Input!BA89=0,"",IFERROR(VLOOKUP(Input!N89,'Tipo de Descuento'!$B$3:$C$8,2,0),0))</f>
        <v/>
      </c>
      <c r="AF72" s="6" t="str">
        <f>IF(Input!BA89=0,"",+Input!O89)</f>
        <v/>
      </c>
      <c r="AG72" s="6" t="str">
        <f>IF(Input!BA89=0,"",IFERROR(VLOOKUP(Input!P89,'Tipo de Descuento'!$B$3:$C$8,2,0),0))</f>
        <v/>
      </c>
      <c r="AH72" s="6" t="str">
        <f>IF(Input!BA89=0,"",+Input!Q89)</f>
        <v/>
      </c>
      <c r="AI72" s="6" t="str">
        <f>IF(Input!BA89=0,"",IFERROR(VLOOKUP(Input!R89,'Tipo de Descuento'!$B$3:$C$8,2,0),0))</f>
        <v/>
      </c>
      <c r="AJ72" s="6" t="str">
        <f>IF(Input!BA89=0,"",+Input!S89)</f>
        <v/>
      </c>
      <c r="AK72" s="6" t="str">
        <f>IF(Input!BA89=0,"",IFERROR(VLOOKUP(Input!T89,'Tipo de Descuento'!$B$3:$C$8,2,0),0))</f>
        <v/>
      </c>
      <c r="AL72" s="6" t="str">
        <f>IF(Input!BA89=0,"",+Input!U89)</f>
        <v/>
      </c>
      <c r="AM72" s="6"/>
      <c r="AN72" s="6"/>
      <c r="AO72" s="6"/>
      <c r="AP72" s="7" t="str">
        <f>IF(Input!$BA$22=0,"",+Input!V89)</f>
        <v/>
      </c>
      <c r="AQ72" s="7" t="str">
        <f>IF(Input!$BA$22=0,"",+Input!W89)</f>
        <v/>
      </c>
      <c r="AR72" s="7" t="str">
        <f>IF(Input!$BA$22=0,"",+Input!X89)</f>
        <v/>
      </c>
      <c r="AS72" s="7" t="str">
        <f>IF(Input!$BA$22=0,"",+Input!Y89)</f>
        <v/>
      </c>
      <c r="AT72" s="7" t="str">
        <f>IF(Input!$BA$22=0,"",+Input!Z89)</f>
        <v/>
      </c>
    </row>
    <row r="73" spans="1:46" ht="15.75" customHeight="1">
      <c r="A73" s="6" t="str">
        <f>IF(Input!BA90=0,"",+Input!$BQ$18)</f>
        <v/>
      </c>
      <c r="B73" s="6" t="str">
        <f>IF(Input!BA90=0,"",IFERROR(VLOOKUP(Input!$C$8,Cliente!$B$3:$C$822,2,0),0))</f>
        <v/>
      </c>
      <c r="C73" s="6" t="str">
        <f>IF(Input!BA90=0,"",IFERROR(VLOOKUP(Input!$C$7,Anunciante!$B$3:$C$364,2,0),0))</f>
        <v/>
      </c>
      <c r="D73" s="6" t="str">
        <f>IF(Input!BA90=0,"",IFERROR(VLOOKUP(Input!$C$9,Producto!$B$3:$C$200,2,0),0))</f>
        <v/>
      </c>
      <c r="E73" s="10" t="str">
        <f>IF(Input!BA90=0,"",IFERROR(VLOOKUP(Input!$C$10,Campaña!$B$3:$C$32,2,0),0))</f>
        <v/>
      </c>
      <c r="F73" t="str">
        <f>IF(Input!BA90=0,"",+Input!$C$11)</f>
        <v/>
      </c>
      <c r="G73" s="6" t="str">
        <f>IF(Input!BA90=0,"",+Input!$C$12)</f>
        <v/>
      </c>
      <c r="H73" t="str">
        <f>IF(Input!BA90=0,"",IFERROR(VLOOKUP(Input!$G$7,TipoMedio!$B$3:$C$30,2,0),0))</f>
        <v/>
      </c>
      <c r="I73" s="37" t="str">
        <f>IF(Input!BA90=0,"",+Input!$G$8)</f>
        <v/>
      </c>
      <c r="J73" s="37" t="str">
        <f>IF(Input!BA90=0,"",+Input!$G$9)</f>
        <v/>
      </c>
      <c r="K73" s="37" t="str">
        <f>IF(Input!BA90=0,"",+Input!$G$10)</f>
        <v/>
      </c>
      <c r="L73" s="5" t="str">
        <f>IF(Input!BA90=0,"",IFERROR(VLOOKUP(Input!$G$11,'Condicion de Pago'!$B$3:$C$20,2,0),0))</f>
        <v/>
      </c>
      <c r="M73" s="5" t="str">
        <f>IF(Input!BA90=0,"",+Input!$G$13)</f>
        <v/>
      </c>
      <c r="N73" s="5" t="str">
        <f>IF(Input!BA90=0,"",IFERROR(VLOOKUP(Input!$G$12,Moneda!$B$3:$C$7,2,0),0))</f>
        <v/>
      </c>
      <c r="O73" s="8" t="str">
        <f>IF(Input!BA90=0,"",+Input!$C$14)</f>
        <v/>
      </c>
      <c r="P73" s="5" t="str">
        <f>IF(Input!BA90=0,"",+Input!#REF!)</f>
        <v/>
      </c>
      <c r="Q73" s="5" t="str">
        <f>IF(Input!BA90=0,"",+Input!$C$16)</f>
        <v/>
      </c>
      <c r="R73" s="6" t="str">
        <f>IF(Input!BA90=0,"",IFERROR(VLOOKUP(Input!B90,Medio!$A$3:$D$1600,3,0),0))</f>
        <v/>
      </c>
      <c r="S73" s="6" t="str">
        <f>IF(Input!BA90=0,"",IFERROR(INDEX(Proveedor!$B$3:$B$2036, MATCH(Input!C90,Proveedor!$C$3:$C$2036,0)),0))</f>
        <v/>
      </c>
      <c r="T73" s="6" t="str">
        <f>IF(Input!BA90=0,"",IFERROR(INDEX(Programas!$B$3:$B$150, MATCH(Input!D90,Programas!$C$3:$C$150,0)),0))</f>
        <v/>
      </c>
      <c r="U73" s="9"/>
      <c r="V73" s="6" t="str">
        <f>IF(Input!BA90=0,"",+Input!D90)</f>
        <v/>
      </c>
      <c r="W73" s="6" t="str">
        <f>IF(Input!BA90=0,"",+Input!E90)</f>
        <v/>
      </c>
      <c r="X73" s="6" t="str">
        <f>IF(Input!BA90=0,"",+Input!F90)</f>
        <v/>
      </c>
      <c r="Y73" s="6"/>
      <c r="Z73" s="6" t="str">
        <f>IF(Input!BA90=0,"",+Input!G90)</f>
        <v/>
      </c>
      <c r="AA73" s="6" t="str">
        <f>IF(Input!BA90=0,"",+Input!I90)</f>
        <v/>
      </c>
      <c r="AB73" s="9" t="str">
        <f>IF(Input!BA90=0,"",+Input!K90)</f>
        <v/>
      </c>
      <c r="AC73" s="6" t="str">
        <f>IF(Input!BA90=0,"",IFERROR(VLOOKUP(Input!L90,'Tipo de Descuento'!$B$3:$C$8,2,0),0))</f>
        <v/>
      </c>
      <c r="AD73" s="6" t="str">
        <f>IF(Input!BA90=0,"",+Input!M90)</f>
        <v/>
      </c>
      <c r="AE73" s="6" t="str">
        <f>IF(Input!BA90=0,"",IFERROR(VLOOKUP(Input!N90,'Tipo de Descuento'!$B$3:$C$8,2,0),0))</f>
        <v/>
      </c>
      <c r="AF73" s="6" t="str">
        <f>IF(Input!BA90=0,"",+Input!O90)</f>
        <v/>
      </c>
      <c r="AG73" s="6" t="str">
        <f>IF(Input!BA90=0,"",IFERROR(VLOOKUP(Input!P90,'Tipo de Descuento'!$B$3:$C$8,2,0),0))</f>
        <v/>
      </c>
      <c r="AH73" s="6" t="str">
        <f>IF(Input!BA90=0,"",+Input!Q90)</f>
        <v/>
      </c>
      <c r="AI73" s="6" t="str">
        <f>IF(Input!BA90=0,"",IFERROR(VLOOKUP(Input!R90,'Tipo de Descuento'!$B$3:$C$8,2,0),0))</f>
        <v/>
      </c>
      <c r="AJ73" s="6" t="str">
        <f>IF(Input!BA90=0,"",+Input!S90)</f>
        <v/>
      </c>
      <c r="AK73" s="6" t="str">
        <f>IF(Input!BA90=0,"",IFERROR(VLOOKUP(Input!T90,'Tipo de Descuento'!$B$3:$C$8,2,0),0))</f>
        <v/>
      </c>
      <c r="AL73" s="6" t="str">
        <f>IF(Input!BA90=0,"",+Input!U90)</f>
        <v/>
      </c>
      <c r="AM73" s="6"/>
      <c r="AN73" s="6"/>
      <c r="AO73" s="6"/>
      <c r="AP73" s="7" t="str">
        <f>IF(Input!$BA$22=0,"",+Input!V90)</f>
        <v/>
      </c>
      <c r="AQ73" s="7" t="str">
        <f>IF(Input!$BA$22=0,"",+Input!W90)</f>
        <v/>
      </c>
      <c r="AR73" s="7" t="str">
        <f>IF(Input!$BA$22=0,"",+Input!X90)</f>
        <v/>
      </c>
      <c r="AS73" s="7" t="str">
        <f>IF(Input!$BA$22=0,"",+Input!Y90)</f>
        <v/>
      </c>
      <c r="AT73" s="7" t="str">
        <f>IF(Input!$BA$22=0,"",+Input!Z90)</f>
        <v/>
      </c>
    </row>
    <row r="74" spans="1:46" ht="15.75" customHeight="1">
      <c r="A74" s="6" t="str">
        <f>IF(Input!BA91=0,"",+Input!$BQ$18)</f>
        <v/>
      </c>
      <c r="B74" s="6" t="str">
        <f>IF(Input!BA91=0,"",IFERROR(VLOOKUP(Input!$C$8,Cliente!$B$3:$C$822,2,0),0))</f>
        <v/>
      </c>
      <c r="C74" s="6" t="str">
        <f>IF(Input!BA91=0,"",IFERROR(VLOOKUP(Input!$C$7,Anunciante!$B$3:$C$364,2,0),0))</f>
        <v/>
      </c>
      <c r="D74" s="6" t="str">
        <f>IF(Input!BA91=0,"",IFERROR(VLOOKUP(Input!$C$9,Producto!$B$3:$C$200,2,0),0))</f>
        <v/>
      </c>
      <c r="E74" s="10" t="str">
        <f>IF(Input!BA91=0,"",IFERROR(VLOOKUP(Input!$C$10,Campaña!$B$3:$C$32,2,0),0))</f>
        <v/>
      </c>
      <c r="F74" t="str">
        <f>IF(Input!BA91=0,"",+Input!$C$11)</f>
        <v/>
      </c>
      <c r="G74" s="6" t="str">
        <f>IF(Input!BA91=0,"",+Input!$C$12)</f>
        <v/>
      </c>
      <c r="H74" t="str">
        <f>IF(Input!BA91=0,"",IFERROR(VLOOKUP(Input!$G$7,TipoMedio!$B$3:$C$30,2,0),0))</f>
        <v/>
      </c>
      <c r="I74" s="37" t="str">
        <f>IF(Input!BA91=0,"",+Input!$G$8)</f>
        <v/>
      </c>
      <c r="J74" s="37" t="str">
        <f>IF(Input!BA91=0,"",+Input!$G$9)</f>
        <v/>
      </c>
      <c r="K74" s="37" t="str">
        <f>IF(Input!BA91=0,"",+Input!$G$10)</f>
        <v/>
      </c>
      <c r="L74" s="5" t="str">
        <f>IF(Input!BA91=0,"",IFERROR(VLOOKUP(Input!$G$11,'Condicion de Pago'!$B$3:$C$20,2,0),0))</f>
        <v/>
      </c>
      <c r="M74" s="5" t="str">
        <f>IF(Input!BA91=0,"",+Input!$G$13)</f>
        <v/>
      </c>
      <c r="N74" s="5" t="str">
        <f>IF(Input!BA91=0,"",IFERROR(VLOOKUP(Input!$G$12,Moneda!$B$3:$C$7,2,0),0))</f>
        <v/>
      </c>
      <c r="O74" s="8" t="str">
        <f>IF(Input!BA91=0,"",+Input!$C$14)</f>
        <v/>
      </c>
      <c r="P74" s="5" t="str">
        <f>IF(Input!BA91=0,"",+Input!#REF!)</f>
        <v/>
      </c>
      <c r="Q74" s="5" t="str">
        <f>IF(Input!BA91=0,"",+Input!$C$16)</f>
        <v/>
      </c>
      <c r="R74" s="6" t="str">
        <f>IF(Input!BA91=0,"",IFERROR(VLOOKUP(Input!B91,Medio!$A$3:$D$1600,3,0),0))</f>
        <v/>
      </c>
      <c r="S74" s="6" t="str">
        <f>IF(Input!BA91=0,"",IFERROR(INDEX(Proveedor!$B$3:$B$2036, MATCH(Input!C91,Proveedor!$C$3:$C$2036,0)),0))</f>
        <v/>
      </c>
      <c r="T74" s="6" t="str">
        <f>IF(Input!BA91=0,"",IFERROR(INDEX(Programas!$B$3:$B$150, MATCH(Input!D91,Programas!$C$3:$C$150,0)),0))</f>
        <v/>
      </c>
      <c r="U74" s="9"/>
      <c r="V74" s="6" t="str">
        <f>IF(Input!BA91=0,"",+Input!D91)</f>
        <v/>
      </c>
      <c r="W74" s="6" t="str">
        <f>IF(Input!BA91=0,"",+Input!E91)</f>
        <v/>
      </c>
      <c r="X74" s="6" t="str">
        <f>IF(Input!BA91=0,"",+Input!F91)</f>
        <v/>
      </c>
      <c r="Y74" s="6"/>
      <c r="Z74" s="6" t="str">
        <f>IF(Input!BA91=0,"",+Input!G91)</f>
        <v/>
      </c>
      <c r="AA74" s="6" t="str">
        <f>IF(Input!BA91=0,"",+Input!I91)</f>
        <v/>
      </c>
      <c r="AB74" s="9" t="str">
        <f>IF(Input!BA91=0,"",+Input!K91)</f>
        <v/>
      </c>
      <c r="AC74" s="6" t="str">
        <f>IF(Input!BA91=0,"",IFERROR(VLOOKUP(Input!L91,'Tipo de Descuento'!$B$3:$C$8,2,0),0))</f>
        <v/>
      </c>
      <c r="AD74" s="6" t="str">
        <f>IF(Input!BA91=0,"",+Input!M91)</f>
        <v/>
      </c>
      <c r="AE74" s="6" t="str">
        <f>IF(Input!BA91=0,"",IFERROR(VLOOKUP(Input!N91,'Tipo de Descuento'!$B$3:$C$8,2,0),0))</f>
        <v/>
      </c>
      <c r="AF74" s="6" t="str">
        <f>IF(Input!BA91=0,"",+Input!O91)</f>
        <v/>
      </c>
      <c r="AG74" s="6" t="str">
        <f>IF(Input!BA91=0,"",IFERROR(VLOOKUP(Input!P91,'Tipo de Descuento'!$B$3:$C$8,2,0),0))</f>
        <v/>
      </c>
      <c r="AH74" s="6" t="str">
        <f>IF(Input!BA91=0,"",+Input!Q91)</f>
        <v/>
      </c>
      <c r="AI74" s="6" t="str">
        <f>IF(Input!BA91=0,"",IFERROR(VLOOKUP(Input!R91,'Tipo de Descuento'!$B$3:$C$8,2,0),0))</f>
        <v/>
      </c>
      <c r="AJ74" s="6" t="str">
        <f>IF(Input!BA91=0,"",+Input!S91)</f>
        <v/>
      </c>
      <c r="AK74" s="6" t="str">
        <f>IF(Input!BA91=0,"",IFERROR(VLOOKUP(Input!T91,'Tipo de Descuento'!$B$3:$C$8,2,0),0))</f>
        <v/>
      </c>
      <c r="AL74" s="6" t="str">
        <f>IF(Input!BA91=0,"",+Input!U91)</f>
        <v/>
      </c>
      <c r="AM74" s="6"/>
      <c r="AN74" s="6"/>
      <c r="AO74" s="6"/>
      <c r="AP74" s="7" t="str">
        <f>IF(Input!$BA$22=0,"",+Input!V91)</f>
        <v/>
      </c>
      <c r="AQ74" s="7" t="str">
        <f>IF(Input!$BA$22=0,"",+Input!W91)</f>
        <v/>
      </c>
      <c r="AR74" s="7" t="str">
        <f>IF(Input!$BA$22=0,"",+Input!X91)</f>
        <v/>
      </c>
      <c r="AS74" s="7" t="str">
        <f>IF(Input!$BA$22=0,"",+Input!Y91)</f>
        <v/>
      </c>
      <c r="AT74" s="7" t="str">
        <f>IF(Input!$BA$22=0,"",+Input!Z91)</f>
        <v/>
      </c>
    </row>
    <row r="75" spans="1:46" ht="15.75" customHeight="1">
      <c r="A75" s="6" t="str">
        <f>IF(Input!BA92=0,"",+Input!$BQ$18)</f>
        <v/>
      </c>
      <c r="B75" s="6" t="str">
        <f>IF(Input!BA92=0,"",IFERROR(VLOOKUP(Input!$C$8,Cliente!$B$3:$C$822,2,0),0))</f>
        <v/>
      </c>
      <c r="C75" s="6" t="str">
        <f>IF(Input!BA92=0,"",IFERROR(VLOOKUP(Input!$C$7,Anunciante!$B$3:$C$364,2,0),0))</f>
        <v/>
      </c>
      <c r="D75" s="6" t="str">
        <f>IF(Input!BA92=0,"",IFERROR(VLOOKUP(Input!$C$9,Producto!$B$3:$C$200,2,0),0))</f>
        <v/>
      </c>
      <c r="E75" s="10" t="str">
        <f>IF(Input!BA92=0,"",IFERROR(VLOOKUP(Input!$C$10,Campaña!$B$3:$C$32,2,0),0))</f>
        <v/>
      </c>
      <c r="F75" t="str">
        <f>IF(Input!BA92=0,"",+Input!$C$11)</f>
        <v/>
      </c>
      <c r="G75" s="6" t="str">
        <f>IF(Input!BA92=0,"",+Input!$C$12)</f>
        <v/>
      </c>
      <c r="H75" t="str">
        <f>IF(Input!BA92=0,"",IFERROR(VLOOKUP(Input!$G$7,TipoMedio!$B$3:$C$30,2,0),0))</f>
        <v/>
      </c>
      <c r="I75" s="37" t="str">
        <f>IF(Input!BA92=0,"",+Input!$G$8)</f>
        <v/>
      </c>
      <c r="J75" s="37" t="str">
        <f>IF(Input!BA92=0,"",+Input!$G$9)</f>
        <v/>
      </c>
      <c r="K75" s="37" t="str">
        <f>IF(Input!BA92=0,"",+Input!$G$10)</f>
        <v/>
      </c>
      <c r="L75" s="5" t="str">
        <f>IF(Input!BA92=0,"",IFERROR(VLOOKUP(Input!$G$11,'Condicion de Pago'!$B$3:$C$20,2,0),0))</f>
        <v/>
      </c>
      <c r="M75" s="5" t="str">
        <f>IF(Input!BA92=0,"",+Input!$G$13)</f>
        <v/>
      </c>
      <c r="N75" s="5" t="str">
        <f>IF(Input!BA92=0,"",IFERROR(VLOOKUP(Input!$G$12,Moneda!$B$3:$C$7,2,0),0))</f>
        <v/>
      </c>
      <c r="O75" s="8" t="str">
        <f>IF(Input!BA92=0,"",+Input!$C$14)</f>
        <v/>
      </c>
      <c r="P75" s="5" t="str">
        <f>IF(Input!BA92=0,"",+Input!#REF!)</f>
        <v/>
      </c>
      <c r="Q75" s="5" t="str">
        <f>IF(Input!BA92=0,"",+Input!$C$16)</f>
        <v/>
      </c>
      <c r="R75" s="6" t="str">
        <f>IF(Input!BA92=0,"",IFERROR(VLOOKUP(Input!B92,Medio!$A$3:$D$1600,3,0),0))</f>
        <v/>
      </c>
      <c r="S75" s="6" t="str">
        <f>IF(Input!BA92=0,"",IFERROR(INDEX(Proveedor!$B$3:$B$2036, MATCH(Input!C92,Proveedor!$C$3:$C$2036,0)),0))</f>
        <v/>
      </c>
      <c r="T75" s="6" t="str">
        <f>IF(Input!BA92=0,"",IFERROR(INDEX(Programas!$B$3:$B$150, MATCH(Input!D92,Programas!$C$3:$C$150,0)),0))</f>
        <v/>
      </c>
      <c r="U75" s="9"/>
      <c r="V75" s="6" t="str">
        <f>IF(Input!BA92=0,"",+Input!D92)</f>
        <v/>
      </c>
      <c r="W75" s="6" t="str">
        <f>IF(Input!BA92=0,"",+Input!E92)</f>
        <v/>
      </c>
      <c r="X75" s="6" t="str">
        <f>IF(Input!BA92=0,"",+Input!F92)</f>
        <v/>
      </c>
      <c r="Y75" s="6"/>
      <c r="Z75" s="6" t="str">
        <f>IF(Input!BA92=0,"",+Input!G92)</f>
        <v/>
      </c>
      <c r="AA75" s="6" t="str">
        <f>IF(Input!BA92=0,"",+Input!I92)</f>
        <v/>
      </c>
      <c r="AB75" s="9" t="str">
        <f>IF(Input!BA92=0,"",+Input!K92)</f>
        <v/>
      </c>
      <c r="AC75" s="6" t="str">
        <f>IF(Input!BA92=0,"",IFERROR(VLOOKUP(Input!L92,'Tipo de Descuento'!$B$3:$C$8,2,0),0))</f>
        <v/>
      </c>
      <c r="AD75" s="6" t="str">
        <f>IF(Input!BA92=0,"",+Input!M92)</f>
        <v/>
      </c>
      <c r="AE75" s="6" t="str">
        <f>IF(Input!BA92=0,"",IFERROR(VLOOKUP(Input!N92,'Tipo de Descuento'!$B$3:$C$8,2,0),0))</f>
        <v/>
      </c>
      <c r="AF75" s="6" t="str">
        <f>IF(Input!BA92=0,"",+Input!O92)</f>
        <v/>
      </c>
      <c r="AG75" s="6" t="str">
        <f>IF(Input!BA92=0,"",IFERROR(VLOOKUP(Input!P92,'Tipo de Descuento'!$B$3:$C$8,2,0),0))</f>
        <v/>
      </c>
      <c r="AH75" s="6" t="str">
        <f>IF(Input!BA92=0,"",+Input!Q92)</f>
        <v/>
      </c>
      <c r="AI75" s="6" t="str">
        <f>IF(Input!BA92=0,"",IFERROR(VLOOKUP(Input!R92,'Tipo de Descuento'!$B$3:$C$8,2,0),0))</f>
        <v/>
      </c>
      <c r="AJ75" s="6" t="str">
        <f>IF(Input!BA92=0,"",+Input!S92)</f>
        <v/>
      </c>
      <c r="AK75" s="6" t="str">
        <f>IF(Input!BA92=0,"",IFERROR(VLOOKUP(Input!T92,'Tipo de Descuento'!$B$3:$C$8,2,0),0))</f>
        <v/>
      </c>
      <c r="AL75" s="6" t="str">
        <f>IF(Input!BA92=0,"",+Input!U92)</f>
        <v/>
      </c>
      <c r="AM75" s="6"/>
      <c r="AN75" s="6"/>
      <c r="AO75" s="6"/>
      <c r="AP75" s="7" t="str">
        <f>IF(Input!$BA$22=0,"",+Input!V92)</f>
        <v/>
      </c>
      <c r="AQ75" s="7" t="str">
        <f>IF(Input!$BA$22=0,"",+Input!W92)</f>
        <v/>
      </c>
      <c r="AR75" s="7" t="str">
        <f>IF(Input!$BA$22=0,"",+Input!X92)</f>
        <v/>
      </c>
      <c r="AS75" s="7" t="str">
        <f>IF(Input!$BA$22=0,"",+Input!Y92)</f>
        <v/>
      </c>
      <c r="AT75" s="7" t="str">
        <f>IF(Input!$BA$22=0,"",+Input!Z92)</f>
        <v/>
      </c>
    </row>
    <row r="76" spans="1:46" ht="15.75" customHeight="1">
      <c r="A76" s="6" t="str">
        <f>IF(Input!BA93=0,"",+Input!$BQ$18)</f>
        <v/>
      </c>
      <c r="B76" s="6" t="str">
        <f>IF(Input!BA93=0,"",IFERROR(VLOOKUP(Input!$C$8,Cliente!$B$3:$C$822,2,0),0))</f>
        <v/>
      </c>
      <c r="C76" s="6" t="str">
        <f>IF(Input!BA93=0,"",IFERROR(VLOOKUP(Input!$C$7,Anunciante!$B$3:$C$364,2,0),0))</f>
        <v/>
      </c>
      <c r="D76" s="6" t="str">
        <f>IF(Input!BA93=0,"",IFERROR(VLOOKUP(Input!$C$9,Producto!$B$3:$C$200,2,0),0))</f>
        <v/>
      </c>
      <c r="E76" s="10" t="str">
        <f>IF(Input!BA93=0,"",IFERROR(VLOOKUP(Input!$C$10,Campaña!$B$3:$C$32,2,0),0))</f>
        <v/>
      </c>
      <c r="F76" t="str">
        <f>IF(Input!BA93=0,"",+Input!$C$11)</f>
        <v/>
      </c>
      <c r="G76" s="6" t="str">
        <f>IF(Input!BA93=0,"",+Input!$C$12)</f>
        <v/>
      </c>
      <c r="H76" t="str">
        <f>IF(Input!BA93=0,"",IFERROR(VLOOKUP(Input!$G$7,TipoMedio!$B$3:$C$30,2,0),0))</f>
        <v/>
      </c>
      <c r="I76" s="37" t="str">
        <f>IF(Input!BA93=0,"",+Input!$G$8)</f>
        <v/>
      </c>
      <c r="J76" s="37" t="str">
        <f>IF(Input!BA93=0,"",+Input!$G$9)</f>
        <v/>
      </c>
      <c r="K76" s="37" t="str">
        <f>IF(Input!BA93=0,"",+Input!$G$10)</f>
        <v/>
      </c>
      <c r="L76" s="5" t="str">
        <f>IF(Input!BA93=0,"",IFERROR(VLOOKUP(Input!$G$11,'Condicion de Pago'!$B$3:$C$20,2,0),0))</f>
        <v/>
      </c>
      <c r="M76" s="5" t="str">
        <f>IF(Input!BA93=0,"",+Input!$G$13)</f>
        <v/>
      </c>
      <c r="N76" s="5" t="str">
        <f>IF(Input!BA93=0,"",IFERROR(VLOOKUP(Input!$G$12,Moneda!$B$3:$C$7,2,0),0))</f>
        <v/>
      </c>
      <c r="O76" s="8" t="str">
        <f>IF(Input!BA93=0,"",+Input!$C$14)</f>
        <v/>
      </c>
      <c r="P76" s="5" t="str">
        <f>IF(Input!BA93=0,"",+Input!#REF!)</f>
        <v/>
      </c>
      <c r="Q76" s="5" t="str">
        <f>IF(Input!BA93=0,"",+Input!$C$16)</f>
        <v/>
      </c>
      <c r="R76" s="6" t="str">
        <f>IF(Input!BA93=0,"",IFERROR(VLOOKUP(Input!B93,Medio!$A$3:$D$1600,3,0),0))</f>
        <v/>
      </c>
      <c r="S76" s="6" t="str">
        <f>IF(Input!BA93=0,"",IFERROR(INDEX(Proveedor!$B$3:$B$2036, MATCH(Input!C93,Proveedor!$C$3:$C$2036,0)),0))</f>
        <v/>
      </c>
      <c r="T76" s="6" t="str">
        <f>IF(Input!BA93=0,"",IFERROR(INDEX(Programas!$B$3:$B$150, MATCH(Input!D93,Programas!$C$3:$C$150,0)),0))</f>
        <v/>
      </c>
      <c r="U76" s="9"/>
      <c r="V76" s="6" t="str">
        <f>IF(Input!BA93=0,"",+Input!D93)</f>
        <v/>
      </c>
      <c r="W76" s="6" t="str">
        <f>IF(Input!BA93=0,"",+Input!E93)</f>
        <v/>
      </c>
      <c r="X76" s="6" t="str">
        <f>IF(Input!BA93=0,"",+Input!F93)</f>
        <v/>
      </c>
      <c r="Y76" s="6"/>
      <c r="Z76" s="6" t="str">
        <f>IF(Input!BA93=0,"",+Input!G93)</f>
        <v/>
      </c>
      <c r="AA76" s="6" t="str">
        <f>IF(Input!BA93=0,"",+Input!I93)</f>
        <v/>
      </c>
      <c r="AB76" s="9" t="str">
        <f>IF(Input!BA93=0,"",+Input!K93)</f>
        <v/>
      </c>
      <c r="AC76" s="6" t="str">
        <f>IF(Input!BA93=0,"",IFERROR(VLOOKUP(Input!L93,'Tipo de Descuento'!$B$3:$C$8,2,0),0))</f>
        <v/>
      </c>
      <c r="AD76" s="6" t="str">
        <f>IF(Input!BA93=0,"",+Input!M93)</f>
        <v/>
      </c>
      <c r="AE76" s="6" t="str">
        <f>IF(Input!BA93=0,"",IFERROR(VLOOKUP(Input!N93,'Tipo de Descuento'!$B$3:$C$8,2,0),0))</f>
        <v/>
      </c>
      <c r="AF76" s="6" t="str">
        <f>IF(Input!BA93=0,"",+Input!O93)</f>
        <v/>
      </c>
      <c r="AG76" s="6" t="str">
        <f>IF(Input!BA93=0,"",IFERROR(VLOOKUP(Input!P93,'Tipo de Descuento'!$B$3:$C$8,2,0),0))</f>
        <v/>
      </c>
      <c r="AH76" s="6" t="str">
        <f>IF(Input!BA93=0,"",+Input!Q93)</f>
        <v/>
      </c>
      <c r="AI76" s="6" t="str">
        <f>IF(Input!BA93=0,"",IFERROR(VLOOKUP(Input!R93,'Tipo de Descuento'!$B$3:$C$8,2,0),0))</f>
        <v/>
      </c>
      <c r="AJ76" s="6" t="str">
        <f>IF(Input!BA93=0,"",+Input!S93)</f>
        <v/>
      </c>
      <c r="AK76" s="6" t="str">
        <f>IF(Input!BA93=0,"",IFERROR(VLOOKUP(Input!T93,'Tipo de Descuento'!$B$3:$C$8,2,0),0))</f>
        <v/>
      </c>
      <c r="AL76" s="6" t="str">
        <f>IF(Input!BA93=0,"",+Input!U93)</f>
        <v/>
      </c>
      <c r="AM76" s="6"/>
      <c r="AN76" s="6"/>
      <c r="AO76" s="6"/>
      <c r="AP76" s="7" t="str">
        <f>IF(Input!$BA$22=0,"",+Input!V93)</f>
        <v/>
      </c>
      <c r="AQ76" s="7" t="str">
        <f>IF(Input!$BA$22=0,"",+Input!W93)</f>
        <v/>
      </c>
      <c r="AR76" s="7" t="str">
        <f>IF(Input!$BA$22=0,"",+Input!X93)</f>
        <v/>
      </c>
      <c r="AS76" s="7" t="str">
        <f>IF(Input!$BA$22=0,"",+Input!Y93)</f>
        <v/>
      </c>
      <c r="AT76" s="7" t="str">
        <f>IF(Input!$BA$22=0,"",+Input!Z93)</f>
        <v/>
      </c>
    </row>
    <row r="77" spans="1:46" ht="15.75" customHeight="1">
      <c r="A77" s="6" t="str">
        <f>IF(Input!BA94=0,"",+Input!$BQ$18)</f>
        <v/>
      </c>
      <c r="B77" s="6" t="str">
        <f>IF(Input!BA94=0,"",IFERROR(VLOOKUP(Input!$C$8,Cliente!$B$3:$C$822,2,0),0))</f>
        <v/>
      </c>
      <c r="C77" s="6" t="str">
        <f>IF(Input!BA94=0,"",IFERROR(VLOOKUP(Input!$C$7,Anunciante!$B$3:$C$364,2,0),0))</f>
        <v/>
      </c>
      <c r="D77" s="6" t="str">
        <f>IF(Input!BA94=0,"",IFERROR(VLOOKUP(Input!$C$9,Producto!$B$3:$C$200,2,0),0))</f>
        <v/>
      </c>
      <c r="E77" s="10" t="str">
        <f>IF(Input!BA94=0,"",IFERROR(VLOOKUP(Input!$C$10,Campaña!$B$3:$C$32,2,0),0))</f>
        <v/>
      </c>
      <c r="F77" t="str">
        <f>IF(Input!BA94=0,"",+Input!$C$11)</f>
        <v/>
      </c>
      <c r="G77" s="6" t="str">
        <f>IF(Input!BA94=0,"",+Input!$C$12)</f>
        <v/>
      </c>
      <c r="H77" t="str">
        <f>IF(Input!BA94=0,"",IFERROR(VLOOKUP(Input!$G$7,TipoMedio!$B$3:$C$30,2,0),0))</f>
        <v/>
      </c>
      <c r="I77" s="37" t="str">
        <f>IF(Input!BA94=0,"",+Input!$G$8)</f>
        <v/>
      </c>
      <c r="J77" s="37" t="str">
        <f>IF(Input!BA94=0,"",+Input!$G$9)</f>
        <v/>
      </c>
      <c r="K77" s="37" t="str">
        <f>IF(Input!BA94=0,"",+Input!$G$10)</f>
        <v/>
      </c>
      <c r="L77" s="5" t="str">
        <f>IF(Input!BA94=0,"",IFERROR(VLOOKUP(Input!$G$11,'Condicion de Pago'!$B$3:$C$20,2,0),0))</f>
        <v/>
      </c>
      <c r="M77" s="5" t="str">
        <f>IF(Input!BA94=0,"",+Input!$G$13)</f>
        <v/>
      </c>
      <c r="N77" s="5" t="str">
        <f>IF(Input!BA94=0,"",IFERROR(VLOOKUP(Input!$G$12,Moneda!$B$3:$C$7,2,0),0))</f>
        <v/>
      </c>
      <c r="O77" s="8" t="str">
        <f>IF(Input!BA94=0,"",+Input!$C$14)</f>
        <v/>
      </c>
      <c r="P77" s="5" t="str">
        <f>IF(Input!BA94=0,"",+Input!#REF!)</f>
        <v/>
      </c>
      <c r="Q77" s="5" t="str">
        <f>IF(Input!BA94=0,"",+Input!$C$16)</f>
        <v/>
      </c>
      <c r="R77" s="6" t="str">
        <f>IF(Input!BA94=0,"",IFERROR(VLOOKUP(Input!B94,Medio!$A$3:$D$1600,3,0),0))</f>
        <v/>
      </c>
      <c r="S77" s="6" t="str">
        <f>IF(Input!BA94=0,"",IFERROR(INDEX(Proveedor!$B$3:$B$2036, MATCH(Input!C94,Proveedor!$C$3:$C$2036,0)),0))</f>
        <v/>
      </c>
      <c r="T77" s="6" t="str">
        <f>IF(Input!BA94=0,"",IFERROR(INDEX(Programas!$B$3:$B$150, MATCH(Input!D94,Programas!$C$3:$C$150,0)),0))</f>
        <v/>
      </c>
      <c r="U77" s="9"/>
      <c r="V77" s="6" t="str">
        <f>IF(Input!BA94=0,"",+Input!D94)</f>
        <v/>
      </c>
      <c r="W77" s="6" t="str">
        <f>IF(Input!BA94=0,"",+Input!E94)</f>
        <v/>
      </c>
      <c r="X77" s="6" t="str">
        <f>IF(Input!BA94=0,"",+Input!F94)</f>
        <v/>
      </c>
      <c r="Y77" s="6"/>
      <c r="Z77" s="6" t="str">
        <f>IF(Input!BA94=0,"",+Input!G94)</f>
        <v/>
      </c>
      <c r="AA77" s="6" t="str">
        <f>IF(Input!BA94=0,"",+Input!I94)</f>
        <v/>
      </c>
      <c r="AB77" s="9" t="str">
        <f>IF(Input!BA94=0,"",+Input!K94)</f>
        <v/>
      </c>
      <c r="AC77" s="6" t="str">
        <f>IF(Input!BA94=0,"",IFERROR(VLOOKUP(Input!L94,'Tipo de Descuento'!$B$3:$C$8,2,0),0))</f>
        <v/>
      </c>
      <c r="AD77" s="6" t="str">
        <f>IF(Input!BA94=0,"",+Input!M94)</f>
        <v/>
      </c>
      <c r="AE77" s="6" t="str">
        <f>IF(Input!BA94=0,"",IFERROR(VLOOKUP(Input!N94,'Tipo de Descuento'!$B$3:$C$8,2,0),0))</f>
        <v/>
      </c>
      <c r="AF77" s="6" t="str">
        <f>IF(Input!BA94=0,"",+Input!O94)</f>
        <v/>
      </c>
      <c r="AG77" s="6" t="str">
        <f>IF(Input!BA94=0,"",IFERROR(VLOOKUP(Input!P94,'Tipo de Descuento'!$B$3:$C$8,2,0),0))</f>
        <v/>
      </c>
      <c r="AH77" s="6" t="str">
        <f>IF(Input!BA94=0,"",+Input!Q94)</f>
        <v/>
      </c>
      <c r="AI77" s="6" t="str">
        <f>IF(Input!BA94=0,"",IFERROR(VLOOKUP(Input!R94,'Tipo de Descuento'!$B$3:$C$8,2,0),0))</f>
        <v/>
      </c>
      <c r="AJ77" s="6" t="str">
        <f>IF(Input!BA94=0,"",+Input!S94)</f>
        <v/>
      </c>
      <c r="AK77" s="6" t="str">
        <f>IF(Input!BA94=0,"",IFERROR(VLOOKUP(Input!T94,'Tipo de Descuento'!$B$3:$C$8,2,0),0))</f>
        <v/>
      </c>
      <c r="AL77" s="6" t="str">
        <f>IF(Input!BA94=0,"",+Input!U94)</f>
        <v/>
      </c>
      <c r="AM77" s="6"/>
      <c r="AN77" s="6"/>
      <c r="AO77" s="6"/>
      <c r="AP77" s="7" t="str">
        <f>IF(Input!$BA$22=0,"",+Input!V94)</f>
        <v/>
      </c>
      <c r="AQ77" s="7" t="str">
        <f>IF(Input!$BA$22=0,"",+Input!W94)</f>
        <v/>
      </c>
      <c r="AR77" s="7" t="str">
        <f>IF(Input!$BA$22=0,"",+Input!X94)</f>
        <v/>
      </c>
      <c r="AS77" s="7" t="str">
        <f>IF(Input!$BA$22=0,"",+Input!Y94)</f>
        <v/>
      </c>
      <c r="AT77" s="7" t="str">
        <f>IF(Input!$BA$22=0,"",+Input!Z94)</f>
        <v/>
      </c>
    </row>
    <row r="78" spans="1:46" ht="15.75" customHeight="1">
      <c r="A78" s="6" t="str">
        <f>IF(Input!BA95=0,"",+Input!$BQ$18)</f>
        <v/>
      </c>
      <c r="B78" s="6" t="str">
        <f>IF(Input!BA95=0,"",IFERROR(VLOOKUP(Input!$C$8,Cliente!$B$3:$C$822,2,0),0))</f>
        <v/>
      </c>
      <c r="C78" s="6" t="str">
        <f>IF(Input!BA95=0,"",IFERROR(VLOOKUP(Input!$C$7,Anunciante!$B$3:$C$364,2,0),0))</f>
        <v/>
      </c>
      <c r="D78" s="6" t="str">
        <f>IF(Input!BA95=0,"",IFERROR(VLOOKUP(Input!$C$9,Producto!$B$3:$C$200,2,0),0))</f>
        <v/>
      </c>
      <c r="E78" s="10" t="str">
        <f>IF(Input!BA95=0,"",IFERROR(VLOOKUP(Input!$C$10,Campaña!$B$3:$C$32,2,0),0))</f>
        <v/>
      </c>
      <c r="F78" t="str">
        <f>IF(Input!BA95=0,"",+Input!$C$11)</f>
        <v/>
      </c>
      <c r="G78" s="6" t="str">
        <f>IF(Input!BA95=0,"",+Input!$C$12)</f>
        <v/>
      </c>
      <c r="H78" t="str">
        <f>IF(Input!BA95=0,"",IFERROR(VLOOKUP(Input!$G$7,TipoMedio!$B$3:$C$30,2,0),0))</f>
        <v/>
      </c>
      <c r="I78" s="37" t="str">
        <f>IF(Input!BA95=0,"",+Input!$G$8)</f>
        <v/>
      </c>
      <c r="J78" s="37" t="str">
        <f>IF(Input!BA95=0,"",+Input!$G$9)</f>
        <v/>
      </c>
      <c r="K78" s="37" t="str">
        <f>IF(Input!BA95=0,"",+Input!$G$10)</f>
        <v/>
      </c>
      <c r="L78" s="5" t="str">
        <f>IF(Input!BA95=0,"",IFERROR(VLOOKUP(Input!$G$11,'Condicion de Pago'!$B$3:$C$20,2,0),0))</f>
        <v/>
      </c>
      <c r="M78" s="5" t="str">
        <f>IF(Input!BA95=0,"",+Input!$G$13)</f>
        <v/>
      </c>
      <c r="N78" s="5" t="str">
        <f>IF(Input!BA95=0,"",IFERROR(VLOOKUP(Input!$G$12,Moneda!$B$3:$C$7,2,0),0))</f>
        <v/>
      </c>
      <c r="O78" s="8" t="str">
        <f>IF(Input!BA95=0,"",+Input!$C$14)</f>
        <v/>
      </c>
      <c r="P78" s="5" t="str">
        <f>IF(Input!BA95=0,"",+Input!#REF!)</f>
        <v/>
      </c>
      <c r="Q78" s="5" t="str">
        <f>IF(Input!BA95=0,"",+Input!$C$16)</f>
        <v/>
      </c>
      <c r="R78" s="6" t="str">
        <f>IF(Input!BA95=0,"",IFERROR(VLOOKUP(Input!B95,Medio!$A$3:$D$1600,3,0),0))</f>
        <v/>
      </c>
      <c r="S78" s="6" t="str">
        <f>IF(Input!BA95=0,"",IFERROR(INDEX(Proveedor!$B$3:$B$2036, MATCH(Input!C95,Proveedor!$C$3:$C$2036,0)),0))</f>
        <v/>
      </c>
      <c r="T78" s="6" t="str">
        <f>IF(Input!BA95=0,"",IFERROR(INDEX(Programas!$B$3:$B$150, MATCH(Input!D95,Programas!$C$3:$C$150,0)),0))</f>
        <v/>
      </c>
      <c r="U78" s="9"/>
      <c r="V78" s="6" t="str">
        <f>IF(Input!BA95=0,"",+Input!D95)</f>
        <v/>
      </c>
      <c r="W78" s="6" t="str">
        <f>IF(Input!BA95=0,"",+Input!E95)</f>
        <v/>
      </c>
      <c r="X78" s="6" t="str">
        <f>IF(Input!BA95=0,"",+Input!F95)</f>
        <v/>
      </c>
      <c r="Y78" s="6"/>
      <c r="Z78" s="6" t="str">
        <f>IF(Input!BA95=0,"",+Input!G95)</f>
        <v/>
      </c>
      <c r="AA78" s="6" t="str">
        <f>IF(Input!BA95=0,"",+Input!I95)</f>
        <v/>
      </c>
      <c r="AB78" s="9" t="str">
        <f>IF(Input!BA95=0,"",+Input!K95)</f>
        <v/>
      </c>
      <c r="AC78" s="6" t="str">
        <f>IF(Input!BA95=0,"",IFERROR(VLOOKUP(Input!L95,'Tipo de Descuento'!$B$3:$C$8,2,0),0))</f>
        <v/>
      </c>
      <c r="AD78" s="6" t="str">
        <f>IF(Input!BA95=0,"",+Input!M95)</f>
        <v/>
      </c>
      <c r="AE78" s="6" t="str">
        <f>IF(Input!BA95=0,"",IFERROR(VLOOKUP(Input!N95,'Tipo de Descuento'!$B$3:$C$8,2,0),0))</f>
        <v/>
      </c>
      <c r="AF78" s="6" t="str">
        <f>IF(Input!BA95=0,"",+Input!O95)</f>
        <v/>
      </c>
      <c r="AG78" s="6" t="str">
        <f>IF(Input!BA95=0,"",IFERROR(VLOOKUP(Input!P95,'Tipo de Descuento'!$B$3:$C$8,2,0),0))</f>
        <v/>
      </c>
      <c r="AH78" s="6" t="str">
        <f>IF(Input!BA95=0,"",+Input!Q95)</f>
        <v/>
      </c>
      <c r="AI78" s="6" t="str">
        <f>IF(Input!BA95=0,"",IFERROR(VLOOKUP(Input!R95,'Tipo de Descuento'!$B$3:$C$8,2,0),0))</f>
        <v/>
      </c>
      <c r="AJ78" s="6" t="str">
        <f>IF(Input!BA95=0,"",+Input!S95)</f>
        <v/>
      </c>
      <c r="AK78" s="6" t="str">
        <f>IF(Input!BA95=0,"",IFERROR(VLOOKUP(Input!T95,'Tipo de Descuento'!$B$3:$C$8,2,0),0))</f>
        <v/>
      </c>
      <c r="AL78" s="6" t="str">
        <f>IF(Input!BA95=0,"",+Input!U95)</f>
        <v/>
      </c>
      <c r="AM78" s="6"/>
      <c r="AN78" s="6"/>
      <c r="AO78" s="6"/>
      <c r="AP78" s="7" t="str">
        <f>IF(Input!$BA$22=0,"",+Input!V95)</f>
        <v/>
      </c>
      <c r="AQ78" s="7" t="str">
        <f>IF(Input!$BA$22=0,"",+Input!W95)</f>
        <v/>
      </c>
      <c r="AR78" s="7" t="str">
        <f>IF(Input!$BA$22=0,"",+Input!X95)</f>
        <v/>
      </c>
      <c r="AS78" s="7" t="str">
        <f>IF(Input!$BA$22=0,"",+Input!Y95)</f>
        <v/>
      </c>
      <c r="AT78" s="7" t="str">
        <f>IF(Input!$BA$22=0,"",+Input!Z95)</f>
        <v/>
      </c>
    </row>
    <row r="79" spans="1:46" ht="15.75" customHeight="1">
      <c r="A79" s="6" t="str">
        <f>IF(Input!BA96=0,"",+Input!$BQ$18)</f>
        <v/>
      </c>
      <c r="B79" s="6" t="str">
        <f>IF(Input!BA96=0,"",IFERROR(VLOOKUP(Input!$C$8,Cliente!$B$3:$C$822,2,0),0))</f>
        <v/>
      </c>
      <c r="C79" s="6" t="str">
        <f>IF(Input!BA96=0,"",IFERROR(VLOOKUP(Input!$C$7,Anunciante!$B$3:$C$364,2,0),0))</f>
        <v/>
      </c>
      <c r="D79" s="6" t="str">
        <f>IF(Input!BA96=0,"",IFERROR(VLOOKUP(Input!$C$9,Producto!$B$3:$C$200,2,0),0))</f>
        <v/>
      </c>
      <c r="E79" s="10" t="str">
        <f>IF(Input!BA96=0,"",IFERROR(VLOOKUP(Input!$C$10,Campaña!$B$3:$C$32,2,0),0))</f>
        <v/>
      </c>
      <c r="F79" t="str">
        <f>IF(Input!BA96=0,"",+Input!$C$11)</f>
        <v/>
      </c>
      <c r="G79" s="6" t="str">
        <f>IF(Input!BA96=0,"",+Input!$C$12)</f>
        <v/>
      </c>
      <c r="H79" t="str">
        <f>IF(Input!BA96=0,"",IFERROR(VLOOKUP(Input!$G$7,TipoMedio!$B$3:$C$30,2,0),0))</f>
        <v/>
      </c>
      <c r="I79" s="37" t="str">
        <f>IF(Input!BA96=0,"",+Input!$G$8)</f>
        <v/>
      </c>
      <c r="J79" s="37" t="str">
        <f>IF(Input!BA96=0,"",+Input!$G$9)</f>
        <v/>
      </c>
      <c r="K79" s="37" t="str">
        <f>IF(Input!BA96=0,"",+Input!$G$10)</f>
        <v/>
      </c>
      <c r="L79" s="5" t="str">
        <f>IF(Input!BA96=0,"",IFERROR(VLOOKUP(Input!$G$11,'Condicion de Pago'!$B$3:$C$20,2,0),0))</f>
        <v/>
      </c>
      <c r="M79" s="5" t="str">
        <f>IF(Input!BA96=0,"",+Input!$G$13)</f>
        <v/>
      </c>
      <c r="N79" s="5" t="str">
        <f>IF(Input!BA96=0,"",IFERROR(VLOOKUP(Input!$G$12,Moneda!$B$3:$C$7,2,0),0))</f>
        <v/>
      </c>
      <c r="O79" s="8" t="str">
        <f>IF(Input!BA96=0,"",+Input!$C$14)</f>
        <v/>
      </c>
      <c r="P79" s="5" t="str">
        <f>IF(Input!BA96=0,"",+Input!#REF!)</f>
        <v/>
      </c>
      <c r="Q79" s="5" t="str">
        <f>IF(Input!BA96=0,"",+Input!$C$16)</f>
        <v/>
      </c>
      <c r="R79" s="6" t="str">
        <f>IF(Input!BA96=0,"",IFERROR(VLOOKUP(Input!B96,Medio!$A$3:$D$1600,3,0),0))</f>
        <v/>
      </c>
      <c r="S79" s="6" t="str">
        <f>IF(Input!BA96=0,"",IFERROR(INDEX(Proveedor!$B$3:$B$2036, MATCH(Input!C96,Proveedor!$C$3:$C$2036,0)),0))</f>
        <v/>
      </c>
      <c r="T79" s="6" t="str">
        <f>IF(Input!BA96=0,"",IFERROR(INDEX(Programas!$B$3:$B$150, MATCH(Input!D96,Programas!$C$3:$C$150,0)),0))</f>
        <v/>
      </c>
      <c r="U79" s="9"/>
      <c r="V79" s="6" t="str">
        <f>IF(Input!BA96=0,"",+Input!D96)</f>
        <v/>
      </c>
      <c r="W79" s="6" t="str">
        <f>IF(Input!BA96=0,"",+Input!E96)</f>
        <v/>
      </c>
      <c r="X79" s="6" t="str">
        <f>IF(Input!BA96=0,"",+Input!F96)</f>
        <v/>
      </c>
      <c r="Y79" s="6"/>
      <c r="Z79" s="6" t="str">
        <f>IF(Input!BA96=0,"",+Input!G96)</f>
        <v/>
      </c>
      <c r="AA79" s="6" t="str">
        <f>IF(Input!BA96=0,"",+Input!I96)</f>
        <v/>
      </c>
      <c r="AB79" s="9" t="str">
        <f>IF(Input!BA96=0,"",+Input!K96)</f>
        <v/>
      </c>
      <c r="AC79" s="6" t="str">
        <f>IF(Input!BA96=0,"",IFERROR(VLOOKUP(Input!L96,'Tipo de Descuento'!$B$3:$C$8,2,0),0))</f>
        <v/>
      </c>
      <c r="AD79" s="6" t="str">
        <f>IF(Input!BA96=0,"",+Input!M96)</f>
        <v/>
      </c>
      <c r="AE79" s="6" t="str">
        <f>IF(Input!BA96=0,"",IFERROR(VLOOKUP(Input!N96,'Tipo de Descuento'!$B$3:$C$8,2,0),0))</f>
        <v/>
      </c>
      <c r="AF79" s="6" t="str">
        <f>IF(Input!BA96=0,"",+Input!O96)</f>
        <v/>
      </c>
      <c r="AG79" s="6" t="str">
        <f>IF(Input!BA96=0,"",IFERROR(VLOOKUP(Input!P96,'Tipo de Descuento'!$B$3:$C$8,2,0),0))</f>
        <v/>
      </c>
      <c r="AH79" s="6" t="str">
        <f>IF(Input!BA96=0,"",+Input!Q96)</f>
        <v/>
      </c>
      <c r="AI79" s="6" t="str">
        <f>IF(Input!BA96=0,"",IFERROR(VLOOKUP(Input!R96,'Tipo de Descuento'!$B$3:$C$8,2,0),0))</f>
        <v/>
      </c>
      <c r="AJ79" s="6" t="str">
        <f>IF(Input!BA96=0,"",+Input!S96)</f>
        <v/>
      </c>
      <c r="AK79" s="6" t="str">
        <f>IF(Input!BA96=0,"",IFERROR(VLOOKUP(Input!T96,'Tipo de Descuento'!$B$3:$C$8,2,0),0))</f>
        <v/>
      </c>
      <c r="AL79" s="6" t="str">
        <f>IF(Input!BA96=0,"",+Input!U96)</f>
        <v/>
      </c>
      <c r="AM79" s="6"/>
      <c r="AN79" s="6"/>
      <c r="AO79" s="6"/>
      <c r="AP79" s="7" t="str">
        <f>IF(Input!$BA$22=0,"",+Input!V96)</f>
        <v/>
      </c>
      <c r="AQ79" s="7" t="str">
        <f>IF(Input!$BA$22=0,"",+Input!W96)</f>
        <v/>
      </c>
      <c r="AR79" s="7" t="str">
        <f>IF(Input!$BA$22=0,"",+Input!X96)</f>
        <v/>
      </c>
      <c r="AS79" s="7" t="str">
        <f>IF(Input!$BA$22=0,"",+Input!Y96)</f>
        <v/>
      </c>
      <c r="AT79" s="7" t="str">
        <f>IF(Input!$BA$22=0,"",+Input!Z96)</f>
        <v/>
      </c>
    </row>
    <row r="80" spans="1:46" ht="15.75" customHeight="1">
      <c r="A80" s="6" t="str">
        <f>IF(Input!BA97=0,"",+Input!$BQ$18)</f>
        <v/>
      </c>
      <c r="B80" s="6" t="str">
        <f>IF(Input!BA97=0,"",IFERROR(VLOOKUP(Input!$C$8,Cliente!$B$3:$C$822,2,0),0))</f>
        <v/>
      </c>
      <c r="C80" s="6" t="str">
        <f>IF(Input!BA97=0,"",IFERROR(VLOOKUP(Input!$C$7,Anunciante!$B$3:$C$364,2,0),0))</f>
        <v/>
      </c>
      <c r="D80" s="6" t="str">
        <f>IF(Input!BA97=0,"",IFERROR(VLOOKUP(Input!$C$9,Producto!$B$3:$C$200,2,0),0))</f>
        <v/>
      </c>
      <c r="E80" s="10" t="str">
        <f>IF(Input!BA97=0,"",IFERROR(VLOOKUP(Input!$C$10,Campaña!$B$3:$C$32,2,0),0))</f>
        <v/>
      </c>
      <c r="F80" t="str">
        <f>IF(Input!BA97=0,"",+Input!$C$11)</f>
        <v/>
      </c>
      <c r="G80" s="6" t="str">
        <f>IF(Input!BA97=0,"",+Input!$C$12)</f>
        <v/>
      </c>
      <c r="H80" t="str">
        <f>IF(Input!BA97=0,"",IFERROR(VLOOKUP(Input!$G$7,TipoMedio!$B$3:$C$30,2,0),0))</f>
        <v/>
      </c>
      <c r="I80" s="37" t="str">
        <f>IF(Input!BA97=0,"",+Input!$G$8)</f>
        <v/>
      </c>
      <c r="J80" s="37" t="str">
        <f>IF(Input!BA97=0,"",+Input!$G$9)</f>
        <v/>
      </c>
      <c r="K80" s="37" t="str">
        <f>IF(Input!BA97=0,"",+Input!$G$10)</f>
        <v/>
      </c>
      <c r="L80" s="5" t="str">
        <f>IF(Input!BA97=0,"",IFERROR(VLOOKUP(Input!$G$11,'Condicion de Pago'!$B$3:$C$20,2,0),0))</f>
        <v/>
      </c>
      <c r="M80" s="5" t="str">
        <f>IF(Input!BA97=0,"",+Input!$G$13)</f>
        <v/>
      </c>
      <c r="N80" s="5" t="str">
        <f>IF(Input!BA97=0,"",IFERROR(VLOOKUP(Input!$G$12,Moneda!$B$3:$C$7,2,0),0))</f>
        <v/>
      </c>
      <c r="O80" s="8" t="str">
        <f>IF(Input!BA97=0,"",+Input!$C$14)</f>
        <v/>
      </c>
      <c r="P80" s="5" t="str">
        <f>IF(Input!BA97=0,"",+Input!#REF!)</f>
        <v/>
      </c>
      <c r="Q80" s="5" t="str">
        <f>IF(Input!BA97=0,"",+Input!$C$16)</f>
        <v/>
      </c>
      <c r="R80" s="6" t="str">
        <f>IF(Input!BA97=0,"",IFERROR(VLOOKUP(Input!B97,Medio!$A$3:$D$1600,3,0),0))</f>
        <v/>
      </c>
      <c r="S80" s="6" t="str">
        <f>IF(Input!BA97=0,"",IFERROR(INDEX(Proveedor!$B$3:$B$2036, MATCH(Input!C97,Proveedor!$C$3:$C$2036,0)),0))</f>
        <v/>
      </c>
      <c r="T80" s="6" t="str">
        <f>IF(Input!BA97=0,"",IFERROR(INDEX(Programas!$B$3:$B$150, MATCH(Input!D97,Programas!$C$3:$C$150,0)),0))</f>
        <v/>
      </c>
      <c r="U80" s="9"/>
      <c r="V80" s="6" t="str">
        <f>IF(Input!BA97=0,"",+Input!D97)</f>
        <v/>
      </c>
      <c r="W80" s="6" t="str">
        <f>IF(Input!BA97=0,"",+Input!E97)</f>
        <v/>
      </c>
      <c r="X80" s="6" t="str">
        <f>IF(Input!BA97=0,"",+Input!F97)</f>
        <v/>
      </c>
      <c r="Y80" s="6"/>
      <c r="Z80" s="6" t="str">
        <f>IF(Input!BA97=0,"",+Input!G97)</f>
        <v/>
      </c>
      <c r="AA80" s="6" t="str">
        <f>IF(Input!BA97=0,"",+Input!I97)</f>
        <v/>
      </c>
      <c r="AB80" s="9" t="str">
        <f>IF(Input!BA97=0,"",+Input!K97)</f>
        <v/>
      </c>
      <c r="AC80" s="6" t="str">
        <f>IF(Input!BA97=0,"",IFERROR(VLOOKUP(Input!L97,'Tipo de Descuento'!$B$3:$C$8,2,0),0))</f>
        <v/>
      </c>
      <c r="AD80" s="6" t="str">
        <f>IF(Input!BA97=0,"",+Input!M97)</f>
        <v/>
      </c>
      <c r="AE80" s="6" t="str">
        <f>IF(Input!BA97=0,"",IFERROR(VLOOKUP(Input!N97,'Tipo de Descuento'!$B$3:$C$8,2,0),0))</f>
        <v/>
      </c>
      <c r="AF80" s="6" t="str">
        <f>IF(Input!BA97=0,"",+Input!O97)</f>
        <v/>
      </c>
      <c r="AG80" s="6" t="str">
        <f>IF(Input!BA97=0,"",IFERROR(VLOOKUP(Input!P97,'Tipo de Descuento'!$B$3:$C$8,2,0),0))</f>
        <v/>
      </c>
      <c r="AH80" s="6" t="str">
        <f>IF(Input!BA97=0,"",+Input!Q97)</f>
        <v/>
      </c>
      <c r="AI80" s="6" t="str">
        <f>IF(Input!BA97=0,"",IFERROR(VLOOKUP(Input!R97,'Tipo de Descuento'!$B$3:$C$8,2,0),0))</f>
        <v/>
      </c>
      <c r="AJ80" s="6" t="str">
        <f>IF(Input!BA97=0,"",+Input!S97)</f>
        <v/>
      </c>
      <c r="AK80" s="6" t="str">
        <f>IF(Input!BA97=0,"",IFERROR(VLOOKUP(Input!T97,'Tipo de Descuento'!$B$3:$C$8,2,0),0))</f>
        <v/>
      </c>
      <c r="AL80" s="6" t="str">
        <f>IF(Input!BA97=0,"",+Input!U97)</f>
        <v/>
      </c>
      <c r="AM80" s="6"/>
      <c r="AN80" s="6"/>
      <c r="AO80" s="6"/>
      <c r="AP80" s="7" t="str">
        <f>IF(Input!$BA$22=0,"",+Input!V97)</f>
        <v/>
      </c>
      <c r="AQ80" s="7" t="str">
        <f>IF(Input!$BA$22=0,"",+Input!W97)</f>
        <v/>
      </c>
      <c r="AR80" s="7" t="str">
        <f>IF(Input!$BA$22=0,"",+Input!X97)</f>
        <v/>
      </c>
      <c r="AS80" s="7" t="str">
        <f>IF(Input!$BA$22=0,"",+Input!Y97)</f>
        <v/>
      </c>
      <c r="AT80" s="7" t="str">
        <f>IF(Input!$BA$22=0,"",+Input!Z97)</f>
        <v/>
      </c>
    </row>
    <row r="81" spans="1:46" ht="15.75" customHeight="1">
      <c r="A81" s="6" t="str">
        <f>IF(Input!BA98=0,"",+Input!$BQ$18)</f>
        <v/>
      </c>
      <c r="B81" s="6" t="str">
        <f>IF(Input!BA98=0,"",IFERROR(VLOOKUP(Input!$C$8,Cliente!$B$3:$C$822,2,0),0))</f>
        <v/>
      </c>
      <c r="C81" s="6" t="str">
        <f>IF(Input!BA98=0,"",IFERROR(VLOOKUP(Input!$C$7,Anunciante!$B$3:$C$364,2,0),0))</f>
        <v/>
      </c>
      <c r="D81" s="6" t="str">
        <f>IF(Input!BA98=0,"",IFERROR(VLOOKUP(Input!$C$9,Producto!$B$3:$C$200,2,0),0))</f>
        <v/>
      </c>
      <c r="E81" s="10" t="str">
        <f>IF(Input!BA98=0,"",IFERROR(VLOOKUP(Input!$C$10,Campaña!$B$3:$C$32,2,0),0))</f>
        <v/>
      </c>
      <c r="F81" t="str">
        <f>IF(Input!BA98=0,"",+Input!$C$11)</f>
        <v/>
      </c>
      <c r="G81" s="6" t="str">
        <f>IF(Input!BA98=0,"",+Input!$C$12)</f>
        <v/>
      </c>
      <c r="H81" t="str">
        <f>IF(Input!BA98=0,"",IFERROR(VLOOKUP(Input!$G$7,TipoMedio!$B$3:$C$30,2,0),0))</f>
        <v/>
      </c>
      <c r="I81" s="37" t="str">
        <f>IF(Input!BA98=0,"",+Input!$G$8)</f>
        <v/>
      </c>
      <c r="J81" s="37" t="str">
        <f>IF(Input!BA98=0,"",+Input!$G$9)</f>
        <v/>
      </c>
      <c r="K81" s="37" t="str">
        <f>IF(Input!BA98=0,"",+Input!$G$10)</f>
        <v/>
      </c>
      <c r="L81" s="5" t="str">
        <f>IF(Input!BA98=0,"",IFERROR(VLOOKUP(Input!$G$11,'Condicion de Pago'!$B$3:$C$20,2,0),0))</f>
        <v/>
      </c>
      <c r="M81" s="5" t="str">
        <f>IF(Input!BA98=0,"",+Input!$G$13)</f>
        <v/>
      </c>
      <c r="N81" s="5" t="str">
        <f>IF(Input!BA98=0,"",IFERROR(VLOOKUP(Input!$G$12,Moneda!$B$3:$C$7,2,0),0))</f>
        <v/>
      </c>
      <c r="O81" s="8" t="str">
        <f>IF(Input!BA98=0,"",+Input!$C$14)</f>
        <v/>
      </c>
      <c r="P81" s="5" t="str">
        <f>IF(Input!BA98=0,"",+Input!#REF!)</f>
        <v/>
      </c>
      <c r="Q81" s="5" t="str">
        <f>IF(Input!BA98=0,"",+Input!$C$16)</f>
        <v/>
      </c>
      <c r="R81" s="6" t="str">
        <f>IF(Input!BA98=0,"",IFERROR(VLOOKUP(Input!B98,Medio!$A$3:$D$1600,3,0),0))</f>
        <v/>
      </c>
      <c r="S81" s="6" t="str">
        <f>IF(Input!BA98=0,"",IFERROR(INDEX(Proveedor!$B$3:$B$2036, MATCH(Input!C98,Proveedor!$C$3:$C$2036,0)),0))</f>
        <v/>
      </c>
      <c r="T81" s="6" t="str">
        <f>IF(Input!BA98=0,"",IFERROR(INDEX(Programas!$B$3:$B$150, MATCH(Input!D98,Programas!$C$3:$C$150,0)),0))</f>
        <v/>
      </c>
      <c r="U81" s="9"/>
      <c r="V81" s="6" t="str">
        <f>IF(Input!BA98=0,"",+Input!D98)</f>
        <v/>
      </c>
      <c r="W81" s="6" t="str">
        <f>IF(Input!BA98=0,"",+Input!E98)</f>
        <v/>
      </c>
      <c r="X81" s="6" t="str">
        <f>IF(Input!BA98=0,"",+Input!F98)</f>
        <v/>
      </c>
      <c r="Y81" s="6"/>
      <c r="Z81" s="6" t="str">
        <f>IF(Input!BA98=0,"",+Input!G98)</f>
        <v/>
      </c>
      <c r="AA81" s="6" t="str">
        <f>IF(Input!BA98=0,"",+Input!I98)</f>
        <v/>
      </c>
      <c r="AB81" s="9" t="str">
        <f>IF(Input!BA98=0,"",+Input!K98)</f>
        <v/>
      </c>
      <c r="AC81" s="6" t="str">
        <f>IF(Input!BA98=0,"",IFERROR(VLOOKUP(Input!L98,'Tipo de Descuento'!$B$3:$C$8,2,0),0))</f>
        <v/>
      </c>
      <c r="AD81" s="6" t="str">
        <f>IF(Input!BA98=0,"",+Input!M98)</f>
        <v/>
      </c>
      <c r="AE81" s="6" t="str">
        <f>IF(Input!BA98=0,"",IFERROR(VLOOKUP(Input!N98,'Tipo de Descuento'!$B$3:$C$8,2,0),0))</f>
        <v/>
      </c>
      <c r="AF81" s="6" t="str">
        <f>IF(Input!BA98=0,"",+Input!O98)</f>
        <v/>
      </c>
      <c r="AG81" s="6" t="str">
        <f>IF(Input!BA98=0,"",IFERROR(VLOOKUP(Input!P98,'Tipo de Descuento'!$B$3:$C$8,2,0),0))</f>
        <v/>
      </c>
      <c r="AH81" s="6" t="str">
        <f>IF(Input!BA98=0,"",+Input!Q98)</f>
        <v/>
      </c>
      <c r="AI81" s="6" t="str">
        <f>IF(Input!BA98=0,"",IFERROR(VLOOKUP(Input!R98,'Tipo de Descuento'!$B$3:$C$8,2,0),0))</f>
        <v/>
      </c>
      <c r="AJ81" s="6" t="str">
        <f>IF(Input!BA98=0,"",+Input!S98)</f>
        <v/>
      </c>
      <c r="AK81" s="6" t="str">
        <f>IF(Input!BA98=0,"",IFERROR(VLOOKUP(Input!T98,'Tipo de Descuento'!$B$3:$C$8,2,0),0))</f>
        <v/>
      </c>
      <c r="AL81" s="6" t="str">
        <f>IF(Input!BA98=0,"",+Input!U98)</f>
        <v/>
      </c>
      <c r="AM81" s="6"/>
      <c r="AN81" s="6"/>
      <c r="AO81" s="6"/>
      <c r="AP81" s="7" t="str">
        <f>IF(Input!$BA$22=0,"",+Input!V98)</f>
        <v/>
      </c>
      <c r="AQ81" s="7" t="str">
        <f>IF(Input!$BA$22=0,"",+Input!W98)</f>
        <v/>
      </c>
      <c r="AR81" s="7" t="str">
        <f>IF(Input!$BA$22=0,"",+Input!X98)</f>
        <v/>
      </c>
      <c r="AS81" s="7" t="str">
        <f>IF(Input!$BA$22=0,"",+Input!Y98)</f>
        <v/>
      </c>
      <c r="AT81" s="7" t="str">
        <f>IF(Input!$BA$22=0,"",+Input!Z98)</f>
        <v/>
      </c>
    </row>
    <row r="82" spans="1:46" ht="15.75" customHeight="1">
      <c r="A82" s="6" t="str">
        <f>IF(Input!BA99=0,"",+Input!$BQ$18)</f>
        <v/>
      </c>
      <c r="B82" s="6" t="str">
        <f>IF(Input!BA99=0,"",IFERROR(VLOOKUP(Input!$C$8,Cliente!$B$3:$C$822,2,0),0))</f>
        <v/>
      </c>
      <c r="C82" s="6" t="str">
        <f>IF(Input!BA99=0,"",IFERROR(VLOOKUP(Input!$C$7,Anunciante!$B$3:$C$364,2,0),0))</f>
        <v/>
      </c>
      <c r="D82" s="6" t="str">
        <f>IF(Input!BA99=0,"",IFERROR(VLOOKUP(Input!$C$9,Producto!$B$3:$C$200,2,0),0))</f>
        <v/>
      </c>
      <c r="E82" s="10" t="str">
        <f>IF(Input!BA99=0,"",IFERROR(VLOOKUP(Input!$C$10,Campaña!$B$3:$C$32,2,0),0))</f>
        <v/>
      </c>
      <c r="F82" t="str">
        <f>IF(Input!BA99=0,"",+Input!$C$11)</f>
        <v/>
      </c>
      <c r="G82" s="6" t="str">
        <f>IF(Input!BA99=0,"",+Input!$C$12)</f>
        <v/>
      </c>
      <c r="H82" t="str">
        <f>IF(Input!BA99=0,"",IFERROR(VLOOKUP(Input!$G$7,TipoMedio!$B$3:$C$30,2,0),0))</f>
        <v/>
      </c>
      <c r="I82" s="37" t="str">
        <f>IF(Input!BA99=0,"",+Input!$G$8)</f>
        <v/>
      </c>
      <c r="J82" s="37" t="str">
        <f>IF(Input!BA99=0,"",+Input!$G$9)</f>
        <v/>
      </c>
      <c r="K82" s="37" t="str">
        <f>IF(Input!BA99=0,"",+Input!$G$10)</f>
        <v/>
      </c>
      <c r="L82" s="5" t="str">
        <f>IF(Input!BA99=0,"",IFERROR(VLOOKUP(Input!$G$11,'Condicion de Pago'!$B$3:$C$20,2,0),0))</f>
        <v/>
      </c>
      <c r="M82" s="5" t="str">
        <f>IF(Input!BA99=0,"",+Input!$G$13)</f>
        <v/>
      </c>
      <c r="N82" s="5" t="str">
        <f>IF(Input!BA99=0,"",IFERROR(VLOOKUP(Input!$G$12,Moneda!$B$3:$C$7,2,0),0))</f>
        <v/>
      </c>
      <c r="O82" s="8" t="str">
        <f>IF(Input!BA99=0,"",+Input!$C$14)</f>
        <v/>
      </c>
      <c r="P82" s="5" t="str">
        <f>IF(Input!BA99=0,"",+Input!#REF!)</f>
        <v/>
      </c>
      <c r="Q82" s="5" t="str">
        <f>IF(Input!BA99=0,"",+Input!$C$16)</f>
        <v/>
      </c>
      <c r="R82" s="6" t="str">
        <f>IF(Input!BA99=0,"",IFERROR(VLOOKUP(Input!B99,Medio!$A$3:$D$1600,3,0),0))</f>
        <v/>
      </c>
      <c r="S82" s="6" t="str">
        <f>IF(Input!BA99=0,"",IFERROR(INDEX(Proveedor!$B$3:$B$2036, MATCH(Input!C99,Proveedor!$C$3:$C$2036,0)),0))</f>
        <v/>
      </c>
      <c r="T82" s="6" t="str">
        <f>IF(Input!BA99=0,"",IFERROR(INDEX(Programas!$B$3:$B$150, MATCH(Input!D99,Programas!$C$3:$C$150,0)),0))</f>
        <v/>
      </c>
      <c r="U82" s="9"/>
      <c r="V82" s="6" t="str">
        <f>IF(Input!BA99=0,"",+Input!D99)</f>
        <v/>
      </c>
      <c r="W82" s="6" t="str">
        <f>IF(Input!BA99=0,"",+Input!E99)</f>
        <v/>
      </c>
      <c r="X82" s="6" t="str">
        <f>IF(Input!BA99=0,"",+Input!F99)</f>
        <v/>
      </c>
      <c r="Y82" s="6"/>
      <c r="Z82" s="6" t="str">
        <f>IF(Input!BA99=0,"",+Input!G99)</f>
        <v/>
      </c>
      <c r="AA82" s="6" t="str">
        <f>IF(Input!BA99=0,"",+Input!I99)</f>
        <v/>
      </c>
      <c r="AB82" s="9" t="str">
        <f>IF(Input!BA99=0,"",+Input!K99)</f>
        <v/>
      </c>
      <c r="AC82" s="6" t="str">
        <f>IF(Input!BA99=0,"",IFERROR(VLOOKUP(Input!L99,'Tipo de Descuento'!$B$3:$C$8,2,0),0))</f>
        <v/>
      </c>
      <c r="AD82" s="6" t="str">
        <f>IF(Input!BA99=0,"",+Input!M99)</f>
        <v/>
      </c>
      <c r="AE82" s="6" t="str">
        <f>IF(Input!BA99=0,"",IFERROR(VLOOKUP(Input!N99,'Tipo de Descuento'!$B$3:$C$8,2,0),0))</f>
        <v/>
      </c>
      <c r="AF82" s="6" t="str">
        <f>IF(Input!BA99=0,"",+Input!O99)</f>
        <v/>
      </c>
      <c r="AG82" s="6" t="str">
        <f>IF(Input!BA99=0,"",IFERROR(VLOOKUP(Input!P99,'Tipo de Descuento'!$B$3:$C$8,2,0),0))</f>
        <v/>
      </c>
      <c r="AH82" s="6" t="str">
        <f>IF(Input!BA99=0,"",+Input!Q99)</f>
        <v/>
      </c>
      <c r="AI82" s="6" t="str">
        <f>IF(Input!BA99=0,"",IFERROR(VLOOKUP(Input!R99,'Tipo de Descuento'!$B$3:$C$8,2,0),0))</f>
        <v/>
      </c>
      <c r="AJ82" s="6" t="str">
        <f>IF(Input!BA99=0,"",+Input!S99)</f>
        <v/>
      </c>
      <c r="AK82" s="6" t="str">
        <f>IF(Input!BA99=0,"",IFERROR(VLOOKUP(Input!T99,'Tipo de Descuento'!$B$3:$C$8,2,0),0))</f>
        <v/>
      </c>
      <c r="AL82" s="6" t="str">
        <f>IF(Input!BA99=0,"",+Input!U99)</f>
        <v/>
      </c>
      <c r="AM82" s="6"/>
      <c r="AN82" s="6"/>
      <c r="AO82" s="6"/>
      <c r="AP82" s="7" t="str">
        <f>IF(Input!$BA$22=0,"",+Input!V99)</f>
        <v/>
      </c>
      <c r="AQ82" s="7" t="str">
        <f>IF(Input!$BA$22=0,"",+Input!W99)</f>
        <v/>
      </c>
      <c r="AR82" s="7" t="str">
        <f>IF(Input!$BA$22=0,"",+Input!X99)</f>
        <v/>
      </c>
      <c r="AS82" s="7" t="str">
        <f>IF(Input!$BA$22=0,"",+Input!Y99)</f>
        <v/>
      </c>
      <c r="AT82" s="7" t="str">
        <f>IF(Input!$BA$22=0,"",+Input!Z99)</f>
        <v/>
      </c>
    </row>
    <row r="83" spans="1:46" ht="15.75" customHeight="1">
      <c r="A83" s="6" t="str">
        <f>IF(Input!BA100=0,"",+Input!$BQ$18)</f>
        <v/>
      </c>
      <c r="B83" s="6" t="str">
        <f>IF(Input!BA100=0,"",IFERROR(VLOOKUP(Input!$C$8,Cliente!$B$3:$C$822,2,0),0))</f>
        <v/>
      </c>
      <c r="C83" s="6" t="str">
        <f>IF(Input!BA100=0,"",IFERROR(VLOOKUP(Input!$C$7,Anunciante!$B$3:$C$364,2,0),0))</f>
        <v/>
      </c>
      <c r="D83" s="6" t="str">
        <f>IF(Input!BA100=0,"",IFERROR(VLOOKUP(Input!$C$9,Producto!$B$3:$C$200,2,0),0))</f>
        <v/>
      </c>
      <c r="E83" s="10" t="str">
        <f>IF(Input!BA100=0,"",IFERROR(VLOOKUP(Input!$C$10,Campaña!$B$3:$C$32,2,0),0))</f>
        <v/>
      </c>
      <c r="F83" t="str">
        <f>IF(Input!BA100=0,"",+Input!$C$11)</f>
        <v/>
      </c>
      <c r="G83" s="6" t="str">
        <f>IF(Input!BA100=0,"",+Input!$C$12)</f>
        <v/>
      </c>
      <c r="H83" t="str">
        <f>IF(Input!BA100=0,"",IFERROR(VLOOKUP(Input!$G$7,TipoMedio!$B$3:$C$30,2,0),0))</f>
        <v/>
      </c>
      <c r="I83" s="37" t="str">
        <f>IF(Input!BA100=0,"",+Input!$G$8)</f>
        <v/>
      </c>
      <c r="J83" s="37" t="str">
        <f>IF(Input!BA100=0,"",+Input!$G$9)</f>
        <v/>
      </c>
      <c r="K83" s="37" t="str">
        <f>IF(Input!BA100=0,"",+Input!$G$10)</f>
        <v/>
      </c>
      <c r="L83" s="5" t="str">
        <f>IF(Input!BA100=0,"",IFERROR(VLOOKUP(Input!$G$11,'Condicion de Pago'!$B$3:$C$20,2,0),0))</f>
        <v/>
      </c>
      <c r="M83" s="5" t="str">
        <f>IF(Input!BA100=0,"",+Input!$G$13)</f>
        <v/>
      </c>
      <c r="N83" s="5" t="str">
        <f>IF(Input!BA100=0,"",IFERROR(VLOOKUP(Input!$G$12,Moneda!$B$3:$C$7,2,0),0))</f>
        <v/>
      </c>
      <c r="O83" s="8" t="str">
        <f>IF(Input!BA100=0,"",+Input!$C$14)</f>
        <v/>
      </c>
      <c r="P83" s="5" t="str">
        <f>IF(Input!BA100=0,"",+Input!#REF!)</f>
        <v/>
      </c>
      <c r="Q83" s="5" t="str">
        <f>IF(Input!BA100=0,"",+Input!$C$16)</f>
        <v/>
      </c>
      <c r="R83" s="6" t="str">
        <f>IF(Input!BA100=0,"",IFERROR(VLOOKUP(Input!B100,Medio!$A$3:$D$1600,3,0),0))</f>
        <v/>
      </c>
      <c r="S83" s="6" t="str">
        <f>IF(Input!BA100=0,"",IFERROR(INDEX(Proveedor!$B$3:$B$2036, MATCH(Input!C100,Proveedor!$C$3:$C$2036,0)),0))</f>
        <v/>
      </c>
      <c r="T83" s="6" t="str">
        <f>IF(Input!BA100=0,"",IFERROR(INDEX(Programas!$B$3:$B$150, MATCH(Input!D100,Programas!$C$3:$C$150,0)),0))</f>
        <v/>
      </c>
      <c r="U83" s="9"/>
      <c r="V83" s="6" t="str">
        <f>IF(Input!BA100=0,"",+Input!D100)</f>
        <v/>
      </c>
      <c r="W83" s="6" t="str">
        <f>IF(Input!BA100=0,"",+Input!E100)</f>
        <v/>
      </c>
      <c r="X83" s="6" t="str">
        <f>IF(Input!BA100=0,"",+Input!F100)</f>
        <v/>
      </c>
      <c r="Y83" s="6"/>
      <c r="Z83" s="6" t="str">
        <f>IF(Input!BA100=0,"",+Input!G100)</f>
        <v/>
      </c>
      <c r="AA83" s="6" t="str">
        <f>IF(Input!BA100=0,"",+Input!I100)</f>
        <v/>
      </c>
      <c r="AB83" s="9" t="str">
        <f>IF(Input!BA100=0,"",+Input!K100)</f>
        <v/>
      </c>
      <c r="AC83" s="6" t="str">
        <f>IF(Input!BA100=0,"",IFERROR(VLOOKUP(Input!L100,'Tipo de Descuento'!$B$3:$C$8,2,0),0))</f>
        <v/>
      </c>
      <c r="AD83" s="6" t="str">
        <f>IF(Input!BA100=0,"",+Input!M100)</f>
        <v/>
      </c>
      <c r="AE83" s="6" t="str">
        <f>IF(Input!BA100=0,"",IFERROR(VLOOKUP(Input!N100,'Tipo de Descuento'!$B$3:$C$8,2,0),0))</f>
        <v/>
      </c>
      <c r="AF83" s="6" t="str">
        <f>IF(Input!BA100=0,"",+Input!O100)</f>
        <v/>
      </c>
      <c r="AG83" s="6" t="str">
        <f>IF(Input!BA100=0,"",IFERROR(VLOOKUP(Input!P100,'Tipo de Descuento'!$B$3:$C$8,2,0),0))</f>
        <v/>
      </c>
      <c r="AH83" s="6" t="str">
        <f>IF(Input!BA100=0,"",+Input!Q100)</f>
        <v/>
      </c>
      <c r="AI83" s="6" t="str">
        <f>IF(Input!BA100=0,"",IFERROR(VLOOKUP(Input!R100,'Tipo de Descuento'!$B$3:$C$8,2,0),0))</f>
        <v/>
      </c>
      <c r="AJ83" s="6" t="str">
        <f>IF(Input!BA100=0,"",+Input!S100)</f>
        <v/>
      </c>
      <c r="AK83" s="6" t="str">
        <f>IF(Input!BA100=0,"",IFERROR(VLOOKUP(Input!T100,'Tipo de Descuento'!$B$3:$C$8,2,0),0))</f>
        <v/>
      </c>
      <c r="AL83" s="6" t="str">
        <f>IF(Input!BA100=0,"",+Input!U100)</f>
        <v/>
      </c>
      <c r="AM83" s="6"/>
      <c r="AN83" s="6"/>
      <c r="AO83" s="6"/>
      <c r="AP83" s="7" t="str">
        <f>IF(Input!$BA$22=0,"",+Input!V100)</f>
        <v/>
      </c>
      <c r="AQ83" s="7" t="str">
        <f>IF(Input!$BA$22=0,"",+Input!W100)</f>
        <v/>
      </c>
      <c r="AR83" s="7" t="str">
        <f>IF(Input!$BA$22=0,"",+Input!X100)</f>
        <v/>
      </c>
      <c r="AS83" s="7" t="str">
        <f>IF(Input!$BA$22=0,"",+Input!Y100)</f>
        <v/>
      </c>
      <c r="AT83" s="7" t="str">
        <f>IF(Input!$BA$22=0,"",+Input!Z100)</f>
        <v/>
      </c>
    </row>
    <row r="84" spans="1:46" ht="15.75" customHeight="1">
      <c r="A84" s="6" t="str">
        <f>IF(Input!BA101=0,"",+Input!$BQ$18)</f>
        <v/>
      </c>
      <c r="B84" s="6" t="str">
        <f>IF(Input!BA101=0,"",IFERROR(VLOOKUP(Input!$C$8,Cliente!$B$3:$C$822,2,0),0))</f>
        <v/>
      </c>
      <c r="C84" s="6" t="str">
        <f>IF(Input!BA101=0,"",IFERROR(VLOOKUP(Input!$C$7,Anunciante!$B$3:$C$364,2,0),0))</f>
        <v/>
      </c>
      <c r="D84" s="6" t="str">
        <f>IF(Input!BA101=0,"",IFERROR(VLOOKUP(Input!$C$9,Producto!$B$3:$C$200,2,0),0))</f>
        <v/>
      </c>
      <c r="E84" s="10" t="str">
        <f>IF(Input!BA101=0,"",IFERROR(VLOOKUP(Input!$C$10,Campaña!$B$3:$C$32,2,0),0))</f>
        <v/>
      </c>
      <c r="F84" t="str">
        <f>IF(Input!BA101=0,"",+Input!$C$11)</f>
        <v/>
      </c>
      <c r="G84" s="6" t="str">
        <f>IF(Input!BA101=0,"",+Input!$C$12)</f>
        <v/>
      </c>
      <c r="H84" t="str">
        <f>IF(Input!BA101=0,"",IFERROR(VLOOKUP(Input!$G$7,TipoMedio!$B$3:$C$30,2,0),0))</f>
        <v/>
      </c>
      <c r="I84" s="37" t="str">
        <f>IF(Input!BA101=0,"",+Input!$G$8)</f>
        <v/>
      </c>
      <c r="J84" s="37" t="str">
        <f>IF(Input!BA101=0,"",+Input!$G$9)</f>
        <v/>
      </c>
      <c r="K84" s="37" t="str">
        <f>IF(Input!BA101=0,"",+Input!$G$10)</f>
        <v/>
      </c>
      <c r="L84" s="5" t="str">
        <f>IF(Input!BA101=0,"",IFERROR(VLOOKUP(Input!$G$11,'Condicion de Pago'!$B$3:$C$20,2,0),0))</f>
        <v/>
      </c>
      <c r="M84" s="5" t="str">
        <f>IF(Input!BA101=0,"",+Input!$G$13)</f>
        <v/>
      </c>
      <c r="N84" s="5" t="str">
        <f>IF(Input!BA101=0,"",IFERROR(VLOOKUP(Input!$G$12,Moneda!$B$3:$C$7,2,0),0))</f>
        <v/>
      </c>
      <c r="O84" s="8" t="str">
        <f>IF(Input!BA101=0,"",+Input!$C$14)</f>
        <v/>
      </c>
      <c r="P84" s="5" t="str">
        <f>IF(Input!BA101=0,"",+Input!#REF!)</f>
        <v/>
      </c>
      <c r="Q84" s="5" t="str">
        <f>IF(Input!BA101=0,"",+Input!$C$16)</f>
        <v/>
      </c>
      <c r="R84" s="6" t="str">
        <f>IF(Input!BA101=0,"",IFERROR(VLOOKUP(Input!B101,Medio!$A$3:$D$1600,3,0),0))</f>
        <v/>
      </c>
      <c r="S84" s="6" t="str">
        <f>IF(Input!BA101=0,"",IFERROR(INDEX(Proveedor!$B$3:$B$2036, MATCH(Input!C101,Proveedor!$C$3:$C$2036,0)),0))</f>
        <v/>
      </c>
      <c r="T84" s="6" t="str">
        <f>IF(Input!BA101=0,"",IFERROR(INDEX(Programas!$B$3:$B$150, MATCH(Input!D101,Programas!$C$3:$C$150,0)),0))</f>
        <v/>
      </c>
      <c r="U84" s="9"/>
      <c r="V84" s="6" t="str">
        <f>IF(Input!BA101=0,"",+Input!D101)</f>
        <v/>
      </c>
      <c r="W84" s="6" t="str">
        <f>IF(Input!BA101=0,"",+Input!E101)</f>
        <v/>
      </c>
      <c r="X84" s="6" t="str">
        <f>IF(Input!BA101=0,"",+Input!F101)</f>
        <v/>
      </c>
      <c r="Y84" s="6"/>
      <c r="Z84" s="6" t="str">
        <f>IF(Input!BA101=0,"",+Input!G101)</f>
        <v/>
      </c>
      <c r="AA84" s="6" t="str">
        <f>IF(Input!BA101=0,"",+Input!I101)</f>
        <v/>
      </c>
      <c r="AB84" s="9" t="str">
        <f>IF(Input!BA101=0,"",+Input!K101)</f>
        <v/>
      </c>
      <c r="AC84" s="6" t="str">
        <f>IF(Input!BA101=0,"",IFERROR(VLOOKUP(Input!L101,'Tipo de Descuento'!$B$3:$C$8,2,0),0))</f>
        <v/>
      </c>
      <c r="AD84" s="6" t="str">
        <f>IF(Input!BA101=0,"",+Input!M101)</f>
        <v/>
      </c>
      <c r="AE84" s="6" t="str">
        <f>IF(Input!BA101=0,"",IFERROR(VLOOKUP(Input!N101,'Tipo de Descuento'!$B$3:$C$8,2,0),0))</f>
        <v/>
      </c>
      <c r="AF84" s="6" t="str">
        <f>IF(Input!BA101=0,"",+Input!O101)</f>
        <v/>
      </c>
      <c r="AG84" s="6" t="str">
        <f>IF(Input!BA101=0,"",IFERROR(VLOOKUP(Input!P101,'Tipo de Descuento'!$B$3:$C$8,2,0),0))</f>
        <v/>
      </c>
      <c r="AH84" s="6" t="str">
        <f>IF(Input!BA101=0,"",+Input!Q101)</f>
        <v/>
      </c>
      <c r="AI84" s="6" t="str">
        <f>IF(Input!BA101=0,"",IFERROR(VLOOKUP(Input!R101,'Tipo de Descuento'!$B$3:$C$8,2,0),0))</f>
        <v/>
      </c>
      <c r="AJ84" s="6" t="str">
        <f>IF(Input!BA101=0,"",+Input!S101)</f>
        <v/>
      </c>
      <c r="AK84" s="6" t="str">
        <f>IF(Input!BA101=0,"",IFERROR(VLOOKUP(Input!T101,'Tipo de Descuento'!$B$3:$C$8,2,0),0))</f>
        <v/>
      </c>
      <c r="AL84" s="6" t="str">
        <f>IF(Input!BA101=0,"",+Input!U101)</f>
        <v/>
      </c>
      <c r="AM84" s="6"/>
      <c r="AN84" s="6"/>
      <c r="AO84" s="6"/>
      <c r="AP84" s="7" t="str">
        <f>IF(Input!$BA$22=0,"",+Input!V101)</f>
        <v/>
      </c>
      <c r="AQ84" s="7" t="str">
        <f>IF(Input!$BA$22=0,"",+Input!W101)</f>
        <v/>
      </c>
      <c r="AR84" s="7" t="str">
        <f>IF(Input!$BA$22=0,"",+Input!X101)</f>
        <v/>
      </c>
      <c r="AS84" s="7" t="str">
        <f>IF(Input!$BA$22=0,"",+Input!Y101)</f>
        <v/>
      </c>
      <c r="AT84" s="7" t="str">
        <f>IF(Input!$BA$22=0,"",+Input!Z101)</f>
        <v/>
      </c>
    </row>
    <row r="85" spans="1:46" ht="15.75" customHeight="1">
      <c r="A85" s="6" t="str">
        <f>IF(Input!BA102=0,"",+Input!$BQ$18)</f>
        <v/>
      </c>
      <c r="B85" s="6" t="str">
        <f>IF(Input!BA102=0,"",IFERROR(VLOOKUP(Input!$C$8,Cliente!$B$3:$C$822,2,0),0))</f>
        <v/>
      </c>
      <c r="C85" s="6" t="str">
        <f>IF(Input!BA102=0,"",IFERROR(VLOOKUP(Input!$C$7,Anunciante!$B$3:$C$364,2,0),0))</f>
        <v/>
      </c>
      <c r="D85" s="6" t="str">
        <f>IF(Input!BA102=0,"",IFERROR(VLOOKUP(Input!$C$9,Producto!$B$3:$C$200,2,0),0))</f>
        <v/>
      </c>
      <c r="E85" s="10" t="str">
        <f>IF(Input!BA102=0,"",IFERROR(VLOOKUP(Input!$C$10,Campaña!$B$3:$C$32,2,0),0))</f>
        <v/>
      </c>
      <c r="F85" t="str">
        <f>IF(Input!BA102=0,"",+Input!$C$11)</f>
        <v/>
      </c>
      <c r="G85" s="6" t="str">
        <f>IF(Input!BA102=0,"",+Input!$C$12)</f>
        <v/>
      </c>
      <c r="H85" t="str">
        <f>IF(Input!BA102=0,"",IFERROR(VLOOKUP(Input!$G$7,TipoMedio!$B$3:$C$30,2,0),0))</f>
        <v/>
      </c>
      <c r="I85" s="37" t="str">
        <f>IF(Input!BA102=0,"",+Input!$G$8)</f>
        <v/>
      </c>
      <c r="J85" s="37" t="str">
        <f>IF(Input!BA102=0,"",+Input!$G$9)</f>
        <v/>
      </c>
      <c r="K85" s="37" t="str">
        <f>IF(Input!BA102=0,"",+Input!$G$10)</f>
        <v/>
      </c>
      <c r="L85" s="5" t="str">
        <f>IF(Input!BA102=0,"",IFERROR(VLOOKUP(Input!$G$11,'Condicion de Pago'!$B$3:$C$20,2,0),0))</f>
        <v/>
      </c>
      <c r="M85" s="5" t="str">
        <f>IF(Input!BA102=0,"",+Input!$G$13)</f>
        <v/>
      </c>
      <c r="N85" s="5" t="str">
        <f>IF(Input!BA102=0,"",IFERROR(VLOOKUP(Input!$G$12,Moneda!$B$3:$C$7,2,0),0))</f>
        <v/>
      </c>
      <c r="O85" s="8" t="str">
        <f>IF(Input!BA102=0,"",+Input!$C$14)</f>
        <v/>
      </c>
      <c r="P85" s="5" t="str">
        <f>IF(Input!BA102=0,"",+Input!#REF!)</f>
        <v/>
      </c>
      <c r="Q85" s="5" t="str">
        <f>IF(Input!BA102=0,"",+Input!$C$16)</f>
        <v/>
      </c>
      <c r="R85" s="6" t="str">
        <f>IF(Input!BA102=0,"",IFERROR(VLOOKUP(Input!B102,Medio!$A$3:$D$1600,3,0),0))</f>
        <v/>
      </c>
      <c r="S85" s="6" t="str">
        <f>IF(Input!BA102=0,"",IFERROR(INDEX(Proveedor!$B$3:$B$2036, MATCH(Input!C102,Proveedor!$C$3:$C$2036,0)),0))</f>
        <v/>
      </c>
      <c r="T85" s="6" t="str">
        <f>IF(Input!BA102=0,"",IFERROR(INDEX(Programas!$B$3:$B$150, MATCH(Input!D102,Programas!$C$3:$C$150,0)),0))</f>
        <v/>
      </c>
      <c r="U85" s="9"/>
      <c r="V85" s="6" t="str">
        <f>IF(Input!BA102=0,"",+Input!D102)</f>
        <v/>
      </c>
      <c r="W85" s="6" t="str">
        <f>IF(Input!BA102=0,"",+Input!E102)</f>
        <v/>
      </c>
      <c r="X85" s="6" t="str">
        <f>IF(Input!BA102=0,"",+Input!F102)</f>
        <v/>
      </c>
      <c r="Y85" s="6"/>
      <c r="Z85" s="6" t="str">
        <f>IF(Input!BA102=0,"",+Input!G102)</f>
        <v/>
      </c>
      <c r="AA85" s="6" t="str">
        <f>IF(Input!BA102=0,"",+Input!I102)</f>
        <v/>
      </c>
      <c r="AB85" s="9" t="str">
        <f>IF(Input!BA102=0,"",+Input!K102)</f>
        <v/>
      </c>
      <c r="AC85" s="6" t="str">
        <f>IF(Input!BA102=0,"",IFERROR(VLOOKUP(Input!L102,'Tipo de Descuento'!$B$3:$C$8,2,0),0))</f>
        <v/>
      </c>
      <c r="AD85" s="6" t="str">
        <f>IF(Input!BA102=0,"",+Input!M102)</f>
        <v/>
      </c>
      <c r="AE85" s="6" t="str">
        <f>IF(Input!BA102=0,"",IFERROR(VLOOKUP(Input!N102,'Tipo de Descuento'!$B$3:$C$8,2,0),0))</f>
        <v/>
      </c>
      <c r="AF85" s="6" t="str">
        <f>IF(Input!BA102=0,"",+Input!O102)</f>
        <v/>
      </c>
      <c r="AG85" s="6" t="str">
        <f>IF(Input!BA102=0,"",IFERROR(VLOOKUP(Input!P102,'Tipo de Descuento'!$B$3:$C$8,2,0),0))</f>
        <v/>
      </c>
      <c r="AH85" s="6" t="str">
        <f>IF(Input!BA102=0,"",+Input!Q102)</f>
        <v/>
      </c>
      <c r="AI85" s="6" t="str">
        <f>IF(Input!BA102=0,"",IFERROR(VLOOKUP(Input!R102,'Tipo de Descuento'!$B$3:$C$8,2,0),0))</f>
        <v/>
      </c>
      <c r="AJ85" s="6" t="str">
        <f>IF(Input!BA102=0,"",+Input!S102)</f>
        <v/>
      </c>
      <c r="AK85" s="6" t="str">
        <f>IF(Input!BA102=0,"",IFERROR(VLOOKUP(Input!T102,'Tipo de Descuento'!$B$3:$C$8,2,0),0))</f>
        <v/>
      </c>
      <c r="AL85" s="6" t="str">
        <f>IF(Input!BA102=0,"",+Input!U102)</f>
        <v/>
      </c>
      <c r="AM85" s="6"/>
      <c r="AN85" s="6"/>
      <c r="AO85" s="6"/>
      <c r="AP85" s="7" t="str">
        <f>IF(Input!$BA$22=0,"",+Input!V102)</f>
        <v/>
      </c>
      <c r="AQ85" s="7" t="str">
        <f>IF(Input!$BA$22=0,"",+Input!W102)</f>
        <v/>
      </c>
      <c r="AR85" s="7" t="str">
        <f>IF(Input!$BA$22=0,"",+Input!X102)</f>
        <v/>
      </c>
      <c r="AS85" s="7" t="str">
        <f>IF(Input!$BA$22=0,"",+Input!Y102)</f>
        <v/>
      </c>
      <c r="AT85" s="7" t="str">
        <f>IF(Input!$BA$22=0,"",+Input!Z102)</f>
        <v/>
      </c>
    </row>
    <row r="86" spans="1:46" ht="15.75" customHeight="1">
      <c r="A86" s="6" t="str">
        <f>IF(Input!BA103=0,"",+Input!$BQ$18)</f>
        <v/>
      </c>
      <c r="B86" s="6" t="str">
        <f>IF(Input!BA103=0,"",IFERROR(VLOOKUP(Input!$C$8,Cliente!$B$3:$C$822,2,0),0))</f>
        <v/>
      </c>
      <c r="C86" s="6" t="str">
        <f>IF(Input!BA103=0,"",IFERROR(VLOOKUP(Input!$C$7,Anunciante!$B$3:$C$364,2,0),0))</f>
        <v/>
      </c>
      <c r="D86" s="6" t="str">
        <f>IF(Input!BA103=0,"",IFERROR(VLOOKUP(Input!$C$9,Producto!$B$3:$C$200,2,0),0))</f>
        <v/>
      </c>
      <c r="E86" s="10" t="str">
        <f>IF(Input!BA103=0,"",IFERROR(VLOOKUP(Input!$C$10,Campaña!$B$3:$C$32,2,0),0))</f>
        <v/>
      </c>
      <c r="F86" t="str">
        <f>IF(Input!BA103=0,"",+Input!$C$11)</f>
        <v/>
      </c>
      <c r="G86" s="6" t="str">
        <f>IF(Input!BA103=0,"",+Input!$C$12)</f>
        <v/>
      </c>
      <c r="H86" t="str">
        <f>IF(Input!BA103=0,"",IFERROR(VLOOKUP(Input!$G$7,TipoMedio!$B$3:$C$30,2,0),0))</f>
        <v/>
      </c>
      <c r="I86" s="37" t="str">
        <f>IF(Input!BA103=0,"",+Input!$G$8)</f>
        <v/>
      </c>
      <c r="J86" s="37" t="str">
        <f>IF(Input!BA103=0,"",+Input!$G$9)</f>
        <v/>
      </c>
      <c r="K86" s="37" t="str">
        <f>IF(Input!BA103=0,"",+Input!$G$10)</f>
        <v/>
      </c>
      <c r="L86" s="5" t="str">
        <f>IF(Input!BA103=0,"",IFERROR(VLOOKUP(Input!$G$11,'Condicion de Pago'!$B$3:$C$20,2,0),0))</f>
        <v/>
      </c>
      <c r="M86" s="5" t="str">
        <f>IF(Input!BA103=0,"",+Input!$G$13)</f>
        <v/>
      </c>
      <c r="N86" s="5" t="str">
        <f>IF(Input!BA103=0,"",IFERROR(VLOOKUP(Input!$G$12,Moneda!$B$3:$C$7,2,0),0))</f>
        <v/>
      </c>
      <c r="O86" s="8" t="str">
        <f>IF(Input!BA103=0,"",+Input!$C$14)</f>
        <v/>
      </c>
      <c r="P86" s="5" t="str">
        <f>IF(Input!BA103=0,"",+Input!#REF!)</f>
        <v/>
      </c>
      <c r="Q86" s="5" t="str">
        <f>IF(Input!BA103=0,"",+Input!$C$16)</f>
        <v/>
      </c>
      <c r="R86" s="6" t="str">
        <f>IF(Input!BA103=0,"",IFERROR(VLOOKUP(Input!B103,Medio!$A$3:$D$1600,3,0),0))</f>
        <v/>
      </c>
      <c r="S86" s="6" t="str">
        <f>IF(Input!BA103=0,"",IFERROR(INDEX(Proveedor!$B$3:$B$2036, MATCH(Input!C103,Proveedor!$C$3:$C$2036,0)),0))</f>
        <v/>
      </c>
      <c r="T86" s="6" t="str">
        <f>IF(Input!BA103=0,"",IFERROR(INDEX(Programas!$B$3:$B$150, MATCH(Input!D103,Programas!$C$3:$C$150,0)),0))</f>
        <v/>
      </c>
      <c r="U86" s="9"/>
      <c r="V86" s="6" t="str">
        <f>IF(Input!BA103=0,"",+Input!D103)</f>
        <v/>
      </c>
      <c r="W86" s="6" t="str">
        <f>IF(Input!BA103=0,"",+Input!E103)</f>
        <v/>
      </c>
      <c r="X86" s="6" t="str">
        <f>IF(Input!BA103=0,"",+Input!F103)</f>
        <v/>
      </c>
      <c r="Y86" s="6"/>
      <c r="Z86" s="6" t="str">
        <f>IF(Input!BA103=0,"",+Input!G103)</f>
        <v/>
      </c>
      <c r="AA86" s="6" t="str">
        <f>IF(Input!BA103=0,"",+Input!I103)</f>
        <v/>
      </c>
      <c r="AB86" s="9" t="str">
        <f>IF(Input!BA103=0,"",+Input!K103)</f>
        <v/>
      </c>
      <c r="AC86" s="6" t="str">
        <f>IF(Input!BA103=0,"",IFERROR(VLOOKUP(Input!L103,'Tipo de Descuento'!$B$3:$C$8,2,0),0))</f>
        <v/>
      </c>
      <c r="AD86" s="6" t="str">
        <f>IF(Input!BA103=0,"",+Input!M103)</f>
        <v/>
      </c>
      <c r="AE86" s="6" t="str">
        <f>IF(Input!BA103=0,"",IFERROR(VLOOKUP(Input!N103,'Tipo de Descuento'!$B$3:$C$8,2,0),0))</f>
        <v/>
      </c>
      <c r="AF86" s="6" t="str">
        <f>IF(Input!BA103=0,"",+Input!O103)</f>
        <v/>
      </c>
      <c r="AG86" s="6" t="str">
        <f>IF(Input!BA103=0,"",IFERROR(VLOOKUP(Input!P103,'Tipo de Descuento'!$B$3:$C$8,2,0),0))</f>
        <v/>
      </c>
      <c r="AH86" s="6" t="str">
        <f>IF(Input!BA103=0,"",+Input!Q103)</f>
        <v/>
      </c>
      <c r="AI86" s="6" t="str">
        <f>IF(Input!BA103=0,"",IFERROR(VLOOKUP(Input!R103,'Tipo de Descuento'!$B$3:$C$8,2,0),0))</f>
        <v/>
      </c>
      <c r="AJ86" s="6" t="str">
        <f>IF(Input!BA103=0,"",+Input!S103)</f>
        <v/>
      </c>
      <c r="AK86" s="6" t="str">
        <f>IF(Input!BA103=0,"",IFERROR(VLOOKUP(Input!T103,'Tipo de Descuento'!$B$3:$C$8,2,0),0))</f>
        <v/>
      </c>
      <c r="AL86" s="6" t="str">
        <f>IF(Input!BA103=0,"",+Input!U103)</f>
        <v/>
      </c>
      <c r="AM86" s="6"/>
      <c r="AN86" s="6"/>
      <c r="AO86" s="6"/>
      <c r="AP86" s="7" t="str">
        <f>IF(Input!$BA$22=0,"",+Input!V103)</f>
        <v/>
      </c>
      <c r="AQ86" s="7" t="str">
        <f>IF(Input!$BA$22=0,"",+Input!W103)</f>
        <v/>
      </c>
      <c r="AR86" s="7" t="str">
        <f>IF(Input!$BA$22=0,"",+Input!X103)</f>
        <v/>
      </c>
      <c r="AS86" s="7" t="str">
        <f>IF(Input!$BA$22=0,"",+Input!Y103)</f>
        <v/>
      </c>
      <c r="AT86" s="7" t="str">
        <f>IF(Input!$BA$22=0,"",+Input!Z103)</f>
        <v/>
      </c>
    </row>
    <row r="87" spans="1:46" ht="15.75" customHeight="1">
      <c r="A87" s="6" t="str">
        <f>IF(Input!BA104=0,"",+Input!$BQ$18)</f>
        <v/>
      </c>
      <c r="B87" s="6" t="str">
        <f>IF(Input!BA104=0,"",IFERROR(VLOOKUP(Input!$C$8,Cliente!$B$3:$C$822,2,0),0))</f>
        <v/>
      </c>
      <c r="C87" s="6" t="str">
        <f>IF(Input!BA104=0,"",IFERROR(VLOOKUP(Input!$C$7,Anunciante!$B$3:$C$364,2,0),0))</f>
        <v/>
      </c>
      <c r="D87" s="6" t="str">
        <f>IF(Input!BA104=0,"",IFERROR(VLOOKUP(Input!$C$9,Producto!$B$3:$C$200,2,0),0))</f>
        <v/>
      </c>
      <c r="E87" s="10" t="str">
        <f>IF(Input!BA104=0,"",IFERROR(VLOOKUP(Input!$C$10,Campaña!$B$3:$C$32,2,0),0))</f>
        <v/>
      </c>
      <c r="F87" t="str">
        <f>IF(Input!BA104=0,"",+Input!$C$11)</f>
        <v/>
      </c>
      <c r="G87" s="6" t="str">
        <f>IF(Input!BA104=0,"",+Input!$C$12)</f>
        <v/>
      </c>
      <c r="H87" t="str">
        <f>IF(Input!BA104=0,"",IFERROR(VLOOKUP(Input!$G$7,TipoMedio!$B$3:$C$30,2,0),0))</f>
        <v/>
      </c>
      <c r="I87" s="37" t="str">
        <f>IF(Input!BA104=0,"",+Input!$G$8)</f>
        <v/>
      </c>
      <c r="J87" s="37" t="str">
        <f>IF(Input!BA104=0,"",+Input!$G$9)</f>
        <v/>
      </c>
      <c r="K87" s="37" t="str">
        <f>IF(Input!BA104=0,"",+Input!$G$10)</f>
        <v/>
      </c>
      <c r="L87" s="5" t="str">
        <f>IF(Input!BA104=0,"",IFERROR(VLOOKUP(Input!$G$11,'Condicion de Pago'!$B$3:$C$20,2,0),0))</f>
        <v/>
      </c>
      <c r="M87" s="5" t="str">
        <f>IF(Input!BA104=0,"",+Input!$G$13)</f>
        <v/>
      </c>
      <c r="N87" s="5" t="str">
        <f>IF(Input!BA104=0,"",IFERROR(VLOOKUP(Input!$G$12,Moneda!$B$3:$C$7,2,0),0))</f>
        <v/>
      </c>
      <c r="O87" s="8" t="str">
        <f>IF(Input!BA104=0,"",+Input!$C$14)</f>
        <v/>
      </c>
      <c r="P87" s="5" t="str">
        <f>IF(Input!BA104=0,"",+Input!#REF!)</f>
        <v/>
      </c>
      <c r="Q87" s="5" t="str">
        <f>IF(Input!BA104=0,"",+Input!$C$16)</f>
        <v/>
      </c>
      <c r="R87" s="6" t="str">
        <f>IF(Input!BA104=0,"",IFERROR(VLOOKUP(Input!B104,Medio!$A$3:$D$1600,3,0),0))</f>
        <v/>
      </c>
      <c r="S87" s="6" t="str">
        <f>IF(Input!BA104=0,"",IFERROR(INDEX(Proveedor!$B$3:$B$2036, MATCH(Input!C104,Proveedor!$C$3:$C$2036,0)),0))</f>
        <v/>
      </c>
      <c r="T87" s="6" t="str">
        <f>IF(Input!BA104=0,"",IFERROR(INDEX(Programas!$B$3:$B$150, MATCH(Input!D104,Programas!$C$3:$C$150,0)),0))</f>
        <v/>
      </c>
      <c r="U87" s="9"/>
      <c r="V87" s="6" t="str">
        <f>IF(Input!BA104=0,"",+Input!D104)</f>
        <v/>
      </c>
      <c r="W87" s="6" t="str">
        <f>IF(Input!BA104=0,"",+Input!E104)</f>
        <v/>
      </c>
      <c r="X87" s="6" t="str">
        <f>IF(Input!BA104=0,"",+Input!F104)</f>
        <v/>
      </c>
      <c r="Y87" s="6"/>
      <c r="Z87" s="6" t="str">
        <f>IF(Input!BA104=0,"",+Input!G104)</f>
        <v/>
      </c>
      <c r="AA87" s="6" t="str">
        <f>IF(Input!BA104=0,"",+Input!I104)</f>
        <v/>
      </c>
      <c r="AB87" s="9" t="str">
        <f>IF(Input!BA104=0,"",+Input!K104)</f>
        <v/>
      </c>
      <c r="AC87" s="6" t="str">
        <f>IF(Input!BA104=0,"",IFERROR(VLOOKUP(Input!L104,'Tipo de Descuento'!$B$3:$C$8,2,0),0))</f>
        <v/>
      </c>
      <c r="AD87" s="6" t="str">
        <f>IF(Input!BA104=0,"",+Input!M104)</f>
        <v/>
      </c>
      <c r="AE87" s="6" t="str">
        <f>IF(Input!BA104=0,"",IFERROR(VLOOKUP(Input!N104,'Tipo de Descuento'!$B$3:$C$8,2,0),0))</f>
        <v/>
      </c>
      <c r="AF87" s="6" t="str">
        <f>IF(Input!BA104=0,"",+Input!O104)</f>
        <v/>
      </c>
      <c r="AG87" s="6" t="str">
        <f>IF(Input!BA104=0,"",IFERROR(VLOOKUP(Input!P104,'Tipo de Descuento'!$B$3:$C$8,2,0),0))</f>
        <v/>
      </c>
      <c r="AH87" s="6" t="str">
        <f>IF(Input!BA104=0,"",+Input!Q104)</f>
        <v/>
      </c>
      <c r="AI87" s="6" t="str">
        <f>IF(Input!BA104=0,"",IFERROR(VLOOKUP(Input!R104,'Tipo de Descuento'!$B$3:$C$8,2,0),0))</f>
        <v/>
      </c>
      <c r="AJ87" s="6" t="str">
        <f>IF(Input!BA104=0,"",+Input!S104)</f>
        <v/>
      </c>
      <c r="AK87" s="6" t="str">
        <f>IF(Input!BA104=0,"",IFERROR(VLOOKUP(Input!T104,'Tipo de Descuento'!$B$3:$C$8,2,0),0))</f>
        <v/>
      </c>
      <c r="AL87" s="6" t="str">
        <f>IF(Input!BA104=0,"",+Input!U104)</f>
        <v/>
      </c>
      <c r="AM87" s="6"/>
      <c r="AN87" s="6"/>
      <c r="AO87" s="6"/>
      <c r="AP87" s="7" t="str">
        <f>IF(Input!$BA$22=0,"",+Input!V104)</f>
        <v/>
      </c>
      <c r="AQ87" s="7" t="str">
        <f>IF(Input!$BA$22=0,"",+Input!W104)</f>
        <v/>
      </c>
      <c r="AR87" s="7" t="str">
        <f>IF(Input!$BA$22=0,"",+Input!X104)</f>
        <v/>
      </c>
      <c r="AS87" s="7" t="str">
        <f>IF(Input!$BA$22=0,"",+Input!Y104)</f>
        <v/>
      </c>
      <c r="AT87" s="7" t="str">
        <f>IF(Input!$BA$22=0,"",+Input!Z104)</f>
        <v/>
      </c>
    </row>
    <row r="88" spans="1:46" ht="15.75" customHeight="1">
      <c r="A88" s="6" t="str">
        <f>IF(Input!BA105=0,"",+Input!$BQ$18)</f>
        <v/>
      </c>
      <c r="B88" s="6" t="str">
        <f>IF(Input!BA105=0,"",IFERROR(VLOOKUP(Input!$C$8,Cliente!$B$3:$C$822,2,0),0))</f>
        <v/>
      </c>
      <c r="C88" s="6" t="str">
        <f>IF(Input!BA105=0,"",IFERROR(VLOOKUP(Input!$C$7,Anunciante!$B$3:$C$364,2,0),0))</f>
        <v/>
      </c>
      <c r="D88" s="6" t="str">
        <f>IF(Input!BA105=0,"",IFERROR(VLOOKUP(Input!$C$9,Producto!$B$3:$C$200,2,0),0))</f>
        <v/>
      </c>
      <c r="E88" s="10" t="str">
        <f>IF(Input!BA105=0,"",IFERROR(VLOOKUP(Input!$C$10,Campaña!$B$3:$C$32,2,0),0))</f>
        <v/>
      </c>
      <c r="F88" t="str">
        <f>IF(Input!BA105=0,"",+Input!$C$11)</f>
        <v/>
      </c>
      <c r="G88" s="6" t="str">
        <f>IF(Input!BA105=0,"",+Input!$C$12)</f>
        <v/>
      </c>
      <c r="H88" t="str">
        <f>IF(Input!BA105=0,"",IFERROR(VLOOKUP(Input!$G$7,TipoMedio!$B$3:$C$30,2,0),0))</f>
        <v/>
      </c>
      <c r="I88" s="37" t="str">
        <f>IF(Input!BA105=0,"",+Input!$G$8)</f>
        <v/>
      </c>
      <c r="J88" s="37" t="str">
        <f>IF(Input!BA105=0,"",+Input!$G$9)</f>
        <v/>
      </c>
      <c r="K88" s="37" t="str">
        <f>IF(Input!BA105=0,"",+Input!$G$10)</f>
        <v/>
      </c>
      <c r="L88" s="5" t="str">
        <f>IF(Input!BA105=0,"",IFERROR(VLOOKUP(Input!$G$11,'Condicion de Pago'!$B$3:$C$20,2,0),0))</f>
        <v/>
      </c>
      <c r="M88" s="5" t="str">
        <f>IF(Input!BA105=0,"",+Input!$G$13)</f>
        <v/>
      </c>
      <c r="N88" s="5" t="str">
        <f>IF(Input!BA105=0,"",IFERROR(VLOOKUP(Input!$G$12,Moneda!$B$3:$C$7,2,0),0))</f>
        <v/>
      </c>
      <c r="O88" s="8" t="str">
        <f>IF(Input!BA105=0,"",+Input!$C$14)</f>
        <v/>
      </c>
      <c r="P88" s="5" t="str">
        <f>IF(Input!BA105=0,"",+Input!#REF!)</f>
        <v/>
      </c>
      <c r="Q88" s="5" t="str">
        <f>IF(Input!BA105=0,"",+Input!$C$16)</f>
        <v/>
      </c>
      <c r="R88" s="6" t="str">
        <f>IF(Input!BA105=0,"",IFERROR(VLOOKUP(Input!B105,Medio!$A$3:$D$1600,3,0),0))</f>
        <v/>
      </c>
      <c r="S88" s="6" t="str">
        <f>IF(Input!BA105=0,"",IFERROR(INDEX(Proveedor!$B$3:$B$2036, MATCH(Input!C105,Proveedor!$C$3:$C$2036,0)),0))</f>
        <v/>
      </c>
      <c r="T88" s="6" t="str">
        <f>IF(Input!BA105=0,"",IFERROR(INDEX(Programas!$B$3:$B$150, MATCH(Input!D105,Programas!$C$3:$C$150,0)),0))</f>
        <v/>
      </c>
      <c r="U88" s="9"/>
      <c r="V88" s="6" t="str">
        <f>IF(Input!BA105=0,"",+Input!D105)</f>
        <v/>
      </c>
      <c r="W88" s="6" t="str">
        <f>IF(Input!BA105=0,"",+Input!E105)</f>
        <v/>
      </c>
      <c r="X88" s="6" t="str">
        <f>IF(Input!BA105=0,"",+Input!F105)</f>
        <v/>
      </c>
      <c r="Y88" s="6"/>
      <c r="Z88" s="6" t="str">
        <f>IF(Input!BA105=0,"",+Input!G105)</f>
        <v/>
      </c>
      <c r="AA88" s="6" t="str">
        <f>IF(Input!BA105=0,"",+Input!I105)</f>
        <v/>
      </c>
      <c r="AB88" s="9" t="str">
        <f>IF(Input!BA105=0,"",+Input!K105)</f>
        <v/>
      </c>
      <c r="AC88" s="6" t="str">
        <f>IF(Input!BA105=0,"",IFERROR(VLOOKUP(Input!L105,'Tipo de Descuento'!$B$3:$C$8,2,0),0))</f>
        <v/>
      </c>
      <c r="AD88" s="6" t="str">
        <f>IF(Input!BA105=0,"",+Input!M105)</f>
        <v/>
      </c>
      <c r="AE88" s="6" t="str">
        <f>IF(Input!BA105=0,"",IFERROR(VLOOKUP(Input!N105,'Tipo de Descuento'!$B$3:$C$8,2,0),0))</f>
        <v/>
      </c>
      <c r="AF88" s="6" t="str">
        <f>IF(Input!BA105=0,"",+Input!O105)</f>
        <v/>
      </c>
      <c r="AG88" s="6" t="str">
        <f>IF(Input!BA105=0,"",IFERROR(VLOOKUP(Input!P105,'Tipo de Descuento'!$B$3:$C$8,2,0),0))</f>
        <v/>
      </c>
      <c r="AH88" s="6" t="str">
        <f>IF(Input!BA105=0,"",+Input!Q105)</f>
        <v/>
      </c>
      <c r="AI88" s="6" t="str">
        <f>IF(Input!BA105=0,"",IFERROR(VLOOKUP(Input!R105,'Tipo de Descuento'!$B$3:$C$8,2,0),0))</f>
        <v/>
      </c>
      <c r="AJ88" s="6" t="str">
        <f>IF(Input!BA105=0,"",+Input!S105)</f>
        <v/>
      </c>
      <c r="AK88" s="6" t="str">
        <f>IF(Input!BA105=0,"",IFERROR(VLOOKUP(Input!T105,'Tipo de Descuento'!$B$3:$C$8,2,0),0))</f>
        <v/>
      </c>
      <c r="AL88" s="6" t="str">
        <f>IF(Input!BA105=0,"",+Input!U105)</f>
        <v/>
      </c>
      <c r="AM88" s="6"/>
      <c r="AN88" s="6"/>
      <c r="AO88" s="6"/>
      <c r="AP88" s="7" t="str">
        <f>IF(Input!$BA$22=0,"",+Input!V105)</f>
        <v/>
      </c>
      <c r="AQ88" s="7" t="str">
        <f>IF(Input!$BA$22=0,"",+Input!W105)</f>
        <v/>
      </c>
      <c r="AR88" s="7" t="str">
        <f>IF(Input!$BA$22=0,"",+Input!X105)</f>
        <v/>
      </c>
      <c r="AS88" s="7" t="str">
        <f>IF(Input!$BA$22=0,"",+Input!Y105)</f>
        <v/>
      </c>
      <c r="AT88" s="7" t="str">
        <f>IF(Input!$BA$22=0,"",+Input!Z105)</f>
        <v/>
      </c>
    </row>
    <row r="89" spans="1:46" ht="15.75" customHeight="1">
      <c r="A89" s="6" t="str">
        <f>IF(Input!BA106=0,"",+Input!$BQ$18)</f>
        <v/>
      </c>
      <c r="B89" s="6" t="str">
        <f>IF(Input!BA106=0,"",IFERROR(VLOOKUP(Input!$C$8,Cliente!$B$3:$C$822,2,0),0))</f>
        <v/>
      </c>
      <c r="C89" s="6" t="str">
        <f>IF(Input!BA106=0,"",IFERROR(VLOOKUP(Input!$C$7,Anunciante!$B$3:$C$364,2,0),0))</f>
        <v/>
      </c>
      <c r="D89" s="6" t="str">
        <f>IF(Input!BA106=0,"",IFERROR(VLOOKUP(Input!$C$9,Producto!$B$3:$C$200,2,0),0))</f>
        <v/>
      </c>
      <c r="E89" s="10" t="str">
        <f>IF(Input!BA106=0,"",IFERROR(VLOOKUP(Input!$C$10,Campaña!$B$3:$C$32,2,0),0))</f>
        <v/>
      </c>
      <c r="F89" t="str">
        <f>IF(Input!BA106=0,"",+Input!$C$11)</f>
        <v/>
      </c>
      <c r="G89" s="6" t="str">
        <f>IF(Input!BA106=0,"",+Input!$C$12)</f>
        <v/>
      </c>
      <c r="H89" t="str">
        <f>IF(Input!BA106=0,"",IFERROR(VLOOKUP(Input!$G$7,TipoMedio!$B$3:$C$30,2,0),0))</f>
        <v/>
      </c>
      <c r="I89" s="37" t="str">
        <f>IF(Input!BA106=0,"",+Input!$G$8)</f>
        <v/>
      </c>
      <c r="J89" s="37" t="str">
        <f>IF(Input!BA106=0,"",+Input!$G$9)</f>
        <v/>
      </c>
      <c r="K89" s="37" t="str">
        <f>IF(Input!BA106=0,"",+Input!$G$10)</f>
        <v/>
      </c>
      <c r="L89" s="5" t="str">
        <f>IF(Input!BA106=0,"",IFERROR(VLOOKUP(Input!$G$11,'Condicion de Pago'!$B$3:$C$20,2,0),0))</f>
        <v/>
      </c>
      <c r="M89" s="5" t="str">
        <f>IF(Input!BA106=0,"",+Input!$G$13)</f>
        <v/>
      </c>
      <c r="N89" s="5" t="str">
        <f>IF(Input!BA106=0,"",IFERROR(VLOOKUP(Input!$G$12,Moneda!$B$3:$C$7,2,0),0))</f>
        <v/>
      </c>
      <c r="O89" s="8" t="str">
        <f>IF(Input!BA106=0,"",+Input!$C$14)</f>
        <v/>
      </c>
      <c r="P89" s="5" t="str">
        <f>IF(Input!BA106=0,"",+Input!#REF!)</f>
        <v/>
      </c>
      <c r="Q89" s="5" t="str">
        <f>IF(Input!BA106=0,"",+Input!$C$16)</f>
        <v/>
      </c>
      <c r="R89" s="6" t="str">
        <f>IF(Input!BA106=0,"",IFERROR(VLOOKUP(Input!B106,Medio!$A$3:$D$1600,3,0),0))</f>
        <v/>
      </c>
      <c r="S89" s="6" t="str">
        <f>IF(Input!BA106=0,"",IFERROR(INDEX(Proveedor!$B$3:$B$2036, MATCH(Input!C106,Proveedor!$C$3:$C$2036,0)),0))</f>
        <v/>
      </c>
      <c r="T89" s="6" t="str">
        <f>IF(Input!BA106=0,"",IFERROR(INDEX(Programas!$B$3:$B$150, MATCH(Input!D106,Programas!$C$3:$C$150,0)),0))</f>
        <v/>
      </c>
      <c r="U89" s="9"/>
      <c r="V89" s="6" t="str">
        <f>IF(Input!BA106=0,"",+Input!D106)</f>
        <v/>
      </c>
      <c r="W89" s="6" t="str">
        <f>IF(Input!BA106=0,"",+Input!E106)</f>
        <v/>
      </c>
      <c r="X89" s="6" t="str">
        <f>IF(Input!BA106=0,"",+Input!F106)</f>
        <v/>
      </c>
      <c r="Y89" s="6"/>
      <c r="Z89" s="6" t="str">
        <f>IF(Input!BA106=0,"",+Input!G106)</f>
        <v/>
      </c>
      <c r="AA89" s="6" t="str">
        <f>IF(Input!BA106=0,"",+Input!I106)</f>
        <v/>
      </c>
      <c r="AB89" s="9" t="str">
        <f>IF(Input!BA106=0,"",+Input!K106)</f>
        <v/>
      </c>
      <c r="AC89" s="6" t="str">
        <f>IF(Input!BA106=0,"",IFERROR(VLOOKUP(Input!L106,'Tipo de Descuento'!$B$3:$C$8,2,0),0))</f>
        <v/>
      </c>
      <c r="AD89" s="6" t="str">
        <f>IF(Input!BA106=0,"",+Input!M106)</f>
        <v/>
      </c>
      <c r="AE89" s="6" t="str">
        <f>IF(Input!BA106=0,"",IFERROR(VLOOKUP(Input!N106,'Tipo de Descuento'!$B$3:$C$8,2,0),0))</f>
        <v/>
      </c>
      <c r="AF89" s="6" t="str">
        <f>IF(Input!BA106=0,"",+Input!O106)</f>
        <v/>
      </c>
      <c r="AG89" s="6" t="str">
        <f>IF(Input!BA106=0,"",IFERROR(VLOOKUP(Input!P106,'Tipo de Descuento'!$B$3:$C$8,2,0),0))</f>
        <v/>
      </c>
      <c r="AH89" s="6" t="str">
        <f>IF(Input!BA106=0,"",+Input!Q106)</f>
        <v/>
      </c>
      <c r="AI89" s="6" t="str">
        <f>IF(Input!BA106=0,"",IFERROR(VLOOKUP(Input!R106,'Tipo de Descuento'!$B$3:$C$8,2,0),0))</f>
        <v/>
      </c>
      <c r="AJ89" s="6" t="str">
        <f>IF(Input!BA106=0,"",+Input!S106)</f>
        <v/>
      </c>
      <c r="AK89" s="6" t="str">
        <f>IF(Input!BA106=0,"",IFERROR(VLOOKUP(Input!T106,'Tipo de Descuento'!$B$3:$C$8,2,0),0))</f>
        <v/>
      </c>
      <c r="AL89" s="6" t="str">
        <f>IF(Input!BA106=0,"",+Input!U106)</f>
        <v/>
      </c>
      <c r="AM89" s="6"/>
      <c r="AN89" s="6"/>
      <c r="AO89" s="6"/>
      <c r="AP89" s="7" t="str">
        <f>IF(Input!$BA$22=0,"",+Input!V106)</f>
        <v/>
      </c>
      <c r="AQ89" s="7" t="str">
        <f>IF(Input!$BA$22=0,"",+Input!W106)</f>
        <v/>
      </c>
      <c r="AR89" s="7" t="str">
        <f>IF(Input!$BA$22=0,"",+Input!X106)</f>
        <v/>
      </c>
      <c r="AS89" s="7" t="str">
        <f>IF(Input!$BA$22=0,"",+Input!Y106)</f>
        <v/>
      </c>
      <c r="AT89" s="7" t="str">
        <f>IF(Input!$BA$22=0,"",+Input!Z106)</f>
        <v/>
      </c>
    </row>
    <row r="90" spans="1:46" ht="15.75" customHeight="1">
      <c r="A90" s="6" t="str">
        <f>IF(Input!BA107=0,"",+Input!$BQ$18)</f>
        <v/>
      </c>
      <c r="B90" s="6" t="str">
        <f>IF(Input!BA107=0,"",IFERROR(VLOOKUP(Input!$C$8,Cliente!$B$3:$C$822,2,0),0))</f>
        <v/>
      </c>
      <c r="C90" s="6" t="str">
        <f>IF(Input!BA107=0,"",IFERROR(VLOOKUP(Input!$C$7,Anunciante!$B$3:$C$364,2,0),0))</f>
        <v/>
      </c>
      <c r="D90" s="6" t="str">
        <f>IF(Input!BA107=0,"",IFERROR(VLOOKUP(Input!$C$9,Producto!$B$3:$C$200,2,0),0))</f>
        <v/>
      </c>
      <c r="E90" s="10" t="str">
        <f>IF(Input!BA107=0,"",IFERROR(VLOOKUP(Input!$C$10,Campaña!$B$3:$C$32,2,0),0))</f>
        <v/>
      </c>
      <c r="F90" t="str">
        <f>IF(Input!BA107=0,"",+Input!$C$11)</f>
        <v/>
      </c>
      <c r="G90" s="6" t="str">
        <f>IF(Input!BA107=0,"",+Input!$C$12)</f>
        <v/>
      </c>
      <c r="H90" t="str">
        <f>IF(Input!BA107=0,"",IFERROR(VLOOKUP(Input!$G$7,TipoMedio!$B$3:$C$30,2,0),0))</f>
        <v/>
      </c>
      <c r="I90" s="37" t="str">
        <f>IF(Input!BA107=0,"",+Input!$G$8)</f>
        <v/>
      </c>
      <c r="J90" s="37" t="str">
        <f>IF(Input!BA107=0,"",+Input!$G$9)</f>
        <v/>
      </c>
      <c r="K90" s="37" t="str">
        <f>IF(Input!BA107=0,"",+Input!$G$10)</f>
        <v/>
      </c>
      <c r="L90" s="5" t="str">
        <f>IF(Input!BA107=0,"",IFERROR(VLOOKUP(Input!$G$11,'Condicion de Pago'!$B$3:$C$20,2,0),0))</f>
        <v/>
      </c>
      <c r="M90" s="5" t="str">
        <f>IF(Input!BA107=0,"",+Input!$G$13)</f>
        <v/>
      </c>
      <c r="N90" s="5" t="str">
        <f>IF(Input!BA107=0,"",IFERROR(VLOOKUP(Input!$G$12,Moneda!$B$3:$C$7,2,0),0))</f>
        <v/>
      </c>
      <c r="O90" s="8" t="str">
        <f>IF(Input!BA107=0,"",+Input!$C$14)</f>
        <v/>
      </c>
      <c r="P90" s="5" t="str">
        <f>IF(Input!BA107=0,"",+Input!#REF!)</f>
        <v/>
      </c>
      <c r="Q90" s="5" t="str">
        <f>IF(Input!BA107=0,"",+Input!$C$16)</f>
        <v/>
      </c>
      <c r="R90" s="6" t="str">
        <f>IF(Input!BA107=0,"",IFERROR(VLOOKUP(Input!B107,Medio!$A$3:$D$1600,3,0),0))</f>
        <v/>
      </c>
      <c r="S90" s="6" t="str">
        <f>IF(Input!BA107=0,"",IFERROR(INDEX(Proveedor!$B$3:$B$2036, MATCH(Input!C107,Proveedor!$C$3:$C$2036,0)),0))</f>
        <v/>
      </c>
      <c r="T90" s="6" t="str">
        <f>IF(Input!BA107=0,"",IFERROR(INDEX(Programas!$B$3:$B$150, MATCH(Input!D107,Programas!$C$3:$C$150,0)),0))</f>
        <v/>
      </c>
      <c r="U90" s="9"/>
      <c r="V90" s="6" t="str">
        <f>IF(Input!BA107=0,"",+Input!D107)</f>
        <v/>
      </c>
      <c r="W90" s="6" t="str">
        <f>IF(Input!BA107=0,"",+Input!E107)</f>
        <v/>
      </c>
      <c r="X90" s="6" t="str">
        <f>IF(Input!BA107=0,"",+Input!F107)</f>
        <v/>
      </c>
      <c r="Y90" s="6"/>
      <c r="Z90" s="6" t="str">
        <f>IF(Input!BA107=0,"",+Input!G107)</f>
        <v/>
      </c>
      <c r="AA90" s="6" t="str">
        <f>IF(Input!BA107=0,"",+Input!I107)</f>
        <v/>
      </c>
      <c r="AB90" s="9" t="str">
        <f>IF(Input!BA107=0,"",+Input!K107)</f>
        <v/>
      </c>
      <c r="AC90" s="6" t="str">
        <f>IF(Input!BA107=0,"",IFERROR(VLOOKUP(Input!L107,'Tipo de Descuento'!$B$3:$C$8,2,0),0))</f>
        <v/>
      </c>
      <c r="AD90" s="6" t="str">
        <f>IF(Input!BA107=0,"",+Input!M107)</f>
        <v/>
      </c>
      <c r="AE90" s="6" t="str">
        <f>IF(Input!BA107=0,"",IFERROR(VLOOKUP(Input!N107,'Tipo de Descuento'!$B$3:$C$8,2,0),0))</f>
        <v/>
      </c>
      <c r="AF90" s="6" t="str">
        <f>IF(Input!BA107=0,"",+Input!O107)</f>
        <v/>
      </c>
      <c r="AG90" s="6" t="str">
        <f>IF(Input!BA107=0,"",IFERROR(VLOOKUP(Input!P107,'Tipo de Descuento'!$B$3:$C$8,2,0),0))</f>
        <v/>
      </c>
      <c r="AH90" s="6" t="str">
        <f>IF(Input!BA107=0,"",+Input!Q107)</f>
        <v/>
      </c>
      <c r="AI90" s="6" t="str">
        <f>IF(Input!BA107=0,"",IFERROR(VLOOKUP(Input!R107,'Tipo de Descuento'!$B$3:$C$8,2,0),0))</f>
        <v/>
      </c>
      <c r="AJ90" s="6" t="str">
        <f>IF(Input!BA107=0,"",+Input!S107)</f>
        <v/>
      </c>
      <c r="AK90" s="6" t="str">
        <f>IF(Input!BA107=0,"",IFERROR(VLOOKUP(Input!T107,'Tipo de Descuento'!$B$3:$C$8,2,0),0))</f>
        <v/>
      </c>
      <c r="AL90" s="6" t="str">
        <f>IF(Input!BA107=0,"",+Input!U107)</f>
        <v/>
      </c>
      <c r="AM90" s="6"/>
      <c r="AN90" s="6"/>
      <c r="AO90" s="6"/>
      <c r="AP90" s="7" t="str">
        <f>IF(Input!$BA$22=0,"",+Input!V107)</f>
        <v/>
      </c>
      <c r="AQ90" s="7" t="str">
        <f>IF(Input!$BA$22=0,"",+Input!W107)</f>
        <v/>
      </c>
      <c r="AR90" s="7" t="str">
        <f>IF(Input!$BA$22=0,"",+Input!X107)</f>
        <v/>
      </c>
      <c r="AS90" s="7" t="str">
        <f>IF(Input!$BA$22=0,"",+Input!Y107)</f>
        <v/>
      </c>
      <c r="AT90" s="7" t="str">
        <f>IF(Input!$BA$22=0,"",+Input!Z107)</f>
        <v/>
      </c>
    </row>
    <row r="91" spans="1:46" ht="15.75" customHeight="1">
      <c r="A91" s="6" t="str">
        <f>IF(Input!BA108=0,"",+Input!$BQ$18)</f>
        <v/>
      </c>
      <c r="B91" s="6" t="str">
        <f>IF(Input!BA108=0,"",IFERROR(VLOOKUP(Input!$C$8,Cliente!$B$3:$C$822,2,0),0))</f>
        <v/>
      </c>
      <c r="C91" s="6" t="str">
        <f>IF(Input!BA108=0,"",IFERROR(VLOOKUP(Input!$C$7,Anunciante!$B$3:$C$364,2,0),0))</f>
        <v/>
      </c>
      <c r="D91" s="6" t="str">
        <f>IF(Input!BA108=0,"",IFERROR(VLOOKUP(Input!$C$9,Producto!$B$3:$C$200,2,0),0))</f>
        <v/>
      </c>
      <c r="E91" s="10" t="str">
        <f>IF(Input!BA108=0,"",IFERROR(VLOOKUP(Input!$C$10,Campaña!$B$3:$C$32,2,0),0))</f>
        <v/>
      </c>
      <c r="F91" t="str">
        <f>IF(Input!BA108=0,"",+Input!$C$11)</f>
        <v/>
      </c>
      <c r="G91" s="6" t="str">
        <f>IF(Input!BA108=0,"",+Input!$C$12)</f>
        <v/>
      </c>
      <c r="H91" t="str">
        <f>IF(Input!BA108=0,"",IFERROR(VLOOKUP(Input!$G$7,TipoMedio!$B$3:$C$30,2,0),0))</f>
        <v/>
      </c>
      <c r="I91" s="37" t="str">
        <f>IF(Input!BA108=0,"",+Input!$G$8)</f>
        <v/>
      </c>
      <c r="J91" s="37" t="str">
        <f>IF(Input!BA108=0,"",+Input!$G$9)</f>
        <v/>
      </c>
      <c r="K91" s="37" t="str">
        <f>IF(Input!BA108=0,"",+Input!$G$10)</f>
        <v/>
      </c>
      <c r="L91" s="5" t="str">
        <f>IF(Input!BA108=0,"",IFERROR(VLOOKUP(Input!$G$11,'Condicion de Pago'!$B$3:$C$20,2,0),0))</f>
        <v/>
      </c>
      <c r="M91" s="5" t="str">
        <f>IF(Input!BA108=0,"",+Input!$G$13)</f>
        <v/>
      </c>
      <c r="N91" s="5" t="str">
        <f>IF(Input!BA108=0,"",IFERROR(VLOOKUP(Input!$G$12,Moneda!$B$3:$C$7,2,0),0))</f>
        <v/>
      </c>
      <c r="O91" s="8" t="str">
        <f>IF(Input!BA108=0,"",+Input!$C$14)</f>
        <v/>
      </c>
      <c r="P91" s="5" t="str">
        <f>IF(Input!BA108=0,"",+Input!#REF!)</f>
        <v/>
      </c>
      <c r="Q91" s="5" t="str">
        <f>IF(Input!BA108=0,"",+Input!$C$16)</f>
        <v/>
      </c>
      <c r="R91" s="6" t="str">
        <f>IF(Input!BA108=0,"",IFERROR(VLOOKUP(Input!B108,Medio!$A$3:$D$1600,3,0),0))</f>
        <v/>
      </c>
      <c r="S91" s="6" t="str">
        <f>IF(Input!BA108=0,"",IFERROR(INDEX(Proveedor!$B$3:$B$2036, MATCH(Input!C108,Proveedor!$C$3:$C$2036,0)),0))</f>
        <v/>
      </c>
      <c r="T91" s="6" t="str">
        <f>IF(Input!BA108=0,"",IFERROR(INDEX(Programas!$B$3:$B$150, MATCH(Input!D108,Programas!$C$3:$C$150,0)),0))</f>
        <v/>
      </c>
      <c r="U91" s="9"/>
      <c r="V91" s="6" t="str">
        <f>IF(Input!BA108=0,"",+Input!D108)</f>
        <v/>
      </c>
      <c r="W91" s="6" t="str">
        <f>IF(Input!BA108=0,"",+Input!E108)</f>
        <v/>
      </c>
      <c r="X91" s="6" t="str">
        <f>IF(Input!BA108=0,"",+Input!F108)</f>
        <v/>
      </c>
      <c r="Y91" s="6"/>
      <c r="Z91" s="6" t="str">
        <f>IF(Input!BA108=0,"",+Input!G108)</f>
        <v/>
      </c>
      <c r="AA91" s="6" t="str">
        <f>IF(Input!BA108=0,"",+Input!I108)</f>
        <v/>
      </c>
      <c r="AB91" s="9" t="str">
        <f>IF(Input!BA108=0,"",+Input!K108)</f>
        <v/>
      </c>
      <c r="AC91" s="6" t="str">
        <f>IF(Input!BA108=0,"",IFERROR(VLOOKUP(Input!L108,'Tipo de Descuento'!$B$3:$C$8,2,0),0))</f>
        <v/>
      </c>
      <c r="AD91" s="6" t="str">
        <f>IF(Input!BA108=0,"",+Input!M108)</f>
        <v/>
      </c>
      <c r="AE91" s="6" t="str">
        <f>IF(Input!BA108=0,"",IFERROR(VLOOKUP(Input!N108,'Tipo de Descuento'!$B$3:$C$8,2,0),0))</f>
        <v/>
      </c>
      <c r="AF91" s="6" t="str">
        <f>IF(Input!BA108=0,"",+Input!O108)</f>
        <v/>
      </c>
      <c r="AG91" s="6" t="str">
        <f>IF(Input!BA108=0,"",IFERROR(VLOOKUP(Input!P108,'Tipo de Descuento'!$B$3:$C$8,2,0),0))</f>
        <v/>
      </c>
      <c r="AH91" s="6" t="str">
        <f>IF(Input!BA108=0,"",+Input!Q108)</f>
        <v/>
      </c>
      <c r="AI91" s="6" t="str">
        <f>IF(Input!BA108=0,"",IFERROR(VLOOKUP(Input!R108,'Tipo de Descuento'!$B$3:$C$8,2,0),0))</f>
        <v/>
      </c>
      <c r="AJ91" s="6" t="str">
        <f>IF(Input!BA108=0,"",+Input!S108)</f>
        <v/>
      </c>
      <c r="AK91" s="6" t="str">
        <f>IF(Input!BA108=0,"",IFERROR(VLOOKUP(Input!T108,'Tipo de Descuento'!$B$3:$C$8,2,0),0))</f>
        <v/>
      </c>
      <c r="AL91" s="6" t="str">
        <f>IF(Input!BA108=0,"",+Input!U108)</f>
        <v/>
      </c>
      <c r="AM91" s="6"/>
      <c r="AN91" s="6"/>
      <c r="AO91" s="6"/>
      <c r="AP91" s="7" t="str">
        <f>IF(Input!$BA$22=0,"",+Input!V108)</f>
        <v/>
      </c>
      <c r="AQ91" s="7" t="str">
        <f>IF(Input!$BA$22=0,"",+Input!W108)</f>
        <v/>
      </c>
      <c r="AR91" s="7" t="str">
        <f>IF(Input!$BA$22=0,"",+Input!X108)</f>
        <v/>
      </c>
      <c r="AS91" s="7" t="str">
        <f>IF(Input!$BA$22=0,"",+Input!Y108)</f>
        <v/>
      </c>
      <c r="AT91" s="7" t="str">
        <f>IF(Input!$BA$22=0,"",+Input!Z108)</f>
        <v/>
      </c>
    </row>
    <row r="92" spans="1:46" ht="15.75" customHeight="1">
      <c r="A92" s="6" t="str">
        <f>IF(Input!BA109=0,"",+Input!$BQ$18)</f>
        <v/>
      </c>
      <c r="B92" s="6" t="str">
        <f>IF(Input!BA109=0,"",IFERROR(VLOOKUP(Input!$C$8,Cliente!$B$3:$C$822,2,0),0))</f>
        <v/>
      </c>
      <c r="C92" s="6" t="str">
        <f>IF(Input!BA109=0,"",IFERROR(VLOOKUP(Input!$C$7,Anunciante!$B$3:$C$364,2,0),0))</f>
        <v/>
      </c>
      <c r="D92" s="6" t="str">
        <f>IF(Input!BA109=0,"",IFERROR(VLOOKUP(Input!$C$9,Producto!$B$3:$C$200,2,0),0))</f>
        <v/>
      </c>
      <c r="E92" s="10" t="str">
        <f>IF(Input!BA109=0,"",IFERROR(VLOOKUP(Input!$C$10,Campaña!$B$3:$C$32,2,0),0))</f>
        <v/>
      </c>
      <c r="F92" t="str">
        <f>IF(Input!BA109=0,"",+Input!$C$11)</f>
        <v/>
      </c>
      <c r="G92" s="6" t="str">
        <f>IF(Input!BA109=0,"",+Input!$C$12)</f>
        <v/>
      </c>
      <c r="H92" t="str">
        <f>IF(Input!BA109=0,"",IFERROR(VLOOKUP(Input!$G$7,TipoMedio!$B$3:$C$30,2,0),0))</f>
        <v/>
      </c>
      <c r="I92" s="37" t="str">
        <f>IF(Input!BA109=0,"",+Input!$G$8)</f>
        <v/>
      </c>
      <c r="J92" s="37" t="str">
        <f>IF(Input!BA109=0,"",+Input!$G$9)</f>
        <v/>
      </c>
      <c r="K92" s="37" t="str">
        <f>IF(Input!BA109=0,"",+Input!$G$10)</f>
        <v/>
      </c>
      <c r="L92" s="5" t="str">
        <f>IF(Input!BA109=0,"",IFERROR(VLOOKUP(Input!$G$11,'Condicion de Pago'!$B$3:$C$20,2,0),0))</f>
        <v/>
      </c>
      <c r="M92" s="5" t="str">
        <f>IF(Input!BA109=0,"",+Input!$G$13)</f>
        <v/>
      </c>
      <c r="N92" s="5" t="str">
        <f>IF(Input!BA109=0,"",IFERROR(VLOOKUP(Input!$G$12,Moneda!$B$3:$C$7,2,0),0))</f>
        <v/>
      </c>
      <c r="O92" s="8" t="str">
        <f>IF(Input!BA109=0,"",+Input!$C$14)</f>
        <v/>
      </c>
      <c r="P92" s="5" t="str">
        <f>IF(Input!BA109=0,"",+Input!#REF!)</f>
        <v/>
      </c>
      <c r="Q92" s="5" t="str">
        <f>IF(Input!BA109=0,"",+Input!$C$16)</f>
        <v/>
      </c>
      <c r="R92" s="6" t="str">
        <f>IF(Input!BA109=0,"",IFERROR(VLOOKUP(Input!B109,Medio!$A$3:$D$1600,3,0),0))</f>
        <v/>
      </c>
      <c r="S92" s="6" t="str">
        <f>IF(Input!BA109=0,"",IFERROR(INDEX(Proveedor!$B$3:$B$2036, MATCH(Input!C109,Proveedor!$C$3:$C$2036,0)),0))</f>
        <v/>
      </c>
      <c r="T92" s="6" t="str">
        <f>IF(Input!BA109=0,"",IFERROR(INDEX(Programas!$B$3:$B$150, MATCH(Input!D109,Programas!$C$3:$C$150,0)),0))</f>
        <v/>
      </c>
      <c r="U92" s="9"/>
      <c r="V92" s="6" t="str">
        <f>IF(Input!BA109=0,"",+Input!D109)</f>
        <v/>
      </c>
      <c r="W92" s="6" t="str">
        <f>IF(Input!BA109=0,"",+Input!E109)</f>
        <v/>
      </c>
      <c r="X92" s="6" t="str">
        <f>IF(Input!BA109=0,"",+Input!F109)</f>
        <v/>
      </c>
      <c r="Y92" s="6"/>
      <c r="Z92" s="6" t="str">
        <f>IF(Input!BA109=0,"",+Input!G109)</f>
        <v/>
      </c>
      <c r="AA92" s="6" t="str">
        <f>IF(Input!BA109=0,"",+Input!I109)</f>
        <v/>
      </c>
      <c r="AB92" s="9" t="str">
        <f>IF(Input!BA109=0,"",+Input!K109)</f>
        <v/>
      </c>
      <c r="AC92" s="6" t="str">
        <f>IF(Input!BA109=0,"",IFERROR(VLOOKUP(Input!L109,'Tipo de Descuento'!$B$3:$C$8,2,0),0))</f>
        <v/>
      </c>
      <c r="AD92" s="6" t="str">
        <f>IF(Input!BA109=0,"",+Input!M109)</f>
        <v/>
      </c>
      <c r="AE92" s="6" t="str">
        <f>IF(Input!BA109=0,"",IFERROR(VLOOKUP(Input!N109,'Tipo de Descuento'!$B$3:$C$8,2,0),0))</f>
        <v/>
      </c>
      <c r="AF92" s="6" t="str">
        <f>IF(Input!BA109=0,"",+Input!O109)</f>
        <v/>
      </c>
      <c r="AG92" s="6" t="str">
        <f>IF(Input!BA109=0,"",IFERROR(VLOOKUP(Input!P109,'Tipo de Descuento'!$B$3:$C$8,2,0),0))</f>
        <v/>
      </c>
      <c r="AH92" s="6" t="str">
        <f>IF(Input!BA109=0,"",+Input!Q109)</f>
        <v/>
      </c>
      <c r="AI92" s="6" t="str">
        <f>IF(Input!BA109=0,"",IFERROR(VLOOKUP(Input!R109,'Tipo de Descuento'!$B$3:$C$8,2,0),0))</f>
        <v/>
      </c>
      <c r="AJ92" s="6" t="str">
        <f>IF(Input!BA109=0,"",+Input!S109)</f>
        <v/>
      </c>
      <c r="AK92" s="6" t="str">
        <f>IF(Input!BA109=0,"",IFERROR(VLOOKUP(Input!T109,'Tipo de Descuento'!$B$3:$C$8,2,0),0))</f>
        <v/>
      </c>
      <c r="AL92" s="6" t="str">
        <f>IF(Input!BA109=0,"",+Input!U109)</f>
        <v/>
      </c>
      <c r="AM92" s="6"/>
      <c r="AN92" s="6"/>
      <c r="AO92" s="6"/>
      <c r="AP92" s="7" t="str">
        <f>IF(Input!$BA$22=0,"",+Input!V109)</f>
        <v/>
      </c>
      <c r="AQ92" s="7" t="str">
        <f>IF(Input!$BA$22=0,"",+Input!W109)</f>
        <v/>
      </c>
      <c r="AR92" s="7" t="str">
        <f>IF(Input!$BA$22=0,"",+Input!X109)</f>
        <v/>
      </c>
      <c r="AS92" s="7" t="str">
        <f>IF(Input!$BA$22=0,"",+Input!Y109)</f>
        <v/>
      </c>
      <c r="AT92" s="7" t="str">
        <f>IF(Input!$BA$22=0,"",+Input!Z109)</f>
        <v/>
      </c>
    </row>
    <row r="93" spans="1:46" ht="15.75" customHeight="1">
      <c r="A93" s="6" t="str">
        <f>IF(Input!BA110=0,"",+Input!$BQ$18)</f>
        <v/>
      </c>
      <c r="B93" s="6" t="str">
        <f>IF(Input!BA110=0,"",IFERROR(VLOOKUP(Input!$C$8,Cliente!$B$3:$C$822,2,0),0))</f>
        <v/>
      </c>
      <c r="C93" s="6" t="str">
        <f>IF(Input!BA110=0,"",IFERROR(VLOOKUP(Input!$C$7,Anunciante!$B$3:$C$364,2,0),0))</f>
        <v/>
      </c>
      <c r="D93" s="6" t="str">
        <f>IF(Input!BA110=0,"",IFERROR(VLOOKUP(Input!$C$9,Producto!$B$3:$C$200,2,0),0))</f>
        <v/>
      </c>
      <c r="E93" s="10" t="str">
        <f>IF(Input!BA110=0,"",IFERROR(VLOOKUP(Input!$C$10,Campaña!$B$3:$C$32,2,0),0))</f>
        <v/>
      </c>
      <c r="F93" t="str">
        <f>IF(Input!BA110=0,"",+Input!$C$11)</f>
        <v/>
      </c>
      <c r="G93" s="6" t="str">
        <f>IF(Input!BA110=0,"",+Input!$C$12)</f>
        <v/>
      </c>
      <c r="H93" t="str">
        <f>IF(Input!BA110=0,"",IFERROR(VLOOKUP(Input!$G$7,TipoMedio!$B$3:$C$30,2,0),0))</f>
        <v/>
      </c>
      <c r="I93" s="37" t="str">
        <f>IF(Input!BA110=0,"",+Input!$G$8)</f>
        <v/>
      </c>
      <c r="J93" s="37" t="str">
        <f>IF(Input!BA110=0,"",+Input!$G$9)</f>
        <v/>
      </c>
      <c r="K93" s="37" t="str">
        <f>IF(Input!BA110=0,"",+Input!$G$10)</f>
        <v/>
      </c>
      <c r="L93" s="5" t="str">
        <f>IF(Input!BA110=0,"",IFERROR(VLOOKUP(Input!$G$11,'Condicion de Pago'!$B$3:$C$20,2,0),0))</f>
        <v/>
      </c>
      <c r="M93" s="5" t="str">
        <f>IF(Input!BA110=0,"",+Input!$G$13)</f>
        <v/>
      </c>
      <c r="N93" s="5" t="str">
        <f>IF(Input!BA110=0,"",IFERROR(VLOOKUP(Input!$G$12,Moneda!$B$3:$C$7,2,0),0))</f>
        <v/>
      </c>
      <c r="O93" s="8" t="str">
        <f>IF(Input!BA110=0,"",+Input!$C$14)</f>
        <v/>
      </c>
      <c r="P93" s="5" t="str">
        <f>IF(Input!BA110=0,"",+Input!#REF!)</f>
        <v/>
      </c>
      <c r="Q93" s="5" t="str">
        <f>IF(Input!BA110=0,"",+Input!$C$16)</f>
        <v/>
      </c>
      <c r="R93" s="6" t="str">
        <f>IF(Input!BA110=0,"",IFERROR(VLOOKUP(Input!B110,Medio!$A$3:$D$1600,3,0),0))</f>
        <v/>
      </c>
      <c r="S93" s="6" t="str">
        <f>IF(Input!BA110=0,"",IFERROR(INDEX(Proveedor!$B$3:$B$2036, MATCH(Input!C110,Proveedor!$C$3:$C$2036,0)),0))</f>
        <v/>
      </c>
      <c r="T93" s="6" t="str">
        <f>IF(Input!BA110=0,"",IFERROR(INDEX(Programas!$B$3:$B$150, MATCH(Input!D110,Programas!$C$3:$C$150,0)),0))</f>
        <v/>
      </c>
      <c r="U93" s="9"/>
      <c r="V93" s="6" t="str">
        <f>IF(Input!BA110=0,"",+Input!D110)</f>
        <v/>
      </c>
      <c r="W93" s="6" t="str">
        <f>IF(Input!BA110=0,"",+Input!E110)</f>
        <v/>
      </c>
      <c r="X93" s="6" t="str">
        <f>IF(Input!BA110=0,"",+Input!F110)</f>
        <v/>
      </c>
      <c r="Y93" s="6"/>
      <c r="Z93" s="6" t="str">
        <f>IF(Input!BA110=0,"",+Input!G110)</f>
        <v/>
      </c>
      <c r="AA93" s="6" t="str">
        <f>IF(Input!BA110=0,"",+Input!I110)</f>
        <v/>
      </c>
      <c r="AB93" s="9" t="str">
        <f>IF(Input!BA110=0,"",+Input!K110)</f>
        <v/>
      </c>
      <c r="AC93" s="6" t="str">
        <f>IF(Input!BA110=0,"",IFERROR(VLOOKUP(Input!L110,'Tipo de Descuento'!$B$3:$C$8,2,0),0))</f>
        <v/>
      </c>
      <c r="AD93" s="6" t="str">
        <f>IF(Input!BA110=0,"",+Input!M110)</f>
        <v/>
      </c>
      <c r="AE93" s="6" t="str">
        <f>IF(Input!BA110=0,"",IFERROR(VLOOKUP(Input!N110,'Tipo de Descuento'!$B$3:$C$8,2,0),0))</f>
        <v/>
      </c>
      <c r="AF93" s="6" t="str">
        <f>IF(Input!BA110=0,"",+Input!O110)</f>
        <v/>
      </c>
      <c r="AG93" s="6" t="str">
        <f>IF(Input!BA110=0,"",IFERROR(VLOOKUP(Input!P110,'Tipo de Descuento'!$B$3:$C$8,2,0),0))</f>
        <v/>
      </c>
      <c r="AH93" s="6" t="str">
        <f>IF(Input!BA110=0,"",+Input!Q110)</f>
        <v/>
      </c>
      <c r="AI93" s="6" t="str">
        <f>IF(Input!BA110=0,"",IFERROR(VLOOKUP(Input!R110,'Tipo de Descuento'!$B$3:$C$8,2,0),0))</f>
        <v/>
      </c>
      <c r="AJ93" s="6" t="str">
        <f>IF(Input!BA110=0,"",+Input!S110)</f>
        <v/>
      </c>
      <c r="AK93" s="6" t="str">
        <f>IF(Input!BA110=0,"",IFERROR(VLOOKUP(Input!T110,'Tipo de Descuento'!$B$3:$C$8,2,0),0))</f>
        <v/>
      </c>
      <c r="AL93" s="6" t="str">
        <f>IF(Input!BA110=0,"",+Input!U110)</f>
        <v/>
      </c>
      <c r="AM93" s="6"/>
      <c r="AN93" s="6"/>
      <c r="AO93" s="6"/>
      <c r="AP93" s="7" t="str">
        <f>IF(Input!$BA$22=0,"",+Input!V110)</f>
        <v/>
      </c>
      <c r="AQ93" s="7" t="str">
        <f>IF(Input!$BA$22=0,"",+Input!W110)</f>
        <v/>
      </c>
      <c r="AR93" s="7" t="str">
        <f>IF(Input!$BA$22=0,"",+Input!X110)</f>
        <v/>
      </c>
      <c r="AS93" s="7" t="str">
        <f>IF(Input!$BA$22=0,"",+Input!Y110)</f>
        <v/>
      </c>
      <c r="AT93" s="7" t="str">
        <f>IF(Input!$BA$22=0,"",+Input!Z110)</f>
        <v/>
      </c>
    </row>
    <row r="94" spans="1:46" ht="15.75" customHeight="1">
      <c r="A94" s="6" t="str">
        <f>IF(Input!BA111=0,"",+Input!$BQ$18)</f>
        <v/>
      </c>
      <c r="B94" s="6" t="str">
        <f>IF(Input!BA111=0,"",IFERROR(VLOOKUP(Input!$C$8,Cliente!$B$3:$C$822,2,0),0))</f>
        <v/>
      </c>
      <c r="C94" s="6" t="str">
        <f>IF(Input!BA111=0,"",IFERROR(VLOOKUP(Input!$C$7,Anunciante!$B$3:$C$364,2,0),0))</f>
        <v/>
      </c>
      <c r="D94" s="6" t="str">
        <f>IF(Input!BA111=0,"",IFERROR(VLOOKUP(Input!$C$9,Producto!$B$3:$C$200,2,0),0))</f>
        <v/>
      </c>
      <c r="E94" s="10" t="str">
        <f>IF(Input!BA111=0,"",IFERROR(VLOOKUP(Input!$C$10,Campaña!$B$3:$C$32,2,0),0))</f>
        <v/>
      </c>
      <c r="F94" t="str">
        <f>IF(Input!BA111=0,"",+Input!$C$11)</f>
        <v/>
      </c>
      <c r="G94" s="6" t="str">
        <f>IF(Input!BA111=0,"",+Input!$C$12)</f>
        <v/>
      </c>
      <c r="H94" t="str">
        <f>IF(Input!BA111=0,"",IFERROR(VLOOKUP(Input!$G$7,TipoMedio!$B$3:$C$30,2,0),0))</f>
        <v/>
      </c>
      <c r="I94" s="37" t="str">
        <f>IF(Input!BA111=0,"",+Input!$G$8)</f>
        <v/>
      </c>
      <c r="J94" s="37" t="str">
        <f>IF(Input!BA111=0,"",+Input!$G$9)</f>
        <v/>
      </c>
      <c r="K94" s="37" t="str">
        <f>IF(Input!BA111=0,"",+Input!$G$10)</f>
        <v/>
      </c>
      <c r="L94" s="5" t="str">
        <f>IF(Input!BA111=0,"",IFERROR(VLOOKUP(Input!$G$11,'Condicion de Pago'!$B$3:$C$20,2,0),0))</f>
        <v/>
      </c>
      <c r="M94" s="5" t="str">
        <f>IF(Input!BA111=0,"",+Input!$G$13)</f>
        <v/>
      </c>
      <c r="N94" s="5" t="str">
        <f>IF(Input!BA111=0,"",IFERROR(VLOOKUP(Input!$G$12,Moneda!$B$3:$C$7,2,0),0))</f>
        <v/>
      </c>
      <c r="O94" s="8" t="str">
        <f>IF(Input!BA111=0,"",+Input!$C$14)</f>
        <v/>
      </c>
      <c r="P94" s="5" t="str">
        <f>IF(Input!BA111=0,"",+Input!#REF!)</f>
        <v/>
      </c>
      <c r="Q94" s="5" t="str">
        <f>IF(Input!BA111=0,"",+Input!$C$16)</f>
        <v/>
      </c>
      <c r="R94" s="6" t="str">
        <f>IF(Input!BA111=0,"",IFERROR(VLOOKUP(Input!B111,Medio!$A$3:$D$1600,3,0),0))</f>
        <v/>
      </c>
      <c r="S94" s="6" t="str">
        <f>IF(Input!BA111=0,"",IFERROR(INDEX(Proveedor!$B$3:$B$2036, MATCH(Input!C111,Proveedor!$C$3:$C$2036,0)),0))</f>
        <v/>
      </c>
      <c r="T94" s="6" t="str">
        <f>IF(Input!BA111=0,"",IFERROR(INDEX(Programas!$B$3:$B$150, MATCH(Input!D111,Programas!$C$3:$C$150,0)),0))</f>
        <v/>
      </c>
      <c r="U94" s="9"/>
      <c r="V94" s="6" t="str">
        <f>IF(Input!BA111=0,"",+Input!D111)</f>
        <v/>
      </c>
      <c r="W94" s="6" t="str">
        <f>IF(Input!BA111=0,"",+Input!E111)</f>
        <v/>
      </c>
      <c r="X94" s="6" t="str">
        <f>IF(Input!BA111=0,"",+Input!F111)</f>
        <v/>
      </c>
      <c r="Y94" s="6"/>
      <c r="Z94" s="6" t="str">
        <f>IF(Input!BA111=0,"",+Input!G111)</f>
        <v/>
      </c>
      <c r="AA94" s="6" t="str">
        <f>IF(Input!BA111=0,"",+Input!I111)</f>
        <v/>
      </c>
      <c r="AB94" s="9" t="str">
        <f>IF(Input!BA111=0,"",+Input!K111)</f>
        <v/>
      </c>
      <c r="AC94" s="6" t="str">
        <f>IF(Input!BA111=0,"",IFERROR(VLOOKUP(Input!L111,'Tipo de Descuento'!$B$3:$C$8,2,0),0))</f>
        <v/>
      </c>
      <c r="AD94" s="6" t="str">
        <f>IF(Input!BA111=0,"",+Input!M111)</f>
        <v/>
      </c>
      <c r="AE94" s="6" t="str">
        <f>IF(Input!BA111=0,"",IFERROR(VLOOKUP(Input!N111,'Tipo de Descuento'!$B$3:$C$8,2,0),0))</f>
        <v/>
      </c>
      <c r="AF94" s="6" t="str">
        <f>IF(Input!BA111=0,"",+Input!O111)</f>
        <v/>
      </c>
      <c r="AG94" s="6" t="str">
        <f>IF(Input!BA111=0,"",IFERROR(VLOOKUP(Input!P111,'Tipo de Descuento'!$B$3:$C$8,2,0),0))</f>
        <v/>
      </c>
      <c r="AH94" s="6" t="str">
        <f>IF(Input!BA111=0,"",+Input!Q111)</f>
        <v/>
      </c>
      <c r="AI94" s="6" t="str">
        <f>IF(Input!BA111=0,"",IFERROR(VLOOKUP(Input!R111,'Tipo de Descuento'!$B$3:$C$8,2,0),0))</f>
        <v/>
      </c>
      <c r="AJ94" s="6" t="str">
        <f>IF(Input!BA111=0,"",+Input!S111)</f>
        <v/>
      </c>
      <c r="AK94" s="6" t="str">
        <f>IF(Input!BA111=0,"",IFERROR(VLOOKUP(Input!T111,'Tipo de Descuento'!$B$3:$C$8,2,0),0))</f>
        <v/>
      </c>
      <c r="AL94" s="6" t="str">
        <f>IF(Input!BA111=0,"",+Input!U111)</f>
        <v/>
      </c>
      <c r="AM94" s="6"/>
      <c r="AN94" s="6"/>
      <c r="AO94" s="6"/>
      <c r="AP94" s="7" t="str">
        <f>IF(Input!$BA$22=0,"",+Input!V111)</f>
        <v/>
      </c>
      <c r="AQ94" s="7" t="str">
        <f>IF(Input!$BA$22=0,"",+Input!W111)</f>
        <v/>
      </c>
      <c r="AR94" s="7" t="str">
        <f>IF(Input!$BA$22=0,"",+Input!X111)</f>
        <v/>
      </c>
      <c r="AS94" s="7" t="str">
        <f>IF(Input!$BA$22=0,"",+Input!Y111)</f>
        <v/>
      </c>
      <c r="AT94" s="7" t="str">
        <f>IF(Input!$BA$22=0,"",+Input!Z111)</f>
        <v/>
      </c>
    </row>
    <row r="95" spans="1:46" ht="15.75" customHeight="1">
      <c r="A95" s="6" t="str">
        <f>IF(Input!BA112=0,"",+Input!$BQ$18)</f>
        <v/>
      </c>
      <c r="B95" s="6" t="str">
        <f>IF(Input!BA112=0,"",IFERROR(VLOOKUP(Input!$C$8,Cliente!$B$3:$C$822,2,0),0))</f>
        <v/>
      </c>
      <c r="C95" s="6" t="str">
        <f>IF(Input!BA112=0,"",IFERROR(VLOOKUP(Input!$C$7,Anunciante!$B$3:$C$364,2,0),0))</f>
        <v/>
      </c>
      <c r="D95" s="6" t="str">
        <f>IF(Input!BA112=0,"",IFERROR(VLOOKUP(Input!$C$9,Producto!$B$3:$C$200,2,0),0))</f>
        <v/>
      </c>
      <c r="E95" s="10" t="str">
        <f>IF(Input!BA112=0,"",IFERROR(VLOOKUP(Input!$C$10,Campaña!$B$3:$C$32,2,0),0))</f>
        <v/>
      </c>
      <c r="F95" t="str">
        <f>IF(Input!BA112=0,"",+Input!$C$11)</f>
        <v/>
      </c>
      <c r="G95" s="6" t="str">
        <f>IF(Input!BA112=0,"",+Input!$C$12)</f>
        <v/>
      </c>
      <c r="H95" t="str">
        <f>IF(Input!BA112=0,"",IFERROR(VLOOKUP(Input!$G$7,TipoMedio!$B$3:$C$30,2,0),0))</f>
        <v/>
      </c>
      <c r="I95" s="37" t="str">
        <f>IF(Input!BA112=0,"",+Input!$G$8)</f>
        <v/>
      </c>
      <c r="J95" s="37" t="str">
        <f>IF(Input!BA112=0,"",+Input!$G$9)</f>
        <v/>
      </c>
      <c r="K95" s="37" t="str">
        <f>IF(Input!BA112=0,"",+Input!$G$10)</f>
        <v/>
      </c>
      <c r="L95" s="5" t="str">
        <f>IF(Input!BA112=0,"",IFERROR(VLOOKUP(Input!$G$11,'Condicion de Pago'!$B$3:$C$20,2,0),0))</f>
        <v/>
      </c>
      <c r="M95" s="5" t="str">
        <f>IF(Input!BA112=0,"",+Input!$G$13)</f>
        <v/>
      </c>
      <c r="N95" s="5" t="str">
        <f>IF(Input!BA112=0,"",IFERROR(VLOOKUP(Input!$G$12,Moneda!$B$3:$C$7,2,0),0))</f>
        <v/>
      </c>
      <c r="O95" s="8" t="str">
        <f>IF(Input!BA112=0,"",+Input!$C$14)</f>
        <v/>
      </c>
      <c r="P95" s="5" t="str">
        <f>IF(Input!BA112=0,"",+Input!#REF!)</f>
        <v/>
      </c>
      <c r="Q95" s="5" t="str">
        <f>IF(Input!BA112=0,"",+Input!$C$16)</f>
        <v/>
      </c>
      <c r="R95" s="6" t="str">
        <f>IF(Input!BA112=0,"",IFERROR(VLOOKUP(Input!B112,Medio!$A$3:$D$1600,3,0),0))</f>
        <v/>
      </c>
      <c r="S95" s="6" t="str">
        <f>IF(Input!BA112=0,"",IFERROR(INDEX(Proveedor!$B$3:$B$2036, MATCH(Input!C112,Proveedor!$C$3:$C$2036,0)),0))</f>
        <v/>
      </c>
      <c r="T95" s="6" t="str">
        <f>IF(Input!BA112=0,"",IFERROR(INDEX(Programas!$B$3:$B$150, MATCH(Input!D112,Programas!$C$3:$C$150,0)),0))</f>
        <v/>
      </c>
      <c r="U95" s="9"/>
      <c r="V95" s="6" t="str">
        <f>IF(Input!BA112=0,"",+Input!D112)</f>
        <v/>
      </c>
      <c r="W95" s="6" t="str">
        <f>IF(Input!BA112=0,"",+Input!E112)</f>
        <v/>
      </c>
      <c r="X95" s="6" t="str">
        <f>IF(Input!BA112=0,"",+Input!F112)</f>
        <v/>
      </c>
      <c r="Y95" s="6"/>
      <c r="Z95" s="6" t="str">
        <f>IF(Input!BA112=0,"",+Input!G112)</f>
        <v/>
      </c>
      <c r="AA95" s="6" t="str">
        <f>IF(Input!BA112=0,"",+Input!I112)</f>
        <v/>
      </c>
      <c r="AB95" s="9" t="str">
        <f>IF(Input!BA112=0,"",+Input!K112)</f>
        <v/>
      </c>
      <c r="AC95" s="6" t="str">
        <f>IF(Input!BA112=0,"",IFERROR(VLOOKUP(Input!L112,'Tipo de Descuento'!$B$3:$C$8,2,0),0))</f>
        <v/>
      </c>
      <c r="AD95" s="6" t="str">
        <f>IF(Input!BA112=0,"",+Input!M112)</f>
        <v/>
      </c>
      <c r="AE95" s="6" t="str">
        <f>IF(Input!BA112=0,"",IFERROR(VLOOKUP(Input!N112,'Tipo de Descuento'!$B$3:$C$8,2,0),0))</f>
        <v/>
      </c>
      <c r="AF95" s="6" t="str">
        <f>IF(Input!BA112=0,"",+Input!O112)</f>
        <v/>
      </c>
      <c r="AG95" s="6" t="str">
        <f>IF(Input!BA112=0,"",IFERROR(VLOOKUP(Input!P112,'Tipo de Descuento'!$B$3:$C$8,2,0),0))</f>
        <v/>
      </c>
      <c r="AH95" s="6" t="str">
        <f>IF(Input!BA112=0,"",+Input!Q112)</f>
        <v/>
      </c>
      <c r="AI95" s="6" t="str">
        <f>IF(Input!BA112=0,"",IFERROR(VLOOKUP(Input!R112,'Tipo de Descuento'!$B$3:$C$8,2,0),0))</f>
        <v/>
      </c>
      <c r="AJ95" s="6" t="str">
        <f>IF(Input!BA112=0,"",+Input!S112)</f>
        <v/>
      </c>
      <c r="AK95" s="6" t="str">
        <f>IF(Input!BA112=0,"",IFERROR(VLOOKUP(Input!T112,'Tipo de Descuento'!$B$3:$C$8,2,0),0))</f>
        <v/>
      </c>
      <c r="AL95" s="6" t="str">
        <f>IF(Input!BA112=0,"",+Input!U112)</f>
        <v/>
      </c>
      <c r="AM95" s="6"/>
      <c r="AN95" s="6"/>
      <c r="AO95" s="6"/>
      <c r="AP95" s="7" t="str">
        <f>IF(Input!$BA$22=0,"",+Input!V112)</f>
        <v/>
      </c>
      <c r="AQ95" s="7" t="str">
        <f>IF(Input!$BA$22=0,"",+Input!W112)</f>
        <v/>
      </c>
      <c r="AR95" s="7" t="str">
        <f>IF(Input!$BA$22=0,"",+Input!X112)</f>
        <v/>
      </c>
      <c r="AS95" s="7" t="str">
        <f>IF(Input!$BA$22=0,"",+Input!Y112)</f>
        <v/>
      </c>
      <c r="AT95" s="7" t="str">
        <f>IF(Input!$BA$22=0,"",+Input!Z112)</f>
        <v/>
      </c>
    </row>
    <row r="96" spans="1:46" ht="15.75" customHeight="1">
      <c r="A96" s="6" t="str">
        <f>IF(Input!BA113=0,"",+Input!$BQ$18)</f>
        <v/>
      </c>
      <c r="B96" s="6" t="str">
        <f>IF(Input!BA113=0,"",IFERROR(VLOOKUP(Input!$C$8,Cliente!$B$3:$C$822,2,0),0))</f>
        <v/>
      </c>
      <c r="C96" s="6" t="str">
        <f>IF(Input!BA113=0,"",IFERROR(VLOOKUP(Input!$C$7,Anunciante!$B$3:$C$364,2,0),0))</f>
        <v/>
      </c>
      <c r="D96" s="6" t="str">
        <f>IF(Input!BA113=0,"",IFERROR(VLOOKUP(Input!$C$9,Producto!$B$3:$C$200,2,0),0))</f>
        <v/>
      </c>
      <c r="E96" s="10" t="str">
        <f>IF(Input!BA113=0,"",IFERROR(VLOOKUP(Input!$C$10,Campaña!$B$3:$C$32,2,0),0))</f>
        <v/>
      </c>
      <c r="F96" t="str">
        <f>IF(Input!BA113=0,"",+Input!$C$11)</f>
        <v/>
      </c>
      <c r="G96" s="6" t="str">
        <f>IF(Input!BA113=0,"",+Input!$C$12)</f>
        <v/>
      </c>
      <c r="H96" t="str">
        <f>IF(Input!BA113=0,"",IFERROR(VLOOKUP(Input!$G$7,TipoMedio!$B$3:$C$30,2,0),0))</f>
        <v/>
      </c>
      <c r="I96" s="37" t="str">
        <f>IF(Input!BA113=0,"",+Input!$G$8)</f>
        <v/>
      </c>
      <c r="J96" s="37" t="str">
        <f>IF(Input!BA113=0,"",+Input!$G$9)</f>
        <v/>
      </c>
      <c r="K96" s="37" t="str">
        <f>IF(Input!BA113=0,"",+Input!$G$10)</f>
        <v/>
      </c>
      <c r="L96" s="5" t="str">
        <f>IF(Input!BA113=0,"",IFERROR(VLOOKUP(Input!$G$11,'Condicion de Pago'!$B$3:$C$20,2,0),0))</f>
        <v/>
      </c>
      <c r="M96" s="5" t="str">
        <f>IF(Input!BA113=0,"",+Input!$G$13)</f>
        <v/>
      </c>
      <c r="N96" s="5" t="str">
        <f>IF(Input!BA113=0,"",IFERROR(VLOOKUP(Input!$G$12,Moneda!$B$3:$C$7,2,0),0))</f>
        <v/>
      </c>
      <c r="O96" s="8" t="str">
        <f>IF(Input!BA113=0,"",+Input!$C$14)</f>
        <v/>
      </c>
      <c r="P96" s="5" t="str">
        <f>IF(Input!BA113=0,"",+Input!#REF!)</f>
        <v/>
      </c>
      <c r="Q96" s="5" t="str">
        <f>IF(Input!BA113=0,"",+Input!$C$16)</f>
        <v/>
      </c>
      <c r="R96" s="6" t="str">
        <f>IF(Input!BA113=0,"",IFERROR(VLOOKUP(Input!B113,Medio!$A$3:$D$1600,3,0),0))</f>
        <v/>
      </c>
      <c r="S96" s="6" t="str">
        <f>IF(Input!BA113=0,"",IFERROR(INDEX(Proveedor!$B$3:$B$2036, MATCH(Input!C113,Proveedor!$C$3:$C$2036,0)),0))</f>
        <v/>
      </c>
      <c r="T96" s="6" t="str">
        <f>IF(Input!BA113=0,"",IFERROR(INDEX(Programas!$B$3:$B$150, MATCH(Input!D113,Programas!$C$3:$C$150,0)),0))</f>
        <v/>
      </c>
      <c r="U96" s="9"/>
      <c r="V96" s="6" t="str">
        <f>IF(Input!BA113=0,"",+Input!D113)</f>
        <v/>
      </c>
      <c r="W96" s="6" t="str">
        <f>IF(Input!BA113=0,"",+Input!E113)</f>
        <v/>
      </c>
      <c r="X96" s="6" t="str">
        <f>IF(Input!BA113=0,"",+Input!F113)</f>
        <v/>
      </c>
      <c r="Y96" s="6"/>
      <c r="Z96" s="6" t="str">
        <f>IF(Input!BA113=0,"",+Input!G113)</f>
        <v/>
      </c>
      <c r="AA96" s="6" t="str">
        <f>IF(Input!BA113=0,"",+Input!I113)</f>
        <v/>
      </c>
      <c r="AB96" s="9" t="str">
        <f>IF(Input!BA113=0,"",+Input!K113)</f>
        <v/>
      </c>
      <c r="AC96" s="6" t="str">
        <f>IF(Input!BA113=0,"",IFERROR(VLOOKUP(Input!L113,'Tipo de Descuento'!$B$3:$C$8,2,0),0))</f>
        <v/>
      </c>
      <c r="AD96" s="6" t="str">
        <f>IF(Input!BA113=0,"",+Input!M113)</f>
        <v/>
      </c>
      <c r="AE96" s="6" t="str">
        <f>IF(Input!BA113=0,"",IFERROR(VLOOKUP(Input!N113,'Tipo de Descuento'!$B$3:$C$8,2,0),0))</f>
        <v/>
      </c>
      <c r="AF96" s="6" t="str">
        <f>IF(Input!BA113=0,"",+Input!O113)</f>
        <v/>
      </c>
      <c r="AG96" s="6" t="str">
        <f>IF(Input!BA113=0,"",IFERROR(VLOOKUP(Input!P113,'Tipo de Descuento'!$B$3:$C$8,2,0),0))</f>
        <v/>
      </c>
      <c r="AH96" s="6" t="str">
        <f>IF(Input!BA113=0,"",+Input!Q113)</f>
        <v/>
      </c>
      <c r="AI96" s="6" t="str">
        <f>IF(Input!BA113=0,"",IFERROR(VLOOKUP(Input!R113,'Tipo de Descuento'!$B$3:$C$8,2,0),0))</f>
        <v/>
      </c>
      <c r="AJ96" s="6" t="str">
        <f>IF(Input!BA113=0,"",+Input!S113)</f>
        <v/>
      </c>
      <c r="AK96" s="6" t="str">
        <f>IF(Input!BA113=0,"",IFERROR(VLOOKUP(Input!T113,'Tipo de Descuento'!$B$3:$C$8,2,0),0))</f>
        <v/>
      </c>
      <c r="AL96" s="6" t="str">
        <f>IF(Input!BA113=0,"",+Input!U113)</f>
        <v/>
      </c>
      <c r="AM96" s="6"/>
      <c r="AN96" s="6"/>
      <c r="AO96" s="6"/>
      <c r="AP96" s="7" t="str">
        <f>IF(Input!$BA$22=0,"",+Input!V113)</f>
        <v/>
      </c>
      <c r="AQ96" s="7" t="str">
        <f>IF(Input!$BA$22=0,"",+Input!W113)</f>
        <v/>
      </c>
      <c r="AR96" s="7" t="str">
        <f>IF(Input!$BA$22=0,"",+Input!X113)</f>
        <v/>
      </c>
      <c r="AS96" s="7" t="str">
        <f>IF(Input!$BA$22=0,"",+Input!Y113)</f>
        <v/>
      </c>
      <c r="AT96" s="7" t="str">
        <f>IF(Input!$BA$22=0,"",+Input!Z113)</f>
        <v/>
      </c>
    </row>
    <row r="97" spans="1:46" ht="15.75" customHeight="1">
      <c r="A97" s="6" t="str">
        <f>IF(Input!BA114=0,"",+Input!$BQ$18)</f>
        <v/>
      </c>
      <c r="B97" s="6" t="str">
        <f>IF(Input!BA114=0,"",IFERROR(VLOOKUP(Input!$C$8,Cliente!$B$3:$C$822,2,0),0))</f>
        <v/>
      </c>
      <c r="C97" s="6" t="str">
        <f>IF(Input!BA114=0,"",IFERROR(VLOOKUP(Input!$C$7,Anunciante!$B$3:$C$364,2,0),0))</f>
        <v/>
      </c>
      <c r="D97" s="6" t="str">
        <f>IF(Input!BA114=0,"",IFERROR(VLOOKUP(Input!$C$9,Producto!$B$3:$C$200,2,0),0))</f>
        <v/>
      </c>
      <c r="E97" s="10" t="str">
        <f>IF(Input!BA114=0,"",IFERROR(VLOOKUP(Input!$C$10,Campaña!$B$3:$C$32,2,0),0))</f>
        <v/>
      </c>
      <c r="F97" t="str">
        <f>IF(Input!BA114=0,"",+Input!$C$11)</f>
        <v/>
      </c>
      <c r="G97" s="6" t="str">
        <f>IF(Input!BA114=0,"",+Input!$C$12)</f>
        <v/>
      </c>
      <c r="H97" t="str">
        <f>IF(Input!BA114=0,"",IFERROR(VLOOKUP(Input!$G$7,TipoMedio!$B$3:$C$30,2,0),0))</f>
        <v/>
      </c>
      <c r="I97" s="37" t="str">
        <f>IF(Input!BA114=0,"",+Input!$G$8)</f>
        <v/>
      </c>
      <c r="J97" s="37" t="str">
        <f>IF(Input!BA114=0,"",+Input!$G$9)</f>
        <v/>
      </c>
      <c r="K97" s="37" t="str">
        <f>IF(Input!BA114=0,"",+Input!$G$10)</f>
        <v/>
      </c>
      <c r="L97" s="5" t="str">
        <f>IF(Input!BA114=0,"",IFERROR(VLOOKUP(Input!$G$11,'Condicion de Pago'!$B$3:$C$20,2,0),0))</f>
        <v/>
      </c>
      <c r="M97" s="5" t="str">
        <f>IF(Input!BA114=0,"",+Input!$G$13)</f>
        <v/>
      </c>
      <c r="N97" s="5" t="str">
        <f>IF(Input!BA114=0,"",IFERROR(VLOOKUP(Input!$G$12,Moneda!$B$3:$C$7,2,0),0))</f>
        <v/>
      </c>
      <c r="O97" s="8" t="str">
        <f>IF(Input!BA114=0,"",+Input!$C$14)</f>
        <v/>
      </c>
      <c r="P97" s="5" t="str">
        <f>IF(Input!BA114=0,"",+Input!#REF!)</f>
        <v/>
      </c>
      <c r="Q97" s="5" t="str">
        <f>IF(Input!BA114=0,"",+Input!$C$16)</f>
        <v/>
      </c>
      <c r="R97" s="6" t="str">
        <f>IF(Input!BA114=0,"",IFERROR(VLOOKUP(Input!B114,Medio!$A$3:$D$1600,3,0),0))</f>
        <v/>
      </c>
      <c r="S97" s="6" t="str">
        <f>IF(Input!BA114=0,"",IFERROR(INDEX(Proveedor!$B$3:$B$2036, MATCH(Input!C114,Proveedor!$C$3:$C$2036,0)),0))</f>
        <v/>
      </c>
      <c r="T97" s="6" t="str">
        <f>IF(Input!BA114=0,"",IFERROR(INDEX(Programas!$B$3:$B$150, MATCH(Input!D114,Programas!$C$3:$C$150,0)),0))</f>
        <v/>
      </c>
      <c r="U97" s="9"/>
      <c r="V97" s="6" t="str">
        <f>IF(Input!BA114=0,"",+Input!D114)</f>
        <v/>
      </c>
      <c r="W97" s="6" t="str">
        <f>IF(Input!BA114=0,"",+Input!E114)</f>
        <v/>
      </c>
      <c r="X97" s="6" t="str">
        <f>IF(Input!BA114=0,"",+Input!F114)</f>
        <v/>
      </c>
      <c r="Y97" s="6"/>
      <c r="Z97" s="6" t="str">
        <f>IF(Input!BA114=0,"",+Input!G114)</f>
        <v/>
      </c>
      <c r="AA97" s="6" t="str">
        <f>IF(Input!BA114=0,"",+Input!I114)</f>
        <v/>
      </c>
      <c r="AB97" s="9" t="str">
        <f>IF(Input!BA114=0,"",+Input!K114)</f>
        <v/>
      </c>
      <c r="AC97" s="6" t="str">
        <f>IF(Input!BA114=0,"",IFERROR(VLOOKUP(Input!L114,'Tipo de Descuento'!$B$3:$C$8,2,0),0))</f>
        <v/>
      </c>
      <c r="AD97" s="6" t="str">
        <f>IF(Input!BA114=0,"",+Input!M114)</f>
        <v/>
      </c>
      <c r="AE97" s="6" t="str">
        <f>IF(Input!BA114=0,"",IFERROR(VLOOKUP(Input!N114,'Tipo de Descuento'!$B$3:$C$8,2,0),0))</f>
        <v/>
      </c>
      <c r="AF97" s="6" t="str">
        <f>IF(Input!BA114=0,"",+Input!O114)</f>
        <v/>
      </c>
      <c r="AG97" s="6" t="str">
        <f>IF(Input!BA114=0,"",IFERROR(VLOOKUP(Input!P114,'Tipo de Descuento'!$B$3:$C$8,2,0),0))</f>
        <v/>
      </c>
      <c r="AH97" s="6" t="str">
        <f>IF(Input!BA114=0,"",+Input!Q114)</f>
        <v/>
      </c>
      <c r="AI97" s="6" t="str">
        <f>IF(Input!BA114=0,"",IFERROR(VLOOKUP(Input!R114,'Tipo de Descuento'!$B$3:$C$8,2,0),0))</f>
        <v/>
      </c>
      <c r="AJ97" s="6" t="str">
        <f>IF(Input!BA114=0,"",+Input!S114)</f>
        <v/>
      </c>
      <c r="AK97" s="6" t="str">
        <f>IF(Input!BA114=0,"",IFERROR(VLOOKUP(Input!T114,'Tipo de Descuento'!$B$3:$C$8,2,0),0))</f>
        <v/>
      </c>
      <c r="AL97" s="6" t="str">
        <f>IF(Input!BA114=0,"",+Input!U114)</f>
        <v/>
      </c>
      <c r="AM97" s="6"/>
      <c r="AN97" s="6"/>
      <c r="AO97" s="6"/>
      <c r="AP97" s="7" t="str">
        <f>IF(Input!$BA$22=0,"",+Input!V114)</f>
        <v/>
      </c>
      <c r="AQ97" s="7" t="str">
        <f>IF(Input!$BA$22=0,"",+Input!W114)</f>
        <v/>
      </c>
      <c r="AR97" s="7" t="str">
        <f>IF(Input!$BA$22=0,"",+Input!X114)</f>
        <v/>
      </c>
      <c r="AS97" s="7" t="str">
        <f>IF(Input!$BA$22=0,"",+Input!Y114)</f>
        <v/>
      </c>
      <c r="AT97" s="7" t="str">
        <f>IF(Input!$BA$22=0,"",+Input!Z114)</f>
        <v/>
      </c>
    </row>
    <row r="98" spans="1:46" ht="15.75" customHeight="1">
      <c r="A98" s="6" t="str">
        <f>IF(Input!BA115=0,"",+Input!$BQ$18)</f>
        <v/>
      </c>
      <c r="B98" s="6" t="str">
        <f>IF(Input!BA115=0,"",IFERROR(VLOOKUP(Input!$C$8,Cliente!$B$3:$C$822,2,0),0))</f>
        <v/>
      </c>
      <c r="C98" s="6" t="str">
        <f>IF(Input!BA115=0,"",IFERROR(VLOOKUP(Input!$C$7,Anunciante!$B$3:$C$364,2,0),0))</f>
        <v/>
      </c>
      <c r="D98" s="6" t="str">
        <f>IF(Input!BA115=0,"",IFERROR(VLOOKUP(Input!$C$9,Producto!$B$3:$C$200,2,0),0))</f>
        <v/>
      </c>
      <c r="E98" s="10" t="str">
        <f>IF(Input!BA115=0,"",IFERROR(VLOOKUP(Input!$C$10,Campaña!$B$3:$C$32,2,0),0))</f>
        <v/>
      </c>
      <c r="F98" t="str">
        <f>IF(Input!BA115=0,"",+Input!$C$11)</f>
        <v/>
      </c>
      <c r="G98" s="6" t="str">
        <f>IF(Input!BA115=0,"",+Input!$C$12)</f>
        <v/>
      </c>
      <c r="H98" t="str">
        <f>IF(Input!BA115=0,"",IFERROR(VLOOKUP(Input!$G$7,TipoMedio!$B$3:$C$30,2,0),0))</f>
        <v/>
      </c>
      <c r="I98" s="37" t="str">
        <f>IF(Input!BA115=0,"",+Input!$G$8)</f>
        <v/>
      </c>
      <c r="J98" s="37" t="str">
        <f>IF(Input!BA115=0,"",+Input!$G$9)</f>
        <v/>
      </c>
      <c r="K98" s="37" t="str">
        <f>IF(Input!BA115=0,"",+Input!$G$10)</f>
        <v/>
      </c>
      <c r="L98" s="5" t="str">
        <f>IF(Input!BA115=0,"",IFERROR(VLOOKUP(Input!$G$11,'Condicion de Pago'!$B$3:$C$20,2,0),0))</f>
        <v/>
      </c>
      <c r="M98" s="5" t="str">
        <f>IF(Input!BA115=0,"",+Input!$G$13)</f>
        <v/>
      </c>
      <c r="N98" s="5" t="str">
        <f>IF(Input!BA115=0,"",IFERROR(VLOOKUP(Input!$G$12,Moneda!$B$3:$C$7,2,0),0))</f>
        <v/>
      </c>
      <c r="O98" s="8" t="str">
        <f>IF(Input!BA115=0,"",+Input!$C$14)</f>
        <v/>
      </c>
      <c r="P98" s="5" t="str">
        <f>IF(Input!BA115=0,"",+Input!#REF!)</f>
        <v/>
      </c>
      <c r="Q98" s="5" t="str">
        <f>IF(Input!BA115=0,"",+Input!$C$16)</f>
        <v/>
      </c>
      <c r="R98" s="6" t="str">
        <f>IF(Input!BA115=0,"",IFERROR(VLOOKUP(Input!B115,Medio!$A$3:$D$1600,3,0),0))</f>
        <v/>
      </c>
      <c r="S98" s="6" t="str">
        <f>IF(Input!BA115=0,"",IFERROR(INDEX(Proveedor!$B$3:$B$2036, MATCH(Input!C115,Proveedor!$C$3:$C$2036,0)),0))</f>
        <v/>
      </c>
      <c r="T98" s="6" t="str">
        <f>IF(Input!BA115=0,"",IFERROR(INDEX(Programas!$B$3:$B$150, MATCH(Input!D115,Programas!$C$3:$C$150,0)),0))</f>
        <v/>
      </c>
      <c r="U98" s="9"/>
      <c r="V98" s="6" t="str">
        <f>IF(Input!BA115=0,"",+Input!D115)</f>
        <v/>
      </c>
      <c r="W98" s="6" t="str">
        <f>IF(Input!BA115=0,"",+Input!E115)</f>
        <v/>
      </c>
      <c r="X98" s="6" t="str">
        <f>IF(Input!BA115=0,"",+Input!F115)</f>
        <v/>
      </c>
      <c r="Y98" s="6"/>
      <c r="Z98" s="6" t="str">
        <f>IF(Input!BA115=0,"",+Input!G115)</f>
        <v/>
      </c>
      <c r="AA98" s="6" t="str">
        <f>IF(Input!BA115=0,"",+Input!I115)</f>
        <v/>
      </c>
      <c r="AB98" s="9" t="str">
        <f>IF(Input!BA115=0,"",+Input!K115)</f>
        <v/>
      </c>
      <c r="AC98" s="6" t="str">
        <f>IF(Input!BA115=0,"",IFERROR(VLOOKUP(Input!L115,'Tipo de Descuento'!$B$3:$C$8,2,0),0))</f>
        <v/>
      </c>
      <c r="AD98" s="6" t="str">
        <f>IF(Input!BA115=0,"",+Input!M115)</f>
        <v/>
      </c>
      <c r="AE98" s="6" t="str">
        <f>IF(Input!BA115=0,"",IFERROR(VLOOKUP(Input!N115,'Tipo de Descuento'!$B$3:$C$8,2,0),0))</f>
        <v/>
      </c>
      <c r="AF98" s="6" t="str">
        <f>IF(Input!BA115=0,"",+Input!O115)</f>
        <v/>
      </c>
      <c r="AG98" s="6" t="str">
        <f>IF(Input!BA115=0,"",IFERROR(VLOOKUP(Input!P115,'Tipo de Descuento'!$B$3:$C$8,2,0),0))</f>
        <v/>
      </c>
      <c r="AH98" s="6" t="str">
        <f>IF(Input!BA115=0,"",+Input!Q115)</f>
        <v/>
      </c>
      <c r="AI98" s="6" t="str">
        <f>IF(Input!BA115=0,"",IFERROR(VLOOKUP(Input!R115,'Tipo de Descuento'!$B$3:$C$8,2,0),0))</f>
        <v/>
      </c>
      <c r="AJ98" s="6" t="str">
        <f>IF(Input!BA115=0,"",+Input!S115)</f>
        <v/>
      </c>
      <c r="AK98" s="6" t="str">
        <f>IF(Input!BA115=0,"",IFERROR(VLOOKUP(Input!T115,'Tipo de Descuento'!$B$3:$C$8,2,0),0))</f>
        <v/>
      </c>
      <c r="AL98" s="6" t="str">
        <f>IF(Input!BA115=0,"",+Input!U115)</f>
        <v/>
      </c>
      <c r="AM98" s="6"/>
      <c r="AN98" s="6"/>
      <c r="AO98" s="6"/>
      <c r="AP98" s="7" t="str">
        <f>IF(Input!$BA$22=0,"",+Input!V115)</f>
        <v/>
      </c>
      <c r="AQ98" s="7" t="str">
        <f>IF(Input!$BA$22=0,"",+Input!W115)</f>
        <v/>
      </c>
      <c r="AR98" s="7" t="str">
        <f>IF(Input!$BA$22=0,"",+Input!X115)</f>
        <v/>
      </c>
      <c r="AS98" s="7" t="str">
        <f>IF(Input!$BA$22=0,"",+Input!Y115)</f>
        <v/>
      </c>
      <c r="AT98" s="7" t="str">
        <f>IF(Input!$BA$22=0,"",+Input!Z115)</f>
        <v/>
      </c>
    </row>
    <row r="99" spans="1:46" ht="15.75" customHeight="1">
      <c r="A99" s="6" t="str">
        <f>IF(Input!BA116=0,"",+Input!$BQ$18)</f>
        <v/>
      </c>
      <c r="B99" s="6" t="str">
        <f>IF(Input!BA116=0,"",IFERROR(VLOOKUP(Input!$C$8,Cliente!$B$3:$C$822,2,0),0))</f>
        <v/>
      </c>
      <c r="C99" s="6" t="str">
        <f>IF(Input!BA116=0,"",IFERROR(VLOOKUP(Input!$C$7,Anunciante!$B$3:$C$364,2,0),0))</f>
        <v/>
      </c>
      <c r="D99" s="6" t="str">
        <f>IF(Input!BA116=0,"",IFERROR(VLOOKUP(Input!$C$9,Producto!$B$3:$C$200,2,0),0))</f>
        <v/>
      </c>
      <c r="E99" s="10" t="str">
        <f>IF(Input!BA116=0,"",IFERROR(VLOOKUP(Input!$C$10,Campaña!$B$3:$C$32,2,0),0))</f>
        <v/>
      </c>
      <c r="F99" t="str">
        <f>IF(Input!BA116=0,"",+Input!$C$11)</f>
        <v/>
      </c>
      <c r="G99" s="6" t="str">
        <f>IF(Input!BA116=0,"",+Input!$C$12)</f>
        <v/>
      </c>
      <c r="H99" t="str">
        <f>IF(Input!BA116=0,"",IFERROR(VLOOKUP(Input!$G$7,TipoMedio!$B$3:$C$30,2,0),0))</f>
        <v/>
      </c>
      <c r="I99" s="37" t="str">
        <f>IF(Input!BA116=0,"",+Input!$G$8)</f>
        <v/>
      </c>
      <c r="J99" s="37" t="str">
        <f>IF(Input!BA116=0,"",+Input!$G$9)</f>
        <v/>
      </c>
      <c r="K99" s="37" t="str">
        <f>IF(Input!BA116=0,"",+Input!$G$10)</f>
        <v/>
      </c>
      <c r="L99" s="5" t="str">
        <f>IF(Input!BA116=0,"",IFERROR(VLOOKUP(Input!$G$11,'Condicion de Pago'!$B$3:$C$20,2,0),0))</f>
        <v/>
      </c>
      <c r="M99" s="5" t="str">
        <f>IF(Input!BA116=0,"",+Input!$G$13)</f>
        <v/>
      </c>
      <c r="N99" s="5" t="str">
        <f>IF(Input!BA116=0,"",IFERROR(VLOOKUP(Input!$G$12,Moneda!$B$3:$C$7,2,0),0))</f>
        <v/>
      </c>
      <c r="O99" s="8" t="str">
        <f>IF(Input!BA116=0,"",+Input!$C$14)</f>
        <v/>
      </c>
      <c r="P99" s="5" t="str">
        <f>IF(Input!BA116=0,"",+Input!#REF!)</f>
        <v/>
      </c>
      <c r="Q99" s="5" t="str">
        <f>IF(Input!BA116=0,"",+Input!$C$16)</f>
        <v/>
      </c>
      <c r="R99" s="6" t="str">
        <f>IF(Input!BA116=0,"",IFERROR(VLOOKUP(Input!B116,Medio!$A$3:$D$1600,3,0),0))</f>
        <v/>
      </c>
      <c r="S99" s="6" t="str">
        <f>IF(Input!BA116=0,"",IFERROR(INDEX(Proveedor!$B$3:$B$2036, MATCH(Input!C116,Proveedor!$C$3:$C$2036,0)),0))</f>
        <v/>
      </c>
      <c r="T99" s="6" t="str">
        <f>IF(Input!BA116=0,"",IFERROR(INDEX(Programas!$B$3:$B$150, MATCH(Input!D116,Programas!$C$3:$C$150,0)),0))</f>
        <v/>
      </c>
      <c r="U99" s="9"/>
      <c r="V99" s="6" t="str">
        <f>IF(Input!BA116=0,"",+Input!D116)</f>
        <v/>
      </c>
      <c r="W99" s="6" t="str">
        <f>IF(Input!BA116=0,"",+Input!E116)</f>
        <v/>
      </c>
      <c r="X99" s="6" t="str">
        <f>IF(Input!BA116=0,"",+Input!F116)</f>
        <v/>
      </c>
      <c r="Y99" s="6"/>
      <c r="Z99" s="6" t="str">
        <f>IF(Input!BA116=0,"",+Input!G116)</f>
        <v/>
      </c>
      <c r="AA99" s="6" t="str">
        <f>IF(Input!BA116=0,"",+Input!I116)</f>
        <v/>
      </c>
      <c r="AB99" s="9" t="str">
        <f>IF(Input!BA116=0,"",+Input!K116)</f>
        <v/>
      </c>
      <c r="AC99" s="6" t="str">
        <f>IF(Input!BA116=0,"",IFERROR(VLOOKUP(Input!L116,'Tipo de Descuento'!$B$3:$C$8,2,0),0))</f>
        <v/>
      </c>
      <c r="AD99" s="6" t="str">
        <f>IF(Input!BA116=0,"",+Input!M116)</f>
        <v/>
      </c>
      <c r="AE99" s="6" t="str">
        <f>IF(Input!BA116=0,"",IFERROR(VLOOKUP(Input!N116,'Tipo de Descuento'!$B$3:$C$8,2,0),0))</f>
        <v/>
      </c>
      <c r="AF99" s="6" t="str">
        <f>IF(Input!BA116=0,"",+Input!O116)</f>
        <v/>
      </c>
      <c r="AG99" s="6" t="str">
        <f>IF(Input!BA116=0,"",IFERROR(VLOOKUP(Input!P116,'Tipo de Descuento'!$B$3:$C$8,2,0),0))</f>
        <v/>
      </c>
      <c r="AH99" s="6" t="str">
        <f>IF(Input!BA116=0,"",+Input!Q116)</f>
        <v/>
      </c>
      <c r="AI99" s="6" t="str">
        <f>IF(Input!BA116=0,"",IFERROR(VLOOKUP(Input!R116,'Tipo de Descuento'!$B$3:$C$8,2,0),0))</f>
        <v/>
      </c>
      <c r="AJ99" s="6" t="str">
        <f>IF(Input!BA116=0,"",+Input!S116)</f>
        <v/>
      </c>
      <c r="AK99" s="6" t="str">
        <f>IF(Input!BA116=0,"",IFERROR(VLOOKUP(Input!T116,'Tipo de Descuento'!$B$3:$C$8,2,0),0))</f>
        <v/>
      </c>
      <c r="AL99" s="6" t="str">
        <f>IF(Input!BA116=0,"",+Input!U116)</f>
        <v/>
      </c>
      <c r="AM99" s="6"/>
      <c r="AN99" s="6"/>
      <c r="AO99" s="6"/>
      <c r="AP99" s="7" t="str">
        <f>IF(Input!$BA$22=0,"",+Input!V116)</f>
        <v/>
      </c>
      <c r="AQ99" s="7" t="str">
        <f>IF(Input!$BA$22=0,"",+Input!W116)</f>
        <v/>
      </c>
      <c r="AR99" s="7" t="str">
        <f>IF(Input!$BA$22=0,"",+Input!X116)</f>
        <v/>
      </c>
      <c r="AS99" s="7" t="str">
        <f>IF(Input!$BA$22=0,"",+Input!Y116)</f>
        <v/>
      </c>
      <c r="AT99" s="7" t="str">
        <f>IF(Input!$BA$22=0,"",+Input!Z116)</f>
        <v/>
      </c>
    </row>
    <row r="100" spans="1:46" ht="15.75" customHeight="1">
      <c r="A100" s="6" t="str">
        <f>IF(Input!BA117=0,"",+Input!$BQ$18)</f>
        <v/>
      </c>
      <c r="B100" s="6" t="str">
        <f>IF(Input!BA117=0,"",IFERROR(VLOOKUP(Input!$C$8,Cliente!$B$3:$C$822,2,0),0))</f>
        <v/>
      </c>
      <c r="C100" s="6" t="str">
        <f>IF(Input!BA117=0,"",IFERROR(VLOOKUP(Input!$C$7,Anunciante!$B$3:$C$364,2,0),0))</f>
        <v/>
      </c>
      <c r="D100" s="6" t="str">
        <f>IF(Input!BA117=0,"",IFERROR(VLOOKUP(Input!$C$9,Producto!$B$3:$C$200,2,0),0))</f>
        <v/>
      </c>
      <c r="E100" s="10" t="str">
        <f>IF(Input!BA117=0,"",IFERROR(VLOOKUP(Input!$C$10,Campaña!$B$3:$C$32,2,0),0))</f>
        <v/>
      </c>
      <c r="F100" t="str">
        <f>IF(Input!BA117=0,"",+Input!$C$11)</f>
        <v/>
      </c>
      <c r="G100" s="6" t="str">
        <f>IF(Input!BA117=0,"",+Input!$C$12)</f>
        <v/>
      </c>
      <c r="H100" t="str">
        <f>IF(Input!BA117=0,"",IFERROR(VLOOKUP(Input!$G$7,TipoMedio!$B$3:$C$30,2,0),0))</f>
        <v/>
      </c>
      <c r="I100" s="37" t="str">
        <f>IF(Input!BA117=0,"",+Input!$G$8)</f>
        <v/>
      </c>
      <c r="J100" s="37" t="str">
        <f>IF(Input!BA117=0,"",+Input!$G$9)</f>
        <v/>
      </c>
      <c r="K100" s="37" t="str">
        <f>IF(Input!BA117=0,"",+Input!$G$10)</f>
        <v/>
      </c>
      <c r="L100" s="5" t="str">
        <f>IF(Input!BA117=0,"",IFERROR(VLOOKUP(Input!$G$11,'Condicion de Pago'!$B$3:$C$20,2,0),0))</f>
        <v/>
      </c>
      <c r="M100" s="5" t="str">
        <f>IF(Input!BA117=0,"",+Input!$G$13)</f>
        <v/>
      </c>
      <c r="N100" s="5" t="str">
        <f>IF(Input!BA117=0,"",IFERROR(VLOOKUP(Input!$G$12,Moneda!$B$3:$C$7,2,0),0))</f>
        <v/>
      </c>
      <c r="O100" s="8" t="str">
        <f>IF(Input!BA117=0,"",+Input!$C$14)</f>
        <v/>
      </c>
      <c r="P100" s="5" t="str">
        <f>IF(Input!BA117=0,"",+Input!#REF!)</f>
        <v/>
      </c>
      <c r="Q100" s="5" t="str">
        <f>IF(Input!BA117=0,"",+Input!$C$16)</f>
        <v/>
      </c>
      <c r="R100" s="6" t="str">
        <f>IF(Input!BA117=0,"",IFERROR(VLOOKUP(Input!B117,Medio!$A$3:$D$1600,3,0),0))</f>
        <v/>
      </c>
      <c r="S100" s="6" t="str">
        <f>IF(Input!BA117=0,"",IFERROR(INDEX(Proveedor!$B$3:$B$2036, MATCH(Input!C117,Proveedor!$C$3:$C$2036,0)),0))</f>
        <v/>
      </c>
      <c r="T100" s="6" t="str">
        <f>IF(Input!BA117=0,"",IFERROR(INDEX(Programas!$B$3:$B$150, MATCH(Input!D117,Programas!$C$3:$C$150,0)),0))</f>
        <v/>
      </c>
      <c r="U100" s="9"/>
      <c r="V100" s="6" t="str">
        <f>IF(Input!BA117=0,"",+Input!D117)</f>
        <v/>
      </c>
      <c r="W100" s="6" t="str">
        <f>IF(Input!BA117=0,"",+Input!E117)</f>
        <v/>
      </c>
      <c r="X100" s="6" t="str">
        <f>IF(Input!BA117=0,"",+Input!F117)</f>
        <v/>
      </c>
      <c r="Y100" s="6"/>
      <c r="Z100" s="6" t="str">
        <f>IF(Input!BA117=0,"",+Input!G117)</f>
        <v/>
      </c>
      <c r="AA100" s="6" t="str">
        <f>IF(Input!BA117=0,"",+Input!I117)</f>
        <v/>
      </c>
      <c r="AB100" s="9" t="str">
        <f>IF(Input!BA117=0,"",+Input!K117)</f>
        <v/>
      </c>
      <c r="AC100" s="6" t="str">
        <f>IF(Input!BA117=0,"",IFERROR(VLOOKUP(Input!L117,'Tipo de Descuento'!$B$3:$C$8,2,0),0))</f>
        <v/>
      </c>
      <c r="AD100" s="6" t="str">
        <f>IF(Input!BA117=0,"",+Input!M117)</f>
        <v/>
      </c>
      <c r="AE100" s="6" t="str">
        <f>IF(Input!BA117=0,"",IFERROR(VLOOKUP(Input!N117,'Tipo de Descuento'!$B$3:$C$8,2,0),0))</f>
        <v/>
      </c>
      <c r="AF100" s="6" t="str">
        <f>IF(Input!BA117=0,"",+Input!O117)</f>
        <v/>
      </c>
      <c r="AG100" s="6" t="str">
        <f>IF(Input!BA117=0,"",IFERROR(VLOOKUP(Input!P117,'Tipo de Descuento'!$B$3:$C$8,2,0),0))</f>
        <v/>
      </c>
      <c r="AH100" s="6" t="str">
        <f>IF(Input!BA117=0,"",+Input!Q117)</f>
        <v/>
      </c>
      <c r="AI100" s="6" t="str">
        <f>IF(Input!BA117=0,"",IFERROR(VLOOKUP(Input!R117,'Tipo de Descuento'!$B$3:$C$8,2,0),0))</f>
        <v/>
      </c>
      <c r="AJ100" s="6" t="str">
        <f>IF(Input!BA117=0,"",+Input!S117)</f>
        <v/>
      </c>
      <c r="AK100" s="6" t="str">
        <f>IF(Input!BA117=0,"",IFERROR(VLOOKUP(Input!T117,'Tipo de Descuento'!$B$3:$C$8,2,0),0))</f>
        <v/>
      </c>
      <c r="AL100" s="6" t="str">
        <f>IF(Input!BA117=0,"",+Input!U117)</f>
        <v/>
      </c>
      <c r="AM100" s="6"/>
      <c r="AN100" s="6"/>
      <c r="AO100" s="6"/>
      <c r="AP100" s="7" t="str">
        <f>IF(Input!$BA$22=0,"",+Input!V117)</f>
        <v/>
      </c>
      <c r="AQ100" s="7" t="str">
        <f>IF(Input!$BA$22=0,"",+Input!W117)</f>
        <v/>
      </c>
      <c r="AR100" s="7" t="str">
        <f>IF(Input!$BA$22=0,"",+Input!X117)</f>
        <v/>
      </c>
      <c r="AS100" s="7" t="str">
        <f>IF(Input!$BA$22=0,"",+Input!Y117)</f>
        <v/>
      </c>
      <c r="AT100" s="7" t="str">
        <f>IF(Input!$BA$22=0,"",+Input!Z117)</f>
        <v/>
      </c>
    </row>
    <row r="101" spans="1:46" ht="15.75" customHeight="1">
      <c r="A101" s="6" t="str">
        <f>IF(Input!BA118=0,"",+Input!$BQ$18)</f>
        <v/>
      </c>
      <c r="B101" s="6" t="str">
        <f>IF(Input!BA118=0,"",IFERROR(VLOOKUP(Input!$C$8,Cliente!$B$3:$C$822,2,0),0))</f>
        <v/>
      </c>
      <c r="C101" s="6" t="str">
        <f>IF(Input!BA118=0,"",IFERROR(VLOOKUP(Input!$C$7,Anunciante!$B$3:$C$364,2,0),0))</f>
        <v/>
      </c>
      <c r="D101" s="6" t="str">
        <f>IF(Input!BA118=0,"",IFERROR(VLOOKUP(Input!$C$9,Producto!$B$3:$C$200,2,0),0))</f>
        <v/>
      </c>
      <c r="E101" s="10" t="str">
        <f>IF(Input!BA118=0,"",IFERROR(VLOOKUP(Input!$C$10,Campaña!$B$3:$C$32,2,0),0))</f>
        <v/>
      </c>
      <c r="F101" t="str">
        <f>IF(Input!BA118=0,"",+Input!$C$11)</f>
        <v/>
      </c>
      <c r="G101" s="6" t="str">
        <f>IF(Input!BA118=0,"",+Input!$C$12)</f>
        <v/>
      </c>
      <c r="H101" t="str">
        <f>IF(Input!BA118=0,"",IFERROR(VLOOKUP(Input!$G$7,TipoMedio!$B$3:$C$30,2,0),0))</f>
        <v/>
      </c>
      <c r="I101" s="37" t="str">
        <f>IF(Input!BA118=0,"",+Input!$G$8)</f>
        <v/>
      </c>
      <c r="J101" s="37" t="str">
        <f>IF(Input!BA118=0,"",+Input!$G$9)</f>
        <v/>
      </c>
      <c r="K101" s="37" t="str">
        <f>IF(Input!BA118=0,"",+Input!$G$10)</f>
        <v/>
      </c>
      <c r="L101" s="5" t="str">
        <f>IF(Input!BA118=0,"",IFERROR(VLOOKUP(Input!$G$11,'Condicion de Pago'!$B$3:$C$20,2,0),0))</f>
        <v/>
      </c>
      <c r="M101" s="5" t="str">
        <f>IF(Input!BA118=0,"",+Input!$G$13)</f>
        <v/>
      </c>
      <c r="N101" s="5" t="str">
        <f>IF(Input!BA118=0,"",IFERROR(VLOOKUP(Input!$G$12,Moneda!$B$3:$C$7,2,0),0))</f>
        <v/>
      </c>
      <c r="O101" s="8" t="str">
        <f>IF(Input!BA118=0,"",+Input!$C$14)</f>
        <v/>
      </c>
      <c r="P101" s="5" t="str">
        <f>IF(Input!BA118=0,"",+Input!#REF!)</f>
        <v/>
      </c>
      <c r="Q101" s="5" t="str">
        <f>IF(Input!BA118=0,"",+Input!$C$16)</f>
        <v/>
      </c>
      <c r="R101" s="6" t="str">
        <f>IF(Input!BA118=0,"",IFERROR(VLOOKUP(Input!B118,Medio!$A$3:$D$1600,3,0),0))</f>
        <v/>
      </c>
      <c r="S101" s="6" t="str">
        <f>IF(Input!BA118=0,"",IFERROR(INDEX(Proveedor!$B$3:$B$2036, MATCH(Input!C118,Proveedor!$C$3:$C$2036,0)),0))</f>
        <v/>
      </c>
      <c r="T101" s="6" t="str">
        <f>IF(Input!BA118=0,"",IFERROR(INDEX(Programas!$B$3:$B$150, MATCH(Input!D118,Programas!$C$3:$C$150,0)),0))</f>
        <v/>
      </c>
      <c r="U101" s="9"/>
      <c r="V101" s="6" t="str">
        <f>IF(Input!BA118=0,"",+Input!D118)</f>
        <v/>
      </c>
      <c r="W101" s="6" t="str">
        <f>IF(Input!BA118=0,"",+Input!E118)</f>
        <v/>
      </c>
      <c r="X101" s="6" t="str">
        <f>IF(Input!BA118=0,"",+Input!F118)</f>
        <v/>
      </c>
      <c r="Y101" s="6"/>
      <c r="Z101" s="6" t="str">
        <f>IF(Input!BA118=0,"",+Input!G118)</f>
        <v/>
      </c>
      <c r="AA101" s="6" t="str">
        <f>IF(Input!BA118=0,"",+Input!I118)</f>
        <v/>
      </c>
      <c r="AB101" s="9" t="str">
        <f>IF(Input!BA118=0,"",+Input!K118)</f>
        <v/>
      </c>
      <c r="AC101" s="6" t="str">
        <f>IF(Input!BA118=0,"",IFERROR(VLOOKUP(Input!L118,'Tipo de Descuento'!$B$3:$C$8,2,0),0))</f>
        <v/>
      </c>
      <c r="AD101" s="6" t="str">
        <f>IF(Input!BA118=0,"",+Input!M118)</f>
        <v/>
      </c>
      <c r="AE101" s="6" t="str">
        <f>IF(Input!BA118=0,"",IFERROR(VLOOKUP(Input!N118,'Tipo de Descuento'!$B$3:$C$8,2,0),0))</f>
        <v/>
      </c>
      <c r="AF101" s="6" t="str">
        <f>IF(Input!BA118=0,"",+Input!O118)</f>
        <v/>
      </c>
      <c r="AG101" s="6" t="str">
        <f>IF(Input!BA118=0,"",IFERROR(VLOOKUP(Input!P118,'Tipo de Descuento'!$B$3:$C$8,2,0),0))</f>
        <v/>
      </c>
      <c r="AH101" s="6" t="str">
        <f>IF(Input!BA118=0,"",+Input!Q118)</f>
        <v/>
      </c>
      <c r="AI101" s="6" t="str">
        <f>IF(Input!BA118=0,"",IFERROR(VLOOKUP(Input!R118,'Tipo de Descuento'!$B$3:$C$8,2,0),0))</f>
        <v/>
      </c>
      <c r="AJ101" s="6" t="str">
        <f>IF(Input!BA118=0,"",+Input!S118)</f>
        <v/>
      </c>
      <c r="AK101" s="6" t="str">
        <f>IF(Input!BA118=0,"",IFERROR(VLOOKUP(Input!T118,'Tipo de Descuento'!$B$3:$C$8,2,0),0))</f>
        <v/>
      </c>
      <c r="AL101" s="6" t="str">
        <f>IF(Input!BA118=0,"",+Input!U118)</f>
        <v/>
      </c>
      <c r="AM101" s="6"/>
      <c r="AN101" s="6"/>
      <c r="AO101" s="6"/>
      <c r="AP101" s="7" t="str">
        <f>IF(Input!$BA$22=0,"",+Input!V118)</f>
        <v/>
      </c>
      <c r="AQ101" s="7" t="str">
        <f>IF(Input!$BA$22=0,"",+Input!W118)</f>
        <v/>
      </c>
      <c r="AR101" s="7" t="str">
        <f>IF(Input!$BA$22=0,"",+Input!X118)</f>
        <v/>
      </c>
      <c r="AS101" s="7" t="str">
        <f>IF(Input!$BA$22=0,"",+Input!Y118)</f>
        <v/>
      </c>
      <c r="AT101" s="7" t="str">
        <f>IF(Input!$BA$22=0,"",+Input!Z118)</f>
        <v/>
      </c>
    </row>
    <row r="102" spans="1:46" ht="15.75" customHeight="1">
      <c r="A102" s="6" t="str">
        <f>IF(Input!BA119=0,"",+Input!$BQ$18)</f>
        <v/>
      </c>
      <c r="B102" s="6" t="str">
        <f>IF(Input!BA119=0,"",IFERROR(VLOOKUP(Input!$C$8,Cliente!$B$3:$C$822,2,0),0))</f>
        <v/>
      </c>
      <c r="C102" s="6" t="str">
        <f>IF(Input!BA119=0,"",IFERROR(VLOOKUP(Input!$C$7,Anunciante!$B$3:$C$364,2,0),0))</f>
        <v/>
      </c>
      <c r="D102" s="6" t="str">
        <f>IF(Input!BA119=0,"",IFERROR(VLOOKUP(Input!$C$9,Producto!$B$3:$C$200,2,0),0))</f>
        <v/>
      </c>
      <c r="E102" s="10" t="str">
        <f>IF(Input!BA119=0,"",IFERROR(VLOOKUP(Input!$C$10,Campaña!$B$3:$C$32,2,0),0))</f>
        <v/>
      </c>
      <c r="F102" t="str">
        <f>IF(Input!BA119=0,"",+Input!$C$11)</f>
        <v/>
      </c>
      <c r="G102" s="6" t="str">
        <f>IF(Input!BA119=0,"",+Input!$C$12)</f>
        <v/>
      </c>
      <c r="H102" t="str">
        <f>IF(Input!BA119=0,"",IFERROR(VLOOKUP(Input!$G$7,TipoMedio!$B$3:$C$30,2,0),0))</f>
        <v/>
      </c>
      <c r="I102" s="37" t="str">
        <f>IF(Input!BA119=0,"",+Input!$G$8)</f>
        <v/>
      </c>
      <c r="J102" s="37" t="str">
        <f>IF(Input!BA119=0,"",+Input!$G$9)</f>
        <v/>
      </c>
      <c r="K102" s="37" t="str">
        <f>IF(Input!BA119=0,"",+Input!$G$10)</f>
        <v/>
      </c>
      <c r="L102" s="5" t="str">
        <f>IF(Input!BA119=0,"",IFERROR(VLOOKUP(Input!$G$11,'Condicion de Pago'!$B$3:$C$20,2,0),0))</f>
        <v/>
      </c>
      <c r="M102" s="5" t="str">
        <f>IF(Input!BA119=0,"",+Input!$G$13)</f>
        <v/>
      </c>
      <c r="N102" s="5" t="str">
        <f>IF(Input!BA119=0,"",IFERROR(VLOOKUP(Input!$G$12,Moneda!$B$3:$C$7,2,0),0))</f>
        <v/>
      </c>
      <c r="O102" s="8" t="str">
        <f>IF(Input!BA119=0,"",+Input!$C$14)</f>
        <v/>
      </c>
      <c r="P102" s="5" t="str">
        <f>IF(Input!BA119=0,"",+Input!#REF!)</f>
        <v/>
      </c>
      <c r="Q102" s="5" t="str">
        <f>IF(Input!BA119=0,"",+Input!$C$16)</f>
        <v/>
      </c>
      <c r="R102" s="6" t="str">
        <f>IF(Input!BA119=0,"",IFERROR(VLOOKUP(Input!B119,Medio!$A$3:$D$1600,3,0),0))</f>
        <v/>
      </c>
      <c r="S102" s="6" t="str">
        <f>IF(Input!BA119=0,"",IFERROR(INDEX(Proveedor!$B$3:$B$2036, MATCH(Input!C119,Proveedor!$C$3:$C$2036,0)),0))</f>
        <v/>
      </c>
      <c r="T102" s="6" t="str">
        <f>IF(Input!BA119=0,"",IFERROR(INDEX(Programas!$B$3:$B$150, MATCH(Input!D119,Programas!$C$3:$C$150,0)),0))</f>
        <v/>
      </c>
      <c r="U102" s="9"/>
      <c r="V102" s="6" t="str">
        <f>IF(Input!BA119=0,"",+Input!D119)</f>
        <v/>
      </c>
      <c r="W102" s="6" t="str">
        <f>IF(Input!BA119=0,"",+Input!E119)</f>
        <v/>
      </c>
      <c r="X102" s="6" t="str">
        <f>IF(Input!BA119=0,"",+Input!F119)</f>
        <v/>
      </c>
      <c r="Y102" s="6"/>
      <c r="Z102" s="6" t="str">
        <f>IF(Input!BA119=0,"",+Input!G119)</f>
        <v/>
      </c>
      <c r="AA102" s="6" t="str">
        <f>IF(Input!BA119=0,"",+Input!I119)</f>
        <v/>
      </c>
      <c r="AB102" s="9" t="str">
        <f>IF(Input!BA119=0,"",+Input!K119)</f>
        <v/>
      </c>
      <c r="AC102" s="6" t="str">
        <f>IF(Input!BA119=0,"",IFERROR(VLOOKUP(Input!L119,'Tipo de Descuento'!$B$3:$C$8,2,0),0))</f>
        <v/>
      </c>
      <c r="AD102" s="6" t="str">
        <f>IF(Input!BA119=0,"",+Input!M119)</f>
        <v/>
      </c>
      <c r="AE102" s="6" t="str">
        <f>IF(Input!BA119=0,"",IFERROR(VLOOKUP(Input!N119,'Tipo de Descuento'!$B$3:$C$8,2,0),0))</f>
        <v/>
      </c>
      <c r="AF102" s="6" t="str">
        <f>IF(Input!BA119=0,"",+Input!O119)</f>
        <v/>
      </c>
      <c r="AG102" s="6" t="str">
        <f>IF(Input!BA119=0,"",IFERROR(VLOOKUP(Input!P119,'Tipo de Descuento'!$B$3:$C$8,2,0),0))</f>
        <v/>
      </c>
      <c r="AH102" s="6" t="str">
        <f>IF(Input!BA119=0,"",+Input!Q119)</f>
        <v/>
      </c>
      <c r="AI102" s="6" t="str">
        <f>IF(Input!BA119=0,"",IFERROR(VLOOKUP(Input!R119,'Tipo de Descuento'!$B$3:$C$8,2,0),0))</f>
        <v/>
      </c>
      <c r="AJ102" s="6" t="str">
        <f>IF(Input!BA119=0,"",+Input!S119)</f>
        <v/>
      </c>
      <c r="AK102" s="6" t="str">
        <f>IF(Input!BA119=0,"",IFERROR(VLOOKUP(Input!T119,'Tipo de Descuento'!$B$3:$C$8,2,0),0))</f>
        <v/>
      </c>
      <c r="AL102" s="6" t="str">
        <f>IF(Input!BA119=0,"",+Input!U119)</f>
        <v/>
      </c>
      <c r="AM102" s="6"/>
      <c r="AN102" s="6"/>
      <c r="AO102" s="6"/>
      <c r="AP102" s="7" t="str">
        <f>IF(Input!$BA$22=0,"",+Input!V119)</f>
        <v/>
      </c>
      <c r="AQ102" s="7" t="str">
        <f>IF(Input!$BA$22=0,"",+Input!W119)</f>
        <v/>
      </c>
      <c r="AR102" s="7" t="str">
        <f>IF(Input!$BA$22=0,"",+Input!X119)</f>
        <v/>
      </c>
      <c r="AS102" s="7" t="str">
        <f>IF(Input!$BA$22=0,"",+Input!Y119)</f>
        <v/>
      </c>
      <c r="AT102" s="7" t="str">
        <f>IF(Input!$BA$22=0,"",+Input!Z119)</f>
        <v/>
      </c>
    </row>
    <row r="103" spans="1:46" ht="15.75" customHeight="1">
      <c r="A103" s="6" t="str">
        <f>IF(Input!BA120=0,"",+Input!$BQ$18)</f>
        <v/>
      </c>
      <c r="B103" s="6" t="str">
        <f>IF(Input!BA120=0,"",IFERROR(VLOOKUP(Input!$C$8,Cliente!$B$3:$C$822,2,0),0))</f>
        <v/>
      </c>
      <c r="C103" s="6" t="str">
        <f>IF(Input!BA120=0,"",IFERROR(VLOOKUP(Input!$C$7,Anunciante!$B$3:$C$364,2,0),0))</f>
        <v/>
      </c>
      <c r="D103" s="6" t="str">
        <f>IF(Input!BA120=0,"",IFERROR(VLOOKUP(Input!$C$9,Producto!$B$3:$C$200,2,0),0))</f>
        <v/>
      </c>
      <c r="E103" s="10" t="str">
        <f>IF(Input!BA120=0,"",IFERROR(VLOOKUP(Input!$C$10,Campaña!$B$3:$C$32,2,0),0))</f>
        <v/>
      </c>
      <c r="F103" t="str">
        <f>IF(Input!BA120=0,"",+Input!$C$11)</f>
        <v/>
      </c>
      <c r="G103" s="6" t="str">
        <f>IF(Input!BA120=0,"",+Input!$C$12)</f>
        <v/>
      </c>
      <c r="H103" t="str">
        <f>IF(Input!BA120=0,"",IFERROR(VLOOKUP(Input!$G$7,TipoMedio!$B$3:$C$30,2,0),0))</f>
        <v/>
      </c>
      <c r="I103" s="37" t="str">
        <f>IF(Input!BA120=0,"",+Input!$G$8)</f>
        <v/>
      </c>
      <c r="J103" s="37" t="str">
        <f>IF(Input!BA120=0,"",+Input!$G$9)</f>
        <v/>
      </c>
      <c r="K103" s="37" t="str">
        <f>IF(Input!BA120=0,"",+Input!$G$10)</f>
        <v/>
      </c>
      <c r="L103" s="5" t="str">
        <f>IF(Input!BA120=0,"",IFERROR(VLOOKUP(Input!$G$11,'Condicion de Pago'!$B$3:$C$20,2,0),0))</f>
        <v/>
      </c>
      <c r="M103" s="5" t="str">
        <f>IF(Input!BA120=0,"",+Input!$G$13)</f>
        <v/>
      </c>
      <c r="N103" s="5" t="str">
        <f>IF(Input!BA120=0,"",IFERROR(VLOOKUP(Input!$G$12,Moneda!$B$3:$C$7,2,0),0))</f>
        <v/>
      </c>
      <c r="O103" s="8" t="str">
        <f>IF(Input!BA120=0,"",+Input!$C$14)</f>
        <v/>
      </c>
      <c r="P103" s="5" t="str">
        <f>IF(Input!BA120=0,"",+Input!#REF!)</f>
        <v/>
      </c>
      <c r="Q103" s="5" t="str">
        <f>IF(Input!BA120=0,"",+Input!$C$16)</f>
        <v/>
      </c>
      <c r="R103" s="6" t="str">
        <f>IF(Input!BA120=0,"",IFERROR(VLOOKUP(Input!B120,Medio!$A$3:$D$1600,3,0),0))</f>
        <v/>
      </c>
      <c r="S103" s="6" t="str">
        <f>IF(Input!BA120=0,"",IFERROR(INDEX(Proveedor!$B$3:$B$2036, MATCH(Input!C120,Proveedor!$C$3:$C$2036,0)),0))</f>
        <v/>
      </c>
      <c r="T103" s="6" t="str">
        <f>IF(Input!BA120=0,"",IFERROR(INDEX(Programas!$B$3:$B$150, MATCH(Input!D120,Programas!$C$3:$C$150,0)),0))</f>
        <v/>
      </c>
      <c r="U103" s="9"/>
      <c r="V103" s="6" t="str">
        <f>IF(Input!BA120=0,"",+Input!D120)</f>
        <v/>
      </c>
      <c r="W103" s="6" t="str">
        <f>IF(Input!BA120=0,"",+Input!E120)</f>
        <v/>
      </c>
      <c r="X103" s="6" t="str">
        <f>IF(Input!BA120=0,"",+Input!F120)</f>
        <v/>
      </c>
      <c r="Y103" s="6"/>
      <c r="Z103" s="6" t="str">
        <f>IF(Input!BA120=0,"",+Input!G120)</f>
        <v/>
      </c>
      <c r="AA103" s="6" t="str">
        <f>IF(Input!BA120=0,"",+Input!I120)</f>
        <v/>
      </c>
      <c r="AB103" s="9" t="str">
        <f>IF(Input!BA120=0,"",+Input!K120)</f>
        <v/>
      </c>
      <c r="AC103" s="6" t="str">
        <f>IF(Input!BA120=0,"",IFERROR(VLOOKUP(Input!L120,'Tipo de Descuento'!$B$3:$C$8,2,0),0))</f>
        <v/>
      </c>
      <c r="AD103" s="6" t="str">
        <f>IF(Input!BA120=0,"",+Input!M120)</f>
        <v/>
      </c>
      <c r="AE103" s="6" t="str">
        <f>IF(Input!BA120=0,"",IFERROR(VLOOKUP(Input!N120,'Tipo de Descuento'!$B$3:$C$8,2,0),0))</f>
        <v/>
      </c>
      <c r="AF103" s="6" t="str">
        <f>IF(Input!BA120=0,"",+Input!O120)</f>
        <v/>
      </c>
      <c r="AG103" s="6" t="str">
        <f>IF(Input!BA120=0,"",IFERROR(VLOOKUP(Input!P120,'Tipo de Descuento'!$B$3:$C$8,2,0),0))</f>
        <v/>
      </c>
      <c r="AH103" s="6" t="str">
        <f>IF(Input!BA120=0,"",+Input!Q120)</f>
        <v/>
      </c>
      <c r="AI103" s="6" t="str">
        <f>IF(Input!BA120=0,"",IFERROR(VLOOKUP(Input!R120,'Tipo de Descuento'!$B$3:$C$8,2,0),0))</f>
        <v/>
      </c>
      <c r="AJ103" s="6" t="str">
        <f>IF(Input!BA120=0,"",+Input!S120)</f>
        <v/>
      </c>
      <c r="AK103" s="6" t="str">
        <f>IF(Input!BA120=0,"",IFERROR(VLOOKUP(Input!T120,'Tipo de Descuento'!$B$3:$C$8,2,0),0))</f>
        <v/>
      </c>
      <c r="AL103" s="6" t="str">
        <f>IF(Input!BA120=0,"",+Input!U120)</f>
        <v/>
      </c>
      <c r="AM103" s="6"/>
      <c r="AN103" s="6"/>
      <c r="AO103" s="6"/>
      <c r="AP103" s="7" t="str">
        <f>IF(Input!$BA$22=0,"",+Input!V120)</f>
        <v/>
      </c>
      <c r="AQ103" s="7" t="str">
        <f>IF(Input!$BA$22=0,"",+Input!W120)</f>
        <v/>
      </c>
      <c r="AR103" s="7" t="str">
        <f>IF(Input!$BA$22=0,"",+Input!X120)</f>
        <v/>
      </c>
      <c r="AS103" s="7" t="str">
        <f>IF(Input!$BA$22=0,"",+Input!Y120)</f>
        <v/>
      </c>
      <c r="AT103" s="7" t="str">
        <f>IF(Input!$BA$22=0,"",+Input!Z120)</f>
        <v/>
      </c>
    </row>
    <row r="104" spans="1:46" ht="15.75" customHeight="1">
      <c r="A104" s="6" t="str">
        <f>IF(Input!BA121=0,"",+Input!$BQ$18)</f>
        <v/>
      </c>
      <c r="B104" s="6" t="str">
        <f>IF(Input!BA121=0,"",IFERROR(VLOOKUP(Input!$C$8,Cliente!$B$3:$C$822,2,0),0))</f>
        <v/>
      </c>
      <c r="C104" s="6" t="str">
        <f>IF(Input!BA121=0,"",IFERROR(VLOOKUP(Input!$C$7,Anunciante!$B$3:$C$364,2,0),0))</f>
        <v/>
      </c>
      <c r="D104" s="6" t="str">
        <f>IF(Input!BA121=0,"",IFERROR(VLOOKUP(Input!$C$9,Producto!$B$3:$C$200,2,0),0))</f>
        <v/>
      </c>
      <c r="E104" s="10" t="str">
        <f>IF(Input!BA121=0,"",IFERROR(VLOOKUP(Input!$C$10,Campaña!$B$3:$C$32,2,0),0))</f>
        <v/>
      </c>
      <c r="F104" t="str">
        <f>IF(Input!BA121=0,"",+Input!$C$11)</f>
        <v/>
      </c>
      <c r="G104" s="6" t="str">
        <f>IF(Input!BA121=0,"",+Input!$C$12)</f>
        <v/>
      </c>
      <c r="H104" t="str">
        <f>IF(Input!BA121=0,"",IFERROR(VLOOKUP(Input!$G$7,TipoMedio!$B$3:$C$30,2,0),0))</f>
        <v/>
      </c>
      <c r="I104" s="37" t="str">
        <f>IF(Input!BA121=0,"",+Input!$G$8)</f>
        <v/>
      </c>
      <c r="J104" s="37" t="str">
        <f>IF(Input!BA121=0,"",+Input!$G$9)</f>
        <v/>
      </c>
      <c r="K104" s="37" t="str">
        <f>IF(Input!BA121=0,"",+Input!$G$10)</f>
        <v/>
      </c>
      <c r="L104" s="5" t="str">
        <f>IF(Input!BA121=0,"",IFERROR(VLOOKUP(Input!$G$11,'Condicion de Pago'!$B$3:$C$20,2,0),0))</f>
        <v/>
      </c>
      <c r="M104" s="5" t="str">
        <f>IF(Input!BA121=0,"",+Input!$G$13)</f>
        <v/>
      </c>
      <c r="N104" s="5" t="str">
        <f>IF(Input!BA121=0,"",IFERROR(VLOOKUP(Input!$G$12,Moneda!$B$3:$C$7,2,0),0))</f>
        <v/>
      </c>
      <c r="O104" s="8" t="str">
        <f>IF(Input!BA121=0,"",+Input!$C$14)</f>
        <v/>
      </c>
      <c r="P104" s="5" t="str">
        <f>IF(Input!BA121=0,"",+Input!#REF!)</f>
        <v/>
      </c>
      <c r="Q104" s="5" t="str">
        <f>IF(Input!BA121=0,"",+Input!$C$16)</f>
        <v/>
      </c>
      <c r="R104" s="6" t="str">
        <f>IF(Input!BA121=0,"",IFERROR(VLOOKUP(Input!B121,Medio!$A$3:$D$1600,3,0),0))</f>
        <v/>
      </c>
      <c r="S104" s="6" t="str">
        <f>IF(Input!BA121=0,"",IFERROR(INDEX(Proveedor!$B$3:$B$2036, MATCH(Input!C121,Proveedor!$C$3:$C$2036,0)),0))</f>
        <v/>
      </c>
      <c r="T104" s="6" t="str">
        <f>IF(Input!BA121=0,"",IFERROR(INDEX(Programas!$B$3:$B$150, MATCH(Input!D121,Programas!$C$3:$C$150,0)),0))</f>
        <v/>
      </c>
      <c r="U104" s="9"/>
      <c r="V104" s="6" t="str">
        <f>IF(Input!BA121=0,"",+Input!D121)</f>
        <v/>
      </c>
      <c r="W104" s="6" t="str">
        <f>IF(Input!BA121=0,"",+Input!E121)</f>
        <v/>
      </c>
      <c r="X104" s="6" t="str">
        <f>IF(Input!BA121=0,"",+Input!F121)</f>
        <v/>
      </c>
      <c r="Y104" s="6"/>
      <c r="Z104" s="6" t="str">
        <f>IF(Input!BA121=0,"",+Input!G121)</f>
        <v/>
      </c>
      <c r="AA104" s="6" t="str">
        <f>IF(Input!BA121=0,"",+Input!I121)</f>
        <v/>
      </c>
      <c r="AB104" s="9" t="str">
        <f>IF(Input!BA121=0,"",+Input!K121)</f>
        <v/>
      </c>
      <c r="AC104" s="6" t="str">
        <f>IF(Input!BA121=0,"",IFERROR(VLOOKUP(Input!L121,'Tipo de Descuento'!$B$3:$C$8,2,0),0))</f>
        <v/>
      </c>
      <c r="AD104" s="6" t="str">
        <f>IF(Input!BA121=0,"",+Input!M121)</f>
        <v/>
      </c>
      <c r="AE104" s="6" t="str">
        <f>IF(Input!BA121=0,"",IFERROR(VLOOKUP(Input!N121,'Tipo de Descuento'!$B$3:$C$8,2,0),0))</f>
        <v/>
      </c>
      <c r="AF104" s="6" t="str">
        <f>IF(Input!BA121=0,"",+Input!O121)</f>
        <v/>
      </c>
      <c r="AG104" s="6" t="str">
        <f>IF(Input!BA121=0,"",IFERROR(VLOOKUP(Input!P121,'Tipo de Descuento'!$B$3:$C$8,2,0),0))</f>
        <v/>
      </c>
      <c r="AH104" s="6" t="str">
        <f>IF(Input!BA121=0,"",+Input!Q121)</f>
        <v/>
      </c>
      <c r="AI104" s="6" t="str">
        <f>IF(Input!BA121=0,"",IFERROR(VLOOKUP(Input!R121,'Tipo de Descuento'!$B$3:$C$8,2,0),0))</f>
        <v/>
      </c>
      <c r="AJ104" s="6" t="str">
        <f>IF(Input!BA121=0,"",+Input!S121)</f>
        <v/>
      </c>
      <c r="AK104" s="6" t="str">
        <f>IF(Input!BA121=0,"",IFERROR(VLOOKUP(Input!T121,'Tipo de Descuento'!$B$3:$C$8,2,0),0))</f>
        <v/>
      </c>
      <c r="AL104" s="6" t="str">
        <f>IF(Input!BA121=0,"",+Input!U121)</f>
        <v/>
      </c>
      <c r="AM104" s="6"/>
      <c r="AN104" s="6"/>
      <c r="AO104" s="6"/>
      <c r="AP104" s="7" t="str">
        <f>IF(Input!$BA$22=0,"",+Input!V121)</f>
        <v/>
      </c>
      <c r="AQ104" s="7" t="str">
        <f>IF(Input!$BA$22=0,"",+Input!W121)</f>
        <v/>
      </c>
      <c r="AR104" s="7" t="str">
        <f>IF(Input!$BA$22=0,"",+Input!X121)</f>
        <v/>
      </c>
      <c r="AS104" s="7" t="str">
        <f>IF(Input!$BA$22=0,"",+Input!Y121)</f>
        <v/>
      </c>
      <c r="AT104" s="7" t="str">
        <f>IF(Input!$BA$22=0,"",+Input!Z121)</f>
        <v/>
      </c>
    </row>
    <row r="105" spans="1:46" ht="15.75" customHeight="1">
      <c r="A105" s="6" t="str">
        <f>IF(Input!BA122=0,"",+Input!$BQ$18)</f>
        <v/>
      </c>
      <c r="B105" s="6" t="str">
        <f>IF(Input!BA122=0,"",IFERROR(VLOOKUP(Input!$C$8,Cliente!$B$3:$C$822,2,0),0))</f>
        <v/>
      </c>
      <c r="C105" s="6" t="str">
        <f>IF(Input!BA122=0,"",IFERROR(VLOOKUP(Input!$C$7,Anunciante!$B$3:$C$364,2,0),0))</f>
        <v/>
      </c>
      <c r="D105" s="6" t="str">
        <f>IF(Input!BA122=0,"",IFERROR(VLOOKUP(Input!$C$9,Producto!$B$3:$C$200,2,0),0))</f>
        <v/>
      </c>
      <c r="E105" s="10" t="str">
        <f>IF(Input!BA122=0,"",IFERROR(VLOOKUP(Input!$C$10,Campaña!$B$3:$C$32,2,0),0))</f>
        <v/>
      </c>
      <c r="F105" t="str">
        <f>IF(Input!BA122=0,"",+Input!$C$11)</f>
        <v/>
      </c>
      <c r="G105" s="6" t="str">
        <f>IF(Input!BA122=0,"",+Input!$C$12)</f>
        <v/>
      </c>
      <c r="H105" t="str">
        <f>IF(Input!BA122=0,"",IFERROR(VLOOKUP(Input!$G$7,TipoMedio!$B$3:$C$30,2,0),0))</f>
        <v/>
      </c>
      <c r="I105" s="37" t="str">
        <f>IF(Input!BA122=0,"",+Input!$G$8)</f>
        <v/>
      </c>
      <c r="J105" s="37" t="str">
        <f>IF(Input!BA122=0,"",+Input!$G$9)</f>
        <v/>
      </c>
      <c r="K105" s="37" t="str">
        <f>IF(Input!BA122=0,"",+Input!$G$10)</f>
        <v/>
      </c>
      <c r="L105" s="5" t="str">
        <f>IF(Input!BA122=0,"",IFERROR(VLOOKUP(Input!$G$11,'Condicion de Pago'!$B$3:$C$20,2,0),0))</f>
        <v/>
      </c>
      <c r="M105" s="5" t="str">
        <f>IF(Input!BA122=0,"",+Input!$G$13)</f>
        <v/>
      </c>
      <c r="N105" s="5" t="str">
        <f>IF(Input!BA122=0,"",IFERROR(VLOOKUP(Input!$G$12,Moneda!$B$3:$C$7,2,0),0))</f>
        <v/>
      </c>
      <c r="O105" s="8" t="str">
        <f>IF(Input!BA122=0,"",+Input!$C$14)</f>
        <v/>
      </c>
      <c r="P105" s="5" t="str">
        <f>IF(Input!BA122=0,"",+Input!#REF!)</f>
        <v/>
      </c>
      <c r="Q105" s="5" t="str">
        <f>IF(Input!BA122=0,"",+Input!$C$16)</f>
        <v/>
      </c>
      <c r="R105" s="6" t="str">
        <f>IF(Input!BA122=0,"",IFERROR(VLOOKUP(Input!B122,Medio!$A$3:$D$1600,3,0),0))</f>
        <v/>
      </c>
      <c r="S105" s="6" t="str">
        <f>IF(Input!BA122=0,"",IFERROR(INDEX(Proveedor!$B$3:$B$2036, MATCH(Input!C122,Proveedor!$C$3:$C$2036,0)),0))</f>
        <v/>
      </c>
      <c r="T105" s="6" t="str">
        <f>IF(Input!BA122=0,"",IFERROR(INDEX(Programas!$B$3:$B$150, MATCH(Input!D122,Programas!$C$3:$C$150,0)),0))</f>
        <v/>
      </c>
      <c r="U105" s="9"/>
      <c r="V105" s="6" t="str">
        <f>IF(Input!BA122=0,"",+Input!D122)</f>
        <v/>
      </c>
      <c r="W105" s="6" t="str">
        <f>IF(Input!BA122=0,"",+Input!E122)</f>
        <v/>
      </c>
      <c r="X105" s="6" t="str">
        <f>IF(Input!BA122=0,"",+Input!F122)</f>
        <v/>
      </c>
      <c r="Y105" s="6"/>
      <c r="Z105" s="6" t="str">
        <f>IF(Input!BA122=0,"",+Input!G122)</f>
        <v/>
      </c>
      <c r="AA105" s="6" t="str">
        <f>IF(Input!BA122=0,"",+Input!I122)</f>
        <v/>
      </c>
      <c r="AB105" s="9" t="str">
        <f>IF(Input!BA122=0,"",+Input!K122)</f>
        <v/>
      </c>
      <c r="AC105" s="6" t="str">
        <f>IF(Input!BA122=0,"",IFERROR(VLOOKUP(Input!L122,'Tipo de Descuento'!$B$3:$C$8,2,0),0))</f>
        <v/>
      </c>
      <c r="AD105" s="6" t="str">
        <f>IF(Input!BA122=0,"",+Input!M122)</f>
        <v/>
      </c>
      <c r="AE105" s="6" t="str">
        <f>IF(Input!BA122=0,"",IFERROR(VLOOKUP(Input!N122,'Tipo de Descuento'!$B$3:$C$8,2,0),0))</f>
        <v/>
      </c>
      <c r="AF105" s="6" t="str">
        <f>IF(Input!BA122=0,"",+Input!O122)</f>
        <v/>
      </c>
      <c r="AG105" s="6" t="str">
        <f>IF(Input!BA122=0,"",IFERROR(VLOOKUP(Input!P122,'Tipo de Descuento'!$B$3:$C$8,2,0),0))</f>
        <v/>
      </c>
      <c r="AH105" s="6" t="str">
        <f>IF(Input!BA122=0,"",+Input!Q122)</f>
        <v/>
      </c>
      <c r="AI105" s="6" t="str">
        <f>IF(Input!BA122=0,"",IFERROR(VLOOKUP(Input!R122,'Tipo de Descuento'!$B$3:$C$8,2,0),0))</f>
        <v/>
      </c>
      <c r="AJ105" s="6" t="str">
        <f>IF(Input!BA122=0,"",+Input!S122)</f>
        <v/>
      </c>
      <c r="AK105" s="6" t="str">
        <f>IF(Input!BA122=0,"",IFERROR(VLOOKUP(Input!T122,'Tipo de Descuento'!$B$3:$C$8,2,0),0))</f>
        <v/>
      </c>
      <c r="AL105" s="6" t="str">
        <f>IF(Input!BA122=0,"",+Input!U122)</f>
        <v/>
      </c>
      <c r="AM105" s="6"/>
      <c r="AN105" s="6"/>
      <c r="AO105" s="6"/>
      <c r="AP105" s="7" t="str">
        <f>IF(Input!$BA$22=0,"",+Input!V122)</f>
        <v/>
      </c>
      <c r="AQ105" s="7" t="str">
        <f>IF(Input!$BA$22=0,"",+Input!W122)</f>
        <v/>
      </c>
      <c r="AR105" s="7" t="str">
        <f>IF(Input!$BA$22=0,"",+Input!X122)</f>
        <v/>
      </c>
      <c r="AS105" s="7" t="str">
        <f>IF(Input!$BA$22=0,"",+Input!Y122)</f>
        <v/>
      </c>
      <c r="AT105" s="7" t="str">
        <f>IF(Input!$BA$22=0,"",+Input!Z122)</f>
        <v/>
      </c>
    </row>
    <row r="106" spans="1:46" ht="15.75" customHeight="1">
      <c r="A106" s="6" t="str">
        <f>IF(Input!BA123=0,"",+Input!$BQ$18)</f>
        <v/>
      </c>
      <c r="B106" s="6" t="str">
        <f>IF(Input!BA123=0,"",IFERROR(VLOOKUP(Input!$C$8,Cliente!$B$3:$C$822,2,0),0))</f>
        <v/>
      </c>
      <c r="C106" s="6" t="str">
        <f>IF(Input!BA123=0,"",IFERROR(VLOOKUP(Input!$C$7,Anunciante!$B$3:$C$364,2,0),0))</f>
        <v/>
      </c>
      <c r="D106" s="6" t="str">
        <f>IF(Input!BA123=0,"",IFERROR(VLOOKUP(Input!$C$9,Producto!$B$3:$C$200,2,0),0))</f>
        <v/>
      </c>
      <c r="E106" s="10" t="str">
        <f>IF(Input!BA123=0,"",IFERROR(VLOOKUP(Input!$C$10,Campaña!$B$3:$C$32,2,0),0))</f>
        <v/>
      </c>
      <c r="F106" t="str">
        <f>IF(Input!BA123=0,"",+Input!$C$11)</f>
        <v/>
      </c>
      <c r="G106" s="6" t="str">
        <f>IF(Input!BA123=0,"",+Input!$C$12)</f>
        <v/>
      </c>
      <c r="H106" t="str">
        <f>IF(Input!BA123=0,"",IFERROR(VLOOKUP(Input!$G$7,TipoMedio!$B$3:$C$30,2,0),0))</f>
        <v/>
      </c>
      <c r="I106" s="37" t="str">
        <f>IF(Input!BA123=0,"",+Input!$G$8)</f>
        <v/>
      </c>
      <c r="J106" s="37" t="str">
        <f>IF(Input!BA123=0,"",+Input!$G$9)</f>
        <v/>
      </c>
      <c r="K106" s="37" t="str">
        <f>IF(Input!BA123=0,"",+Input!$G$10)</f>
        <v/>
      </c>
      <c r="L106" s="5" t="str">
        <f>IF(Input!BA123=0,"",IFERROR(VLOOKUP(Input!$G$11,'Condicion de Pago'!$B$3:$C$20,2,0),0))</f>
        <v/>
      </c>
      <c r="M106" s="5" t="str">
        <f>IF(Input!BA123=0,"",+Input!$G$13)</f>
        <v/>
      </c>
      <c r="N106" s="5" t="str">
        <f>IF(Input!BA123=0,"",IFERROR(VLOOKUP(Input!$G$12,Moneda!$B$3:$C$7,2,0),0))</f>
        <v/>
      </c>
      <c r="O106" s="8" t="str">
        <f>IF(Input!BA123=0,"",+Input!$C$14)</f>
        <v/>
      </c>
      <c r="P106" s="5" t="str">
        <f>IF(Input!BA123=0,"",+Input!#REF!)</f>
        <v/>
      </c>
      <c r="Q106" s="5" t="str">
        <f>IF(Input!BA123=0,"",+Input!$C$16)</f>
        <v/>
      </c>
      <c r="R106" s="6" t="str">
        <f>IF(Input!BA123=0,"",IFERROR(VLOOKUP(Input!B123,Medio!$A$3:$D$1600,3,0),0))</f>
        <v/>
      </c>
      <c r="S106" s="6" t="str">
        <f>IF(Input!BA123=0,"",IFERROR(INDEX(Proveedor!$B$3:$B$2036, MATCH(Input!C123,Proveedor!$C$3:$C$2036,0)),0))</f>
        <v/>
      </c>
      <c r="T106" s="6" t="str">
        <f>IF(Input!BA123=0,"",IFERROR(INDEX(Programas!$B$3:$B$150, MATCH(Input!D123,Programas!$C$3:$C$150,0)),0))</f>
        <v/>
      </c>
      <c r="U106" s="9"/>
      <c r="V106" s="6" t="str">
        <f>IF(Input!BA123=0,"",+Input!D123)</f>
        <v/>
      </c>
      <c r="W106" s="6" t="str">
        <f>IF(Input!BA123=0,"",+Input!E123)</f>
        <v/>
      </c>
      <c r="X106" s="6" t="str">
        <f>IF(Input!BA123=0,"",+Input!F123)</f>
        <v/>
      </c>
      <c r="Y106" s="6"/>
      <c r="Z106" s="6" t="str">
        <f>IF(Input!BA123=0,"",+Input!G123)</f>
        <v/>
      </c>
      <c r="AA106" s="6" t="str">
        <f>IF(Input!BA123=0,"",+Input!I123)</f>
        <v/>
      </c>
      <c r="AB106" s="9" t="str">
        <f>IF(Input!BA123=0,"",+Input!K123)</f>
        <v/>
      </c>
      <c r="AC106" s="6" t="str">
        <f>IF(Input!BA123=0,"",IFERROR(VLOOKUP(Input!L123,'Tipo de Descuento'!$B$3:$C$8,2,0),0))</f>
        <v/>
      </c>
      <c r="AD106" s="6" t="str">
        <f>IF(Input!BA123=0,"",+Input!M123)</f>
        <v/>
      </c>
      <c r="AE106" s="6" t="str">
        <f>IF(Input!BA123=0,"",IFERROR(VLOOKUP(Input!N123,'Tipo de Descuento'!$B$3:$C$8,2,0),0))</f>
        <v/>
      </c>
      <c r="AF106" s="6" t="str">
        <f>IF(Input!BA123=0,"",+Input!O123)</f>
        <v/>
      </c>
      <c r="AG106" s="6" t="str">
        <f>IF(Input!BA123=0,"",IFERROR(VLOOKUP(Input!P123,'Tipo de Descuento'!$B$3:$C$8,2,0),0))</f>
        <v/>
      </c>
      <c r="AH106" s="6" t="str">
        <f>IF(Input!BA123=0,"",+Input!Q123)</f>
        <v/>
      </c>
      <c r="AI106" s="6" t="str">
        <f>IF(Input!BA123=0,"",IFERROR(VLOOKUP(Input!R123,'Tipo de Descuento'!$B$3:$C$8,2,0),0))</f>
        <v/>
      </c>
      <c r="AJ106" s="6" t="str">
        <f>IF(Input!BA123=0,"",+Input!S123)</f>
        <v/>
      </c>
      <c r="AK106" s="6" t="str">
        <f>IF(Input!BA123=0,"",IFERROR(VLOOKUP(Input!T123,'Tipo de Descuento'!$B$3:$C$8,2,0),0))</f>
        <v/>
      </c>
      <c r="AL106" s="6" t="str">
        <f>IF(Input!BA123=0,"",+Input!U123)</f>
        <v/>
      </c>
      <c r="AM106" s="6"/>
      <c r="AN106" s="6"/>
      <c r="AO106" s="6"/>
      <c r="AP106" s="7" t="str">
        <f>IF(Input!$BA$22=0,"",+Input!V123)</f>
        <v/>
      </c>
      <c r="AQ106" s="7" t="str">
        <f>IF(Input!$BA$22=0,"",+Input!W123)</f>
        <v/>
      </c>
      <c r="AR106" s="7" t="str">
        <f>IF(Input!$BA$22=0,"",+Input!X123)</f>
        <v/>
      </c>
      <c r="AS106" s="7" t="str">
        <f>IF(Input!$BA$22=0,"",+Input!Y123)</f>
        <v/>
      </c>
      <c r="AT106" s="7" t="str">
        <f>IF(Input!$BA$22=0,"",+Input!Z123)</f>
        <v/>
      </c>
    </row>
    <row r="107" spans="1:46" ht="15.75" customHeight="1">
      <c r="A107" s="6" t="str">
        <f>IF(Input!BA124=0,"",+Input!$BQ$18)</f>
        <v/>
      </c>
      <c r="B107" s="6" t="str">
        <f>IF(Input!BA124=0,"",IFERROR(VLOOKUP(Input!$C$8,Cliente!$B$3:$C$822,2,0),0))</f>
        <v/>
      </c>
      <c r="C107" s="6" t="str">
        <f>IF(Input!BA124=0,"",IFERROR(VLOOKUP(Input!$C$7,Anunciante!$B$3:$C$364,2,0),0))</f>
        <v/>
      </c>
      <c r="D107" s="6" t="str">
        <f>IF(Input!BA124=0,"",IFERROR(VLOOKUP(Input!$C$9,Producto!$B$3:$C$200,2,0),0))</f>
        <v/>
      </c>
      <c r="E107" s="10" t="str">
        <f>IF(Input!BA124=0,"",IFERROR(VLOOKUP(Input!$C$10,Campaña!$B$3:$C$32,2,0),0))</f>
        <v/>
      </c>
      <c r="F107" t="str">
        <f>IF(Input!BA124=0,"",+Input!$C$11)</f>
        <v/>
      </c>
      <c r="G107" s="6" t="str">
        <f>IF(Input!BA124=0,"",+Input!$C$12)</f>
        <v/>
      </c>
      <c r="H107" t="str">
        <f>IF(Input!BA124=0,"",IFERROR(VLOOKUP(Input!$G$7,TipoMedio!$B$3:$C$30,2,0),0))</f>
        <v/>
      </c>
      <c r="I107" s="37" t="str">
        <f>IF(Input!BA124=0,"",+Input!$G$8)</f>
        <v/>
      </c>
      <c r="J107" s="37" t="str">
        <f>IF(Input!BA124=0,"",+Input!$G$9)</f>
        <v/>
      </c>
      <c r="K107" s="37" t="str">
        <f>IF(Input!BA124=0,"",+Input!$G$10)</f>
        <v/>
      </c>
      <c r="L107" s="5" t="str">
        <f>IF(Input!BA124=0,"",IFERROR(VLOOKUP(Input!$G$11,'Condicion de Pago'!$B$3:$C$20,2,0),0))</f>
        <v/>
      </c>
      <c r="M107" s="5" t="str">
        <f>IF(Input!BA124=0,"",+Input!$G$13)</f>
        <v/>
      </c>
      <c r="N107" s="5" t="str">
        <f>IF(Input!BA124=0,"",IFERROR(VLOOKUP(Input!$G$12,Moneda!$B$3:$C$7,2,0),0))</f>
        <v/>
      </c>
      <c r="O107" s="8" t="str">
        <f>IF(Input!BA124=0,"",+Input!$C$14)</f>
        <v/>
      </c>
      <c r="P107" s="5" t="str">
        <f>IF(Input!BA124=0,"",+Input!#REF!)</f>
        <v/>
      </c>
      <c r="Q107" s="5" t="str">
        <f>IF(Input!BA124=0,"",+Input!$C$16)</f>
        <v/>
      </c>
      <c r="R107" s="6" t="str">
        <f>IF(Input!BA124=0,"",IFERROR(VLOOKUP(Input!B124,Medio!$A$3:$D$1600,3,0),0))</f>
        <v/>
      </c>
      <c r="S107" s="6" t="str">
        <f>IF(Input!BA124=0,"",IFERROR(INDEX(Proveedor!$B$3:$B$2036, MATCH(Input!C124,Proveedor!$C$3:$C$2036,0)),0))</f>
        <v/>
      </c>
      <c r="T107" s="6" t="str">
        <f>IF(Input!BA124=0,"",IFERROR(INDEX(Programas!$B$3:$B$150, MATCH(Input!D124,Programas!$C$3:$C$150,0)),0))</f>
        <v/>
      </c>
      <c r="U107" s="9"/>
      <c r="V107" s="6" t="str">
        <f>IF(Input!BA124=0,"",+Input!D124)</f>
        <v/>
      </c>
      <c r="W107" s="6" t="str">
        <f>IF(Input!BA124=0,"",+Input!E124)</f>
        <v/>
      </c>
      <c r="X107" s="6" t="str">
        <f>IF(Input!BA124=0,"",+Input!F124)</f>
        <v/>
      </c>
      <c r="Y107" s="6"/>
      <c r="Z107" s="6" t="str">
        <f>IF(Input!BA124=0,"",+Input!G124)</f>
        <v/>
      </c>
      <c r="AA107" s="6" t="str">
        <f>IF(Input!BA124=0,"",+Input!I124)</f>
        <v/>
      </c>
      <c r="AB107" s="9" t="str">
        <f>IF(Input!BA124=0,"",+Input!K124)</f>
        <v/>
      </c>
      <c r="AC107" s="6" t="str">
        <f>IF(Input!BA124=0,"",IFERROR(VLOOKUP(Input!L124,'Tipo de Descuento'!$B$3:$C$8,2,0),0))</f>
        <v/>
      </c>
      <c r="AD107" s="6" t="str">
        <f>IF(Input!BA124=0,"",+Input!M124)</f>
        <v/>
      </c>
      <c r="AE107" s="6" t="str">
        <f>IF(Input!BA124=0,"",IFERROR(VLOOKUP(Input!N124,'Tipo de Descuento'!$B$3:$C$8,2,0),0))</f>
        <v/>
      </c>
      <c r="AF107" s="6" t="str">
        <f>IF(Input!BA124=0,"",+Input!O124)</f>
        <v/>
      </c>
      <c r="AG107" s="6" t="str">
        <f>IF(Input!BA124=0,"",IFERROR(VLOOKUP(Input!P124,'Tipo de Descuento'!$B$3:$C$8,2,0),0))</f>
        <v/>
      </c>
      <c r="AH107" s="6" t="str">
        <f>IF(Input!BA124=0,"",+Input!Q124)</f>
        <v/>
      </c>
      <c r="AI107" s="6" t="str">
        <f>IF(Input!BA124=0,"",IFERROR(VLOOKUP(Input!R124,'Tipo de Descuento'!$B$3:$C$8,2,0),0))</f>
        <v/>
      </c>
      <c r="AJ107" s="6" t="str">
        <f>IF(Input!BA124=0,"",+Input!S124)</f>
        <v/>
      </c>
      <c r="AK107" s="6" t="str">
        <f>IF(Input!BA124=0,"",IFERROR(VLOOKUP(Input!T124,'Tipo de Descuento'!$B$3:$C$8,2,0),0))</f>
        <v/>
      </c>
      <c r="AL107" s="6" t="str">
        <f>IF(Input!BA124=0,"",+Input!U124)</f>
        <v/>
      </c>
      <c r="AM107" s="6"/>
      <c r="AN107" s="6"/>
      <c r="AO107" s="6"/>
      <c r="AP107" s="7" t="str">
        <f>IF(Input!$BA$22=0,"",+Input!V124)</f>
        <v/>
      </c>
      <c r="AQ107" s="7" t="str">
        <f>IF(Input!$BA$22=0,"",+Input!W124)</f>
        <v/>
      </c>
      <c r="AR107" s="7" t="str">
        <f>IF(Input!$BA$22=0,"",+Input!X124)</f>
        <v/>
      </c>
      <c r="AS107" s="7" t="str">
        <f>IF(Input!$BA$22=0,"",+Input!Y124)</f>
        <v/>
      </c>
      <c r="AT107" s="7" t="str">
        <f>IF(Input!$BA$22=0,"",+Input!Z124)</f>
        <v/>
      </c>
    </row>
    <row r="108" spans="1:46" ht="15.75" customHeight="1">
      <c r="A108" s="6" t="str">
        <f>IF(Input!BA125=0,"",+Input!$BQ$18)</f>
        <v/>
      </c>
      <c r="B108" s="6" t="str">
        <f>IF(Input!BA125=0,"",IFERROR(VLOOKUP(Input!$C$8,Cliente!$B$3:$C$822,2,0),0))</f>
        <v/>
      </c>
      <c r="C108" s="6" t="str">
        <f>IF(Input!BA125=0,"",IFERROR(VLOOKUP(Input!$C$7,Anunciante!$B$3:$C$364,2,0),0))</f>
        <v/>
      </c>
      <c r="D108" s="6" t="str">
        <f>IF(Input!BA125=0,"",IFERROR(VLOOKUP(Input!$C$9,Producto!$B$3:$C$200,2,0),0))</f>
        <v/>
      </c>
      <c r="E108" s="10" t="str">
        <f>IF(Input!BA125=0,"",IFERROR(VLOOKUP(Input!$C$10,Campaña!$B$3:$C$32,2,0),0))</f>
        <v/>
      </c>
      <c r="F108" t="str">
        <f>IF(Input!BA125=0,"",+Input!$C$11)</f>
        <v/>
      </c>
      <c r="G108" s="6" t="str">
        <f>IF(Input!BA125=0,"",+Input!$C$12)</f>
        <v/>
      </c>
      <c r="H108" t="str">
        <f>IF(Input!BA125=0,"",IFERROR(VLOOKUP(Input!$G$7,TipoMedio!$B$3:$C$30,2,0),0))</f>
        <v/>
      </c>
      <c r="I108" s="37" t="str">
        <f>IF(Input!BA125=0,"",+Input!$G$8)</f>
        <v/>
      </c>
      <c r="J108" s="37" t="str">
        <f>IF(Input!BA125=0,"",+Input!$G$9)</f>
        <v/>
      </c>
      <c r="K108" s="37" t="str">
        <f>IF(Input!BA125=0,"",+Input!$G$10)</f>
        <v/>
      </c>
      <c r="L108" s="5" t="str">
        <f>IF(Input!BA125=0,"",IFERROR(VLOOKUP(Input!$G$11,'Condicion de Pago'!$B$3:$C$20,2,0),0))</f>
        <v/>
      </c>
      <c r="M108" s="5" t="str">
        <f>IF(Input!BA125=0,"",+Input!$G$13)</f>
        <v/>
      </c>
      <c r="N108" s="5" t="str">
        <f>IF(Input!BA125=0,"",IFERROR(VLOOKUP(Input!$G$12,Moneda!$B$3:$C$7,2,0),0))</f>
        <v/>
      </c>
      <c r="O108" s="8" t="str">
        <f>IF(Input!BA125=0,"",+Input!$C$14)</f>
        <v/>
      </c>
      <c r="P108" s="5" t="str">
        <f>IF(Input!BA125=0,"",+Input!#REF!)</f>
        <v/>
      </c>
      <c r="Q108" s="5" t="str">
        <f>IF(Input!BA125=0,"",+Input!$C$16)</f>
        <v/>
      </c>
      <c r="R108" s="6" t="str">
        <f>IF(Input!BA125=0,"",IFERROR(VLOOKUP(Input!B125,Medio!$A$3:$D$1600,3,0),0))</f>
        <v/>
      </c>
      <c r="S108" s="6" t="str">
        <f>IF(Input!BA125=0,"",IFERROR(INDEX(Proveedor!$B$3:$B$2036, MATCH(Input!C125,Proveedor!$C$3:$C$2036,0)),0))</f>
        <v/>
      </c>
      <c r="T108" s="6" t="str">
        <f>IF(Input!BA125=0,"",IFERROR(INDEX(Programas!$B$3:$B$150, MATCH(Input!D125,Programas!$C$3:$C$150,0)),0))</f>
        <v/>
      </c>
      <c r="U108" s="9"/>
      <c r="V108" s="6" t="str">
        <f>IF(Input!BA125=0,"",+Input!D125)</f>
        <v/>
      </c>
      <c r="W108" s="6" t="str">
        <f>IF(Input!BA125=0,"",+Input!E125)</f>
        <v/>
      </c>
      <c r="X108" s="6" t="str">
        <f>IF(Input!BA125=0,"",+Input!F125)</f>
        <v/>
      </c>
      <c r="Y108" s="6"/>
      <c r="Z108" s="6" t="str">
        <f>IF(Input!BA125=0,"",+Input!G125)</f>
        <v/>
      </c>
      <c r="AA108" s="6" t="str">
        <f>IF(Input!BA125=0,"",+Input!I125)</f>
        <v/>
      </c>
      <c r="AB108" s="9" t="str">
        <f>IF(Input!BA125=0,"",+Input!K125)</f>
        <v/>
      </c>
      <c r="AC108" s="6" t="str">
        <f>IF(Input!BA125=0,"",IFERROR(VLOOKUP(Input!L125,'Tipo de Descuento'!$B$3:$C$8,2,0),0))</f>
        <v/>
      </c>
      <c r="AD108" s="6" t="str">
        <f>IF(Input!BA125=0,"",+Input!M125)</f>
        <v/>
      </c>
      <c r="AE108" s="6" t="str">
        <f>IF(Input!BA125=0,"",IFERROR(VLOOKUP(Input!N125,'Tipo de Descuento'!$B$3:$C$8,2,0),0))</f>
        <v/>
      </c>
      <c r="AF108" s="6" t="str">
        <f>IF(Input!BA125=0,"",+Input!O125)</f>
        <v/>
      </c>
      <c r="AG108" s="6" t="str">
        <f>IF(Input!BA125=0,"",IFERROR(VLOOKUP(Input!P125,'Tipo de Descuento'!$B$3:$C$8,2,0),0))</f>
        <v/>
      </c>
      <c r="AH108" s="6" t="str">
        <f>IF(Input!BA125=0,"",+Input!Q125)</f>
        <v/>
      </c>
      <c r="AI108" s="6" t="str">
        <f>IF(Input!BA125=0,"",IFERROR(VLOOKUP(Input!R125,'Tipo de Descuento'!$B$3:$C$8,2,0),0))</f>
        <v/>
      </c>
      <c r="AJ108" s="6" t="str">
        <f>IF(Input!BA125=0,"",+Input!S125)</f>
        <v/>
      </c>
      <c r="AK108" s="6" t="str">
        <f>IF(Input!BA125=0,"",IFERROR(VLOOKUP(Input!T125,'Tipo de Descuento'!$B$3:$C$8,2,0),0))</f>
        <v/>
      </c>
      <c r="AL108" s="6" t="str">
        <f>IF(Input!BA125=0,"",+Input!U125)</f>
        <v/>
      </c>
      <c r="AM108" s="6"/>
      <c r="AN108" s="6"/>
      <c r="AO108" s="6"/>
      <c r="AP108" s="7" t="str">
        <f>IF(Input!$BA$22=0,"",+Input!V125)</f>
        <v/>
      </c>
      <c r="AQ108" s="7" t="str">
        <f>IF(Input!$BA$22=0,"",+Input!W125)</f>
        <v/>
      </c>
      <c r="AR108" s="7" t="str">
        <f>IF(Input!$BA$22=0,"",+Input!X125)</f>
        <v/>
      </c>
      <c r="AS108" s="7" t="str">
        <f>IF(Input!$BA$22=0,"",+Input!Y125)</f>
        <v/>
      </c>
      <c r="AT108" s="7" t="str">
        <f>IF(Input!$BA$22=0,"",+Input!Z125)</f>
        <v/>
      </c>
    </row>
    <row r="109" spans="1:46" ht="15.75" customHeight="1">
      <c r="A109" s="6" t="str">
        <f>IF(Input!BA126=0,"",+Input!$BQ$18)</f>
        <v/>
      </c>
      <c r="B109" s="6" t="str">
        <f>IF(Input!BA126=0,"",IFERROR(VLOOKUP(Input!$C$8,Cliente!$B$3:$C$822,2,0),0))</f>
        <v/>
      </c>
      <c r="C109" s="6" t="str">
        <f>IF(Input!BA126=0,"",IFERROR(VLOOKUP(Input!$C$7,Anunciante!$B$3:$C$364,2,0),0))</f>
        <v/>
      </c>
      <c r="D109" s="6" t="str">
        <f>IF(Input!BA126=0,"",IFERROR(VLOOKUP(Input!$C$9,Producto!$B$3:$C$200,2,0),0))</f>
        <v/>
      </c>
      <c r="E109" s="10" t="str">
        <f>IF(Input!BA126=0,"",IFERROR(VLOOKUP(Input!$C$10,Campaña!$B$3:$C$32,2,0),0))</f>
        <v/>
      </c>
      <c r="F109" t="str">
        <f>IF(Input!BA126=0,"",+Input!$C$11)</f>
        <v/>
      </c>
      <c r="G109" s="6" t="str">
        <f>IF(Input!BA126=0,"",+Input!$C$12)</f>
        <v/>
      </c>
      <c r="H109" t="str">
        <f>IF(Input!BA126=0,"",IFERROR(VLOOKUP(Input!$G$7,TipoMedio!$B$3:$C$30,2,0),0))</f>
        <v/>
      </c>
      <c r="I109" s="37" t="str">
        <f>IF(Input!BA126=0,"",+Input!$G$8)</f>
        <v/>
      </c>
      <c r="J109" s="37" t="str">
        <f>IF(Input!BA126=0,"",+Input!$G$9)</f>
        <v/>
      </c>
      <c r="K109" s="37" t="str">
        <f>IF(Input!BA126=0,"",+Input!$G$10)</f>
        <v/>
      </c>
      <c r="L109" s="5" t="str">
        <f>IF(Input!BA126=0,"",IFERROR(VLOOKUP(Input!$G$11,'Condicion de Pago'!$B$3:$C$20,2,0),0))</f>
        <v/>
      </c>
      <c r="M109" s="5" t="str">
        <f>IF(Input!BA126=0,"",+Input!$G$13)</f>
        <v/>
      </c>
      <c r="N109" s="5" t="str">
        <f>IF(Input!BA126=0,"",IFERROR(VLOOKUP(Input!$G$12,Moneda!$B$3:$C$7,2,0),0))</f>
        <v/>
      </c>
      <c r="O109" s="8" t="str">
        <f>IF(Input!BA126=0,"",+Input!$C$14)</f>
        <v/>
      </c>
      <c r="P109" s="5" t="str">
        <f>IF(Input!BA126=0,"",+Input!#REF!)</f>
        <v/>
      </c>
      <c r="Q109" s="5" t="str">
        <f>IF(Input!BA126=0,"",+Input!$C$16)</f>
        <v/>
      </c>
      <c r="R109" s="6" t="str">
        <f>IF(Input!BA126=0,"",IFERROR(VLOOKUP(Input!B126,Medio!$A$3:$D$1600,3,0),0))</f>
        <v/>
      </c>
      <c r="S109" s="6" t="str">
        <f>IF(Input!BA126=0,"",IFERROR(INDEX(Proveedor!$B$3:$B$2036, MATCH(Input!C126,Proveedor!$C$3:$C$2036,0)),0))</f>
        <v/>
      </c>
      <c r="T109" s="6" t="str">
        <f>IF(Input!BA126=0,"",IFERROR(INDEX(Programas!$B$3:$B$150, MATCH(Input!D126,Programas!$C$3:$C$150,0)),0))</f>
        <v/>
      </c>
      <c r="U109" s="9"/>
      <c r="V109" s="6" t="str">
        <f>IF(Input!BA126=0,"",+Input!D126)</f>
        <v/>
      </c>
      <c r="W109" s="6" t="str">
        <f>IF(Input!BA126=0,"",+Input!E126)</f>
        <v/>
      </c>
      <c r="X109" s="6" t="str">
        <f>IF(Input!BA126=0,"",+Input!F126)</f>
        <v/>
      </c>
      <c r="Y109" s="6"/>
      <c r="Z109" s="6" t="str">
        <f>IF(Input!BA126=0,"",+Input!G126)</f>
        <v/>
      </c>
      <c r="AA109" s="6" t="str">
        <f>IF(Input!BA126=0,"",+Input!I126)</f>
        <v/>
      </c>
      <c r="AB109" s="9" t="str">
        <f>IF(Input!BA126=0,"",+Input!K126)</f>
        <v/>
      </c>
      <c r="AC109" s="6" t="str">
        <f>IF(Input!BA126=0,"",IFERROR(VLOOKUP(Input!L126,'Tipo de Descuento'!$B$3:$C$8,2,0),0))</f>
        <v/>
      </c>
      <c r="AD109" s="6" t="str">
        <f>IF(Input!BA126=0,"",+Input!M126)</f>
        <v/>
      </c>
      <c r="AE109" s="6" t="str">
        <f>IF(Input!BA126=0,"",IFERROR(VLOOKUP(Input!N126,'Tipo de Descuento'!$B$3:$C$8,2,0),0))</f>
        <v/>
      </c>
      <c r="AF109" s="6" t="str">
        <f>IF(Input!BA126=0,"",+Input!O126)</f>
        <v/>
      </c>
      <c r="AG109" s="6" t="str">
        <f>IF(Input!BA126=0,"",IFERROR(VLOOKUP(Input!P126,'Tipo de Descuento'!$B$3:$C$8,2,0),0))</f>
        <v/>
      </c>
      <c r="AH109" s="6" t="str">
        <f>IF(Input!BA126=0,"",+Input!Q126)</f>
        <v/>
      </c>
      <c r="AI109" s="6" t="str">
        <f>IF(Input!BA126=0,"",IFERROR(VLOOKUP(Input!R126,'Tipo de Descuento'!$B$3:$C$8,2,0),0))</f>
        <v/>
      </c>
      <c r="AJ109" s="6" t="str">
        <f>IF(Input!BA126=0,"",+Input!S126)</f>
        <v/>
      </c>
      <c r="AK109" s="6" t="str">
        <f>IF(Input!BA126=0,"",IFERROR(VLOOKUP(Input!T126,'Tipo de Descuento'!$B$3:$C$8,2,0),0))</f>
        <v/>
      </c>
      <c r="AL109" s="6" t="str">
        <f>IF(Input!BA126=0,"",+Input!U126)</f>
        <v/>
      </c>
      <c r="AM109" s="6"/>
      <c r="AN109" s="6"/>
      <c r="AO109" s="6"/>
      <c r="AP109" s="7" t="str">
        <f>IF(Input!$BA$22=0,"",+Input!V126)</f>
        <v/>
      </c>
      <c r="AQ109" s="7" t="str">
        <f>IF(Input!$BA$22=0,"",+Input!W126)</f>
        <v/>
      </c>
      <c r="AR109" s="7" t="str">
        <f>IF(Input!$BA$22=0,"",+Input!X126)</f>
        <v/>
      </c>
      <c r="AS109" s="7" t="str">
        <f>IF(Input!$BA$22=0,"",+Input!Y126)</f>
        <v/>
      </c>
      <c r="AT109" s="7" t="str">
        <f>IF(Input!$BA$22=0,"",+Input!Z126)</f>
        <v/>
      </c>
    </row>
    <row r="110" spans="1:46" ht="15.75" customHeight="1">
      <c r="A110" s="6" t="str">
        <f>IF(Input!BA127=0,"",+Input!$BQ$18)</f>
        <v/>
      </c>
      <c r="B110" s="6" t="str">
        <f>IF(Input!BA127=0,"",IFERROR(VLOOKUP(Input!$C$8,Cliente!$B$3:$C$822,2,0),0))</f>
        <v/>
      </c>
      <c r="C110" s="6" t="str">
        <f>IF(Input!BA127=0,"",IFERROR(VLOOKUP(Input!$C$7,Anunciante!$B$3:$C$364,2,0),0))</f>
        <v/>
      </c>
      <c r="D110" s="6" t="str">
        <f>IF(Input!BA127=0,"",IFERROR(VLOOKUP(Input!$C$9,Producto!$B$3:$C$200,2,0),0))</f>
        <v/>
      </c>
      <c r="E110" s="10" t="str">
        <f>IF(Input!BA127=0,"",IFERROR(VLOOKUP(Input!$C$10,Campaña!$B$3:$C$32,2,0),0))</f>
        <v/>
      </c>
      <c r="F110" t="str">
        <f>IF(Input!BA127=0,"",+Input!$C$11)</f>
        <v/>
      </c>
      <c r="G110" s="6" t="str">
        <f>IF(Input!BA127=0,"",+Input!$C$12)</f>
        <v/>
      </c>
      <c r="H110" t="str">
        <f>IF(Input!BA127=0,"",IFERROR(VLOOKUP(Input!$G$7,TipoMedio!$B$3:$C$30,2,0),0))</f>
        <v/>
      </c>
      <c r="I110" s="37" t="str">
        <f>IF(Input!BA127=0,"",+Input!$G$8)</f>
        <v/>
      </c>
      <c r="J110" s="37" t="str">
        <f>IF(Input!BA127=0,"",+Input!$G$9)</f>
        <v/>
      </c>
      <c r="K110" s="37" t="str">
        <f>IF(Input!BA127=0,"",+Input!$G$10)</f>
        <v/>
      </c>
      <c r="L110" s="5" t="str">
        <f>IF(Input!BA127=0,"",IFERROR(VLOOKUP(Input!$G$11,'Condicion de Pago'!$B$3:$C$20,2,0),0))</f>
        <v/>
      </c>
      <c r="M110" s="5" t="str">
        <f>IF(Input!BA127=0,"",+Input!$G$13)</f>
        <v/>
      </c>
      <c r="N110" s="5" t="str">
        <f>IF(Input!BA127=0,"",IFERROR(VLOOKUP(Input!$G$12,Moneda!$B$3:$C$7,2,0),0))</f>
        <v/>
      </c>
      <c r="O110" s="8" t="str">
        <f>IF(Input!BA127=0,"",+Input!$C$14)</f>
        <v/>
      </c>
      <c r="P110" s="5" t="str">
        <f>IF(Input!BA127=0,"",+Input!#REF!)</f>
        <v/>
      </c>
      <c r="Q110" s="5" t="str">
        <f>IF(Input!BA127=0,"",+Input!$C$16)</f>
        <v/>
      </c>
      <c r="R110" s="6" t="str">
        <f>IF(Input!BA127=0,"",IFERROR(VLOOKUP(Input!B127,Medio!$A$3:$D$1600,3,0),0))</f>
        <v/>
      </c>
      <c r="S110" s="6" t="str">
        <f>IF(Input!BA127=0,"",IFERROR(INDEX(Proveedor!$B$3:$B$2036, MATCH(Input!C127,Proveedor!$C$3:$C$2036,0)),0))</f>
        <v/>
      </c>
      <c r="T110" s="6" t="str">
        <f>IF(Input!BA127=0,"",IFERROR(INDEX(Programas!$B$3:$B$150, MATCH(Input!D127,Programas!$C$3:$C$150,0)),0))</f>
        <v/>
      </c>
      <c r="U110" s="9"/>
      <c r="V110" s="6" t="str">
        <f>IF(Input!BA127=0,"",+Input!D127)</f>
        <v/>
      </c>
      <c r="W110" s="6" t="str">
        <f>IF(Input!BA127=0,"",+Input!E127)</f>
        <v/>
      </c>
      <c r="X110" s="6" t="str">
        <f>IF(Input!BA127=0,"",+Input!F127)</f>
        <v/>
      </c>
      <c r="Y110" s="6"/>
      <c r="Z110" s="6" t="str">
        <f>IF(Input!BA127=0,"",+Input!G127)</f>
        <v/>
      </c>
      <c r="AA110" s="6" t="str">
        <f>IF(Input!BA127=0,"",+Input!I127)</f>
        <v/>
      </c>
      <c r="AB110" s="9" t="str">
        <f>IF(Input!BA127=0,"",+Input!K127)</f>
        <v/>
      </c>
      <c r="AC110" s="6" t="str">
        <f>IF(Input!BA127=0,"",IFERROR(VLOOKUP(Input!L127,'Tipo de Descuento'!$B$3:$C$8,2,0),0))</f>
        <v/>
      </c>
      <c r="AD110" s="6" t="str">
        <f>IF(Input!BA127=0,"",+Input!M127)</f>
        <v/>
      </c>
      <c r="AE110" s="6" t="str">
        <f>IF(Input!BA127=0,"",IFERROR(VLOOKUP(Input!N127,'Tipo de Descuento'!$B$3:$C$8,2,0),0))</f>
        <v/>
      </c>
      <c r="AF110" s="6" t="str">
        <f>IF(Input!BA127=0,"",+Input!O127)</f>
        <v/>
      </c>
      <c r="AG110" s="6" t="str">
        <f>IF(Input!BA127=0,"",IFERROR(VLOOKUP(Input!P127,'Tipo de Descuento'!$B$3:$C$8,2,0),0))</f>
        <v/>
      </c>
      <c r="AH110" s="6" t="str">
        <f>IF(Input!BA127=0,"",+Input!Q127)</f>
        <v/>
      </c>
      <c r="AI110" s="6" t="str">
        <f>IF(Input!BA127=0,"",IFERROR(VLOOKUP(Input!R127,'Tipo de Descuento'!$B$3:$C$8,2,0),0))</f>
        <v/>
      </c>
      <c r="AJ110" s="6" t="str">
        <f>IF(Input!BA127=0,"",+Input!S127)</f>
        <v/>
      </c>
      <c r="AK110" s="6" t="str">
        <f>IF(Input!BA127=0,"",IFERROR(VLOOKUP(Input!T127,'Tipo de Descuento'!$B$3:$C$8,2,0),0))</f>
        <v/>
      </c>
      <c r="AL110" s="6" t="str">
        <f>IF(Input!BA127=0,"",+Input!U127)</f>
        <v/>
      </c>
      <c r="AM110" s="6"/>
      <c r="AN110" s="6"/>
      <c r="AO110" s="6"/>
      <c r="AP110" s="7" t="str">
        <f>IF(Input!$BA$22=0,"",+Input!V127)</f>
        <v/>
      </c>
      <c r="AQ110" s="7" t="str">
        <f>IF(Input!$BA$22=0,"",+Input!W127)</f>
        <v/>
      </c>
      <c r="AR110" s="7" t="str">
        <f>IF(Input!$BA$22=0,"",+Input!X127)</f>
        <v/>
      </c>
      <c r="AS110" s="7" t="str">
        <f>IF(Input!$BA$22=0,"",+Input!Y127)</f>
        <v/>
      </c>
      <c r="AT110" s="7" t="str">
        <f>IF(Input!$BA$22=0,"",+Input!Z127)</f>
        <v/>
      </c>
    </row>
    <row r="111" spans="1:46" ht="15.75" customHeight="1">
      <c r="A111" s="6" t="str">
        <f>IF(Input!BA128=0,"",+Input!$BQ$18)</f>
        <v/>
      </c>
      <c r="B111" s="6" t="str">
        <f>IF(Input!BA128=0,"",IFERROR(VLOOKUP(Input!$C$8,Cliente!$B$3:$C$822,2,0),0))</f>
        <v/>
      </c>
      <c r="C111" s="6" t="str">
        <f>IF(Input!BA128=0,"",IFERROR(VLOOKUP(Input!$C$7,Anunciante!$B$3:$C$364,2,0),0))</f>
        <v/>
      </c>
      <c r="D111" s="6" t="str">
        <f>IF(Input!BA128=0,"",IFERROR(VLOOKUP(Input!$C$9,Producto!$B$3:$C$200,2,0),0))</f>
        <v/>
      </c>
      <c r="E111" s="10" t="str">
        <f>IF(Input!BA128=0,"",IFERROR(VLOOKUP(Input!$C$10,Campaña!$B$3:$C$32,2,0),0))</f>
        <v/>
      </c>
      <c r="F111" t="str">
        <f>IF(Input!BA128=0,"",+Input!$C$11)</f>
        <v/>
      </c>
      <c r="G111" s="6" t="str">
        <f>IF(Input!BA128=0,"",+Input!$C$12)</f>
        <v/>
      </c>
      <c r="H111" t="str">
        <f>IF(Input!BA128=0,"",IFERROR(VLOOKUP(Input!$G$7,TipoMedio!$B$3:$C$30,2,0),0))</f>
        <v/>
      </c>
      <c r="I111" s="37" t="str">
        <f>IF(Input!BA128=0,"",+Input!$G$8)</f>
        <v/>
      </c>
      <c r="J111" s="37" t="str">
        <f>IF(Input!BA128=0,"",+Input!$G$9)</f>
        <v/>
      </c>
      <c r="K111" s="37" t="str">
        <f>IF(Input!BA128=0,"",+Input!$G$10)</f>
        <v/>
      </c>
      <c r="L111" s="5" t="str">
        <f>IF(Input!BA128=0,"",IFERROR(VLOOKUP(Input!$G$11,'Condicion de Pago'!$B$3:$C$20,2,0),0))</f>
        <v/>
      </c>
      <c r="M111" s="5" t="str">
        <f>IF(Input!BA128=0,"",+Input!$G$13)</f>
        <v/>
      </c>
      <c r="N111" s="5" t="str">
        <f>IF(Input!BA128=0,"",IFERROR(VLOOKUP(Input!$G$12,Moneda!$B$3:$C$7,2,0),0))</f>
        <v/>
      </c>
      <c r="O111" s="8" t="str">
        <f>IF(Input!BA128=0,"",+Input!$C$14)</f>
        <v/>
      </c>
      <c r="P111" s="5" t="str">
        <f>IF(Input!BA128=0,"",+Input!#REF!)</f>
        <v/>
      </c>
      <c r="Q111" s="5" t="str">
        <f>IF(Input!BA128=0,"",+Input!$C$16)</f>
        <v/>
      </c>
      <c r="R111" s="6" t="str">
        <f>IF(Input!BA128=0,"",IFERROR(VLOOKUP(Input!B128,Medio!$A$3:$D$1600,3,0),0))</f>
        <v/>
      </c>
      <c r="S111" s="6" t="str">
        <f>IF(Input!BA128=0,"",IFERROR(INDEX(Proveedor!$B$3:$B$2036, MATCH(Input!C128,Proveedor!$C$3:$C$2036,0)),0))</f>
        <v/>
      </c>
      <c r="T111" s="6" t="str">
        <f>IF(Input!BA128=0,"",IFERROR(INDEX(Programas!$B$3:$B$150, MATCH(Input!D128,Programas!$C$3:$C$150,0)),0))</f>
        <v/>
      </c>
      <c r="U111" s="9"/>
      <c r="V111" s="6" t="str">
        <f>IF(Input!BA128=0,"",+Input!D128)</f>
        <v/>
      </c>
      <c r="W111" s="6" t="str">
        <f>IF(Input!BA128=0,"",+Input!E128)</f>
        <v/>
      </c>
      <c r="X111" s="6" t="str">
        <f>IF(Input!BA128=0,"",+Input!F128)</f>
        <v/>
      </c>
      <c r="Y111" s="6"/>
      <c r="Z111" s="6" t="str">
        <f>IF(Input!BA128=0,"",+Input!G128)</f>
        <v/>
      </c>
      <c r="AA111" s="6" t="str">
        <f>IF(Input!BA128=0,"",+Input!I128)</f>
        <v/>
      </c>
      <c r="AB111" s="9" t="str">
        <f>IF(Input!BA128=0,"",+Input!K128)</f>
        <v/>
      </c>
      <c r="AC111" s="6" t="str">
        <f>IF(Input!BA128=0,"",IFERROR(VLOOKUP(Input!L128,'Tipo de Descuento'!$B$3:$C$8,2,0),0))</f>
        <v/>
      </c>
      <c r="AD111" s="6" t="str">
        <f>IF(Input!BA128=0,"",+Input!M128)</f>
        <v/>
      </c>
      <c r="AE111" s="6" t="str">
        <f>IF(Input!BA128=0,"",IFERROR(VLOOKUP(Input!N128,'Tipo de Descuento'!$B$3:$C$8,2,0),0))</f>
        <v/>
      </c>
      <c r="AF111" s="6" t="str">
        <f>IF(Input!BA128=0,"",+Input!O128)</f>
        <v/>
      </c>
      <c r="AG111" s="6" t="str">
        <f>IF(Input!BA128=0,"",IFERROR(VLOOKUP(Input!P128,'Tipo de Descuento'!$B$3:$C$8,2,0),0))</f>
        <v/>
      </c>
      <c r="AH111" s="6" t="str">
        <f>IF(Input!BA128=0,"",+Input!Q128)</f>
        <v/>
      </c>
      <c r="AI111" s="6" t="str">
        <f>IF(Input!BA128=0,"",IFERROR(VLOOKUP(Input!R128,'Tipo de Descuento'!$B$3:$C$8,2,0),0))</f>
        <v/>
      </c>
      <c r="AJ111" s="6" t="str">
        <f>IF(Input!BA128=0,"",+Input!S128)</f>
        <v/>
      </c>
      <c r="AK111" s="6" t="str">
        <f>IF(Input!BA128=0,"",IFERROR(VLOOKUP(Input!T128,'Tipo de Descuento'!$B$3:$C$8,2,0),0))</f>
        <v/>
      </c>
      <c r="AL111" s="6" t="str">
        <f>IF(Input!BA128=0,"",+Input!U128)</f>
        <v/>
      </c>
      <c r="AM111" s="6"/>
      <c r="AN111" s="6"/>
      <c r="AO111" s="6"/>
      <c r="AP111" s="7" t="str">
        <f>IF(Input!$BA$22=0,"",+Input!V128)</f>
        <v/>
      </c>
      <c r="AQ111" s="7" t="str">
        <f>IF(Input!$BA$22=0,"",+Input!W128)</f>
        <v/>
      </c>
      <c r="AR111" s="7" t="str">
        <f>IF(Input!$BA$22=0,"",+Input!X128)</f>
        <v/>
      </c>
      <c r="AS111" s="7" t="str">
        <f>IF(Input!$BA$22=0,"",+Input!Y128)</f>
        <v/>
      </c>
      <c r="AT111" s="7" t="str">
        <f>IF(Input!$BA$22=0,"",+Input!Z128)</f>
        <v/>
      </c>
    </row>
    <row r="112" spans="1:46" ht="15.75" customHeight="1">
      <c r="A112" s="6" t="str">
        <f>IF(Input!BA129=0,"",+Input!$BQ$18)</f>
        <v/>
      </c>
      <c r="B112" s="6" t="str">
        <f>IF(Input!BA129=0,"",IFERROR(VLOOKUP(Input!$C$8,Cliente!$B$3:$C$822,2,0),0))</f>
        <v/>
      </c>
      <c r="C112" s="6" t="str">
        <f>IF(Input!BA129=0,"",IFERROR(VLOOKUP(Input!$C$7,Anunciante!$B$3:$C$364,2,0),0))</f>
        <v/>
      </c>
      <c r="D112" s="6" t="str">
        <f>IF(Input!BA129=0,"",IFERROR(VLOOKUP(Input!$C$9,Producto!$B$3:$C$200,2,0),0))</f>
        <v/>
      </c>
      <c r="E112" s="10" t="str">
        <f>IF(Input!BA129=0,"",IFERROR(VLOOKUP(Input!$C$10,Campaña!$B$3:$C$32,2,0),0))</f>
        <v/>
      </c>
      <c r="F112" t="str">
        <f>IF(Input!BA129=0,"",+Input!$C$11)</f>
        <v/>
      </c>
      <c r="G112" s="6" t="str">
        <f>IF(Input!BA129=0,"",+Input!$C$12)</f>
        <v/>
      </c>
      <c r="H112" t="str">
        <f>IF(Input!BA129=0,"",IFERROR(VLOOKUP(Input!$G$7,TipoMedio!$B$3:$C$30,2,0),0))</f>
        <v/>
      </c>
      <c r="I112" s="37" t="str">
        <f>IF(Input!BA129=0,"",+Input!$G$8)</f>
        <v/>
      </c>
      <c r="J112" s="37" t="str">
        <f>IF(Input!BA129=0,"",+Input!$G$9)</f>
        <v/>
      </c>
      <c r="K112" s="37" t="str">
        <f>IF(Input!BA129=0,"",+Input!$G$10)</f>
        <v/>
      </c>
      <c r="L112" s="5" t="str">
        <f>IF(Input!BA129=0,"",IFERROR(VLOOKUP(Input!$G$11,'Condicion de Pago'!$B$3:$C$20,2,0),0))</f>
        <v/>
      </c>
      <c r="M112" s="5" t="str">
        <f>IF(Input!BA129=0,"",+Input!$G$13)</f>
        <v/>
      </c>
      <c r="N112" s="5" t="str">
        <f>IF(Input!BA129=0,"",IFERROR(VLOOKUP(Input!$G$12,Moneda!$B$3:$C$7,2,0),0))</f>
        <v/>
      </c>
      <c r="O112" s="8" t="str">
        <f>IF(Input!BA129=0,"",+Input!$C$14)</f>
        <v/>
      </c>
      <c r="P112" s="5" t="str">
        <f>IF(Input!BA129=0,"",+Input!#REF!)</f>
        <v/>
      </c>
      <c r="Q112" s="5" t="str">
        <f>IF(Input!BA129=0,"",+Input!$C$16)</f>
        <v/>
      </c>
      <c r="R112" s="6" t="str">
        <f>IF(Input!BA129=0,"",IFERROR(VLOOKUP(Input!B129,Medio!$A$3:$D$1600,3,0),0))</f>
        <v/>
      </c>
      <c r="S112" s="6" t="str">
        <f>IF(Input!BA129=0,"",IFERROR(INDEX(Proveedor!$B$3:$B$2036, MATCH(Input!C129,Proveedor!$C$3:$C$2036,0)),0))</f>
        <v/>
      </c>
      <c r="T112" s="6" t="str">
        <f>IF(Input!BA129=0,"",IFERROR(INDEX(Programas!$B$3:$B$150, MATCH(Input!D129,Programas!$C$3:$C$150,0)),0))</f>
        <v/>
      </c>
      <c r="U112" s="9"/>
      <c r="V112" s="6" t="str">
        <f>IF(Input!BA129=0,"",+Input!D129)</f>
        <v/>
      </c>
      <c r="W112" s="6" t="str">
        <f>IF(Input!BA129=0,"",+Input!E129)</f>
        <v/>
      </c>
      <c r="X112" s="6" t="str">
        <f>IF(Input!BA129=0,"",+Input!F129)</f>
        <v/>
      </c>
      <c r="Y112" s="6"/>
      <c r="Z112" s="6" t="str">
        <f>IF(Input!BA129=0,"",+Input!G129)</f>
        <v/>
      </c>
      <c r="AA112" s="6" t="str">
        <f>IF(Input!BA129=0,"",+Input!I129)</f>
        <v/>
      </c>
      <c r="AB112" s="9" t="str">
        <f>IF(Input!BA129=0,"",+Input!K129)</f>
        <v/>
      </c>
      <c r="AC112" s="6" t="str">
        <f>IF(Input!BA129=0,"",IFERROR(VLOOKUP(Input!L129,'Tipo de Descuento'!$B$3:$C$8,2,0),0))</f>
        <v/>
      </c>
      <c r="AD112" s="6" t="str">
        <f>IF(Input!BA129=0,"",+Input!M129)</f>
        <v/>
      </c>
      <c r="AE112" s="6" t="str">
        <f>IF(Input!BA129=0,"",IFERROR(VLOOKUP(Input!N129,'Tipo de Descuento'!$B$3:$C$8,2,0),0))</f>
        <v/>
      </c>
      <c r="AF112" s="6" t="str">
        <f>IF(Input!BA129=0,"",+Input!O129)</f>
        <v/>
      </c>
      <c r="AG112" s="6" t="str">
        <f>IF(Input!BA129=0,"",IFERROR(VLOOKUP(Input!P129,'Tipo de Descuento'!$B$3:$C$8,2,0),0))</f>
        <v/>
      </c>
      <c r="AH112" s="6" t="str">
        <f>IF(Input!BA129=0,"",+Input!Q129)</f>
        <v/>
      </c>
      <c r="AI112" s="6" t="str">
        <f>IF(Input!BA129=0,"",IFERROR(VLOOKUP(Input!R129,'Tipo de Descuento'!$B$3:$C$8,2,0),0))</f>
        <v/>
      </c>
      <c r="AJ112" s="6" t="str">
        <f>IF(Input!BA129=0,"",+Input!S129)</f>
        <v/>
      </c>
      <c r="AK112" s="6" t="str">
        <f>IF(Input!BA129=0,"",IFERROR(VLOOKUP(Input!T129,'Tipo de Descuento'!$B$3:$C$8,2,0),0))</f>
        <v/>
      </c>
      <c r="AL112" s="6" t="str">
        <f>IF(Input!BA129=0,"",+Input!U129)</f>
        <v/>
      </c>
      <c r="AM112" s="6"/>
      <c r="AN112" s="6"/>
      <c r="AO112" s="6"/>
      <c r="AP112" s="7" t="str">
        <f>IF(Input!$BA$22=0,"",+Input!V129)</f>
        <v/>
      </c>
      <c r="AQ112" s="7" t="str">
        <f>IF(Input!$BA$22=0,"",+Input!W129)</f>
        <v/>
      </c>
      <c r="AR112" s="7" t="str">
        <f>IF(Input!$BA$22=0,"",+Input!X129)</f>
        <v/>
      </c>
      <c r="AS112" s="7" t="str">
        <f>IF(Input!$BA$22=0,"",+Input!Y129)</f>
        <v/>
      </c>
      <c r="AT112" s="7" t="str">
        <f>IF(Input!$BA$22=0,"",+Input!Z129)</f>
        <v/>
      </c>
    </row>
    <row r="113" spans="1:46" ht="15.75" customHeight="1">
      <c r="A113" s="6" t="str">
        <f>IF(Input!BA130=0,"",+Input!$BQ$18)</f>
        <v/>
      </c>
      <c r="B113" s="6" t="str">
        <f>IF(Input!BA130=0,"",IFERROR(VLOOKUP(Input!$C$8,Cliente!$B$3:$C$822,2,0),0))</f>
        <v/>
      </c>
      <c r="C113" s="6" t="str">
        <f>IF(Input!BA130=0,"",IFERROR(VLOOKUP(Input!$C$7,Anunciante!$B$3:$C$364,2,0),0))</f>
        <v/>
      </c>
      <c r="D113" s="6" t="str">
        <f>IF(Input!BA130=0,"",IFERROR(VLOOKUP(Input!$C$9,Producto!$B$3:$C$200,2,0),0))</f>
        <v/>
      </c>
      <c r="E113" s="10" t="str">
        <f>IF(Input!BA130=0,"",IFERROR(VLOOKUP(Input!$C$10,Campaña!$B$3:$C$32,2,0),0))</f>
        <v/>
      </c>
      <c r="F113" t="str">
        <f>IF(Input!BA130=0,"",+Input!$C$11)</f>
        <v/>
      </c>
      <c r="G113" s="6" t="str">
        <f>IF(Input!BA130=0,"",+Input!$C$12)</f>
        <v/>
      </c>
      <c r="H113" t="str">
        <f>IF(Input!BA130=0,"",IFERROR(VLOOKUP(Input!$G$7,TipoMedio!$B$3:$C$30,2,0),0))</f>
        <v/>
      </c>
      <c r="I113" s="37" t="str">
        <f>IF(Input!BA130=0,"",+Input!$G$8)</f>
        <v/>
      </c>
      <c r="J113" s="37" t="str">
        <f>IF(Input!BA130=0,"",+Input!$G$9)</f>
        <v/>
      </c>
      <c r="K113" s="37" t="str">
        <f>IF(Input!BA130=0,"",+Input!$G$10)</f>
        <v/>
      </c>
      <c r="L113" s="5" t="str">
        <f>IF(Input!BA130=0,"",IFERROR(VLOOKUP(Input!$G$11,'Condicion de Pago'!$B$3:$C$20,2,0),0))</f>
        <v/>
      </c>
      <c r="M113" s="5" t="str">
        <f>IF(Input!BA130=0,"",+Input!$G$13)</f>
        <v/>
      </c>
      <c r="N113" s="5" t="str">
        <f>IF(Input!BA130=0,"",IFERROR(VLOOKUP(Input!$G$12,Moneda!$B$3:$C$7,2,0),0))</f>
        <v/>
      </c>
      <c r="O113" s="8" t="str">
        <f>IF(Input!BA130=0,"",+Input!$C$14)</f>
        <v/>
      </c>
      <c r="P113" s="5" t="str">
        <f>IF(Input!BA130=0,"",+Input!#REF!)</f>
        <v/>
      </c>
      <c r="Q113" s="5" t="str">
        <f>IF(Input!BA130=0,"",+Input!$C$16)</f>
        <v/>
      </c>
      <c r="R113" s="6" t="str">
        <f>IF(Input!BA130=0,"",IFERROR(VLOOKUP(Input!B130,Medio!$A$3:$D$1600,3,0),0))</f>
        <v/>
      </c>
      <c r="S113" s="6" t="str">
        <f>IF(Input!BA130=0,"",IFERROR(INDEX(Proveedor!$B$3:$B$2036, MATCH(Input!C130,Proveedor!$C$3:$C$2036,0)),0))</f>
        <v/>
      </c>
      <c r="T113" s="6" t="str">
        <f>IF(Input!BA130=0,"",IFERROR(INDEX(Programas!$B$3:$B$150, MATCH(Input!D130,Programas!$C$3:$C$150,0)),0))</f>
        <v/>
      </c>
      <c r="U113" s="9"/>
      <c r="V113" s="6" t="str">
        <f>IF(Input!BA130=0,"",+Input!D130)</f>
        <v/>
      </c>
      <c r="W113" s="6" t="str">
        <f>IF(Input!BA130=0,"",+Input!E130)</f>
        <v/>
      </c>
      <c r="X113" s="6" t="str">
        <f>IF(Input!BA130=0,"",+Input!F130)</f>
        <v/>
      </c>
      <c r="Y113" s="6"/>
      <c r="Z113" s="6" t="str">
        <f>IF(Input!BA130=0,"",+Input!G130)</f>
        <v/>
      </c>
      <c r="AA113" s="6" t="str">
        <f>IF(Input!BA130=0,"",+Input!I130)</f>
        <v/>
      </c>
      <c r="AB113" s="9" t="str">
        <f>IF(Input!BA130=0,"",+Input!K130)</f>
        <v/>
      </c>
      <c r="AC113" s="6" t="str">
        <f>IF(Input!BA130=0,"",IFERROR(VLOOKUP(Input!L130,'Tipo de Descuento'!$B$3:$C$8,2,0),0))</f>
        <v/>
      </c>
      <c r="AD113" s="6" t="str">
        <f>IF(Input!BA130=0,"",+Input!M130)</f>
        <v/>
      </c>
      <c r="AE113" s="6" t="str">
        <f>IF(Input!BA130=0,"",IFERROR(VLOOKUP(Input!N130,'Tipo de Descuento'!$B$3:$C$8,2,0),0))</f>
        <v/>
      </c>
      <c r="AF113" s="6" t="str">
        <f>IF(Input!BA130=0,"",+Input!O130)</f>
        <v/>
      </c>
      <c r="AG113" s="6" t="str">
        <f>IF(Input!BA130=0,"",IFERROR(VLOOKUP(Input!P130,'Tipo de Descuento'!$B$3:$C$8,2,0),0))</f>
        <v/>
      </c>
      <c r="AH113" s="6" t="str">
        <f>IF(Input!BA130=0,"",+Input!Q130)</f>
        <v/>
      </c>
      <c r="AI113" s="6" t="str">
        <f>IF(Input!BA130=0,"",IFERROR(VLOOKUP(Input!R130,'Tipo de Descuento'!$B$3:$C$8,2,0),0))</f>
        <v/>
      </c>
      <c r="AJ113" s="6" t="str">
        <f>IF(Input!BA130=0,"",+Input!S130)</f>
        <v/>
      </c>
      <c r="AK113" s="6" t="str">
        <f>IF(Input!BA130=0,"",IFERROR(VLOOKUP(Input!T130,'Tipo de Descuento'!$B$3:$C$8,2,0),0))</f>
        <v/>
      </c>
      <c r="AL113" s="6" t="str">
        <f>IF(Input!BA130=0,"",+Input!U130)</f>
        <v/>
      </c>
      <c r="AM113" s="6"/>
      <c r="AN113" s="6"/>
      <c r="AO113" s="6"/>
      <c r="AP113" s="7" t="str">
        <f>IF(Input!$BA$22=0,"",+Input!V130)</f>
        <v/>
      </c>
      <c r="AQ113" s="7" t="str">
        <f>IF(Input!$BA$22=0,"",+Input!W130)</f>
        <v/>
      </c>
      <c r="AR113" s="7" t="str">
        <f>IF(Input!$BA$22=0,"",+Input!X130)</f>
        <v/>
      </c>
      <c r="AS113" s="7" t="str">
        <f>IF(Input!$BA$22=0,"",+Input!Y130)</f>
        <v/>
      </c>
      <c r="AT113" s="7" t="str">
        <f>IF(Input!$BA$22=0,"",+Input!Z130)</f>
        <v/>
      </c>
    </row>
    <row r="114" spans="1:46" ht="15.75" customHeight="1">
      <c r="A114" s="6" t="str">
        <f>IF(Input!BA131=0,"",+Input!$BQ$18)</f>
        <v/>
      </c>
      <c r="B114" s="6" t="str">
        <f>IF(Input!BA131=0,"",IFERROR(VLOOKUP(Input!$C$8,Cliente!$B$3:$C$822,2,0),0))</f>
        <v/>
      </c>
      <c r="C114" s="6" t="str">
        <f>IF(Input!BA131=0,"",IFERROR(VLOOKUP(Input!$C$7,Anunciante!$B$3:$C$364,2,0),0))</f>
        <v/>
      </c>
      <c r="D114" s="6" t="str">
        <f>IF(Input!BA131=0,"",IFERROR(VLOOKUP(Input!$C$9,Producto!$B$3:$C$200,2,0),0))</f>
        <v/>
      </c>
      <c r="E114" s="10" t="str">
        <f>IF(Input!BA131=0,"",IFERROR(VLOOKUP(Input!$C$10,Campaña!$B$3:$C$32,2,0),0))</f>
        <v/>
      </c>
      <c r="F114" t="str">
        <f>IF(Input!BA131=0,"",+Input!$C$11)</f>
        <v/>
      </c>
      <c r="G114" s="6" t="str">
        <f>IF(Input!BA131=0,"",+Input!$C$12)</f>
        <v/>
      </c>
      <c r="H114" t="str">
        <f>IF(Input!BA131=0,"",IFERROR(VLOOKUP(Input!$G$7,TipoMedio!$B$3:$C$30,2,0),0))</f>
        <v/>
      </c>
      <c r="I114" s="37" t="str">
        <f>IF(Input!BA131=0,"",+Input!$G$8)</f>
        <v/>
      </c>
      <c r="J114" s="37" t="str">
        <f>IF(Input!BA131=0,"",+Input!$G$9)</f>
        <v/>
      </c>
      <c r="K114" s="37" t="str">
        <f>IF(Input!BA131=0,"",+Input!$G$10)</f>
        <v/>
      </c>
      <c r="L114" s="5" t="str">
        <f>IF(Input!BA131=0,"",IFERROR(VLOOKUP(Input!$G$11,'Condicion de Pago'!$B$3:$C$20,2,0),0))</f>
        <v/>
      </c>
      <c r="M114" s="5" t="str">
        <f>IF(Input!BA131=0,"",+Input!$G$13)</f>
        <v/>
      </c>
      <c r="N114" s="5" t="str">
        <f>IF(Input!BA131=0,"",IFERROR(VLOOKUP(Input!$G$12,Moneda!$B$3:$C$7,2,0),0))</f>
        <v/>
      </c>
      <c r="O114" s="8" t="str">
        <f>IF(Input!BA131=0,"",+Input!$C$14)</f>
        <v/>
      </c>
      <c r="P114" s="5" t="str">
        <f>IF(Input!BA131=0,"",+Input!#REF!)</f>
        <v/>
      </c>
      <c r="Q114" s="5" t="str">
        <f>IF(Input!BA131=0,"",+Input!$C$16)</f>
        <v/>
      </c>
      <c r="R114" s="6" t="str">
        <f>IF(Input!BA131=0,"",IFERROR(VLOOKUP(Input!B131,Medio!$A$3:$D$1600,3,0),0))</f>
        <v/>
      </c>
      <c r="S114" s="6" t="str">
        <f>IF(Input!BA131=0,"",IFERROR(INDEX(Proveedor!$B$3:$B$2036, MATCH(Input!C131,Proveedor!$C$3:$C$2036,0)),0))</f>
        <v/>
      </c>
      <c r="T114" s="6" t="str">
        <f>IF(Input!BA131=0,"",IFERROR(INDEX(Programas!$B$3:$B$150, MATCH(Input!D131,Programas!$C$3:$C$150,0)),0))</f>
        <v/>
      </c>
      <c r="U114" s="9"/>
      <c r="V114" s="6" t="str">
        <f>IF(Input!BA131=0,"",+Input!D131)</f>
        <v/>
      </c>
      <c r="W114" s="6" t="str">
        <f>IF(Input!BA131=0,"",+Input!E131)</f>
        <v/>
      </c>
      <c r="X114" s="6" t="str">
        <f>IF(Input!BA131=0,"",+Input!F131)</f>
        <v/>
      </c>
      <c r="Y114" s="6"/>
      <c r="Z114" s="6" t="str">
        <f>IF(Input!BA131=0,"",+Input!G131)</f>
        <v/>
      </c>
      <c r="AA114" s="6" t="str">
        <f>IF(Input!BA131=0,"",+Input!I131)</f>
        <v/>
      </c>
      <c r="AB114" s="9" t="str">
        <f>IF(Input!BA131=0,"",+Input!K131)</f>
        <v/>
      </c>
      <c r="AC114" s="6" t="str">
        <f>IF(Input!BA131=0,"",IFERROR(VLOOKUP(Input!L131,'Tipo de Descuento'!$B$3:$C$8,2,0),0))</f>
        <v/>
      </c>
      <c r="AD114" s="6" t="str">
        <f>IF(Input!BA131=0,"",+Input!M131)</f>
        <v/>
      </c>
      <c r="AE114" s="6" t="str">
        <f>IF(Input!BA131=0,"",IFERROR(VLOOKUP(Input!N131,'Tipo de Descuento'!$B$3:$C$8,2,0),0))</f>
        <v/>
      </c>
      <c r="AF114" s="6" t="str">
        <f>IF(Input!BA131=0,"",+Input!O131)</f>
        <v/>
      </c>
      <c r="AG114" s="6" t="str">
        <f>IF(Input!BA131=0,"",IFERROR(VLOOKUP(Input!P131,'Tipo de Descuento'!$B$3:$C$8,2,0),0))</f>
        <v/>
      </c>
      <c r="AH114" s="6" t="str">
        <f>IF(Input!BA131=0,"",+Input!Q131)</f>
        <v/>
      </c>
      <c r="AI114" s="6" t="str">
        <f>IF(Input!BA131=0,"",IFERROR(VLOOKUP(Input!R131,'Tipo de Descuento'!$B$3:$C$8,2,0),0))</f>
        <v/>
      </c>
      <c r="AJ114" s="6" t="str">
        <f>IF(Input!BA131=0,"",+Input!S131)</f>
        <v/>
      </c>
      <c r="AK114" s="6" t="str">
        <f>IF(Input!BA131=0,"",IFERROR(VLOOKUP(Input!T131,'Tipo de Descuento'!$B$3:$C$8,2,0),0))</f>
        <v/>
      </c>
      <c r="AL114" s="6" t="str">
        <f>IF(Input!BA131=0,"",+Input!U131)</f>
        <v/>
      </c>
      <c r="AM114" s="6"/>
      <c r="AN114" s="6"/>
      <c r="AO114" s="6"/>
      <c r="AP114" s="7" t="str">
        <f>IF(Input!$BA$22=0,"",+Input!V131)</f>
        <v/>
      </c>
      <c r="AQ114" s="7" t="str">
        <f>IF(Input!$BA$22=0,"",+Input!W131)</f>
        <v/>
      </c>
      <c r="AR114" s="7" t="str">
        <f>IF(Input!$BA$22=0,"",+Input!X131)</f>
        <v/>
      </c>
      <c r="AS114" s="7" t="str">
        <f>IF(Input!$BA$22=0,"",+Input!Y131)</f>
        <v/>
      </c>
      <c r="AT114" s="7" t="str">
        <f>IF(Input!$BA$22=0,"",+Input!Z131)</f>
        <v/>
      </c>
    </row>
    <row r="115" spans="1:46" ht="15.75" customHeight="1">
      <c r="A115" s="6" t="str">
        <f>IF(Input!BA132=0,"",+Input!$BQ$18)</f>
        <v/>
      </c>
      <c r="B115" s="6" t="str">
        <f>IF(Input!BA132=0,"",IFERROR(VLOOKUP(Input!$C$8,Cliente!$B$3:$C$822,2,0),0))</f>
        <v/>
      </c>
      <c r="C115" s="6" t="str">
        <f>IF(Input!BA132=0,"",IFERROR(VLOOKUP(Input!$C$7,Anunciante!$B$3:$C$364,2,0),0))</f>
        <v/>
      </c>
      <c r="D115" s="6" t="str">
        <f>IF(Input!BA132=0,"",IFERROR(VLOOKUP(Input!$C$9,Producto!$B$3:$C$200,2,0),0))</f>
        <v/>
      </c>
      <c r="E115" s="10" t="str">
        <f>IF(Input!BA132=0,"",IFERROR(VLOOKUP(Input!$C$10,Campaña!$B$3:$C$32,2,0),0))</f>
        <v/>
      </c>
      <c r="F115" t="str">
        <f>IF(Input!BA132=0,"",+Input!$C$11)</f>
        <v/>
      </c>
      <c r="G115" s="6" t="str">
        <f>IF(Input!BA132=0,"",+Input!$C$12)</f>
        <v/>
      </c>
      <c r="H115" t="str">
        <f>IF(Input!BA132=0,"",IFERROR(VLOOKUP(Input!$G$7,TipoMedio!$B$3:$C$30,2,0),0))</f>
        <v/>
      </c>
      <c r="I115" s="37" t="str">
        <f>IF(Input!BA132=0,"",+Input!$G$8)</f>
        <v/>
      </c>
      <c r="J115" s="37" t="str">
        <f>IF(Input!BA132=0,"",+Input!$G$9)</f>
        <v/>
      </c>
      <c r="K115" s="37" t="str">
        <f>IF(Input!BA132=0,"",+Input!$G$10)</f>
        <v/>
      </c>
      <c r="L115" s="5" t="str">
        <f>IF(Input!BA132=0,"",IFERROR(VLOOKUP(Input!$G$11,'Condicion de Pago'!$B$3:$C$20,2,0),0))</f>
        <v/>
      </c>
      <c r="M115" s="5" t="str">
        <f>IF(Input!BA132=0,"",+Input!$G$13)</f>
        <v/>
      </c>
      <c r="N115" s="5" t="str">
        <f>IF(Input!BA132=0,"",IFERROR(VLOOKUP(Input!$G$12,Moneda!$B$3:$C$7,2,0),0))</f>
        <v/>
      </c>
      <c r="O115" s="8" t="str">
        <f>IF(Input!BA132=0,"",+Input!$C$14)</f>
        <v/>
      </c>
      <c r="P115" s="5" t="str">
        <f>IF(Input!BA132=0,"",+Input!#REF!)</f>
        <v/>
      </c>
      <c r="Q115" s="5" t="str">
        <f>IF(Input!BA132=0,"",+Input!$C$16)</f>
        <v/>
      </c>
      <c r="R115" s="6" t="str">
        <f>IF(Input!BA132=0,"",IFERROR(VLOOKUP(Input!B132,Medio!$A$3:$D$1600,3,0),0))</f>
        <v/>
      </c>
      <c r="S115" s="6" t="str">
        <f>IF(Input!BA132=0,"",IFERROR(INDEX(Proveedor!$B$3:$B$2036, MATCH(Input!C132,Proveedor!$C$3:$C$2036,0)),0))</f>
        <v/>
      </c>
      <c r="T115" s="6" t="str">
        <f>IF(Input!BA132=0,"",IFERROR(INDEX(Programas!$B$3:$B$150, MATCH(Input!D132,Programas!$C$3:$C$150,0)),0))</f>
        <v/>
      </c>
      <c r="U115" s="9"/>
      <c r="V115" s="6" t="str">
        <f>IF(Input!BA132=0,"",+Input!D132)</f>
        <v/>
      </c>
      <c r="W115" s="6" t="str">
        <f>IF(Input!BA132=0,"",+Input!E132)</f>
        <v/>
      </c>
      <c r="X115" s="6" t="str">
        <f>IF(Input!BA132=0,"",+Input!F132)</f>
        <v/>
      </c>
      <c r="Y115" s="6"/>
      <c r="Z115" s="6" t="str">
        <f>IF(Input!BA132=0,"",+Input!G132)</f>
        <v/>
      </c>
      <c r="AA115" s="6" t="str">
        <f>IF(Input!BA132=0,"",+Input!I132)</f>
        <v/>
      </c>
      <c r="AB115" s="9" t="str">
        <f>IF(Input!BA132=0,"",+Input!K132)</f>
        <v/>
      </c>
      <c r="AC115" s="6" t="str">
        <f>IF(Input!BA132=0,"",IFERROR(VLOOKUP(Input!L132,'Tipo de Descuento'!$B$3:$C$8,2,0),0))</f>
        <v/>
      </c>
      <c r="AD115" s="6" t="str">
        <f>IF(Input!BA132=0,"",+Input!M132)</f>
        <v/>
      </c>
      <c r="AE115" s="6" t="str">
        <f>IF(Input!BA132=0,"",IFERROR(VLOOKUP(Input!N132,'Tipo de Descuento'!$B$3:$C$8,2,0),0))</f>
        <v/>
      </c>
      <c r="AF115" s="6" t="str">
        <f>IF(Input!BA132=0,"",+Input!O132)</f>
        <v/>
      </c>
      <c r="AG115" s="6" t="str">
        <f>IF(Input!BA132=0,"",IFERROR(VLOOKUP(Input!P132,'Tipo de Descuento'!$B$3:$C$8,2,0),0))</f>
        <v/>
      </c>
      <c r="AH115" s="6" t="str">
        <f>IF(Input!BA132=0,"",+Input!Q132)</f>
        <v/>
      </c>
      <c r="AI115" s="6" t="str">
        <f>IF(Input!BA132=0,"",IFERROR(VLOOKUP(Input!R132,'Tipo de Descuento'!$B$3:$C$8,2,0),0))</f>
        <v/>
      </c>
      <c r="AJ115" s="6" t="str">
        <f>IF(Input!BA132=0,"",+Input!S132)</f>
        <v/>
      </c>
      <c r="AK115" s="6" t="str">
        <f>IF(Input!BA132=0,"",IFERROR(VLOOKUP(Input!T132,'Tipo de Descuento'!$B$3:$C$8,2,0),0))</f>
        <v/>
      </c>
      <c r="AL115" s="6" t="str">
        <f>IF(Input!BA132=0,"",+Input!U132)</f>
        <v/>
      </c>
      <c r="AM115" s="6"/>
      <c r="AN115" s="6"/>
      <c r="AO115" s="6"/>
      <c r="AP115" s="7" t="str">
        <f>IF(Input!$BA$22=0,"",+Input!V132)</f>
        <v/>
      </c>
      <c r="AQ115" s="7" t="str">
        <f>IF(Input!$BA$22=0,"",+Input!W132)</f>
        <v/>
      </c>
      <c r="AR115" s="7" t="str">
        <f>IF(Input!$BA$22=0,"",+Input!X132)</f>
        <v/>
      </c>
      <c r="AS115" s="7" t="str">
        <f>IF(Input!$BA$22=0,"",+Input!Y132)</f>
        <v/>
      </c>
      <c r="AT115" s="7" t="str">
        <f>IF(Input!$BA$22=0,"",+Input!Z132)</f>
        <v/>
      </c>
    </row>
    <row r="116" spans="1:46" ht="15.75" customHeight="1">
      <c r="A116" s="6" t="str">
        <f>IF(Input!BA133=0,"",+Input!$BQ$18)</f>
        <v/>
      </c>
      <c r="B116" s="6" t="str">
        <f>IF(Input!BA133=0,"",IFERROR(VLOOKUP(Input!$C$8,Cliente!$B$3:$C$822,2,0),0))</f>
        <v/>
      </c>
      <c r="C116" s="6" t="str">
        <f>IF(Input!BA133=0,"",IFERROR(VLOOKUP(Input!$C$7,Anunciante!$B$3:$C$364,2,0),0))</f>
        <v/>
      </c>
      <c r="D116" s="6" t="str">
        <f>IF(Input!BA133=0,"",IFERROR(VLOOKUP(Input!$C$9,Producto!$B$3:$C$200,2,0),0))</f>
        <v/>
      </c>
      <c r="E116" s="10" t="str">
        <f>IF(Input!BA133=0,"",IFERROR(VLOOKUP(Input!$C$10,Campaña!$B$3:$C$32,2,0),0))</f>
        <v/>
      </c>
      <c r="F116" t="str">
        <f>IF(Input!BA133=0,"",+Input!$C$11)</f>
        <v/>
      </c>
      <c r="G116" s="6" t="str">
        <f>IF(Input!BA133=0,"",+Input!$C$12)</f>
        <v/>
      </c>
      <c r="H116" t="str">
        <f>IF(Input!BA133=0,"",IFERROR(VLOOKUP(Input!$G$7,TipoMedio!$B$3:$C$30,2,0),0))</f>
        <v/>
      </c>
      <c r="I116" s="37" t="str">
        <f>IF(Input!BA133=0,"",+Input!$G$8)</f>
        <v/>
      </c>
      <c r="J116" s="37" t="str">
        <f>IF(Input!BA133=0,"",+Input!$G$9)</f>
        <v/>
      </c>
      <c r="K116" s="37" t="str">
        <f>IF(Input!BA133=0,"",+Input!$G$10)</f>
        <v/>
      </c>
      <c r="L116" s="5" t="str">
        <f>IF(Input!BA133=0,"",IFERROR(VLOOKUP(Input!$G$11,'Condicion de Pago'!$B$3:$C$20,2,0),0))</f>
        <v/>
      </c>
      <c r="M116" s="5" t="str">
        <f>IF(Input!BA133=0,"",+Input!$G$13)</f>
        <v/>
      </c>
      <c r="N116" s="5" t="str">
        <f>IF(Input!BA133=0,"",IFERROR(VLOOKUP(Input!$G$12,Moneda!$B$3:$C$7,2,0),0))</f>
        <v/>
      </c>
      <c r="O116" s="8" t="str">
        <f>IF(Input!BA133=0,"",+Input!$C$14)</f>
        <v/>
      </c>
      <c r="P116" s="5" t="str">
        <f>IF(Input!BA133=0,"",+Input!#REF!)</f>
        <v/>
      </c>
      <c r="Q116" s="5" t="str">
        <f>IF(Input!BA133=0,"",+Input!$C$16)</f>
        <v/>
      </c>
      <c r="R116" s="6" t="str">
        <f>IF(Input!BA133=0,"",IFERROR(VLOOKUP(Input!B133,Medio!$A$3:$D$1600,3,0),0))</f>
        <v/>
      </c>
      <c r="S116" s="6" t="str">
        <f>IF(Input!BA133=0,"",IFERROR(INDEX(Proveedor!$B$3:$B$2036, MATCH(Input!C133,Proveedor!$C$3:$C$2036,0)),0))</f>
        <v/>
      </c>
      <c r="T116" s="6" t="str">
        <f>IF(Input!BA133=0,"",IFERROR(INDEX(Programas!$B$3:$B$150, MATCH(Input!D133,Programas!$C$3:$C$150,0)),0))</f>
        <v/>
      </c>
      <c r="U116" s="9"/>
      <c r="V116" s="6" t="str">
        <f>IF(Input!BA133=0,"",+Input!D133)</f>
        <v/>
      </c>
      <c r="W116" s="6" t="str">
        <f>IF(Input!BA133=0,"",+Input!E133)</f>
        <v/>
      </c>
      <c r="X116" s="6" t="str">
        <f>IF(Input!BA133=0,"",+Input!F133)</f>
        <v/>
      </c>
      <c r="Y116" s="6"/>
      <c r="Z116" s="6" t="str">
        <f>IF(Input!BA133=0,"",+Input!G133)</f>
        <v/>
      </c>
      <c r="AA116" s="6" t="str">
        <f>IF(Input!BA133=0,"",+Input!I133)</f>
        <v/>
      </c>
      <c r="AB116" s="9" t="str">
        <f>IF(Input!BA133=0,"",+Input!K133)</f>
        <v/>
      </c>
      <c r="AC116" s="6" t="str">
        <f>IF(Input!BA133=0,"",IFERROR(VLOOKUP(Input!L133,'Tipo de Descuento'!$B$3:$C$8,2,0),0))</f>
        <v/>
      </c>
      <c r="AD116" s="6" t="str">
        <f>IF(Input!BA133=0,"",+Input!M133)</f>
        <v/>
      </c>
      <c r="AE116" s="6" t="str">
        <f>IF(Input!BA133=0,"",IFERROR(VLOOKUP(Input!N133,'Tipo de Descuento'!$B$3:$C$8,2,0),0))</f>
        <v/>
      </c>
      <c r="AF116" s="6" t="str">
        <f>IF(Input!BA133=0,"",+Input!O133)</f>
        <v/>
      </c>
      <c r="AG116" s="6" t="str">
        <f>IF(Input!BA133=0,"",IFERROR(VLOOKUP(Input!P133,'Tipo de Descuento'!$B$3:$C$8,2,0),0))</f>
        <v/>
      </c>
      <c r="AH116" s="6" t="str">
        <f>IF(Input!BA133=0,"",+Input!Q133)</f>
        <v/>
      </c>
      <c r="AI116" s="6" t="str">
        <f>IF(Input!BA133=0,"",IFERROR(VLOOKUP(Input!R133,'Tipo de Descuento'!$B$3:$C$8,2,0),0))</f>
        <v/>
      </c>
      <c r="AJ116" s="6" t="str">
        <f>IF(Input!BA133=0,"",+Input!S133)</f>
        <v/>
      </c>
      <c r="AK116" s="6" t="str">
        <f>IF(Input!BA133=0,"",IFERROR(VLOOKUP(Input!T133,'Tipo de Descuento'!$B$3:$C$8,2,0),0))</f>
        <v/>
      </c>
      <c r="AL116" s="6" t="str">
        <f>IF(Input!BA133=0,"",+Input!U133)</f>
        <v/>
      </c>
      <c r="AM116" s="6"/>
      <c r="AN116" s="6"/>
      <c r="AO116" s="6"/>
      <c r="AP116" s="7" t="str">
        <f>IF(Input!$BA$22=0,"",+Input!V133)</f>
        <v/>
      </c>
      <c r="AQ116" s="7" t="str">
        <f>IF(Input!$BA$22=0,"",+Input!W133)</f>
        <v/>
      </c>
      <c r="AR116" s="7" t="str">
        <f>IF(Input!$BA$22=0,"",+Input!X133)</f>
        <v/>
      </c>
      <c r="AS116" s="7" t="str">
        <f>IF(Input!$BA$22=0,"",+Input!Y133)</f>
        <v/>
      </c>
      <c r="AT116" s="7" t="str">
        <f>IF(Input!$BA$22=0,"",+Input!Z133)</f>
        <v/>
      </c>
    </row>
    <row r="117" spans="1:46" ht="15.75" customHeight="1">
      <c r="A117" s="6" t="str">
        <f>IF(Input!BA134=0,"",+Input!$BQ$18)</f>
        <v/>
      </c>
      <c r="B117" s="6" t="str">
        <f>IF(Input!BA134=0,"",IFERROR(VLOOKUP(Input!$C$8,Cliente!$B$3:$C$822,2,0),0))</f>
        <v/>
      </c>
      <c r="C117" s="6" t="str">
        <f>IF(Input!BA134=0,"",IFERROR(VLOOKUP(Input!$C$7,Anunciante!$B$3:$C$364,2,0),0))</f>
        <v/>
      </c>
      <c r="D117" s="6" t="str">
        <f>IF(Input!BA134=0,"",IFERROR(VLOOKUP(Input!$C$9,Producto!$B$3:$C$200,2,0),0))</f>
        <v/>
      </c>
      <c r="E117" s="10" t="str">
        <f>IF(Input!BA134=0,"",IFERROR(VLOOKUP(Input!$C$10,Campaña!$B$3:$C$32,2,0),0))</f>
        <v/>
      </c>
      <c r="F117" t="str">
        <f>IF(Input!BA134=0,"",+Input!$C$11)</f>
        <v/>
      </c>
      <c r="G117" s="6" t="str">
        <f>IF(Input!BA134=0,"",+Input!$C$12)</f>
        <v/>
      </c>
      <c r="H117" t="str">
        <f>IF(Input!BA134=0,"",IFERROR(VLOOKUP(Input!$G$7,TipoMedio!$B$3:$C$30,2,0),0))</f>
        <v/>
      </c>
      <c r="I117" s="37" t="str">
        <f>IF(Input!BA134=0,"",+Input!$G$8)</f>
        <v/>
      </c>
      <c r="J117" s="37" t="str">
        <f>IF(Input!BA134=0,"",+Input!$G$9)</f>
        <v/>
      </c>
      <c r="K117" s="37" t="str">
        <f>IF(Input!BA134=0,"",+Input!$G$10)</f>
        <v/>
      </c>
      <c r="L117" s="5" t="str">
        <f>IF(Input!BA134=0,"",IFERROR(VLOOKUP(Input!$G$11,'Condicion de Pago'!$B$3:$C$20,2,0),0))</f>
        <v/>
      </c>
      <c r="M117" s="5" t="str">
        <f>IF(Input!BA134=0,"",+Input!$G$13)</f>
        <v/>
      </c>
      <c r="N117" s="5" t="str">
        <f>IF(Input!BA134=0,"",IFERROR(VLOOKUP(Input!$G$12,Moneda!$B$3:$C$7,2,0),0))</f>
        <v/>
      </c>
      <c r="O117" s="8" t="str">
        <f>IF(Input!BA134=0,"",+Input!$C$14)</f>
        <v/>
      </c>
      <c r="P117" s="5" t="str">
        <f>IF(Input!BA134=0,"",+Input!#REF!)</f>
        <v/>
      </c>
      <c r="Q117" s="5" t="str">
        <f>IF(Input!BA134=0,"",+Input!$C$16)</f>
        <v/>
      </c>
      <c r="R117" s="6" t="str">
        <f>IF(Input!BA134=0,"",IFERROR(VLOOKUP(Input!B134,Medio!$A$3:$D$1600,3,0),0))</f>
        <v/>
      </c>
      <c r="S117" s="6" t="str">
        <f>IF(Input!BA134=0,"",IFERROR(INDEX(Proveedor!$B$3:$B$2036, MATCH(Input!C134,Proveedor!$C$3:$C$2036,0)),0))</f>
        <v/>
      </c>
      <c r="T117" s="6" t="str">
        <f>IF(Input!BA134=0,"",IFERROR(INDEX(Programas!$B$3:$B$150, MATCH(Input!D134,Programas!$C$3:$C$150,0)),0))</f>
        <v/>
      </c>
      <c r="U117" s="9"/>
      <c r="V117" s="6" t="str">
        <f>IF(Input!BA134=0,"",+Input!D134)</f>
        <v/>
      </c>
      <c r="W117" s="6" t="str">
        <f>IF(Input!BA134=0,"",+Input!E134)</f>
        <v/>
      </c>
      <c r="X117" s="6" t="str">
        <f>IF(Input!BA134=0,"",+Input!F134)</f>
        <v/>
      </c>
      <c r="Y117" s="6"/>
      <c r="Z117" s="6" t="str">
        <f>IF(Input!BA134=0,"",+Input!G134)</f>
        <v/>
      </c>
      <c r="AA117" s="6" t="str">
        <f>IF(Input!BA134=0,"",+Input!I134)</f>
        <v/>
      </c>
      <c r="AB117" s="9" t="str">
        <f>IF(Input!BA134=0,"",+Input!K134)</f>
        <v/>
      </c>
      <c r="AC117" s="6" t="str">
        <f>IF(Input!BA134=0,"",IFERROR(VLOOKUP(Input!L134,'Tipo de Descuento'!$B$3:$C$8,2,0),0))</f>
        <v/>
      </c>
      <c r="AD117" s="6" t="str">
        <f>IF(Input!BA134=0,"",+Input!M134)</f>
        <v/>
      </c>
      <c r="AE117" s="6" t="str">
        <f>IF(Input!BA134=0,"",IFERROR(VLOOKUP(Input!N134,'Tipo de Descuento'!$B$3:$C$8,2,0),0))</f>
        <v/>
      </c>
      <c r="AF117" s="6" t="str">
        <f>IF(Input!BA134=0,"",+Input!O134)</f>
        <v/>
      </c>
      <c r="AG117" s="6" t="str">
        <f>IF(Input!BA134=0,"",IFERROR(VLOOKUP(Input!P134,'Tipo de Descuento'!$B$3:$C$8,2,0),0))</f>
        <v/>
      </c>
      <c r="AH117" s="6" t="str">
        <f>IF(Input!BA134=0,"",+Input!Q134)</f>
        <v/>
      </c>
      <c r="AI117" s="6" t="str">
        <f>IF(Input!BA134=0,"",IFERROR(VLOOKUP(Input!R134,'Tipo de Descuento'!$B$3:$C$8,2,0),0))</f>
        <v/>
      </c>
      <c r="AJ117" s="6" t="str">
        <f>IF(Input!BA134=0,"",+Input!S134)</f>
        <v/>
      </c>
      <c r="AK117" s="6" t="str">
        <f>IF(Input!BA134=0,"",IFERROR(VLOOKUP(Input!T134,'Tipo de Descuento'!$B$3:$C$8,2,0),0))</f>
        <v/>
      </c>
      <c r="AL117" s="6" t="str">
        <f>IF(Input!BA134=0,"",+Input!U134)</f>
        <v/>
      </c>
      <c r="AM117" s="6"/>
      <c r="AN117" s="6"/>
      <c r="AO117" s="6"/>
      <c r="AP117" s="7" t="str">
        <f>IF(Input!$BA$22=0,"",+Input!V134)</f>
        <v/>
      </c>
      <c r="AQ117" s="7" t="str">
        <f>IF(Input!$BA$22=0,"",+Input!W134)</f>
        <v/>
      </c>
      <c r="AR117" s="7" t="str">
        <f>IF(Input!$BA$22=0,"",+Input!X134)</f>
        <v/>
      </c>
      <c r="AS117" s="7" t="str">
        <f>IF(Input!$BA$22=0,"",+Input!Y134)</f>
        <v/>
      </c>
      <c r="AT117" s="7" t="str">
        <f>IF(Input!$BA$22=0,"",+Input!Z134)</f>
        <v/>
      </c>
    </row>
    <row r="118" spans="1:46" ht="15.75" customHeight="1">
      <c r="A118" s="6" t="str">
        <f>IF(Input!BA135=0,"",+Input!$BQ$18)</f>
        <v/>
      </c>
      <c r="B118" s="6" t="str">
        <f>IF(Input!BA135=0,"",IFERROR(VLOOKUP(Input!$C$8,Cliente!$B$3:$C$822,2,0),0))</f>
        <v/>
      </c>
      <c r="C118" s="6" t="str">
        <f>IF(Input!BA135=0,"",IFERROR(VLOOKUP(Input!$C$7,Anunciante!$B$3:$C$364,2,0),0))</f>
        <v/>
      </c>
      <c r="D118" s="6" t="str">
        <f>IF(Input!BA135=0,"",IFERROR(VLOOKUP(Input!$C$9,Producto!$B$3:$C$200,2,0),0))</f>
        <v/>
      </c>
      <c r="E118" s="10" t="str">
        <f>IF(Input!BA135=0,"",IFERROR(VLOOKUP(Input!$C$10,Campaña!$B$3:$C$32,2,0),0))</f>
        <v/>
      </c>
      <c r="F118" t="str">
        <f>IF(Input!BA135=0,"",+Input!$C$11)</f>
        <v/>
      </c>
      <c r="G118" s="6" t="str">
        <f>IF(Input!BA135=0,"",+Input!$C$12)</f>
        <v/>
      </c>
      <c r="H118" t="str">
        <f>IF(Input!BA135=0,"",IFERROR(VLOOKUP(Input!$G$7,TipoMedio!$B$3:$C$30,2,0),0))</f>
        <v/>
      </c>
      <c r="I118" s="37" t="str">
        <f>IF(Input!BA135=0,"",+Input!$G$8)</f>
        <v/>
      </c>
      <c r="J118" s="37" t="str">
        <f>IF(Input!BA135=0,"",+Input!$G$9)</f>
        <v/>
      </c>
      <c r="K118" s="37" t="str">
        <f>IF(Input!BA135=0,"",+Input!$G$10)</f>
        <v/>
      </c>
      <c r="L118" s="5" t="str">
        <f>IF(Input!BA135=0,"",IFERROR(VLOOKUP(Input!$G$11,'Condicion de Pago'!$B$3:$C$20,2,0),0))</f>
        <v/>
      </c>
      <c r="M118" s="5" t="str">
        <f>IF(Input!BA135=0,"",+Input!$G$13)</f>
        <v/>
      </c>
      <c r="N118" s="5" t="str">
        <f>IF(Input!BA135=0,"",IFERROR(VLOOKUP(Input!$G$12,Moneda!$B$3:$C$7,2,0),0))</f>
        <v/>
      </c>
      <c r="O118" s="8" t="str">
        <f>IF(Input!BA135=0,"",+Input!$C$14)</f>
        <v/>
      </c>
      <c r="P118" s="5" t="str">
        <f>IF(Input!BA135=0,"",+Input!#REF!)</f>
        <v/>
      </c>
      <c r="Q118" s="5" t="str">
        <f>IF(Input!BA135=0,"",+Input!$C$16)</f>
        <v/>
      </c>
      <c r="R118" s="6" t="str">
        <f>IF(Input!BA135=0,"",IFERROR(VLOOKUP(Input!B135,Medio!$A$3:$D$1600,3,0),0))</f>
        <v/>
      </c>
      <c r="S118" s="6" t="str">
        <f>IF(Input!BA135=0,"",IFERROR(INDEX(Proveedor!$B$3:$B$2036, MATCH(Input!C135,Proveedor!$C$3:$C$2036,0)),0))</f>
        <v/>
      </c>
      <c r="T118" s="6" t="str">
        <f>IF(Input!BA135=0,"",IFERROR(INDEX(Programas!$B$3:$B$150, MATCH(Input!D135,Programas!$C$3:$C$150,0)),0))</f>
        <v/>
      </c>
      <c r="U118" s="9"/>
      <c r="V118" s="6" t="str">
        <f>IF(Input!BA135=0,"",+Input!D135)</f>
        <v/>
      </c>
      <c r="W118" s="6" t="str">
        <f>IF(Input!BA135=0,"",+Input!E135)</f>
        <v/>
      </c>
      <c r="X118" s="6" t="str">
        <f>IF(Input!BA135=0,"",+Input!F135)</f>
        <v/>
      </c>
      <c r="Y118" s="6"/>
      <c r="Z118" s="6" t="str">
        <f>IF(Input!BA135=0,"",+Input!G135)</f>
        <v/>
      </c>
      <c r="AA118" s="6" t="str">
        <f>IF(Input!BA135=0,"",+Input!I135)</f>
        <v/>
      </c>
      <c r="AB118" s="9" t="str">
        <f>IF(Input!BA135=0,"",+Input!K135)</f>
        <v/>
      </c>
      <c r="AC118" s="6" t="str">
        <f>IF(Input!BA135=0,"",IFERROR(VLOOKUP(Input!L135,'Tipo de Descuento'!$B$3:$C$8,2,0),0))</f>
        <v/>
      </c>
      <c r="AD118" s="6" t="str">
        <f>IF(Input!BA135=0,"",+Input!M135)</f>
        <v/>
      </c>
      <c r="AE118" s="6" t="str">
        <f>IF(Input!BA135=0,"",IFERROR(VLOOKUP(Input!N135,'Tipo de Descuento'!$B$3:$C$8,2,0),0))</f>
        <v/>
      </c>
      <c r="AF118" s="6" t="str">
        <f>IF(Input!BA135=0,"",+Input!O135)</f>
        <v/>
      </c>
      <c r="AG118" s="6" t="str">
        <f>IF(Input!BA135=0,"",IFERROR(VLOOKUP(Input!P135,'Tipo de Descuento'!$B$3:$C$8,2,0),0))</f>
        <v/>
      </c>
      <c r="AH118" s="6" t="str">
        <f>IF(Input!BA135=0,"",+Input!Q135)</f>
        <v/>
      </c>
      <c r="AI118" s="6" t="str">
        <f>IF(Input!BA135=0,"",IFERROR(VLOOKUP(Input!R135,'Tipo de Descuento'!$B$3:$C$8,2,0),0))</f>
        <v/>
      </c>
      <c r="AJ118" s="6" t="str">
        <f>IF(Input!BA135=0,"",+Input!S135)</f>
        <v/>
      </c>
      <c r="AK118" s="6" t="str">
        <f>IF(Input!BA135=0,"",IFERROR(VLOOKUP(Input!T135,'Tipo de Descuento'!$B$3:$C$8,2,0),0))</f>
        <v/>
      </c>
      <c r="AL118" s="6" t="str">
        <f>IF(Input!BA135=0,"",+Input!U135)</f>
        <v/>
      </c>
      <c r="AM118" s="6"/>
      <c r="AN118" s="6"/>
      <c r="AO118" s="6"/>
      <c r="AP118" s="7" t="str">
        <f>IF(Input!$BA$22=0,"",+Input!V135)</f>
        <v/>
      </c>
      <c r="AQ118" s="7" t="str">
        <f>IF(Input!$BA$22=0,"",+Input!W135)</f>
        <v/>
      </c>
      <c r="AR118" s="7" t="str">
        <f>IF(Input!$BA$22=0,"",+Input!X135)</f>
        <v/>
      </c>
      <c r="AS118" s="7" t="str">
        <f>IF(Input!$BA$22=0,"",+Input!Y135)</f>
        <v/>
      </c>
      <c r="AT118" s="7" t="str">
        <f>IF(Input!$BA$22=0,"",+Input!Z135)</f>
        <v/>
      </c>
    </row>
    <row r="119" spans="1:46" ht="15.75" customHeight="1">
      <c r="A119" s="6" t="str">
        <f>IF(Input!BA136=0,"",+Input!$BQ$18)</f>
        <v/>
      </c>
      <c r="B119" s="6" t="str">
        <f>IF(Input!BA136=0,"",IFERROR(VLOOKUP(Input!$C$8,Cliente!$B$3:$C$822,2,0),0))</f>
        <v/>
      </c>
      <c r="C119" s="6" t="str">
        <f>IF(Input!BA136=0,"",IFERROR(VLOOKUP(Input!$C$7,Anunciante!$B$3:$C$364,2,0),0))</f>
        <v/>
      </c>
      <c r="D119" s="6" t="str">
        <f>IF(Input!BA136=0,"",IFERROR(VLOOKUP(Input!$C$9,Producto!$B$3:$C$200,2,0),0))</f>
        <v/>
      </c>
      <c r="E119" s="10" t="str">
        <f>IF(Input!BA136=0,"",IFERROR(VLOOKUP(Input!$C$10,Campaña!$B$3:$C$32,2,0),0))</f>
        <v/>
      </c>
      <c r="F119" t="str">
        <f>IF(Input!BA136=0,"",+Input!$C$11)</f>
        <v/>
      </c>
      <c r="G119" s="6" t="str">
        <f>IF(Input!BA136=0,"",+Input!$C$12)</f>
        <v/>
      </c>
      <c r="H119" t="str">
        <f>IF(Input!BA136=0,"",IFERROR(VLOOKUP(Input!$G$7,TipoMedio!$B$3:$C$30,2,0),0))</f>
        <v/>
      </c>
      <c r="I119" s="37" t="str">
        <f>IF(Input!BA136=0,"",+Input!$G$8)</f>
        <v/>
      </c>
      <c r="J119" s="37" t="str">
        <f>IF(Input!BA136=0,"",+Input!$G$9)</f>
        <v/>
      </c>
      <c r="K119" s="37" t="str">
        <f>IF(Input!BA136=0,"",+Input!$G$10)</f>
        <v/>
      </c>
      <c r="L119" s="5" t="str">
        <f>IF(Input!BA136=0,"",IFERROR(VLOOKUP(Input!$G$11,'Condicion de Pago'!$B$3:$C$20,2,0),0))</f>
        <v/>
      </c>
      <c r="M119" s="5" t="str">
        <f>IF(Input!BA136=0,"",+Input!$G$13)</f>
        <v/>
      </c>
      <c r="N119" s="5" t="str">
        <f>IF(Input!BA136=0,"",IFERROR(VLOOKUP(Input!$G$12,Moneda!$B$3:$C$7,2,0),0))</f>
        <v/>
      </c>
      <c r="O119" s="8" t="str">
        <f>IF(Input!BA136=0,"",+Input!$C$14)</f>
        <v/>
      </c>
      <c r="P119" s="5" t="str">
        <f>IF(Input!BA136=0,"",+Input!#REF!)</f>
        <v/>
      </c>
      <c r="Q119" s="5" t="str">
        <f>IF(Input!BA136=0,"",+Input!$C$16)</f>
        <v/>
      </c>
      <c r="R119" s="6" t="str">
        <f>IF(Input!BA136=0,"",IFERROR(VLOOKUP(Input!B136,Medio!$A$3:$D$1600,3,0),0))</f>
        <v/>
      </c>
      <c r="S119" s="6" t="str">
        <f>IF(Input!BA136=0,"",IFERROR(INDEX(Proveedor!$B$3:$B$2036, MATCH(Input!C136,Proveedor!$C$3:$C$2036,0)),0))</f>
        <v/>
      </c>
      <c r="T119" s="6" t="str">
        <f>IF(Input!BA136=0,"",IFERROR(INDEX(Programas!$B$3:$B$150, MATCH(Input!D136,Programas!$C$3:$C$150,0)),0))</f>
        <v/>
      </c>
      <c r="U119" s="9"/>
      <c r="V119" s="6" t="str">
        <f>IF(Input!BA136=0,"",+Input!D136)</f>
        <v/>
      </c>
      <c r="W119" s="6" t="str">
        <f>IF(Input!BA136=0,"",+Input!E136)</f>
        <v/>
      </c>
      <c r="X119" s="6" t="str">
        <f>IF(Input!BA136=0,"",+Input!F136)</f>
        <v/>
      </c>
      <c r="Y119" s="6"/>
      <c r="Z119" s="6" t="str">
        <f>IF(Input!BA136=0,"",+Input!G136)</f>
        <v/>
      </c>
      <c r="AA119" s="6" t="str">
        <f>IF(Input!BA136=0,"",+Input!I136)</f>
        <v/>
      </c>
      <c r="AB119" s="9" t="str">
        <f>IF(Input!BA136=0,"",+Input!K136)</f>
        <v/>
      </c>
      <c r="AC119" s="6" t="str">
        <f>IF(Input!BA136=0,"",IFERROR(VLOOKUP(Input!L136,'Tipo de Descuento'!$B$3:$C$8,2,0),0))</f>
        <v/>
      </c>
      <c r="AD119" s="6" t="str">
        <f>IF(Input!BA136=0,"",+Input!M136)</f>
        <v/>
      </c>
      <c r="AE119" s="6" t="str">
        <f>IF(Input!BA136=0,"",IFERROR(VLOOKUP(Input!N136,'Tipo de Descuento'!$B$3:$C$8,2,0),0))</f>
        <v/>
      </c>
      <c r="AF119" s="6" t="str">
        <f>IF(Input!BA136=0,"",+Input!O136)</f>
        <v/>
      </c>
      <c r="AG119" s="6" t="str">
        <f>IF(Input!BA136=0,"",IFERROR(VLOOKUP(Input!P136,'Tipo de Descuento'!$B$3:$C$8,2,0),0))</f>
        <v/>
      </c>
      <c r="AH119" s="6" t="str">
        <f>IF(Input!BA136=0,"",+Input!Q136)</f>
        <v/>
      </c>
      <c r="AI119" s="6" t="str">
        <f>IF(Input!BA136=0,"",IFERROR(VLOOKUP(Input!R136,'Tipo de Descuento'!$B$3:$C$8,2,0),0))</f>
        <v/>
      </c>
      <c r="AJ119" s="6" t="str">
        <f>IF(Input!BA136=0,"",+Input!S136)</f>
        <v/>
      </c>
      <c r="AK119" s="6" t="str">
        <f>IF(Input!BA136=0,"",IFERROR(VLOOKUP(Input!T136,'Tipo de Descuento'!$B$3:$C$8,2,0),0))</f>
        <v/>
      </c>
      <c r="AL119" s="6" t="str">
        <f>IF(Input!BA136=0,"",+Input!U136)</f>
        <v/>
      </c>
      <c r="AM119" s="6"/>
      <c r="AN119" s="6"/>
      <c r="AO119" s="6"/>
      <c r="AP119" s="7" t="str">
        <f>IF(Input!$BA$22=0,"",+Input!V136)</f>
        <v/>
      </c>
      <c r="AQ119" s="7" t="str">
        <f>IF(Input!$BA$22=0,"",+Input!W136)</f>
        <v/>
      </c>
      <c r="AR119" s="7" t="str">
        <f>IF(Input!$BA$22=0,"",+Input!X136)</f>
        <v/>
      </c>
      <c r="AS119" s="7" t="str">
        <f>IF(Input!$BA$22=0,"",+Input!Y136)</f>
        <v/>
      </c>
      <c r="AT119" s="7" t="str">
        <f>IF(Input!$BA$22=0,"",+Input!Z136)</f>
        <v/>
      </c>
    </row>
    <row r="120" spans="1:46" ht="15.75" customHeight="1">
      <c r="A120" s="6" t="str">
        <f>IF(Input!BA137=0,"",+Input!$BQ$18)</f>
        <v/>
      </c>
      <c r="B120" s="6" t="str">
        <f>IF(Input!BA137=0,"",IFERROR(VLOOKUP(Input!$C$8,Cliente!$B$3:$C$822,2,0),0))</f>
        <v/>
      </c>
      <c r="C120" s="6" t="str">
        <f>IF(Input!BA137=0,"",IFERROR(VLOOKUP(Input!$C$7,Anunciante!$B$3:$C$364,2,0),0))</f>
        <v/>
      </c>
      <c r="D120" s="6" t="str">
        <f>IF(Input!BA137=0,"",IFERROR(VLOOKUP(Input!$C$9,Producto!$B$3:$C$200,2,0),0))</f>
        <v/>
      </c>
      <c r="E120" s="10" t="str">
        <f>IF(Input!BA137=0,"",IFERROR(VLOOKUP(Input!$C$10,Campaña!$B$3:$C$32,2,0),0))</f>
        <v/>
      </c>
      <c r="F120" t="str">
        <f>IF(Input!BA137=0,"",+Input!$C$11)</f>
        <v/>
      </c>
      <c r="G120" s="6" t="str">
        <f>IF(Input!BA137=0,"",+Input!$C$12)</f>
        <v/>
      </c>
      <c r="H120" t="str">
        <f>IF(Input!BA137=0,"",IFERROR(VLOOKUP(Input!$G$7,TipoMedio!$B$3:$C$30,2,0),0))</f>
        <v/>
      </c>
      <c r="I120" s="37" t="str">
        <f>IF(Input!BA137=0,"",+Input!$G$8)</f>
        <v/>
      </c>
      <c r="J120" s="37" t="str">
        <f>IF(Input!BA137=0,"",+Input!$G$9)</f>
        <v/>
      </c>
      <c r="K120" s="37" t="str">
        <f>IF(Input!BA137=0,"",+Input!$G$10)</f>
        <v/>
      </c>
      <c r="L120" s="5" t="str">
        <f>IF(Input!BA137=0,"",IFERROR(VLOOKUP(Input!$G$11,'Condicion de Pago'!$B$3:$C$20,2,0),0))</f>
        <v/>
      </c>
      <c r="M120" s="5" t="str">
        <f>IF(Input!BA137=0,"",+Input!$G$13)</f>
        <v/>
      </c>
      <c r="N120" s="5" t="str">
        <f>IF(Input!BA137=0,"",IFERROR(VLOOKUP(Input!$G$12,Moneda!$B$3:$C$7,2,0),0))</f>
        <v/>
      </c>
      <c r="O120" s="8" t="str">
        <f>IF(Input!BA137=0,"",+Input!$C$14)</f>
        <v/>
      </c>
      <c r="P120" s="5" t="str">
        <f>IF(Input!BA137=0,"",+Input!#REF!)</f>
        <v/>
      </c>
      <c r="Q120" s="5" t="str">
        <f>IF(Input!BA137=0,"",+Input!$C$16)</f>
        <v/>
      </c>
      <c r="R120" s="6" t="str">
        <f>IF(Input!BA137=0,"",IFERROR(VLOOKUP(Input!B137,Medio!$A$3:$D$1600,3,0),0))</f>
        <v/>
      </c>
      <c r="S120" s="6" t="str">
        <f>IF(Input!BA137=0,"",IFERROR(INDEX(Proveedor!$B$3:$B$2036, MATCH(Input!C137,Proveedor!$C$3:$C$2036,0)),0))</f>
        <v/>
      </c>
      <c r="T120" s="6" t="str">
        <f>IF(Input!BA137=0,"",IFERROR(INDEX(Programas!$B$3:$B$150, MATCH(Input!D137,Programas!$C$3:$C$150,0)),0))</f>
        <v/>
      </c>
      <c r="U120" s="9"/>
      <c r="V120" s="6" t="str">
        <f>IF(Input!BA137=0,"",+Input!D137)</f>
        <v/>
      </c>
      <c r="W120" s="6" t="str">
        <f>IF(Input!BA137=0,"",+Input!E137)</f>
        <v/>
      </c>
      <c r="X120" s="6" t="str">
        <f>IF(Input!BA137=0,"",+Input!F137)</f>
        <v/>
      </c>
      <c r="Y120" s="6"/>
      <c r="Z120" s="6" t="str">
        <f>IF(Input!BA137=0,"",+Input!G137)</f>
        <v/>
      </c>
      <c r="AA120" s="6" t="str">
        <f>IF(Input!BA137=0,"",+Input!I137)</f>
        <v/>
      </c>
      <c r="AB120" s="9" t="str">
        <f>IF(Input!BA137=0,"",+Input!K137)</f>
        <v/>
      </c>
      <c r="AC120" s="6" t="str">
        <f>IF(Input!BA137=0,"",IFERROR(VLOOKUP(Input!L137,'Tipo de Descuento'!$B$3:$C$8,2,0),0))</f>
        <v/>
      </c>
      <c r="AD120" s="6" t="str">
        <f>IF(Input!BA137=0,"",+Input!M137)</f>
        <v/>
      </c>
      <c r="AE120" s="6" t="str">
        <f>IF(Input!BA137=0,"",IFERROR(VLOOKUP(Input!N137,'Tipo de Descuento'!$B$3:$C$8,2,0),0))</f>
        <v/>
      </c>
      <c r="AF120" s="6" t="str">
        <f>IF(Input!BA137=0,"",+Input!O137)</f>
        <v/>
      </c>
      <c r="AG120" s="6" t="str">
        <f>IF(Input!BA137=0,"",IFERROR(VLOOKUP(Input!P137,'Tipo de Descuento'!$B$3:$C$8,2,0),0))</f>
        <v/>
      </c>
      <c r="AH120" s="6" t="str">
        <f>IF(Input!BA137=0,"",+Input!Q137)</f>
        <v/>
      </c>
      <c r="AI120" s="6" t="str">
        <f>IF(Input!BA137=0,"",IFERROR(VLOOKUP(Input!R137,'Tipo de Descuento'!$B$3:$C$8,2,0),0))</f>
        <v/>
      </c>
      <c r="AJ120" s="6" t="str">
        <f>IF(Input!BA137=0,"",+Input!S137)</f>
        <v/>
      </c>
      <c r="AK120" s="6" t="str">
        <f>IF(Input!BA137=0,"",IFERROR(VLOOKUP(Input!T137,'Tipo de Descuento'!$B$3:$C$8,2,0),0))</f>
        <v/>
      </c>
      <c r="AL120" s="6" t="str">
        <f>IF(Input!BA137=0,"",+Input!U137)</f>
        <v/>
      </c>
      <c r="AM120" s="6"/>
      <c r="AN120" s="6"/>
      <c r="AO120" s="6"/>
      <c r="AP120" s="7" t="str">
        <f>IF(Input!$BA$22=0,"",+Input!V137)</f>
        <v/>
      </c>
      <c r="AQ120" s="7" t="str">
        <f>IF(Input!$BA$22=0,"",+Input!W137)</f>
        <v/>
      </c>
      <c r="AR120" s="7" t="str">
        <f>IF(Input!$BA$22=0,"",+Input!X137)</f>
        <v/>
      </c>
      <c r="AS120" s="7" t="str">
        <f>IF(Input!$BA$22=0,"",+Input!Y137)</f>
        <v/>
      </c>
      <c r="AT120" s="7" t="str">
        <f>IF(Input!$BA$22=0,"",+Input!Z137)</f>
        <v/>
      </c>
    </row>
    <row r="121" spans="1:46" ht="15.75" customHeight="1">
      <c r="A121" s="6" t="str">
        <f>IF(Input!BA138=0,"",+Input!$BQ$18)</f>
        <v/>
      </c>
      <c r="B121" s="6" t="str">
        <f>IF(Input!BA138=0,"",IFERROR(VLOOKUP(Input!$C$8,Cliente!$B$3:$C$822,2,0),0))</f>
        <v/>
      </c>
      <c r="C121" s="6" t="str">
        <f>IF(Input!BA138=0,"",IFERROR(VLOOKUP(Input!$C$7,Anunciante!$B$3:$C$364,2,0),0))</f>
        <v/>
      </c>
      <c r="D121" s="6" t="str">
        <f>IF(Input!BA138=0,"",IFERROR(VLOOKUP(Input!$C$9,Producto!$B$3:$C$200,2,0),0))</f>
        <v/>
      </c>
      <c r="E121" s="10" t="str">
        <f>IF(Input!BA138=0,"",IFERROR(VLOOKUP(Input!$C$10,Campaña!$B$3:$C$32,2,0),0))</f>
        <v/>
      </c>
      <c r="F121" t="str">
        <f>IF(Input!BA138=0,"",+Input!$C$11)</f>
        <v/>
      </c>
      <c r="G121" s="6" t="str">
        <f>IF(Input!BA138=0,"",+Input!$C$12)</f>
        <v/>
      </c>
      <c r="H121" t="str">
        <f>IF(Input!BA138=0,"",IFERROR(VLOOKUP(Input!$G$7,TipoMedio!$B$3:$C$30,2,0),0))</f>
        <v/>
      </c>
      <c r="I121" s="37" t="str">
        <f>IF(Input!BA138=0,"",+Input!$G$8)</f>
        <v/>
      </c>
      <c r="J121" s="37" t="str">
        <f>IF(Input!BA138=0,"",+Input!$G$9)</f>
        <v/>
      </c>
      <c r="K121" s="37" t="str">
        <f>IF(Input!BA138=0,"",+Input!$G$10)</f>
        <v/>
      </c>
      <c r="L121" s="5" t="str">
        <f>IF(Input!BA138=0,"",IFERROR(VLOOKUP(Input!$G$11,'Condicion de Pago'!$B$3:$C$20,2,0),0))</f>
        <v/>
      </c>
      <c r="M121" s="5" t="str">
        <f>IF(Input!BA138=0,"",+Input!$G$13)</f>
        <v/>
      </c>
      <c r="N121" s="5" t="str">
        <f>IF(Input!BA138=0,"",IFERROR(VLOOKUP(Input!$G$12,Moneda!$B$3:$C$7,2,0),0))</f>
        <v/>
      </c>
      <c r="O121" s="8" t="str">
        <f>IF(Input!BA138=0,"",+Input!$C$14)</f>
        <v/>
      </c>
      <c r="P121" s="5" t="str">
        <f>IF(Input!BA138=0,"",+Input!#REF!)</f>
        <v/>
      </c>
      <c r="Q121" s="5" t="str">
        <f>IF(Input!BA138=0,"",+Input!$C$16)</f>
        <v/>
      </c>
      <c r="R121" s="6" t="str">
        <f>IF(Input!BA138=0,"",IFERROR(VLOOKUP(Input!B138,Medio!$A$3:$D$1600,3,0),0))</f>
        <v/>
      </c>
      <c r="S121" s="6" t="str">
        <f>IF(Input!BA138=0,"",IFERROR(INDEX(Proveedor!$B$3:$B$2036, MATCH(Input!C138,Proveedor!$C$3:$C$2036,0)),0))</f>
        <v/>
      </c>
      <c r="T121" s="6" t="str">
        <f>IF(Input!BA138=0,"",IFERROR(INDEX(Programas!$B$3:$B$150, MATCH(Input!D138,Programas!$C$3:$C$150,0)),0))</f>
        <v/>
      </c>
      <c r="U121" s="9"/>
      <c r="V121" s="6" t="str">
        <f>IF(Input!BA138=0,"",+Input!D138)</f>
        <v/>
      </c>
      <c r="W121" s="6" t="str">
        <f>IF(Input!BA138=0,"",+Input!E138)</f>
        <v/>
      </c>
      <c r="X121" s="6" t="str">
        <f>IF(Input!BA138=0,"",+Input!F138)</f>
        <v/>
      </c>
      <c r="Y121" s="6"/>
      <c r="Z121" s="6" t="str">
        <f>IF(Input!BA138=0,"",+Input!G138)</f>
        <v/>
      </c>
      <c r="AA121" s="6" t="str">
        <f>IF(Input!BA138=0,"",+Input!I138)</f>
        <v/>
      </c>
      <c r="AB121" s="9" t="str">
        <f>IF(Input!BA138=0,"",+Input!K138)</f>
        <v/>
      </c>
      <c r="AC121" s="6" t="str">
        <f>IF(Input!BA138=0,"",IFERROR(VLOOKUP(Input!L138,'Tipo de Descuento'!$B$3:$C$8,2,0),0))</f>
        <v/>
      </c>
      <c r="AD121" s="6" t="str">
        <f>IF(Input!BA138=0,"",+Input!M138)</f>
        <v/>
      </c>
      <c r="AE121" s="6" t="str">
        <f>IF(Input!BA138=0,"",IFERROR(VLOOKUP(Input!N138,'Tipo de Descuento'!$B$3:$C$8,2,0),0))</f>
        <v/>
      </c>
      <c r="AF121" s="6" t="str">
        <f>IF(Input!BA138=0,"",+Input!O138)</f>
        <v/>
      </c>
      <c r="AG121" s="6" t="str">
        <f>IF(Input!BA138=0,"",IFERROR(VLOOKUP(Input!P138,'Tipo de Descuento'!$B$3:$C$8,2,0),0))</f>
        <v/>
      </c>
      <c r="AH121" s="6" t="str">
        <f>IF(Input!BA138=0,"",+Input!Q138)</f>
        <v/>
      </c>
      <c r="AI121" s="6" t="str">
        <f>IF(Input!BA138=0,"",IFERROR(VLOOKUP(Input!R138,'Tipo de Descuento'!$B$3:$C$8,2,0),0))</f>
        <v/>
      </c>
      <c r="AJ121" s="6" t="str">
        <f>IF(Input!BA138=0,"",+Input!S138)</f>
        <v/>
      </c>
      <c r="AK121" s="6" t="str">
        <f>IF(Input!BA138=0,"",IFERROR(VLOOKUP(Input!T138,'Tipo de Descuento'!$B$3:$C$8,2,0),0))</f>
        <v/>
      </c>
      <c r="AL121" s="6" t="str">
        <f>IF(Input!BA138=0,"",+Input!U138)</f>
        <v/>
      </c>
      <c r="AM121" s="6"/>
      <c r="AN121" s="6"/>
      <c r="AO121" s="6"/>
      <c r="AP121" s="7" t="str">
        <f>IF(Input!$BA$22=0,"",+Input!V138)</f>
        <v/>
      </c>
      <c r="AQ121" s="7" t="str">
        <f>IF(Input!$BA$22=0,"",+Input!W138)</f>
        <v/>
      </c>
      <c r="AR121" s="7" t="str">
        <f>IF(Input!$BA$22=0,"",+Input!X138)</f>
        <v/>
      </c>
      <c r="AS121" s="7" t="str">
        <f>IF(Input!$BA$22=0,"",+Input!Y138)</f>
        <v/>
      </c>
      <c r="AT121" s="7" t="str">
        <f>IF(Input!$BA$22=0,"",+Input!Z138)</f>
        <v/>
      </c>
    </row>
    <row r="122" spans="1:46" ht="15.75" customHeight="1">
      <c r="A122" s="6" t="str">
        <f>IF(Input!BA139=0,"",+Input!$BQ$18)</f>
        <v/>
      </c>
      <c r="B122" s="6" t="str">
        <f>IF(Input!BA139=0,"",IFERROR(VLOOKUP(Input!$C$8,Cliente!$B$3:$C$822,2,0),0))</f>
        <v/>
      </c>
      <c r="C122" s="6" t="str">
        <f>IF(Input!BA139=0,"",IFERROR(VLOOKUP(Input!$C$7,Anunciante!$B$3:$C$364,2,0),0))</f>
        <v/>
      </c>
      <c r="D122" s="6" t="str">
        <f>IF(Input!BA139=0,"",IFERROR(VLOOKUP(Input!$C$9,Producto!$B$3:$C$200,2,0),0))</f>
        <v/>
      </c>
      <c r="E122" s="10" t="str">
        <f>IF(Input!BA139=0,"",IFERROR(VLOOKUP(Input!$C$10,Campaña!$B$3:$C$32,2,0),0))</f>
        <v/>
      </c>
      <c r="F122" t="str">
        <f>IF(Input!BA139=0,"",+Input!$C$11)</f>
        <v/>
      </c>
      <c r="G122" s="6" t="str">
        <f>IF(Input!BA139=0,"",+Input!$C$12)</f>
        <v/>
      </c>
      <c r="H122" t="str">
        <f>IF(Input!BA139=0,"",IFERROR(VLOOKUP(Input!$G$7,TipoMedio!$B$3:$C$30,2,0),0))</f>
        <v/>
      </c>
      <c r="I122" s="37" t="str">
        <f>IF(Input!BA139=0,"",+Input!$G$8)</f>
        <v/>
      </c>
      <c r="J122" s="37" t="str">
        <f>IF(Input!BA139=0,"",+Input!$G$9)</f>
        <v/>
      </c>
      <c r="K122" s="37" t="str">
        <f>IF(Input!BA139=0,"",+Input!$G$10)</f>
        <v/>
      </c>
      <c r="L122" s="5" t="str">
        <f>IF(Input!BA139=0,"",IFERROR(VLOOKUP(Input!$G$11,'Condicion de Pago'!$B$3:$C$20,2,0),0))</f>
        <v/>
      </c>
      <c r="M122" s="5" t="str">
        <f>IF(Input!BA139=0,"",+Input!$G$13)</f>
        <v/>
      </c>
      <c r="N122" s="5" t="str">
        <f>IF(Input!BA139=0,"",IFERROR(VLOOKUP(Input!$G$12,Moneda!$B$3:$C$7,2,0),0))</f>
        <v/>
      </c>
      <c r="O122" s="8" t="str">
        <f>IF(Input!BA139=0,"",+Input!$C$14)</f>
        <v/>
      </c>
      <c r="P122" s="5" t="str">
        <f>IF(Input!BA139=0,"",+Input!#REF!)</f>
        <v/>
      </c>
      <c r="Q122" s="5" t="str">
        <f>IF(Input!BA139=0,"",+Input!$C$16)</f>
        <v/>
      </c>
      <c r="R122" s="6" t="str">
        <f>IF(Input!BA139=0,"",IFERROR(VLOOKUP(Input!B139,Medio!$A$3:$D$1600,3,0),0))</f>
        <v/>
      </c>
      <c r="S122" s="6" t="str">
        <f>IF(Input!BA139=0,"",IFERROR(INDEX(Proveedor!$B$3:$B$2036, MATCH(Input!C139,Proveedor!$C$3:$C$2036,0)),0))</f>
        <v/>
      </c>
      <c r="T122" s="6" t="str">
        <f>IF(Input!BA139=0,"",IFERROR(INDEX(Programas!$B$3:$B$150, MATCH(Input!D139,Programas!$C$3:$C$150,0)),0))</f>
        <v/>
      </c>
      <c r="U122" s="9"/>
      <c r="V122" s="6" t="str">
        <f>IF(Input!BA139=0,"",+Input!D139)</f>
        <v/>
      </c>
      <c r="W122" s="6" t="str">
        <f>IF(Input!BA139=0,"",+Input!E139)</f>
        <v/>
      </c>
      <c r="X122" s="6" t="str">
        <f>IF(Input!BA139=0,"",+Input!F139)</f>
        <v/>
      </c>
      <c r="Y122" s="6"/>
      <c r="Z122" s="6" t="str">
        <f>IF(Input!BA139=0,"",+Input!G139)</f>
        <v/>
      </c>
      <c r="AA122" s="6" t="str">
        <f>IF(Input!BA139=0,"",+Input!I139)</f>
        <v/>
      </c>
      <c r="AB122" s="9" t="str">
        <f>IF(Input!BA139=0,"",+Input!K139)</f>
        <v/>
      </c>
      <c r="AC122" s="6" t="str">
        <f>IF(Input!BA139=0,"",IFERROR(VLOOKUP(Input!L139,'Tipo de Descuento'!$B$3:$C$8,2,0),0))</f>
        <v/>
      </c>
      <c r="AD122" s="6" t="str">
        <f>IF(Input!BA139=0,"",+Input!M139)</f>
        <v/>
      </c>
      <c r="AE122" s="6" t="str">
        <f>IF(Input!BA139=0,"",IFERROR(VLOOKUP(Input!N139,'Tipo de Descuento'!$B$3:$C$8,2,0),0))</f>
        <v/>
      </c>
      <c r="AF122" s="6" t="str">
        <f>IF(Input!BA139=0,"",+Input!O139)</f>
        <v/>
      </c>
      <c r="AG122" s="6" t="str">
        <f>IF(Input!BA139=0,"",IFERROR(VLOOKUP(Input!P139,'Tipo de Descuento'!$B$3:$C$8,2,0),0))</f>
        <v/>
      </c>
      <c r="AH122" s="6" t="str">
        <f>IF(Input!BA139=0,"",+Input!Q139)</f>
        <v/>
      </c>
      <c r="AI122" s="6" t="str">
        <f>IF(Input!BA139=0,"",IFERROR(VLOOKUP(Input!R139,'Tipo de Descuento'!$B$3:$C$8,2,0),0))</f>
        <v/>
      </c>
      <c r="AJ122" s="6" t="str">
        <f>IF(Input!BA139=0,"",+Input!S139)</f>
        <v/>
      </c>
      <c r="AK122" s="6" t="str">
        <f>IF(Input!BA139=0,"",IFERROR(VLOOKUP(Input!T139,'Tipo de Descuento'!$B$3:$C$8,2,0),0))</f>
        <v/>
      </c>
      <c r="AL122" s="6" t="str">
        <f>IF(Input!BA139=0,"",+Input!U139)</f>
        <v/>
      </c>
      <c r="AM122" s="6"/>
      <c r="AN122" s="6"/>
      <c r="AO122" s="6"/>
      <c r="AP122" s="7" t="str">
        <f>IF(Input!$BA$22=0,"",+Input!V139)</f>
        <v/>
      </c>
      <c r="AQ122" s="7" t="str">
        <f>IF(Input!$BA$22=0,"",+Input!W139)</f>
        <v/>
      </c>
      <c r="AR122" s="7" t="str">
        <f>IF(Input!$BA$22=0,"",+Input!X139)</f>
        <v/>
      </c>
      <c r="AS122" s="7" t="str">
        <f>IF(Input!$BA$22=0,"",+Input!Y139)</f>
        <v/>
      </c>
      <c r="AT122" s="7" t="str">
        <f>IF(Input!$BA$22=0,"",+Input!Z139)</f>
        <v/>
      </c>
    </row>
    <row r="123" spans="1:46" ht="15.75" customHeight="1">
      <c r="A123" s="6" t="str">
        <f>IF(Input!BA140=0,"",+Input!$BQ$18)</f>
        <v/>
      </c>
      <c r="B123" s="6" t="str">
        <f>IF(Input!BA140=0,"",IFERROR(VLOOKUP(Input!$C$8,Cliente!$B$3:$C$822,2,0),0))</f>
        <v/>
      </c>
      <c r="C123" s="6" t="str">
        <f>IF(Input!BA140=0,"",IFERROR(VLOOKUP(Input!$C$7,Anunciante!$B$3:$C$364,2,0),0))</f>
        <v/>
      </c>
      <c r="D123" s="6" t="str">
        <f>IF(Input!BA140=0,"",IFERROR(VLOOKUP(Input!$C$9,Producto!$B$3:$C$200,2,0),0))</f>
        <v/>
      </c>
      <c r="E123" s="10" t="str">
        <f>IF(Input!BA140=0,"",IFERROR(VLOOKUP(Input!$C$10,Campaña!$B$3:$C$32,2,0),0))</f>
        <v/>
      </c>
      <c r="F123" t="str">
        <f>IF(Input!BA140=0,"",+Input!$C$11)</f>
        <v/>
      </c>
      <c r="G123" s="6" t="str">
        <f>IF(Input!BA140=0,"",+Input!$C$12)</f>
        <v/>
      </c>
      <c r="H123" t="str">
        <f>IF(Input!BA140=0,"",IFERROR(VLOOKUP(Input!$G$7,TipoMedio!$B$3:$C$30,2,0),0))</f>
        <v/>
      </c>
      <c r="I123" s="37" t="str">
        <f>IF(Input!BA140=0,"",+Input!$G$8)</f>
        <v/>
      </c>
      <c r="J123" s="37" t="str">
        <f>IF(Input!BA140=0,"",+Input!$G$9)</f>
        <v/>
      </c>
      <c r="K123" s="37" t="str">
        <f>IF(Input!BA140=0,"",+Input!$G$10)</f>
        <v/>
      </c>
      <c r="L123" s="5" t="str">
        <f>IF(Input!BA140=0,"",IFERROR(VLOOKUP(Input!$G$11,'Condicion de Pago'!$B$3:$C$20,2,0),0))</f>
        <v/>
      </c>
      <c r="M123" s="5" t="str">
        <f>IF(Input!BA140=0,"",+Input!$G$13)</f>
        <v/>
      </c>
      <c r="N123" s="5" t="str">
        <f>IF(Input!BA140=0,"",IFERROR(VLOOKUP(Input!$G$12,Moneda!$B$3:$C$7,2,0),0))</f>
        <v/>
      </c>
      <c r="O123" s="8" t="str">
        <f>IF(Input!BA140=0,"",+Input!$C$14)</f>
        <v/>
      </c>
      <c r="P123" s="5" t="str">
        <f>IF(Input!BA140=0,"",+Input!#REF!)</f>
        <v/>
      </c>
      <c r="Q123" s="5" t="str">
        <f>IF(Input!BA140=0,"",+Input!$C$16)</f>
        <v/>
      </c>
      <c r="R123" s="6" t="str">
        <f>IF(Input!BA140=0,"",IFERROR(VLOOKUP(Input!B140,Medio!$A$3:$D$1600,3,0),0))</f>
        <v/>
      </c>
      <c r="S123" s="6" t="str">
        <f>IF(Input!BA140=0,"",IFERROR(INDEX(Proveedor!$B$3:$B$2036, MATCH(Input!C140,Proveedor!$C$3:$C$2036,0)),0))</f>
        <v/>
      </c>
      <c r="T123" s="6" t="str">
        <f>IF(Input!BA140=0,"",IFERROR(INDEX(Programas!$B$3:$B$150, MATCH(Input!D140,Programas!$C$3:$C$150,0)),0))</f>
        <v/>
      </c>
      <c r="U123" s="9"/>
      <c r="V123" s="6" t="str">
        <f>IF(Input!BA140=0,"",+Input!D140)</f>
        <v/>
      </c>
      <c r="W123" s="6" t="str">
        <f>IF(Input!BA140=0,"",+Input!E140)</f>
        <v/>
      </c>
      <c r="X123" s="6" t="str">
        <f>IF(Input!BA140=0,"",+Input!F140)</f>
        <v/>
      </c>
      <c r="Y123" s="6"/>
      <c r="Z123" s="6" t="str">
        <f>IF(Input!BA140=0,"",+Input!G140)</f>
        <v/>
      </c>
      <c r="AA123" s="6" t="str">
        <f>IF(Input!BA140=0,"",+Input!I140)</f>
        <v/>
      </c>
      <c r="AB123" s="9" t="str">
        <f>IF(Input!BA140=0,"",+Input!K140)</f>
        <v/>
      </c>
      <c r="AC123" s="6" t="str">
        <f>IF(Input!BA140=0,"",IFERROR(VLOOKUP(Input!L140,'Tipo de Descuento'!$B$3:$C$8,2,0),0))</f>
        <v/>
      </c>
      <c r="AD123" s="6" t="str">
        <f>IF(Input!BA140=0,"",+Input!M140)</f>
        <v/>
      </c>
      <c r="AE123" s="6" t="str">
        <f>IF(Input!BA140=0,"",IFERROR(VLOOKUP(Input!N140,'Tipo de Descuento'!$B$3:$C$8,2,0),0))</f>
        <v/>
      </c>
      <c r="AF123" s="6" t="str">
        <f>IF(Input!BA140=0,"",+Input!O140)</f>
        <v/>
      </c>
      <c r="AG123" s="6" t="str">
        <f>IF(Input!BA140=0,"",IFERROR(VLOOKUP(Input!P140,'Tipo de Descuento'!$B$3:$C$8,2,0),0))</f>
        <v/>
      </c>
      <c r="AH123" s="6" t="str">
        <f>IF(Input!BA140=0,"",+Input!Q140)</f>
        <v/>
      </c>
      <c r="AI123" s="6" t="str">
        <f>IF(Input!BA140=0,"",IFERROR(VLOOKUP(Input!R140,'Tipo de Descuento'!$B$3:$C$8,2,0),0))</f>
        <v/>
      </c>
      <c r="AJ123" s="6" t="str">
        <f>IF(Input!BA140=0,"",+Input!S140)</f>
        <v/>
      </c>
      <c r="AK123" s="6" t="str">
        <f>IF(Input!BA140=0,"",IFERROR(VLOOKUP(Input!T140,'Tipo de Descuento'!$B$3:$C$8,2,0),0))</f>
        <v/>
      </c>
      <c r="AL123" s="6" t="str">
        <f>IF(Input!BA140=0,"",+Input!U140)</f>
        <v/>
      </c>
      <c r="AM123" s="6"/>
      <c r="AN123" s="6"/>
      <c r="AO123" s="6"/>
      <c r="AP123" s="7" t="str">
        <f>IF(Input!$BA$22=0,"",+Input!V140)</f>
        <v/>
      </c>
      <c r="AQ123" s="7" t="str">
        <f>IF(Input!$BA$22=0,"",+Input!W140)</f>
        <v/>
      </c>
      <c r="AR123" s="7" t="str">
        <f>IF(Input!$BA$22=0,"",+Input!X140)</f>
        <v/>
      </c>
      <c r="AS123" s="7" t="str">
        <f>IF(Input!$BA$22=0,"",+Input!Y140)</f>
        <v/>
      </c>
      <c r="AT123" s="7" t="str">
        <f>IF(Input!$BA$22=0,"",+Input!Z140)</f>
        <v/>
      </c>
    </row>
    <row r="124" spans="1:46" ht="15.75" customHeight="1">
      <c r="A124" s="6" t="str">
        <f>IF(Input!BA141=0,"",+Input!$BQ$18)</f>
        <v/>
      </c>
      <c r="B124" s="6" t="str">
        <f>IF(Input!BA141=0,"",IFERROR(VLOOKUP(Input!$C$8,Cliente!$B$3:$C$822,2,0),0))</f>
        <v/>
      </c>
      <c r="C124" s="6" t="str">
        <f>IF(Input!BA141=0,"",IFERROR(VLOOKUP(Input!$C$7,Anunciante!$B$3:$C$364,2,0),0))</f>
        <v/>
      </c>
      <c r="D124" s="6" t="str">
        <f>IF(Input!BA141=0,"",IFERROR(VLOOKUP(Input!$C$9,Producto!$B$3:$C$200,2,0),0))</f>
        <v/>
      </c>
      <c r="E124" s="10" t="str">
        <f>IF(Input!BA141=0,"",IFERROR(VLOOKUP(Input!$C$10,Campaña!$B$3:$C$32,2,0),0))</f>
        <v/>
      </c>
      <c r="F124" t="str">
        <f>IF(Input!BA141=0,"",+Input!$C$11)</f>
        <v/>
      </c>
      <c r="G124" s="6" t="str">
        <f>IF(Input!BA141=0,"",+Input!$C$12)</f>
        <v/>
      </c>
      <c r="H124" t="str">
        <f>IF(Input!BA141=0,"",IFERROR(VLOOKUP(Input!$G$7,TipoMedio!$B$3:$C$30,2,0),0))</f>
        <v/>
      </c>
      <c r="I124" s="37" t="str">
        <f>IF(Input!BA141=0,"",+Input!$G$8)</f>
        <v/>
      </c>
      <c r="J124" s="37" t="str">
        <f>IF(Input!BA141=0,"",+Input!$G$9)</f>
        <v/>
      </c>
      <c r="K124" s="37" t="str">
        <f>IF(Input!BA141=0,"",+Input!$G$10)</f>
        <v/>
      </c>
      <c r="L124" s="5" t="str">
        <f>IF(Input!BA141=0,"",IFERROR(VLOOKUP(Input!$G$11,'Condicion de Pago'!$B$3:$C$20,2,0),0))</f>
        <v/>
      </c>
      <c r="M124" s="5" t="str">
        <f>IF(Input!BA141=0,"",+Input!$G$13)</f>
        <v/>
      </c>
      <c r="N124" s="5" t="str">
        <f>IF(Input!BA141=0,"",IFERROR(VLOOKUP(Input!$G$12,Moneda!$B$3:$C$7,2,0),0))</f>
        <v/>
      </c>
      <c r="O124" s="8" t="str">
        <f>IF(Input!BA141=0,"",+Input!$C$14)</f>
        <v/>
      </c>
      <c r="P124" s="5" t="str">
        <f>IF(Input!BA141=0,"",+Input!#REF!)</f>
        <v/>
      </c>
      <c r="Q124" s="5" t="str">
        <f>IF(Input!BA141=0,"",+Input!$C$16)</f>
        <v/>
      </c>
      <c r="R124" s="6" t="str">
        <f>IF(Input!BA141=0,"",IFERROR(VLOOKUP(Input!B141,Medio!$A$3:$D$1600,3,0),0))</f>
        <v/>
      </c>
      <c r="S124" s="6" t="str">
        <f>IF(Input!BA141=0,"",IFERROR(INDEX(Proveedor!$B$3:$B$2036, MATCH(Input!C141,Proveedor!$C$3:$C$2036,0)),0))</f>
        <v/>
      </c>
      <c r="T124" s="6" t="str">
        <f>IF(Input!BA141=0,"",IFERROR(INDEX(Programas!$B$3:$B$150, MATCH(Input!D141,Programas!$C$3:$C$150,0)),0))</f>
        <v/>
      </c>
      <c r="U124" s="9"/>
      <c r="V124" s="6" t="str">
        <f>IF(Input!BA141=0,"",+Input!D141)</f>
        <v/>
      </c>
      <c r="W124" s="6" t="str">
        <f>IF(Input!BA141=0,"",+Input!E141)</f>
        <v/>
      </c>
      <c r="X124" s="6" t="str">
        <f>IF(Input!BA141=0,"",+Input!F141)</f>
        <v/>
      </c>
      <c r="Y124" s="6"/>
      <c r="Z124" s="6" t="str">
        <f>IF(Input!BA141=0,"",+Input!G141)</f>
        <v/>
      </c>
      <c r="AA124" s="6" t="str">
        <f>IF(Input!BA141=0,"",+Input!I141)</f>
        <v/>
      </c>
      <c r="AB124" s="9" t="str">
        <f>IF(Input!BA141=0,"",+Input!K141)</f>
        <v/>
      </c>
      <c r="AC124" s="6" t="str">
        <f>IF(Input!BA141=0,"",IFERROR(VLOOKUP(Input!L141,'Tipo de Descuento'!$B$3:$C$8,2,0),0))</f>
        <v/>
      </c>
      <c r="AD124" s="6" t="str">
        <f>IF(Input!BA141=0,"",+Input!M141)</f>
        <v/>
      </c>
      <c r="AE124" s="6" t="str">
        <f>IF(Input!BA141=0,"",IFERROR(VLOOKUP(Input!N141,'Tipo de Descuento'!$B$3:$C$8,2,0),0))</f>
        <v/>
      </c>
      <c r="AF124" s="6" t="str">
        <f>IF(Input!BA141=0,"",+Input!O141)</f>
        <v/>
      </c>
      <c r="AG124" s="6" t="str">
        <f>IF(Input!BA141=0,"",IFERROR(VLOOKUP(Input!P141,'Tipo de Descuento'!$B$3:$C$8,2,0),0))</f>
        <v/>
      </c>
      <c r="AH124" s="6" t="str">
        <f>IF(Input!BA141=0,"",+Input!Q141)</f>
        <v/>
      </c>
      <c r="AI124" s="6" t="str">
        <f>IF(Input!BA141=0,"",IFERROR(VLOOKUP(Input!R141,'Tipo de Descuento'!$B$3:$C$8,2,0),0))</f>
        <v/>
      </c>
      <c r="AJ124" s="6" t="str">
        <f>IF(Input!BA141=0,"",+Input!S141)</f>
        <v/>
      </c>
      <c r="AK124" s="6" t="str">
        <f>IF(Input!BA141=0,"",IFERROR(VLOOKUP(Input!T141,'Tipo de Descuento'!$B$3:$C$8,2,0),0))</f>
        <v/>
      </c>
      <c r="AL124" s="6" t="str">
        <f>IF(Input!BA141=0,"",+Input!U141)</f>
        <v/>
      </c>
      <c r="AM124" s="6"/>
      <c r="AN124" s="6"/>
      <c r="AO124" s="6"/>
      <c r="AP124" s="7" t="str">
        <f>IF(Input!$BA$22=0,"",+Input!V141)</f>
        <v/>
      </c>
      <c r="AQ124" s="7" t="str">
        <f>IF(Input!$BA$22=0,"",+Input!W141)</f>
        <v/>
      </c>
      <c r="AR124" s="7" t="str">
        <f>IF(Input!$BA$22=0,"",+Input!X141)</f>
        <v/>
      </c>
      <c r="AS124" s="7" t="str">
        <f>IF(Input!$BA$22=0,"",+Input!Y141)</f>
        <v/>
      </c>
      <c r="AT124" s="7" t="str">
        <f>IF(Input!$BA$22=0,"",+Input!Z141)</f>
        <v/>
      </c>
    </row>
    <row r="125" spans="1:46" ht="15.75" customHeight="1">
      <c r="A125" s="6" t="str">
        <f>IF(Input!BA142=0,"",+Input!$BQ$18)</f>
        <v/>
      </c>
      <c r="B125" s="6" t="str">
        <f>IF(Input!BA142=0,"",IFERROR(VLOOKUP(Input!$C$8,Cliente!$B$3:$C$822,2,0),0))</f>
        <v/>
      </c>
      <c r="C125" s="6" t="str">
        <f>IF(Input!BA142=0,"",IFERROR(VLOOKUP(Input!$C$7,Anunciante!$B$3:$C$364,2,0),0))</f>
        <v/>
      </c>
      <c r="D125" s="6" t="str">
        <f>IF(Input!BA142=0,"",IFERROR(VLOOKUP(Input!$C$9,Producto!$B$3:$C$200,2,0),0))</f>
        <v/>
      </c>
      <c r="E125" s="10" t="str">
        <f>IF(Input!BA142=0,"",IFERROR(VLOOKUP(Input!$C$10,Campaña!$B$3:$C$32,2,0),0))</f>
        <v/>
      </c>
      <c r="F125" t="str">
        <f>IF(Input!BA142=0,"",+Input!$C$11)</f>
        <v/>
      </c>
      <c r="G125" s="6" t="str">
        <f>IF(Input!BA142=0,"",+Input!$C$12)</f>
        <v/>
      </c>
      <c r="H125" t="str">
        <f>IF(Input!BA142=0,"",IFERROR(VLOOKUP(Input!$G$7,TipoMedio!$B$3:$C$30,2,0),0))</f>
        <v/>
      </c>
      <c r="I125" s="37" t="str">
        <f>IF(Input!BA142=0,"",+Input!$G$8)</f>
        <v/>
      </c>
      <c r="J125" s="37" t="str">
        <f>IF(Input!BA142=0,"",+Input!$G$9)</f>
        <v/>
      </c>
      <c r="K125" s="37" t="str">
        <f>IF(Input!BA142=0,"",+Input!$G$10)</f>
        <v/>
      </c>
      <c r="L125" s="5" t="str">
        <f>IF(Input!BA142=0,"",IFERROR(VLOOKUP(Input!$G$11,'Condicion de Pago'!$B$3:$C$20,2,0),0))</f>
        <v/>
      </c>
      <c r="M125" s="5" t="str">
        <f>IF(Input!BA142=0,"",+Input!$G$13)</f>
        <v/>
      </c>
      <c r="N125" s="5" t="str">
        <f>IF(Input!BA142=0,"",IFERROR(VLOOKUP(Input!$G$12,Moneda!$B$3:$C$7,2,0),0))</f>
        <v/>
      </c>
      <c r="O125" s="8" t="str">
        <f>IF(Input!BA142=0,"",+Input!$C$14)</f>
        <v/>
      </c>
      <c r="P125" s="5" t="str">
        <f>IF(Input!BA142=0,"",+Input!#REF!)</f>
        <v/>
      </c>
      <c r="Q125" s="5" t="str">
        <f>IF(Input!BA142=0,"",+Input!$C$16)</f>
        <v/>
      </c>
      <c r="R125" s="6" t="str">
        <f>IF(Input!BA142=0,"",IFERROR(VLOOKUP(Input!B142,Medio!$A$3:$D$1600,3,0),0))</f>
        <v/>
      </c>
      <c r="S125" s="6" t="str">
        <f>IF(Input!BA142=0,"",IFERROR(INDEX(Proveedor!$B$3:$B$2036, MATCH(Input!C142,Proveedor!$C$3:$C$2036,0)),0))</f>
        <v/>
      </c>
      <c r="T125" s="6" t="str">
        <f>IF(Input!BA142=0,"",IFERROR(INDEX(Programas!$B$3:$B$150, MATCH(Input!D142,Programas!$C$3:$C$150,0)),0))</f>
        <v/>
      </c>
      <c r="U125" s="9"/>
      <c r="V125" s="6" t="str">
        <f>IF(Input!BA142=0,"",+Input!D142)</f>
        <v/>
      </c>
      <c r="W125" s="6" t="str">
        <f>IF(Input!BA142=0,"",+Input!E142)</f>
        <v/>
      </c>
      <c r="X125" s="6" t="str">
        <f>IF(Input!BA142=0,"",+Input!F142)</f>
        <v/>
      </c>
      <c r="Y125" s="6"/>
      <c r="Z125" s="6" t="str">
        <f>IF(Input!BA142=0,"",+Input!G142)</f>
        <v/>
      </c>
      <c r="AA125" s="6" t="str">
        <f>IF(Input!BA142=0,"",+Input!I142)</f>
        <v/>
      </c>
      <c r="AB125" s="9" t="str">
        <f>IF(Input!BA142=0,"",+Input!K142)</f>
        <v/>
      </c>
      <c r="AC125" s="6" t="str">
        <f>IF(Input!BA142=0,"",IFERROR(VLOOKUP(Input!L142,'Tipo de Descuento'!$B$3:$C$8,2,0),0))</f>
        <v/>
      </c>
      <c r="AD125" s="6" t="str">
        <f>IF(Input!BA142=0,"",+Input!M142)</f>
        <v/>
      </c>
      <c r="AE125" s="6" t="str">
        <f>IF(Input!BA142=0,"",IFERROR(VLOOKUP(Input!N142,'Tipo de Descuento'!$B$3:$C$8,2,0),0))</f>
        <v/>
      </c>
      <c r="AF125" s="6" t="str">
        <f>IF(Input!BA142=0,"",+Input!O142)</f>
        <v/>
      </c>
      <c r="AG125" s="6" t="str">
        <f>IF(Input!BA142=0,"",IFERROR(VLOOKUP(Input!P142,'Tipo de Descuento'!$B$3:$C$8,2,0),0))</f>
        <v/>
      </c>
      <c r="AH125" s="6" t="str">
        <f>IF(Input!BA142=0,"",+Input!Q142)</f>
        <v/>
      </c>
      <c r="AI125" s="6" t="str">
        <f>IF(Input!BA142=0,"",IFERROR(VLOOKUP(Input!R142,'Tipo de Descuento'!$B$3:$C$8,2,0),0))</f>
        <v/>
      </c>
      <c r="AJ125" s="6" t="str">
        <f>IF(Input!BA142=0,"",+Input!S142)</f>
        <v/>
      </c>
      <c r="AK125" s="6" t="str">
        <f>IF(Input!BA142=0,"",IFERROR(VLOOKUP(Input!T142,'Tipo de Descuento'!$B$3:$C$8,2,0),0))</f>
        <v/>
      </c>
      <c r="AL125" s="6" t="str">
        <f>IF(Input!BA142=0,"",+Input!U142)</f>
        <v/>
      </c>
      <c r="AM125" s="6"/>
      <c r="AN125" s="6"/>
      <c r="AO125" s="6"/>
      <c r="AP125" s="7" t="str">
        <f>IF(Input!$BA$22=0,"",+Input!V142)</f>
        <v/>
      </c>
      <c r="AQ125" s="7" t="str">
        <f>IF(Input!$BA$22=0,"",+Input!W142)</f>
        <v/>
      </c>
      <c r="AR125" s="7" t="str">
        <f>IF(Input!$BA$22=0,"",+Input!X142)</f>
        <v/>
      </c>
      <c r="AS125" s="7" t="str">
        <f>IF(Input!$BA$22=0,"",+Input!Y142)</f>
        <v/>
      </c>
      <c r="AT125" s="7" t="str">
        <f>IF(Input!$BA$22=0,"",+Input!Z142)</f>
        <v/>
      </c>
    </row>
    <row r="126" spans="1:46" ht="15.75" customHeight="1">
      <c r="A126" s="6" t="str">
        <f>IF(Input!BA143=0,"",+Input!$BQ$18)</f>
        <v/>
      </c>
      <c r="B126" s="6" t="str">
        <f>IF(Input!BA143=0,"",IFERROR(VLOOKUP(Input!$C$8,Cliente!$B$3:$C$822,2,0),0))</f>
        <v/>
      </c>
      <c r="C126" s="6" t="str">
        <f>IF(Input!BA143=0,"",IFERROR(VLOOKUP(Input!$C$7,Anunciante!$B$3:$C$364,2,0),0))</f>
        <v/>
      </c>
      <c r="D126" s="6" t="str">
        <f>IF(Input!BA143=0,"",IFERROR(VLOOKUP(Input!$C$9,Producto!$B$3:$C$200,2,0),0))</f>
        <v/>
      </c>
      <c r="E126" s="10" t="str">
        <f>IF(Input!BA143=0,"",IFERROR(VLOOKUP(Input!$C$10,Campaña!$B$3:$C$32,2,0),0))</f>
        <v/>
      </c>
      <c r="F126" t="str">
        <f>IF(Input!BA143=0,"",+Input!$C$11)</f>
        <v/>
      </c>
      <c r="G126" s="6" t="str">
        <f>IF(Input!BA143=0,"",+Input!$C$12)</f>
        <v/>
      </c>
      <c r="H126" t="str">
        <f>IF(Input!BA143=0,"",IFERROR(VLOOKUP(Input!$G$7,TipoMedio!$B$3:$C$30,2,0),0))</f>
        <v/>
      </c>
      <c r="I126" s="37" t="str">
        <f>IF(Input!BA143=0,"",+Input!$G$8)</f>
        <v/>
      </c>
      <c r="J126" s="37" t="str">
        <f>IF(Input!BA143=0,"",+Input!$G$9)</f>
        <v/>
      </c>
      <c r="K126" s="37" t="str">
        <f>IF(Input!BA143=0,"",+Input!$G$10)</f>
        <v/>
      </c>
      <c r="L126" s="5" t="str">
        <f>IF(Input!BA143=0,"",IFERROR(VLOOKUP(Input!$G$11,'Condicion de Pago'!$B$3:$C$20,2,0),0))</f>
        <v/>
      </c>
      <c r="M126" s="5" t="str">
        <f>IF(Input!BA143=0,"",+Input!$G$13)</f>
        <v/>
      </c>
      <c r="N126" s="5" t="str">
        <f>IF(Input!BA143=0,"",IFERROR(VLOOKUP(Input!$G$12,Moneda!$B$3:$C$7,2,0),0))</f>
        <v/>
      </c>
      <c r="O126" s="8" t="str">
        <f>IF(Input!BA143=0,"",+Input!$C$14)</f>
        <v/>
      </c>
      <c r="P126" s="5" t="str">
        <f>IF(Input!BA143=0,"",+Input!#REF!)</f>
        <v/>
      </c>
      <c r="Q126" s="5" t="str">
        <f>IF(Input!BA143=0,"",+Input!$C$16)</f>
        <v/>
      </c>
      <c r="R126" s="6" t="str">
        <f>IF(Input!BA143=0,"",IFERROR(VLOOKUP(Input!B143,Medio!$A$3:$D$1600,3,0),0))</f>
        <v/>
      </c>
      <c r="S126" s="6" t="str">
        <f>IF(Input!BA143=0,"",IFERROR(INDEX(Proveedor!$B$3:$B$2036, MATCH(Input!C143,Proveedor!$C$3:$C$2036,0)),0))</f>
        <v/>
      </c>
      <c r="T126" s="6" t="str">
        <f>IF(Input!BA143=0,"",IFERROR(INDEX(Programas!$B$3:$B$150, MATCH(Input!D143,Programas!$C$3:$C$150,0)),0))</f>
        <v/>
      </c>
      <c r="U126" s="9"/>
      <c r="V126" s="6" t="str">
        <f>IF(Input!BA143=0,"",+Input!D143)</f>
        <v/>
      </c>
      <c r="W126" s="6" t="str">
        <f>IF(Input!BA143=0,"",+Input!E143)</f>
        <v/>
      </c>
      <c r="X126" s="6" t="str">
        <f>IF(Input!BA143=0,"",+Input!F143)</f>
        <v/>
      </c>
      <c r="Y126" s="6"/>
      <c r="Z126" s="6" t="str">
        <f>IF(Input!BA143=0,"",+Input!G143)</f>
        <v/>
      </c>
      <c r="AA126" s="6" t="str">
        <f>IF(Input!BA143=0,"",+Input!I143)</f>
        <v/>
      </c>
      <c r="AB126" s="9" t="str">
        <f>IF(Input!BA143=0,"",+Input!K143)</f>
        <v/>
      </c>
      <c r="AC126" s="6" t="str">
        <f>IF(Input!BA143=0,"",IFERROR(VLOOKUP(Input!L143,'Tipo de Descuento'!$B$3:$C$8,2,0),0))</f>
        <v/>
      </c>
      <c r="AD126" s="6" t="str">
        <f>IF(Input!BA143=0,"",+Input!M143)</f>
        <v/>
      </c>
      <c r="AE126" s="6" t="str">
        <f>IF(Input!BA143=0,"",IFERROR(VLOOKUP(Input!N143,'Tipo de Descuento'!$B$3:$C$8,2,0),0))</f>
        <v/>
      </c>
      <c r="AF126" s="6" t="str">
        <f>IF(Input!BA143=0,"",+Input!O143)</f>
        <v/>
      </c>
      <c r="AG126" s="6" t="str">
        <f>IF(Input!BA143=0,"",IFERROR(VLOOKUP(Input!P143,'Tipo de Descuento'!$B$3:$C$8,2,0),0))</f>
        <v/>
      </c>
      <c r="AH126" s="6" t="str">
        <f>IF(Input!BA143=0,"",+Input!Q143)</f>
        <v/>
      </c>
      <c r="AI126" s="6" t="str">
        <f>IF(Input!BA143=0,"",IFERROR(VLOOKUP(Input!R143,'Tipo de Descuento'!$B$3:$C$8,2,0),0))</f>
        <v/>
      </c>
      <c r="AJ126" s="6" t="str">
        <f>IF(Input!BA143=0,"",+Input!S143)</f>
        <v/>
      </c>
      <c r="AK126" s="6" t="str">
        <f>IF(Input!BA143=0,"",IFERROR(VLOOKUP(Input!T143,'Tipo de Descuento'!$B$3:$C$8,2,0),0))</f>
        <v/>
      </c>
      <c r="AL126" s="6" t="str">
        <f>IF(Input!BA143=0,"",+Input!U143)</f>
        <v/>
      </c>
      <c r="AM126" s="6"/>
      <c r="AN126" s="6"/>
      <c r="AO126" s="6"/>
      <c r="AP126" s="7" t="str">
        <f>IF(Input!$BA$22=0,"",+Input!V143)</f>
        <v/>
      </c>
      <c r="AQ126" s="7" t="str">
        <f>IF(Input!$BA$22=0,"",+Input!W143)</f>
        <v/>
      </c>
      <c r="AR126" s="7" t="str">
        <f>IF(Input!$BA$22=0,"",+Input!X143)</f>
        <v/>
      </c>
      <c r="AS126" s="7" t="str">
        <f>IF(Input!$BA$22=0,"",+Input!Y143)</f>
        <v/>
      </c>
      <c r="AT126" s="7" t="str">
        <f>IF(Input!$BA$22=0,"",+Input!Z143)</f>
        <v/>
      </c>
    </row>
    <row r="127" spans="1:46" ht="15.75" customHeight="1">
      <c r="A127" s="6" t="str">
        <f>IF(Input!BA144=0,"",+Input!$BQ$18)</f>
        <v/>
      </c>
      <c r="B127" s="6" t="str">
        <f>IF(Input!BA144=0,"",IFERROR(VLOOKUP(Input!$C$8,Cliente!$B$3:$C$822,2,0),0))</f>
        <v/>
      </c>
      <c r="C127" s="6" t="str">
        <f>IF(Input!BA144=0,"",IFERROR(VLOOKUP(Input!$C$7,Anunciante!$B$3:$C$364,2,0),0))</f>
        <v/>
      </c>
      <c r="D127" s="6" t="str">
        <f>IF(Input!BA144=0,"",IFERROR(VLOOKUP(Input!$C$9,Producto!$B$3:$C$200,2,0),0))</f>
        <v/>
      </c>
      <c r="E127" s="10" t="str">
        <f>IF(Input!BA144=0,"",IFERROR(VLOOKUP(Input!$C$10,Campaña!$B$3:$C$32,2,0),0))</f>
        <v/>
      </c>
      <c r="F127" t="str">
        <f>IF(Input!BA144=0,"",+Input!$C$11)</f>
        <v/>
      </c>
      <c r="G127" s="6" t="str">
        <f>IF(Input!BA144=0,"",+Input!$C$12)</f>
        <v/>
      </c>
      <c r="H127" t="str">
        <f>IF(Input!BA144=0,"",IFERROR(VLOOKUP(Input!$G$7,TipoMedio!$B$3:$C$30,2,0),0))</f>
        <v/>
      </c>
      <c r="I127" s="37" t="str">
        <f>IF(Input!BA144=0,"",+Input!$G$8)</f>
        <v/>
      </c>
      <c r="J127" s="37" t="str">
        <f>IF(Input!BA144=0,"",+Input!$G$9)</f>
        <v/>
      </c>
      <c r="K127" s="37" t="str">
        <f>IF(Input!BA144=0,"",+Input!$G$10)</f>
        <v/>
      </c>
      <c r="L127" s="5" t="str">
        <f>IF(Input!BA144=0,"",IFERROR(VLOOKUP(Input!$G$11,'Condicion de Pago'!$B$3:$C$20,2,0),0))</f>
        <v/>
      </c>
      <c r="M127" s="5" t="str">
        <f>IF(Input!BA144=0,"",+Input!$G$13)</f>
        <v/>
      </c>
      <c r="N127" s="5" t="str">
        <f>IF(Input!BA144=0,"",IFERROR(VLOOKUP(Input!$G$12,Moneda!$B$3:$C$7,2,0),0))</f>
        <v/>
      </c>
      <c r="O127" s="8" t="str">
        <f>IF(Input!BA144=0,"",+Input!$C$14)</f>
        <v/>
      </c>
      <c r="P127" s="5" t="str">
        <f>IF(Input!BA144=0,"",+Input!#REF!)</f>
        <v/>
      </c>
      <c r="Q127" s="5" t="str">
        <f>IF(Input!BA144=0,"",+Input!$C$16)</f>
        <v/>
      </c>
      <c r="R127" s="6" t="str">
        <f>IF(Input!BA144=0,"",IFERROR(VLOOKUP(Input!B144,Medio!$A$3:$D$1600,3,0),0))</f>
        <v/>
      </c>
      <c r="S127" s="6" t="str">
        <f>IF(Input!BA144=0,"",IFERROR(INDEX(Proveedor!$B$3:$B$2036, MATCH(Input!C144,Proveedor!$C$3:$C$2036,0)),0))</f>
        <v/>
      </c>
      <c r="T127" s="6" t="str">
        <f>IF(Input!BA144=0,"",IFERROR(INDEX(Programas!$B$3:$B$150, MATCH(Input!D144,Programas!$C$3:$C$150,0)),0))</f>
        <v/>
      </c>
      <c r="U127" s="9"/>
      <c r="V127" s="6" t="str">
        <f>IF(Input!BA144=0,"",+Input!D144)</f>
        <v/>
      </c>
      <c r="W127" s="6" t="str">
        <f>IF(Input!BA144=0,"",+Input!E144)</f>
        <v/>
      </c>
      <c r="X127" s="6" t="str">
        <f>IF(Input!BA144=0,"",+Input!F144)</f>
        <v/>
      </c>
      <c r="Y127" s="6"/>
      <c r="Z127" s="6" t="str">
        <f>IF(Input!BA144=0,"",+Input!G144)</f>
        <v/>
      </c>
      <c r="AA127" s="6" t="str">
        <f>IF(Input!BA144=0,"",+Input!I144)</f>
        <v/>
      </c>
      <c r="AB127" s="9" t="str">
        <f>IF(Input!BA144=0,"",+Input!K144)</f>
        <v/>
      </c>
      <c r="AC127" s="6" t="str">
        <f>IF(Input!BA144=0,"",IFERROR(VLOOKUP(Input!L144,'Tipo de Descuento'!$B$3:$C$8,2,0),0))</f>
        <v/>
      </c>
      <c r="AD127" s="6" t="str">
        <f>IF(Input!BA144=0,"",+Input!M144)</f>
        <v/>
      </c>
      <c r="AE127" s="6" t="str">
        <f>IF(Input!BA144=0,"",IFERROR(VLOOKUP(Input!N144,'Tipo de Descuento'!$B$3:$C$8,2,0),0))</f>
        <v/>
      </c>
      <c r="AF127" s="6" t="str">
        <f>IF(Input!BA144=0,"",+Input!O144)</f>
        <v/>
      </c>
      <c r="AG127" s="6" t="str">
        <f>IF(Input!BA144=0,"",IFERROR(VLOOKUP(Input!P144,'Tipo de Descuento'!$B$3:$C$8,2,0),0))</f>
        <v/>
      </c>
      <c r="AH127" s="6" t="str">
        <f>IF(Input!BA144=0,"",+Input!Q144)</f>
        <v/>
      </c>
      <c r="AI127" s="6" t="str">
        <f>IF(Input!BA144=0,"",IFERROR(VLOOKUP(Input!R144,'Tipo de Descuento'!$B$3:$C$8,2,0),0))</f>
        <v/>
      </c>
      <c r="AJ127" s="6" t="str">
        <f>IF(Input!BA144=0,"",+Input!S144)</f>
        <v/>
      </c>
      <c r="AK127" s="6" t="str">
        <f>IF(Input!BA144=0,"",IFERROR(VLOOKUP(Input!T144,'Tipo de Descuento'!$B$3:$C$8,2,0),0))</f>
        <v/>
      </c>
      <c r="AL127" s="6" t="str">
        <f>IF(Input!BA144=0,"",+Input!U144)</f>
        <v/>
      </c>
      <c r="AM127" s="6"/>
      <c r="AN127" s="6"/>
      <c r="AO127" s="6"/>
      <c r="AP127" s="7" t="str">
        <f>IF(Input!$BA$22=0,"",+Input!V144)</f>
        <v/>
      </c>
      <c r="AQ127" s="7" t="str">
        <f>IF(Input!$BA$22=0,"",+Input!W144)</f>
        <v/>
      </c>
      <c r="AR127" s="7" t="str">
        <f>IF(Input!$BA$22=0,"",+Input!X144)</f>
        <v/>
      </c>
      <c r="AS127" s="7" t="str">
        <f>IF(Input!$BA$22=0,"",+Input!Y144)</f>
        <v/>
      </c>
      <c r="AT127" s="7" t="str">
        <f>IF(Input!$BA$22=0,"",+Input!Z144)</f>
        <v/>
      </c>
    </row>
    <row r="128" spans="1:46" ht="15.75" customHeight="1">
      <c r="A128" s="6" t="str">
        <f>IF(Input!BA145=0,"",+Input!$BQ$18)</f>
        <v/>
      </c>
      <c r="B128" s="6" t="str">
        <f>IF(Input!BA145=0,"",IFERROR(VLOOKUP(Input!$C$8,Cliente!$B$3:$C$822,2,0),0))</f>
        <v/>
      </c>
      <c r="C128" s="6" t="str">
        <f>IF(Input!BA145=0,"",IFERROR(VLOOKUP(Input!$C$7,Anunciante!$B$3:$C$364,2,0),0))</f>
        <v/>
      </c>
      <c r="D128" s="6" t="str">
        <f>IF(Input!BA145=0,"",IFERROR(VLOOKUP(Input!$C$9,Producto!$B$3:$C$200,2,0),0))</f>
        <v/>
      </c>
      <c r="E128" s="10" t="str">
        <f>IF(Input!BA145=0,"",IFERROR(VLOOKUP(Input!$C$10,Campaña!$B$3:$C$32,2,0),0))</f>
        <v/>
      </c>
      <c r="F128" t="str">
        <f>IF(Input!BA145=0,"",+Input!$C$11)</f>
        <v/>
      </c>
      <c r="G128" s="6" t="str">
        <f>IF(Input!BA145=0,"",+Input!$C$12)</f>
        <v/>
      </c>
      <c r="H128" t="str">
        <f>IF(Input!BA145=0,"",IFERROR(VLOOKUP(Input!$G$7,TipoMedio!$B$3:$C$30,2,0),0))</f>
        <v/>
      </c>
      <c r="I128" s="37" t="str">
        <f>IF(Input!BA145=0,"",+Input!$G$8)</f>
        <v/>
      </c>
      <c r="J128" s="37" t="str">
        <f>IF(Input!BA145=0,"",+Input!$G$9)</f>
        <v/>
      </c>
      <c r="K128" s="37" t="str">
        <f>IF(Input!BA145=0,"",+Input!$G$10)</f>
        <v/>
      </c>
      <c r="L128" s="5" t="str">
        <f>IF(Input!BA145=0,"",IFERROR(VLOOKUP(Input!$G$11,'Condicion de Pago'!$B$3:$C$20,2,0),0))</f>
        <v/>
      </c>
      <c r="M128" s="5" t="str">
        <f>IF(Input!BA145=0,"",+Input!$G$13)</f>
        <v/>
      </c>
      <c r="N128" s="5" t="str">
        <f>IF(Input!BA145=0,"",IFERROR(VLOOKUP(Input!$G$12,Moneda!$B$3:$C$7,2,0),0))</f>
        <v/>
      </c>
      <c r="O128" s="8" t="str">
        <f>IF(Input!BA145=0,"",+Input!$C$14)</f>
        <v/>
      </c>
      <c r="P128" s="5" t="str">
        <f>IF(Input!BA145=0,"",+Input!#REF!)</f>
        <v/>
      </c>
      <c r="Q128" s="5" t="str">
        <f>IF(Input!BA145=0,"",+Input!$C$16)</f>
        <v/>
      </c>
      <c r="R128" s="6" t="str">
        <f>IF(Input!BA145=0,"",IFERROR(VLOOKUP(Input!B145,Medio!$A$3:$D$1600,3,0),0))</f>
        <v/>
      </c>
      <c r="S128" s="6" t="str">
        <f>IF(Input!BA145=0,"",IFERROR(INDEX(Proveedor!$B$3:$B$2036, MATCH(Input!C145,Proveedor!$C$3:$C$2036,0)),0))</f>
        <v/>
      </c>
      <c r="T128" s="6" t="str">
        <f>IF(Input!BA145=0,"",IFERROR(INDEX(Programas!$B$3:$B$150, MATCH(Input!D145,Programas!$C$3:$C$150,0)),0))</f>
        <v/>
      </c>
      <c r="U128" s="9"/>
      <c r="V128" s="6" t="str">
        <f>IF(Input!BA145=0,"",+Input!D145)</f>
        <v/>
      </c>
      <c r="W128" s="6" t="str">
        <f>IF(Input!BA145=0,"",+Input!E145)</f>
        <v/>
      </c>
      <c r="X128" s="6" t="str">
        <f>IF(Input!BA145=0,"",+Input!F145)</f>
        <v/>
      </c>
      <c r="Y128" s="6"/>
      <c r="Z128" s="6" t="str">
        <f>IF(Input!BA145=0,"",+Input!G145)</f>
        <v/>
      </c>
      <c r="AA128" s="6" t="str">
        <f>IF(Input!BA145=0,"",+Input!I145)</f>
        <v/>
      </c>
      <c r="AB128" s="9" t="str">
        <f>IF(Input!BA145=0,"",+Input!K145)</f>
        <v/>
      </c>
      <c r="AC128" s="6" t="str">
        <f>IF(Input!BA145=0,"",IFERROR(VLOOKUP(Input!L145,'Tipo de Descuento'!$B$3:$C$8,2,0),0))</f>
        <v/>
      </c>
      <c r="AD128" s="6" t="str">
        <f>IF(Input!BA145=0,"",+Input!M145)</f>
        <v/>
      </c>
      <c r="AE128" s="6" t="str">
        <f>IF(Input!BA145=0,"",IFERROR(VLOOKUP(Input!N145,'Tipo de Descuento'!$B$3:$C$8,2,0),0))</f>
        <v/>
      </c>
      <c r="AF128" s="6" t="str">
        <f>IF(Input!BA145=0,"",+Input!O145)</f>
        <v/>
      </c>
      <c r="AG128" s="6" t="str">
        <f>IF(Input!BA145=0,"",IFERROR(VLOOKUP(Input!P145,'Tipo de Descuento'!$B$3:$C$8,2,0),0))</f>
        <v/>
      </c>
      <c r="AH128" s="6" t="str">
        <f>IF(Input!BA145=0,"",+Input!Q145)</f>
        <v/>
      </c>
      <c r="AI128" s="6" t="str">
        <f>IF(Input!BA145=0,"",IFERROR(VLOOKUP(Input!R145,'Tipo de Descuento'!$B$3:$C$8,2,0),0))</f>
        <v/>
      </c>
      <c r="AJ128" s="6" t="str">
        <f>IF(Input!BA145=0,"",+Input!S145)</f>
        <v/>
      </c>
      <c r="AK128" s="6" t="str">
        <f>IF(Input!BA145=0,"",IFERROR(VLOOKUP(Input!T145,'Tipo de Descuento'!$B$3:$C$8,2,0),0))</f>
        <v/>
      </c>
      <c r="AL128" s="6" t="str">
        <f>IF(Input!BA145=0,"",+Input!U145)</f>
        <v/>
      </c>
      <c r="AM128" s="6"/>
      <c r="AN128" s="6"/>
      <c r="AO128" s="6"/>
      <c r="AP128" s="7" t="str">
        <f>IF(Input!$BA$22=0,"",+Input!V145)</f>
        <v/>
      </c>
      <c r="AQ128" s="7" t="str">
        <f>IF(Input!$BA$22=0,"",+Input!W145)</f>
        <v/>
      </c>
      <c r="AR128" s="7" t="str">
        <f>IF(Input!$BA$22=0,"",+Input!X145)</f>
        <v/>
      </c>
      <c r="AS128" s="7" t="str">
        <f>IF(Input!$BA$22=0,"",+Input!Y145)</f>
        <v/>
      </c>
      <c r="AT128" s="7" t="str">
        <f>IF(Input!$BA$22=0,"",+Input!Z145)</f>
        <v/>
      </c>
    </row>
    <row r="129" spans="1:46" ht="15.75" customHeight="1">
      <c r="A129" s="6" t="str">
        <f>IF(Input!BA146=0,"",+Input!$BQ$18)</f>
        <v/>
      </c>
      <c r="B129" s="6" t="str">
        <f>IF(Input!BA146=0,"",IFERROR(VLOOKUP(Input!$C$8,Cliente!$B$3:$C$822,2,0),0))</f>
        <v/>
      </c>
      <c r="C129" s="6" t="str">
        <f>IF(Input!BA146=0,"",IFERROR(VLOOKUP(Input!$C$7,Anunciante!$B$3:$C$364,2,0),0))</f>
        <v/>
      </c>
      <c r="D129" s="6" t="str">
        <f>IF(Input!BA146=0,"",IFERROR(VLOOKUP(Input!$C$9,Producto!$B$3:$C$200,2,0),0))</f>
        <v/>
      </c>
      <c r="E129" s="10" t="str">
        <f>IF(Input!BA146=0,"",IFERROR(VLOOKUP(Input!$C$10,Campaña!$B$3:$C$32,2,0),0))</f>
        <v/>
      </c>
      <c r="F129" t="str">
        <f>IF(Input!BA146=0,"",+Input!$C$11)</f>
        <v/>
      </c>
      <c r="G129" s="6" t="str">
        <f>IF(Input!BA146=0,"",+Input!$C$12)</f>
        <v/>
      </c>
      <c r="H129" t="str">
        <f>IF(Input!BA146=0,"",IFERROR(VLOOKUP(Input!$G$7,TipoMedio!$B$3:$C$30,2,0),0))</f>
        <v/>
      </c>
      <c r="I129" s="37" t="str">
        <f>IF(Input!BA146=0,"",+Input!$G$8)</f>
        <v/>
      </c>
      <c r="J129" s="37" t="str">
        <f>IF(Input!BA146=0,"",+Input!$G$9)</f>
        <v/>
      </c>
      <c r="K129" s="37" t="str">
        <f>IF(Input!BA146=0,"",+Input!$G$10)</f>
        <v/>
      </c>
      <c r="L129" s="5" t="str">
        <f>IF(Input!BA146=0,"",IFERROR(VLOOKUP(Input!$G$11,'Condicion de Pago'!$B$3:$C$20,2,0),0))</f>
        <v/>
      </c>
      <c r="M129" s="5" t="str">
        <f>IF(Input!BA146=0,"",+Input!$G$13)</f>
        <v/>
      </c>
      <c r="N129" s="5" t="str">
        <f>IF(Input!BA146=0,"",IFERROR(VLOOKUP(Input!$G$12,Moneda!$B$3:$C$7,2,0),0))</f>
        <v/>
      </c>
      <c r="O129" s="8" t="str">
        <f>IF(Input!BA146=0,"",+Input!$C$14)</f>
        <v/>
      </c>
      <c r="P129" s="5" t="str">
        <f>IF(Input!BA146=0,"",+Input!#REF!)</f>
        <v/>
      </c>
      <c r="Q129" s="5" t="str">
        <f>IF(Input!BA146=0,"",+Input!$C$16)</f>
        <v/>
      </c>
      <c r="R129" s="6" t="str">
        <f>IF(Input!BA146=0,"",IFERROR(VLOOKUP(Input!B146,Medio!$A$3:$D$1600,3,0),0))</f>
        <v/>
      </c>
      <c r="S129" s="6" t="str">
        <f>IF(Input!BA146=0,"",IFERROR(INDEX(Proveedor!$B$3:$B$2036, MATCH(Input!C146,Proveedor!$C$3:$C$2036,0)),0))</f>
        <v/>
      </c>
      <c r="T129" s="6" t="str">
        <f>IF(Input!BA146=0,"",IFERROR(INDEX(Programas!$B$3:$B$150, MATCH(Input!D146,Programas!$C$3:$C$150,0)),0))</f>
        <v/>
      </c>
      <c r="U129" s="9"/>
      <c r="V129" s="6" t="str">
        <f>IF(Input!BA146=0,"",+Input!D146)</f>
        <v/>
      </c>
      <c r="W129" s="6" t="str">
        <f>IF(Input!BA146=0,"",+Input!E146)</f>
        <v/>
      </c>
      <c r="X129" s="6" t="str">
        <f>IF(Input!BA146=0,"",+Input!F146)</f>
        <v/>
      </c>
      <c r="Y129" s="6"/>
      <c r="Z129" s="6" t="str">
        <f>IF(Input!BA146=0,"",+Input!G146)</f>
        <v/>
      </c>
      <c r="AA129" s="6" t="str">
        <f>IF(Input!BA146=0,"",+Input!I146)</f>
        <v/>
      </c>
      <c r="AB129" s="9" t="str">
        <f>IF(Input!BA146=0,"",+Input!K146)</f>
        <v/>
      </c>
      <c r="AC129" s="6" t="str">
        <f>IF(Input!BA146=0,"",IFERROR(VLOOKUP(Input!L146,'Tipo de Descuento'!$B$3:$C$8,2,0),0))</f>
        <v/>
      </c>
      <c r="AD129" s="6" t="str">
        <f>IF(Input!BA146=0,"",+Input!M146)</f>
        <v/>
      </c>
      <c r="AE129" s="6" t="str">
        <f>IF(Input!BA146=0,"",IFERROR(VLOOKUP(Input!N146,'Tipo de Descuento'!$B$3:$C$8,2,0),0))</f>
        <v/>
      </c>
      <c r="AF129" s="6" t="str">
        <f>IF(Input!BA146=0,"",+Input!O146)</f>
        <v/>
      </c>
      <c r="AG129" s="6" t="str">
        <f>IF(Input!BA146=0,"",IFERROR(VLOOKUP(Input!P146,'Tipo de Descuento'!$B$3:$C$8,2,0),0))</f>
        <v/>
      </c>
      <c r="AH129" s="6" t="str">
        <f>IF(Input!BA146=0,"",+Input!Q146)</f>
        <v/>
      </c>
      <c r="AI129" s="6" t="str">
        <f>IF(Input!BA146=0,"",IFERROR(VLOOKUP(Input!R146,'Tipo de Descuento'!$B$3:$C$8,2,0),0))</f>
        <v/>
      </c>
      <c r="AJ129" s="6" t="str">
        <f>IF(Input!BA146=0,"",+Input!S146)</f>
        <v/>
      </c>
      <c r="AK129" s="6" t="str">
        <f>IF(Input!BA146=0,"",IFERROR(VLOOKUP(Input!T146,'Tipo de Descuento'!$B$3:$C$8,2,0),0))</f>
        <v/>
      </c>
      <c r="AL129" s="6" t="str">
        <f>IF(Input!BA146=0,"",+Input!U146)</f>
        <v/>
      </c>
      <c r="AM129" s="6"/>
      <c r="AN129" s="6"/>
      <c r="AO129" s="6"/>
      <c r="AP129" s="7" t="str">
        <f>IF(Input!$BA$22=0,"",+Input!V146)</f>
        <v/>
      </c>
      <c r="AQ129" s="7" t="str">
        <f>IF(Input!$BA$22=0,"",+Input!W146)</f>
        <v/>
      </c>
      <c r="AR129" s="7" t="str">
        <f>IF(Input!$BA$22=0,"",+Input!X146)</f>
        <v/>
      </c>
      <c r="AS129" s="7" t="str">
        <f>IF(Input!$BA$22=0,"",+Input!Y146)</f>
        <v/>
      </c>
      <c r="AT129" s="7" t="str">
        <f>IF(Input!$BA$22=0,"",+Input!Z146)</f>
        <v/>
      </c>
    </row>
    <row r="130" spans="1:46" ht="15.75" customHeight="1">
      <c r="A130" s="6" t="str">
        <f>IF(Input!BA147=0,"",+Input!$BQ$18)</f>
        <v/>
      </c>
      <c r="B130" s="6" t="str">
        <f>IF(Input!BA147=0,"",IFERROR(VLOOKUP(Input!$C$8,Cliente!$B$3:$C$822,2,0),0))</f>
        <v/>
      </c>
      <c r="C130" s="6" t="str">
        <f>IF(Input!BA147=0,"",IFERROR(VLOOKUP(Input!$C$7,Anunciante!$B$3:$C$364,2,0),0))</f>
        <v/>
      </c>
      <c r="D130" s="6" t="str">
        <f>IF(Input!BA147=0,"",IFERROR(VLOOKUP(Input!$C$9,Producto!$B$3:$C$200,2,0),0))</f>
        <v/>
      </c>
      <c r="E130" s="10" t="str">
        <f>IF(Input!BA147=0,"",IFERROR(VLOOKUP(Input!$C$10,Campaña!$B$3:$C$32,2,0),0))</f>
        <v/>
      </c>
      <c r="F130" t="str">
        <f>IF(Input!BA147=0,"",+Input!$C$11)</f>
        <v/>
      </c>
      <c r="G130" s="6" t="str">
        <f>IF(Input!BA147=0,"",+Input!$C$12)</f>
        <v/>
      </c>
      <c r="H130" t="str">
        <f>IF(Input!BA147=0,"",IFERROR(VLOOKUP(Input!$G$7,TipoMedio!$B$3:$C$30,2,0),0))</f>
        <v/>
      </c>
      <c r="I130" s="37" t="str">
        <f>IF(Input!BA147=0,"",+Input!$G$8)</f>
        <v/>
      </c>
      <c r="J130" s="37" t="str">
        <f>IF(Input!BA147=0,"",+Input!$G$9)</f>
        <v/>
      </c>
      <c r="K130" s="37" t="str">
        <f>IF(Input!BA147=0,"",+Input!$G$10)</f>
        <v/>
      </c>
      <c r="L130" s="5" t="str">
        <f>IF(Input!BA147=0,"",IFERROR(VLOOKUP(Input!$G$11,'Condicion de Pago'!$B$3:$C$20,2,0),0))</f>
        <v/>
      </c>
      <c r="M130" s="5" t="str">
        <f>IF(Input!BA147=0,"",+Input!$G$13)</f>
        <v/>
      </c>
      <c r="N130" s="5" t="str">
        <f>IF(Input!BA147=0,"",IFERROR(VLOOKUP(Input!$G$12,Moneda!$B$3:$C$7,2,0),0))</f>
        <v/>
      </c>
      <c r="O130" s="8" t="str">
        <f>IF(Input!BA147=0,"",+Input!$C$14)</f>
        <v/>
      </c>
      <c r="P130" s="5" t="str">
        <f>IF(Input!BA147=0,"",+Input!#REF!)</f>
        <v/>
      </c>
      <c r="Q130" s="5" t="str">
        <f>IF(Input!BA147=0,"",+Input!$C$16)</f>
        <v/>
      </c>
      <c r="R130" s="6" t="str">
        <f>IF(Input!BA147=0,"",IFERROR(VLOOKUP(Input!B147,Medio!$A$3:$D$1600,3,0),0))</f>
        <v/>
      </c>
      <c r="S130" s="6" t="str">
        <f>IF(Input!BA147=0,"",IFERROR(INDEX(Proveedor!$B$3:$B$2036, MATCH(Input!C147,Proveedor!$C$3:$C$2036,0)),0))</f>
        <v/>
      </c>
      <c r="T130" s="6" t="str">
        <f>IF(Input!BA147=0,"",IFERROR(INDEX(Programas!$B$3:$B$150, MATCH(Input!D147,Programas!$C$3:$C$150,0)),0))</f>
        <v/>
      </c>
      <c r="U130" s="9"/>
      <c r="V130" s="6" t="str">
        <f>IF(Input!BA147=0,"",+Input!D147)</f>
        <v/>
      </c>
      <c r="W130" s="6" t="str">
        <f>IF(Input!BA147=0,"",+Input!E147)</f>
        <v/>
      </c>
      <c r="X130" s="6" t="str">
        <f>IF(Input!BA147=0,"",+Input!F147)</f>
        <v/>
      </c>
      <c r="Y130" s="6"/>
      <c r="Z130" s="6" t="str">
        <f>IF(Input!BA147=0,"",+Input!G147)</f>
        <v/>
      </c>
      <c r="AA130" s="6" t="str">
        <f>IF(Input!BA147=0,"",+Input!I147)</f>
        <v/>
      </c>
      <c r="AB130" s="9" t="str">
        <f>IF(Input!BA147=0,"",+Input!K147)</f>
        <v/>
      </c>
      <c r="AC130" s="6" t="str">
        <f>IF(Input!BA147=0,"",IFERROR(VLOOKUP(Input!L147,'Tipo de Descuento'!$B$3:$C$8,2,0),0))</f>
        <v/>
      </c>
      <c r="AD130" s="6" t="str">
        <f>IF(Input!BA147=0,"",+Input!M147)</f>
        <v/>
      </c>
      <c r="AE130" s="6" t="str">
        <f>IF(Input!BA147=0,"",IFERROR(VLOOKUP(Input!N147,'Tipo de Descuento'!$B$3:$C$8,2,0),0))</f>
        <v/>
      </c>
      <c r="AF130" s="6" t="str">
        <f>IF(Input!BA147=0,"",+Input!O147)</f>
        <v/>
      </c>
      <c r="AG130" s="6" t="str">
        <f>IF(Input!BA147=0,"",IFERROR(VLOOKUP(Input!P147,'Tipo de Descuento'!$B$3:$C$8,2,0),0))</f>
        <v/>
      </c>
      <c r="AH130" s="6" t="str">
        <f>IF(Input!BA147=0,"",+Input!Q147)</f>
        <v/>
      </c>
      <c r="AI130" s="6" t="str">
        <f>IF(Input!BA147=0,"",IFERROR(VLOOKUP(Input!R147,'Tipo de Descuento'!$B$3:$C$8,2,0),0))</f>
        <v/>
      </c>
      <c r="AJ130" s="6" t="str">
        <f>IF(Input!BA147=0,"",+Input!S147)</f>
        <v/>
      </c>
      <c r="AK130" s="6" t="str">
        <f>IF(Input!BA147=0,"",IFERROR(VLOOKUP(Input!T147,'Tipo de Descuento'!$B$3:$C$8,2,0),0))</f>
        <v/>
      </c>
      <c r="AL130" s="6" t="str">
        <f>IF(Input!BA147=0,"",+Input!U147)</f>
        <v/>
      </c>
      <c r="AM130" s="6"/>
      <c r="AN130" s="6"/>
      <c r="AO130" s="6"/>
      <c r="AP130" s="7" t="str">
        <f>IF(Input!$BA$22=0,"",+Input!V147)</f>
        <v/>
      </c>
      <c r="AQ130" s="7" t="str">
        <f>IF(Input!$BA$22=0,"",+Input!W147)</f>
        <v/>
      </c>
      <c r="AR130" s="7" t="str">
        <f>IF(Input!$BA$22=0,"",+Input!X147)</f>
        <v/>
      </c>
      <c r="AS130" s="7" t="str">
        <f>IF(Input!$BA$22=0,"",+Input!Y147)</f>
        <v/>
      </c>
      <c r="AT130" s="7" t="str">
        <f>IF(Input!$BA$22=0,"",+Input!Z147)</f>
        <v/>
      </c>
    </row>
    <row r="131" spans="1:46" ht="15.75" customHeight="1">
      <c r="A131" s="6" t="str">
        <f>IF(Input!BA148=0,"",+Input!$BQ$18)</f>
        <v/>
      </c>
      <c r="B131" s="6" t="str">
        <f>IF(Input!BA148=0,"",IFERROR(VLOOKUP(Input!$C$8,Cliente!$B$3:$C$822,2,0),0))</f>
        <v/>
      </c>
      <c r="C131" s="6" t="str">
        <f>IF(Input!BA148=0,"",IFERROR(VLOOKUP(Input!$C$7,Anunciante!$B$3:$C$364,2,0),0))</f>
        <v/>
      </c>
      <c r="D131" s="6" t="str">
        <f>IF(Input!BA148=0,"",IFERROR(VLOOKUP(Input!$C$9,Producto!$B$3:$C$200,2,0),0))</f>
        <v/>
      </c>
      <c r="E131" s="10" t="str">
        <f>IF(Input!BA148=0,"",IFERROR(VLOOKUP(Input!$C$10,Campaña!$B$3:$C$32,2,0),0))</f>
        <v/>
      </c>
      <c r="F131" t="str">
        <f>IF(Input!BA148=0,"",+Input!$C$11)</f>
        <v/>
      </c>
      <c r="G131" s="6" t="str">
        <f>IF(Input!BA148=0,"",+Input!$C$12)</f>
        <v/>
      </c>
      <c r="H131" t="str">
        <f>IF(Input!BA148=0,"",IFERROR(VLOOKUP(Input!$G$7,TipoMedio!$B$3:$C$30,2,0),0))</f>
        <v/>
      </c>
      <c r="I131" s="37" t="str">
        <f>IF(Input!BA148=0,"",+Input!$G$8)</f>
        <v/>
      </c>
      <c r="J131" s="37" t="str">
        <f>IF(Input!BA148=0,"",+Input!$G$9)</f>
        <v/>
      </c>
      <c r="K131" s="37" t="str">
        <f>IF(Input!BA148=0,"",+Input!$G$10)</f>
        <v/>
      </c>
      <c r="L131" s="5" t="str">
        <f>IF(Input!BA148=0,"",IFERROR(VLOOKUP(Input!$G$11,'Condicion de Pago'!$B$3:$C$20,2,0),0))</f>
        <v/>
      </c>
      <c r="M131" s="5" t="str">
        <f>IF(Input!BA148=0,"",+Input!$G$13)</f>
        <v/>
      </c>
      <c r="N131" s="5" t="str">
        <f>IF(Input!BA148=0,"",IFERROR(VLOOKUP(Input!$G$12,Moneda!$B$3:$C$7,2,0),0))</f>
        <v/>
      </c>
      <c r="O131" s="8" t="str">
        <f>IF(Input!BA148=0,"",+Input!$C$14)</f>
        <v/>
      </c>
      <c r="P131" s="5" t="str">
        <f>IF(Input!BA148=0,"",+Input!#REF!)</f>
        <v/>
      </c>
      <c r="Q131" s="5" t="str">
        <f>IF(Input!BA148=0,"",+Input!$C$16)</f>
        <v/>
      </c>
      <c r="R131" s="6" t="str">
        <f>IF(Input!BA148=0,"",IFERROR(VLOOKUP(Input!B148,Medio!$A$3:$D$1600,3,0),0))</f>
        <v/>
      </c>
      <c r="S131" s="6" t="str">
        <f>IF(Input!BA148=0,"",IFERROR(INDEX(Proveedor!$B$3:$B$2036, MATCH(Input!C148,Proveedor!$C$3:$C$2036,0)),0))</f>
        <v/>
      </c>
      <c r="T131" s="6" t="str">
        <f>IF(Input!BA148=0,"",IFERROR(INDEX(Programas!$B$3:$B$150, MATCH(Input!D148,Programas!$C$3:$C$150,0)),0))</f>
        <v/>
      </c>
      <c r="U131" s="9"/>
      <c r="V131" s="6" t="str">
        <f>IF(Input!BA148=0,"",+Input!D148)</f>
        <v/>
      </c>
      <c r="W131" s="6" t="str">
        <f>IF(Input!BA148=0,"",+Input!E148)</f>
        <v/>
      </c>
      <c r="X131" s="6" t="str">
        <f>IF(Input!BA148=0,"",+Input!F148)</f>
        <v/>
      </c>
      <c r="Y131" s="6"/>
      <c r="Z131" s="6" t="str">
        <f>IF(Input!BA148=0,"",+Input!G148)</f>
        <v/>
      </c>
      <c r="AA131" s="6" t="str">
        <f>IF(Input!BA148=0,"",+Input!I148)</f>
        <v/>
      </c>
      <c r="AB131" s="9" t="str">
        <f>IF(Input!BA148=0,"",+Input!K148)</f>
        <v/>
      </c>
      <c r="AC131" s="6" t="str">
        <f>IF(Input!BA148=0,"",IFERROR(VLOOKUP(Input!L148,'Tipo de Descuento'!$B$3:$C$8,2,0),0))</f>
        <v/>
      </c>
      <c r="AD131" s="6" t="str">
        <f>IF(Input!BA148=0,"",+Input!M148)</f>
        <v/>
      </c>
      <c r="AE131" s="6" t="str">
        <f>IF(Input!BA148=0,"",IFERROR(VLOOKUP(Input!N148,'Tipo de Descuento'!$B$3:$C$8,2,0),0))</f>
        <v/>
      </c>
      <c r="AF131" s="6" t="str">
        <f>IF(Input!BA148=0,"",+Input!O148)</f>
        <v/>
      </c>
      <c r="AG131" s="6" t="str">
        <f>IF(Input!BA148=0,"",IFERROR(VLOOKUP(Input!P148,'Tipo de Descuento'!$B$3:$C$8,2,0),0))</f>
        <v/>
      </c>
      <c r="AH131" s="6" t="str">
        <f>IF(Input!BA148=0,"",+Input!Q148)</f>
        <v/>
      </c>
      <c r="AI131" s="6" t="str">
        <f>IF(Input!BA148=0,"",IFERROR(VLOOKUP(Input!R148,'Tipo de Descuento'!$B$3:$C$8,2,0),0))</f>
        <v/>
      </c>
      <c r="AJ131" s="6" t="str">
        <f>IF(Input!BA148=0,"",+Input!S148)</f>
        <v/>
      </c>
      <c r="AK131" s="6" t="str">
        <f>IF(Input!BA148=0,"",IFERROR(VLOOKUP(Input!T148,'Tipo de Descuento'!$B$3:$C$8,2,0),0))</f>
        <v/>
      </c>
      <c r="AL131" s="6" t="str">
        <f>IF(Input!BA148=0,"",+Input!U148)</f>
        <v/>
      </c>
      <c r="AM131" s="6"/>
      <c r="AN131" s="6"/>
      <c r="AO131" s="6"/>
      <c r="AP131" s="7" t="str">
        <f>IF(Input!$BA$22=0,"",+Input!V148)</f>
        <v/>
      </c>
      <c r="AQ131" s="7" t="str">
        <f>IF(Input!$BA$22=0,"",+Input!W148)</f>
        <v/>
      </c>
      <c r="AR131" s="7" t="str">
        <f>IF(Input!$BA$22=0,"",+Input!X148)</f>
        <v/>
      </c>
      <c r="AS131" s="7" t="str">
        <f>IF(Input!$BA$22=0,"",+Input!Y148)</f>
        <v/>
      </c>
      <c r="AT131" s="7" t="str">
        <f>IF(Input!$BA$22=0,"",+Input!Z148)</f>
        <v/>
      </c>
    </row>
    <row r="132" spans="1:46" ht="15.75" customHeight="1">
      <c r="A132" s="6" t="str">
        <f>IF(Input!BA149=0,"",+Input!$BQ$18)</f>
        <v/>
      </c>
      <c r="B132" s="6" t="str">
        <f>IF(Input!BA149=0,"",IFERROR(VLOOKUP(Input!$C$8,Cliente!$B$3:$C$822,2,0),0))</f>
        <v/>
      </c>
      <c r="C132" s="6" t="str">
        <f>IF(Input!BA149=0,"",IFERROR(VLOOKUP(Input!$C$7,Anunciante!$B$3:$C$364,2,0),0))</f>
        <v/>
      </c>
      <c r="D132" s="6" t="str">
        <f>IF(Input!BA149=0,"",IFERROR(VLOOKUP(Input!$C$9,Producto!$B$3:$C$200,2,0),0))</f>
        <v/>
      </c>
      <c r="E132" s="10" t="str">
        <f>IF(Input!BA149=0,"",IFERROR(VLOOKUP(Input!$C$10,Campaña!$B$3:$C$32,2,0),0))</f>
        <v/>
      </c>
      <c r="F132" t="str">
        <f>IF(Input!BA149=0,"",+Input!$C$11)</f>
        <v/>
      </c>
      <c r="G132" s="6" t="str">
        <f>IF(Input!BA149=0,"",+Input!$C$12)</f>
        <v/>
      </c>
      <c r="H132" t="str">
        <f>IF(Input!BA149=0,"",IFERROR(VLOOKUP(Input!$G$7,TipoMedio!$B$3:$C$30,2,0),0))</f>
        <v/>
      </c>
      <c r="I132" s="37" t="str">
        <f>IF(Input!BA149=0,"",+Input!$G$8)</f>
        <v/>
      </c>
      <c r="J132" s="37" t="str">
        <f>IF(Input!BA149=0,"",+Input!$G$9)</f>
        <v/>
      </c>
      <c r="K132" s="37" t="str">
        <f>IF(Input!BA149=0,"",+Input!$G$10)</f>
        <v/>
      </c>
      <c r="L132" s="5" t="str">
        <f>IF(Input!BA149=0,"",IFERROR(VLOOKUP(Input!$G$11,'Condicion de Pago'!$B$3:$C$20,2,0),0))</f>
        <v/>
      </c>
      <c r="M132" s="5" t="str">
        <f>IF(Input!BA149=0,"",+Input!$G$13)</f>
        <v/>
      </c>
      <c r="N132" s="5" t="str">
        <f>IF(Input!BA149=0,"",IFERROR(VLOOKUP(Input!$G$12,Moneda!$B$3:$C$7,2,0),0))</f>
        <v/>
      </c>
      <c r="O132" s="8" t="str">
        <f>IF(Input!BA149=0,"",+Input!$C$14)</f>
        <v/>
      </c>
      <c r="P132" s="5" t="str">
        <f>IF(Input!BA149=0,"",+Input!#REF!)</f>
        <v/>
      </c>
      <c r="Q132" s="5" t="str">
        <f>IF(Input!BA149=0,"",+Input!$C$16)</f>
        <v/>
      </c>
      <c r="R132" s="6" t="str">
        <f>IF(Input!BA149=0,"",IFERROR(VLOOKUP(Input!B149,Medio!$A$3:$D$1600,3,0),0))</f>
        <v/>
      </c>
      <c r="S132" s="6" t="str">
        <f>IF(Input!BA149=0,"",IFERROR(INDEX(Proveedor!$B$3:$B$2036, MATCH(Input!C149,Proveedor!$C$3:$C$2036,0)),0))</f>
        <v/>
      </c>
      <c r="T132" s="6" t="str">
        <f>IF(Input!BA149=0,"",IFERROR(INDEX(Programas!$B$3:$B$150, MATCH(Input!D149,Programas!$C$3:$C$150,0)),0))</f>
        <v/>
      </c>
      <c r="U132" s="9"/>
      <c r="V132" s="6" t="str">
        <f>IF(Input!BA149=0,"",+Input!D149)</f>
        <v/>
      </c>
      <c r="W132" s="6" t="str">
        <f>IF(Input!BA149=0,"",+Input!E149)</f>
        <v/>
      </c>
      <c r="X132" s="6" t="str">
        <f>IF(Input!BA149=0,"",+Input!F149)</f>
        <v/>
      </c>
      <c r="Y132" s="6"/>
      <c r="Z132" s="6" t="str">
        <f>IF(Input!BA149=0,"",+Input!G149)</f>
        <v/>
      </c>
      <c r="AA132" s="6" t="str">
        <f>IF(Input!BA149=0,"",+Input!I149)</f>
        <v/>
      </c>
      <c r="AB132" s="9" t="str">
        <f>IF(Input!BA149=0,"",+Input!K149)</f>
        <v/>
      </c>
      <c r="AC132" s="6" t="str">
        <f>IF(Input!BA149=0,"",IFERROR(VLOOKUP(Input!L149,'Tipo de Descuento'!$B$3:$C$8,2,0),0))</f>
        <v/>
      </c>
      <c r="AD132" s="6" t="str">
        <f>IF(Input!BA149=0,"",+Input!M149)</f>
        <v/>
      </c>
      <c r="AE132" s="6" t="str">
        <f>IF(Input!BA149=0,"",IFERROR(VLOOKUP(Input!N149,'Tipo de Descuento'!$B$3:$C$8,2,0),0))</f>
        <v/>
      </c>
      <c r="AF132" s="6" t="str">
        <f>IF(Input!BA149=0,"",+Input!O149)</f>
        <v/>
      </c>
      <c r="AG132" s="6" t="str">
        <f>IF(Input!BA149=0,"",IFERROR(VLOOKUP(Input!P149,'Tipo de Descuento'!$B$3:$C$8,2,0),0))</f>
        <v/>
      </c>
      <c r="AH132" s="6" t="str">
        <f>IF(Input!BA149=0,"",+Input!Q149)</f>
        <v/>
      </c>
      <c r="AI132" s="6" t="str">
        <f>IF(Input!BA149=0,"",IFERROR(VLOOKUP(Input!R149,'Tipo de Descuento'!$B$3:$C$8,2,0),0))</f>
        <v/>
      </c>
      <c r="AJ132" s="6" t="str">
        <f>IF(Input!BA149=0,"",+Input!S149)</f>
        <v/>
      </c>
      <c r="AK132" s="6" t="str">
        <f>IF(Input!BA149=0,"",IFERROR(VLOOKUP(Input!T149,'Tipo de Descuento'!$B$3:$C$8,2,0),0))</f>
        <v/>
      </c>
      <c r="AL132" s="6" t="str">
        <f>IF(Input!BA149=0,"",+Input!U149)</f>
        <v/>
      </c>
      <c r="AM132" s="6"/>
      <c r="AN132" s="6"/>
      <c r="AO132" s="6"/>
      <c r="AP132" s="7" t="str">
        <f>IF(Input!$BA$22=0,"",+Input!V149)</f>
        <v/>
      </c>
      <c r="AQ132" s="7" t="str">
        <f>IF(Input!$BA$22=0,"",+Input!W149)</f>
        <v/>
      </c>
      <c r="AR132" s="7" t="str">
        <f>IF(Input!$BA$22=0,"",+Input!X149)</f>
        <v/>
      </c>
      <c r="AS132" s="7" t="str">
        <f>IF(Input!$BA$22=0,"",+Input!Y149)</f>
        <v/>
      </c>
      <c r="AT132" s="7" t="str">
        <f>IF(Input!$BA$22=0,"",+Input!Z149)</f>
        <v/>
      </c>
    </row>
    <row r="133" spans="1:46" ht="15.75" customHeight="1">
      <c r="A133" s="6" t="str">
        <f>IF(Input!BA150=0,"",+Input!$BQ$18)</f>
        <v/>
      </c>
      <c r="B133" s="6" t="str">
        <f>IF(Input!BA150=0,"",IFERROR(VLOOKUP(Input!$C$8,Cliente!$B$3:$C$822,2,0),0))</f>
        <v/>
      </c>
      <c r="C133" s="6" t="str">
        <f>IF(Input!BA150=0,"",IFERROR(VLOOKUP(Input!$C$7,Anunciante!$B$3:$C$364,2,0),0))</f>
        <v/>
      </c>
      <c r="D133" s="6" t="str">
        <f>IF(Input!BA150=0,"",IFERROR(VLOOKUP(Input!$C$9,Producto!$B$3:$C$200,2,0),0))</f>
        <v/>
      </c>
      <c r="E133" s="10" t="str">
        <f>IF(Input!BA150=0,"",IFERROR(VLOOKUP(Input!$C$10,Campaña!$B$3:$C$32,2,0),0))</f>
        <v/>
      </c>
      <c r="F133" t="str">
        <f>IF(Input!BA150=0,"",+Input!$C$11)</f>
        <v/>
      </c>
      <c r="G133" s="6" t="str">
        <f>IF(Input!BA150=0,"",+Input!$C$12)</f>
        <v/>
      </c>
      <c r="H133" t="str">
        <f>IF(Input!BA150=0,"",IFERROR(VLOOKUP(Input!$G$7,TipoMedio!$B$3:$C$30,2,0),0))</f>
        <v/>
      </c>
      <c r="I133" s="37" t="str">
        <f>IF(Input!BA150=0,"",+Input!$G$8)</f>
        <v/>
      </c>
      <c r="J133" s="37" t="str">
        <f>IF(Input!BA150=0,"",+Input!$G$9)</f>
        <v/>
      </c>
      <c r="K133" s="37" t="str">
        <f>IF(Input!BA150=0,"",+Input!$G$10)</f>
        <v/>
      </c>
      <c r="L133" s="5" t="str">
        <f>IF(Input!BA150=0,"",IFERROR(VLOOKUP(Input!$G$11,'Condicion de Pago'!$B$3:$C$20,2,0),0))</f>
        <v/>
      </c>
      <c r="M133" s="5" t="str">
        <f>IF(Input!BA150=0,"",+Input!$G$13)</f>
        <v/>
      </c>
      <c r="N133" s="5" t="str">
        <f>IF(Input!BA150=0,"",IFERROR(VLOOKUP(Input!$G$12,Moneda!$B$3:$C$7,2,0),0))</f>
        <v/>
      </c>
      <c r="O133" s="8" t="str">
        <f>IF(Input!BA150=0,"",+Input!$C$14)</f>
        <v/>
      </c>
      <c r="P133" s="5" t="str">
        <f>IF(Input!BA150=0,"",+Input!#REF!)</f>
        <v/>
      </c>
      <c r="Q133" s="5" t="str">
        <f>IF(Input!BA150=0,"",+Input!$C$16)</f>
        <v/>
      </c>
      <c r="R133" s="6" t="str">
        <f>IF(Input!BA150=0,"",IFERROR(VLOOKUP(Input!B150,Medio!$A$3:$D$1600,3,0),0))</f>
        <v/>
      </c>
      <c r="S133" s="6" t="str">
        <f>IF(Input!BA150=0,"",IFERROR(INDEX(Proveedor!$B$3:$B$2036, MATCH(Input!C150,Proveedor!$C$3:$C$2036,0)),0))</f>
        <v/>
      </c>
      <c r="T133" s="6" t="str">
        <f>IF(Input!BA150=0,"",IFERROR(INDEX(Programas!$B$3:$B$150, MATCH(Input!D150,Programas!$C$3:$C$150,0)),0))</f>
        <v/>
      </c>
      <c r="U133" s="9"/>
      <c r="V133" s="6" t="str">
        <f>IF(Input!BA150=0,"",+Input!D150)</f>
        <v/>
      </c>
      <c r="W133" s="6" t="str">
        <f>IF(Input!BA150=0,"",+Input!E150)</f>
        <v/>
      </c>
      <c r="X133" s="6" t="str">
        <f>IF(Input!BA150=0,"",+Input!F150)</f>
        <v/>
      </c>
      <c r="Y133" s="6"/>
      <c r="Z133" s="6" t="str">
        <f>IF(Input!BA150=0,"",+Input!G150)</f>
        <v/>
      </c>
      <c r="AA133" s="6" t="str">
        <f>IF(Input!BA150=0,"",+Input!I150)</f>
        <v/>
      </c>
      <c r="AB133" s="9" t="str">
        <f>IF(Input!BA150=0,"",+Input!K150)</f>
        <v/>
      </c>
      <c r="AC133" s="6" t="str">
        <f>IF(Input!BA150=0,"",IFERROR(VLOOKUP(Input!L150,'Tipo de Descuento'!$B$3:$C$8,2,0),0))</f>
        <v/>
      </c>
      <c r="AD133" s="6" t="str">
        <f>IF(Input!BA150=0,"",+Input!M150)</f>
        <v/>
      </c>
      <c r="AE133" s="6" t="str">
        <f>IF(Input!BA150=0,"",IFERROR(VLOOKUP(Input!N150,'Tipo de Descuento'!$B$3:$C$8,2,0),0))</f>
        <v/>
      </c>
      <c r="AF133" s="6" t="str">
        <f>IF(Input!BA150=0,"",+Input!O150)</f>
        <v/>
      </c>
      <c r="AG133" s="6" t="str">
        <f>IF(Input!BA150=0,"",IFERROR(VLOOKUP(Input!P150,'Tipo de Descuento'!$B$3:$C$8,2,0),0))</f>
        <v/>
      </c>
      <c r="AH133" s="6" t="str">
        <f>IF(Input!BA150=0,"",+Input!Q150)</f>
        <v/>
      </c>
      <c r="AI133" s="6" t="str">
        <f>IF(Input!BA150=0,"",IFERROR(VLOOKUP(Input!R150,'Tipo de Descuento'!$B$3:$C$8,2,0),0))</f>
        <v/>
      </c>
      <c r="AJ133" s="6" t="str">
        <f>IF(Input!BA150=0,"",+Input!S150)</f>
        <v/>
      </c>
      <c r="AK133" s="6" t="str">
        <f>IF(Input!BA150=0,"",IFERROR(VLOOKUP(Input!T150,'Tipo de Descuento'!$B$3:$C$8,2,0),0))</f>
        <v/>
      </c>
      <c r="AL133" s="6" t="str">
        <f>IF(Input!BA150=0,"",+Input!U150)</f>
        <v/>
      </c>
      <c r="AM133" s="6"/>
      <c r="AN133" s="6"/>
      <c r="AO133" s="6"/>
      <c r="AP133" s="7" t="str">
        <f>IF(Input!$BA$22=0,"",+Input!V150)</f>
        <v/>
      </c>
      <c r="AQ133" s="7" t="str">
        <f>IF(Input!$BA$22=0,"",+Input!W150)</f>
        <v/>
      </c>
      <c r="AR133" s="7" t="str">
        <f>IF(Input!$BA$22=0,"",+Input!X150)</f>
        <v/>
      </c>
      <c r="AS133" s="7" t="str">
        <f>IF(Input!$BA$22=0,"",+Input!Y150)</f>
        <v/>
      </c>
      <c r="AT133" s="7" t="str">
        <f>IF(Input!$BA$22=0,"",+Input!Z150)</f>
        <v/>
      </c>
    </row>
    <row r="134" spans="1:46" ht="15.75" customHeight="1"/>
    <row r="135" spans="1:46" ht="15.75" customHeight="1"/>
    <row r="136" spans="1:46" ht="15.75" customHeight="1"/>
    <row r="137" spans="1:46" ht="15.75" customHeight="1"/>
    <row r="138" spans="1:46" ht="15.75" customHeight="1"/>
    <row r="139" spans="1:46" ht="15.75" customHeight="1"/>
    <row r="140" spans="1:46" ht="15.75" customHeight="1"/>
    <row r="141" spans="1:46" ht="15.75" customHeight="1"/>
    <row r="142" spans="1:46" ht="15.75" customHeight="1"/>
    <row r="143" spans="1:46" ht="15.75" customHeight="1"/>
    <row r="144" spans="1:46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</sheetData>
  <mergeCells count="7">
    <mergeCell ref="A1:Q2"/>
    <mergeCell ref="R1:BU1"/>
    <mergeCell ref="R2:Y2"/>
    <mergeCell ref="Z2:AA2"/>
    <mergeCell ref="AB2:AL2"/>
    <mergeCell ref="AM2:AO2"/>
    <mergeCell ref="AP2:BT2"/>
  </mergeCells>
  <pageMargins left="0.7" right="0.7" top="0.75" bottom="0.75" header="0" footer="0"/>
  <pageSetup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F2018"/>
  <sheetViews>
    <sheetView showGridLines="0" tabSelected="1" zoomScale="90" zoomScaleNormal="90" workbookViewId="0">
      <selection activeCell="B21" sqref="B21"/>
    </sheetView>
  </sheetViews>
  <sheetFormatPr baseColWidth="10" defaultColWidth="14.42578125" defaultRowHeight="15" customHeight="1"/>
  <cols>
    <col min="1" max="1" width="1.85546875" style="97" customWidth="1"/>
    <col min="2" max="2" width="48.28515625" customWidth="1"/>
    <col min="3" max="3" width="32.28515625" bestFit="1" customWidth="1"/>
    <col min="4" max="4" width="43.7109375" bestFit="1" customWidth="1"/>
    <col min="5" max="5" width="13.5703125" customWidth="1"/>
    <col min="6" max="6" width="21.5703125" customWidth="1"/>
    <col min="7" max="7" width="18.28515625" bestFit="1" customWidth="1"/>
    <col min="8" max="8" width="5.7109375" customWidth="1"/>
    <col min="9" max="9" width="20.28515625" customWidth="1"/>
    <col min="10" max="10" width="17.28515625" customWidth="1"/>
    <col min="11" max="11" width="10.7109375" hidden="1" customWidth="1"/>
    <col min="12" max="12" width="9.5703125" hidden="1" customWidth="1"/>
    <col min="13" max="13" width="5.5703125" hidden="1" customWidth="1"/>
    <col min="14" max="14" width="12.85546875" hidden="1" customWidth="1"/>
    <col min="15" max="15" width="5.5703125" hidden="1" customWidth="1"/>
    <col min="16" max="16" width="12.85546875" style="11" hidden="1" customWidth="1"/>
    <col min="17" max="17" width="5.5703125" style="11" hidden="1" customWidth="1"/>
    <col min="18" max="18" width="12.85546875" style="11" hidden="1" customWidth="1"/>
    <col min="19" max="19" width="5.5703125" style="11" hidden="1" customWidth="1"/>
    <col min="20" max="20" width="12.85546875" style="11" hidden="1" customWidth="1"/>
    <col min="21" max="21" width="5.5703125" style="11" hidden="1" customWidth="1"/>
    <col min="22" max="22" width="3.7109375" style="11" customWidth="1"/>
    <col min="23" max="52" width="3.7109375" customWidth="1"/>
    <col min="53" max="53" width="8" customWidth="1"/>
    <col min="54" max="54" width="18" customWidth="1"/>
    <col min="55" max="56" width="14.42578125" hidden="1" customWidth="1"/>
    <col min="57" max="65" width="7.42578125" hidden="1" customWidth="1"/>
    <col min="66" max="66" width="7.5703125" hidden="1" customWidth="1"/>
    <col min="67" max="67" width="14.42578125" hidden="1" customWidth="1"/>
    <col min="68" max="68" width="18" hidden="1" customWidth="1"/>
    <col min="69" max="69" width="8.85546875" hidden="1" customWidth="1"/>
    <col min="70" max="78" width="14.42578125" hidden="1" customWidth="1"/>
    <col min="79" max="79" width="6.85546875" hidden="1" customWidth="1"/>
    <col min="80" max="80" width="8.42578125" hidden="1" customWidth="1"/>
    <col min="81" max="81" width="0" hidden="1" customWidth="1"/>
    <col min="82" max="82" width="41.7109375" customWidth="1"/>
    <col min="83" max="83" width="26.7109375" customWidth="1"/>
    <col min="84" max="84" width="20.28515625" hidden="1" customWidth="1"/>
  </cols>
  <sheetData>
    <row r="1" spans="2:15" ht="15" customHeight="1" thickBot="1"/>
    <row r="2" spans="2:15" ht="29.25" customHeight="1" thickBot="1">
      <c r="B2" s="119" t="s">
        <v>112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1"/>
    </row>
    <row r="3" spans="2:15" ht="15" customHeight="1" thickBot="1">
      <c r="M3" s="33" t="s">
        <v>164</v>
      </c>
    </row>
    <row r="4" spans="2:15" ht="15" customHeight="1" thickBot="1">
      <c r="B4" s="122" t="s">
        <v>145</v>
      </c>
      <c r="C4" s="123"/>
      <c r="D4" s="123"/>
      <c r="E4" s="123"/>
      <c r="F4" s="123"/>
      <c r="G4" s="123"/>
      <c r="H4" s="124"/>
      <c r="I4" s="33" t="s">
        <v>164</v>
      </c>
      <c r="J4" s="12"/>
      <c r="K4" s="12"/>
      <c r="L4" s="12"/>
      <c r="M4" s="12"/>
      <c r="N4" s="12"/>
      <c r="O4" s="12"/>
    </row>
    <row r="5" spans="2:15" ht="15" customHeight="1" thickBot="1">
      <c r="B5" s="15"/>
      <c r="C5" s="16"/>
      <c r="D5" s="16"/>
      <c r="E5" s="16"/>
      <c r="F5" s="16"/>
      <c r="G5" s="16"/>
      <c r="H5" s="17"/>
      <c r="K5" s="12"/>
      <c r="L5" s="12"/>
      <c r="M5" s="12"/>
      <c r="N5" s="12"/>
      <c r="O5" s="12"/>
    </row>
    <row r="6" spans="2:15" ht="15" customHeight="1" thickBot="1">
      <c r="B6" s="48"/>
      <c r="C6" s="51"/>
      <c r="D6" s="12"/>
      <c r="E6" s="12"/>
      <c r="H6" s="18"/>
      <c r="I6" s="117" t="s">
        <v>163</v>
      </c>
      <c r="J6" s="118"/>
      <c r="K6" s="12"/>
      <c r="L6" s="12"/>
      <c r="M6" s="12"/>
      <c r="N6" s="12"/>
      <c r="O6" s="12"/>
    </row>
    <row r="7" spans="2:15" ht="15" customHeight="1">
      <c r="B7" s="49" t="s">
        <v>123</v>
      </c>
      <c r="C7" s="125"/>
      <c r="D7" s="126"/>
      <c r="E7" s="126"/>
      <c r="F7" s="45" t="s">
        <v>128</v>
      </c>
      <c r="G7" s="53"/>
      <c r="H7" s="18"/>
      <c r="I7" s="90" t="s">
        <v>121</v>
      </c>
      <c r="J7" s="91">
        <f>SUM(BA21:BA150)</f>
        <v>0</v>
      </c>
      <c r="K7" s="85"/>
      <c r="L7" s="12"/>
      <c r="M7" s="12"/>
      <c r="N7" s="12"/>
      <c r="O7" s="12"/>
    </row>
    <row r="8" spans="2:15" ht="15" customHeight="1">
      <c r="B8" s="49" t="s">
        <v>124</v>
      </c>
      <c r="C8" s="127"/>
      <c r="D8" s="128"/>
      <c r="E8" s="129"/>
      <c r="F8" s="46" t="s">
        <v>102</v>
      </c>
      <c r="G8" s="66"/>
      <c r="H8" s="18"/>
      <c r="I8" s="60" t="s">
        <v>122</v>
      </c>
      <c r="J8" s="61">
        <f>SUM(BD21:BD150)</f>
        <v>0</v>
      </c>
      <c r="K8" s="12"/>
      <c r="L8" s="12"/>
      <c r="M8" s="12"/>
      <c r="N8" s="12"/>
      <c r="O8" s="12"/>
    </row>
    <row r="9" spans="2:15" ht="15" customHeight="1">
      <c r="B9" s="49" t="s">
        <v>125</v>
      </c>
      <c r="C9" s="127"/>
      <c r="D9" s="128"/>
      <c r="E9" s="129"/>
      <c r="F9" s="46" t="s">
        <v>101</v>
      </c>
      <c r="G9" s="66"/>
      <c r="H9" s="18"/>
      <c r="I9" s="92" t="s">
        <v>4</v>
      </c>
      <c r="J9" s="93">
        <f>IFERROR(SUM(BP21:BP150),0)</f>
        <v>0</v>
      </c>
      <c r="K9" s="12"/>
      <c r="L9" s="12"/>
      <c r="M9" s="12"/>
      <c r="N9" s="12"/>
      <c r="O9" s="12"/>
    </row>
    <row r="10" spans="2:15" ht="15" customHeight="1">
      <c r="B10" s="50" t="s">
        <v>100</v>
      </c>
      <c r="C10" s="130"/>
      <c r="D10" s="128"/>
      <c r="E10" s="129"/>
      <c r="F10" s="46" t="s">
        <v>103</v>
      </c>
      <c r="G10" s="66"/>
      <c r="H10" s="18"/>
      <c r="I10" s="92" t="s">
        <v>160</v>
      </c>
      <c r="J10" s="93">
        <f>+J8-J9</f>
        <v>0</v>
      </c>
      <c r="K10" s="12"/>
      <c r="L10" s="12"/>
      <c r="M10" s="12"/>
      <c r="N10" s="12"/>
      <c r="O10" s="12"/>
    </row>
    <row r="11" spans="2:15" ht="15" customHeight="1">
      <c r="B11" s="49" t="s">
        <v>126</v>
      </c>
      <c r="C11" s="43"/>
      <c r="D11" s="12"/>
      <c r="E11" s="12"/>
      <c r="F11" s="46" t="s">
        <v>104</v>
      </c>
      <c r="G11" s="43"/>
      <c r="H11" s="18"/>
      <c r="I11" s="92" t="s">
        <v>157</v>
      </c>
      <c r="J11" s="93">
        <f>+J10*G8/100</f>
        <v>0</v>
      </c>
      <c r="K11" s="12"/>
      <c r="L11" s="12"/>
      <c r="M11" s="12"/>
      <c r="N11" s="12"/>
      <c r="O11" s="12"/>
    </row>
    <row r="12" spans="2:15" ht="15" customHeight="1">
      <c r="B12" s="49" t="s">
        <v>127</v>
      </c>
      <c r="C12" s="43"/>
      <c r="D12" s="12"/>
      <c r="E12" s="12"/>
      <c r="F12" s="45" t="s">
        <v>129</v>
      </c>
      <c r="G12" s="43"/>
      <c r="H12" s="18"/>
      <c r="I12" s="92" t="s">
        <v>159</v>
      </c>
      <c r="J12" s="93">
        <f>+J10*G10/100</f>
        <v>0</v>
      </c>
      <c r="K12" s="12"/>
      <c r="L12" s="12"/>
      <c r="M12" s="12"/>
      <c r="N12" s="12"/>
      <c r="O12" s="12"/>
    </row>
    <row r="13" spans="2:15" ht="15" customHeight="1">
      <c r="B13" s="49"/>
      <c r="C13" s="14"/>
      <c r="D13" s="12"/>
      <c r="E13" s="12"/>
      <c r="F13" s="67" t="s">
        <v>172</v>
      </c>
      <c r="G13" s="43">
        <v>1</v>
      </c>
      <c r="H13" s="18"/>
      <c r="I13" s="60" t="s">
        <v>161</v>
      </c>
      <c r="J13" s="61">
        <f>+J10+J11+J12</f>
        <v>0</v>
      </c>
      <c r="K13" s="12"/>
      <c r="L13" s="12"/>
      <c r="M13" s="12"/>
      <c r="N13" s="12"/>
      <c r="O13" s="12"/>
    </row>
    <row r="14" spans="2:15" ht="15" customHeight="1">
      <c r="B14" s="50" t="s">
        <v>110</v>
      </c>
      <c r="C14" s="127"/>
      <c r="D14" s="128"/>
      <c r="E14" s="129"/>
      <c r="F14" s="67" t="s">
        <v>182</v>
      </c>
      <c r="G14" s="43"/>
      <c r="H14" s="18"/>
      <c r="I14" s="92" t="s">
        <v>158</v>
      </c>
      <c r="J14" s="93">
        <f>+J13*G9/100</f>
        <v>0</v>
      </c>
      <c r="K14" s="12"/>
      <c r="L14" s="12"/>
      <c r="M14" s="12"/>
      <c r="N14" s="12"/>
      <c r="O14" s="12"/>
    </row>
    <row r="15" spans="2:15" ht="15" customHeight="1" thickBot="1">
      <c r="B15" s="50" t="s">
        <v>105</v>
      </c>
      <c r="C15" s="130"/>
      <c r="D15" s="128"/>
      <c r="E15" s="129"/>
      <c r="F15" s="67" t="s">
        <v>169</v>
      </c>
      <c r="G15" s="43"/>
      <c r="H15" s="18"/>
      <c r="I15" s="86" t="s">
        <v>162</v>
      </c>
      <c r="J15" s="87">
        <f>+J13+J14</f>
        <v>0</v>
      </c>
      <c r="K15" s="12"/>
      <c r="L15" s="12"/>
      <c r="M15" s="12"/>
      <c r="N15" s="12"/>
      <c r="O15" s="12"/>
    </row>
    <row r="16" spans="2:15" ht="15" customHeight="1">
      <c r="B16" s="50" t="s">
        <v>106</v>
      </c>
      <c r="C16" s="136"/>
      <c r="D16" s="128"/>
      <c r="E16" s="129"/>
      <c r="F16" s="67" t="s">
        <v>183</v>
      </c>
      <c r="G16" s="43"/>
      <c r="H16" s="18"/>
      <c r="I16" s="12"/>
      <c r="J16" s="12"/>
      <c r="K16" s="12"/>
      <c r="L16" s="12"/>
      <c r="M16" s="12"/>
      <c r="N16" s="12"/>
      <c r="O16" s="12"/>
    </row>
    <row r="17" spans="1:84" ht="15" customHeight="1" thickBot="1">
      <c r="B17" s="19"/>
      <c r="C17" s="20"/>
      <c r="D17" s="20"/>
      <c r="E17" s="20"/>
      <c r="F17" s="20"/>
      <c r="G17" s="20"/>
      <c r="H17" s="21"/>
      <c r="I17" s="12"/>
      <c r="J17" s="12"/>
      <c r="K17" s="12"/>
      <c r="L17" s="12"/>
      <c r="M17" s="12"/>
      <c r="N17" s="12"/>
      <c r="O17" s="12"/>
    </row>
    <row r="18" spans="1:84" ht="15" customHeight="1" thickBot="1">
      <c r="BQ18">
        <v>10002</v>
      </c>
    </row>
    <row r="19" spans="1:84" ht="15" customHeight="1" thickBot="1">
      <c r="A19" s="98"/>
      <c r="B19" s="133" t="s">
        <v>146</v>
      </c>
      <c r="C19" s="134"/>
      <c r="D19" s="134"/>
      <c r="E19" s="135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4"/>
      <c r="Q19" s="14"/>
      <c r="R19" s="14"/>
      <c r="S19" s="14"/>
      <c r="T19" s="14"/>
      <c r="U19" s="14"/>
      <c r="V19" s="40" t="str">
        <f t="shared" ref="V19:AX19" si="0">IFERROR(CHOOSE(WEEKDAY(DATEVALUE(CONCATENATE(V20, "/",$C$11, "/",$C$12)),2),"Lu","Ma","Mi","Ju","Vi","Sa","Do"),"")</f>
        <v/>
      </c>
      <c r="W19" s="40" t="str">
        <f t="shared" si="0"/>
        <v/>
      </c>
      <c r="X19" s="40" t="str">
        <f t="shared" si="0"/>
        <v/>
      </c>
      <c r="Y19" s="40" t="str">
        <f t="shared" si="0"/>
        <v/>
      </c>
      <c r="Z19" s="40" t="str">
        <f t="shared" si="0"/>
        <v/>
      </c>
      <c r="AA19" s="40" t="str">
        <f t="shared" si="0"/>
        <v/>
      </c>
      <c r="AB19" s="40" t="str">
        <f t="shared" si="0"/>
        <v/>
      </c>
      <c r="AC19" s="40" t="str">
        <f t="shared" si="0"/>
        <v/>
      </c>
      <c r="AD19" s="40" t="str">
        <f t="shared" si="0"/>
        <v/>
      </c>
      <c r="AE19" s="40" t="str">
        <f t="shared" si="0"/>
        <v/>
      </c>
      <c r="AF19" s="40" t="str">
        <f t="shared" si="0"/>
        <v/>
      </c>
      <c r="AG19" s="40" t="str">
        <f t="shared" si="0"/>
        <v/>
      </c>
      <c r="AH19" s="40" t="str">
        <f t="shared" si="0"/>
        <v/>
      </c>
      <c r="AI19" s="40" t="str">
        <f t="shared" si="0"/>
        <v/>
      </c>
      <c r="AJ19" s="40" t="str">
        <f t="shared" si="0"/>
        <v/>
      </c>
      <c r="AK19" s="40" t="str">
        <f t="shared" si="0"/>
        <v/>
      </c>
      <c r="AL19" s="40" t="str">
        <f t="shared" si="0"/>
        <v/>
      </c>
      <c r="AM19" s="40" t="str">
        <f t="shared" si="0"/>
        <v/>
      </c>
      <c r="AN19" s="40" t="str">
        <f t="shared" si="0"/>
        <v/>
      </c>
      <c r="AO19" s="40" t="str">
        <f t="shared" si="0"/>
        <v/>
      </c>
      <c r="AP19" s="40" t="str">
        <f t="shared" si="0"/>
        <v/>
      </c>
      <c r="AQ19" s="40" t="str">
        <f t="shared" si="0"/>
        <v/>
      </c>
      <c r="AR19" s="40" t="str">
        <f t="shared" si="0"/>
        <v/>
      </c>
      <c r="AS19" s="40" t="str">
        <f t="shared" si="0"/>
        <v/>
      </c>
      <c r="AT19" s="40" t="str">
        <f t="shared" si="0"/>
        <v/>
      </c>
      <c r="AU19" s="40" t="str">
        <f t="shared" si="0"/>
        <v/>
      </c>
      <c r="AV19" s="40" t="str">
        <f t="shared" si="0"/>
        <v/>
      </c>
      <c r="AW19" s="40" t="str">
        <f t="shared" si="0"/>
        <v/>
      </c>
      <c r="AX19" s="40" t="str">
        <f t="shared" si="0"/>
        <v/>
      </c>
      <c r="AY19" s="40" t="str">
        <f>IFERROR(CHOOSE(WEEKDAY(DATEVALUE(CONCATENATE(AY20, "/",$C$11, "/",$C$12)),2),"Lu","Ma","Mi","Ju","Vi","Sa","Do"),"")</f>
        <v/>
      </c>
      <c r="AZ19" s="40" t="str">
        <f>IFERROR(CHOOSE(WEEKDAY(DATEVALUE(CONCATENATE(AZ20, "/",$C$11, "/",$C$12)),2),"Lu","Ma","Mi","Ju","Vi","Sa","Do"),"")</f>
        <v/>
      </c>
      <c r="BA19" s="12"/>
      <c r="BB19" s="12"/>
      <c r="BS19" s="115"/>
      <c r="BT19" s="115"/>
      <c r="BU19" s="115"/>
      <c r="BV19" s="115"/>
      <c r="BW19" s="115"/>
      <c r="BX19" s="115"/>
      <c r="BY19" s="115"/>
      <c r="CA19" s="116" t="s">
        <v>173</v>
      </c>
      <c r="CB19" s="116"/>
    </row>
    <row r="20" spans="1:84" ht="15" customHeight="1">
      <c r="A20" s="98"/>
      <c r="B20" s="29" t="s">
        <v>130</v>
      </c>
      <c r="C20" s="38" t="s">
        <v>109</v>
      </c>
      <c r="D20" s="38" t="s">
        <v>167</v>
      </c>
      <c r="E20" s="38" t="s">
        <v>168</v>
      </c>
      <c r="F20" s="38" t="s">
        <v>133</v>
      </c>
      <c r="G20" s="131" t="s">
        <v>131</v>
      </c>
      <c r="H20" s="132"/>
      <c r="I20" s="131" t="s">
        <v>132</v>
      </c>
      <c r="J20" s="132"/>
      <c r="K20" s="38" t="s">
        <v>113</v>
      </c>
      <c r="L20" s="38" t="s">
        <v>134</v>
      </c>
      <c r="M20" s="30" t="s">
        <v>139</v>
      </c>
      <c r="N20" s="38" t="s">
        <v>135</v>
      </c>
      <c r="O20" s="30" t="s">
        <v>140</v>
      </c>
      <c r="P20" s="38" t="s">
        <v>136</v>
      </c>
      <c r="Q20" s="30" t="s">
        <v>141</v>
      </c>
      <c r="R20" s="38" t="s">
        <v>137</v>
      </c>
      <c r="S20" s="30" t="s">
        <v>142</v>
      </c>
      <c r="T20" s="38" t="s">
        <v>138</v>
      </c>
      <c r="U20" s="30" t="s">
        <v>143</v>
      </c>
      <c r="V20" s="32">
        <v>1</v>
      </c>
      <c r="W20" s="32">
        <v>2</v>
      </c>
      <c r="X20" s="32">
        <v>3</v>
      </c>
      <c r="Y20" s="32">
        <v>4</v>
      </c>
      <c r="Z20" s="32">
        <v>5</v>
      </c>
      <c r="AA20" s="32">
        <v>6</v>
      </c>
      <c r="AB20" s="32">
        <v>7</v>
      </c>
      <c r="AC20" s="32">
        <v>8</v>
      </c>
      <c r="AD20" s="32">
        <v>9</v>
      </c>
      <c r="AE20" s="32">
        <v>10</v>
      </c>
      <c r="AF20" s="32">
        <v>11</v>
      </c>
      <c r="AG20" s="32">
        <v>12</v>
      </c>
      <c r="AH20" s="32">
        <v>13</v>
      </c>
      <c r="AI20" s="32">
        <v>14</v>
      </c>
      <c r="AJ20" s="32">
        <v>15</v>
      </c>
      <c r="AK20" s="32">
        <v>16</v>
      </c>
      <c r="AL20" s="32">
        <v>17</v>
      </c>
      <c r="AM20" s="32">
        <v>18</v>
      </c>
      <c r="AN20" s="32">
        <v>19</v>
      </c>
      <c r="AO20" s="32">
        <v>20</v>
      </c>
      <c r="AP20" s="32">
        <v>21</v>
      </c>
      <c r="AQ20" s="32">
        <v>22</v>
      </c>
      <c r="AR20" s="32">
        <v>23</v>
      </c>
      <c r="AS20" s="32">
        <v>24</v>
      </c>
      <c r="AT20" s="32">
        <v>25</v>
      </c>
      <c r="AU20" s="32">
        <v>26</v>
      </c>
      <c r="AV20" s="32">
        <v>27</v>
      </c>
      <c r="AW20" s="32">
        <v>28</v>
      </c>
      <c r="AX20" s="32">
        <v>29</v>
      </c>
      <c r="AY20" s="32">
        <v>30</v>
      </c>
      <c r="AZ20" s="34">
        <v>31</v>
      </c>
      <c r="BA20" s="39" t="s">
        <v>144</v>
      </c>
      <c r="BB20" s="31" t="s">
        <v>165</v>
      </c>
      <c r="BC20" s="28" t="s">
        <v>109</v>
      </c>
      <c r="BD20" s="28" t="s">
        <v>147</v>
      </c>
      <c r="BE20" s="22" t="s">
        <v>148</v>
      </c>
      <c r="BF20" s="22" t="s">
        <v>153</v>
      </c>
      <c r="BG20" s="22" t="s">
        <v>149</v>
      </c>
      <c r="BH20" s="24" t="s">
        <v>153</v>
      </c>
      <c r="BI20" s="22" t="s">
        <v>150</v>
      </c>
      <c r="BJ20" s="22" t="s">
        <v>153</v>
      </c>
      <c r="BK20" s="22" t="s">
        <v>151</v>
      </c>
      <c r="BL20" s="22" t="s">
        <v>153</v>
      </c>
      <c r="BM20" s="22" t="s">
        <v>152</v>
      </c>
      <c r="BN20" s="22" t="s">
        <v>153</v>
      </c>
      <c r="BO20" s="22" t="s">
        <v>154</v>
      </c>
      <c r="BP20" s="22" t="s">
        <v>155</v>
      </c>
      <c r="BQ20" s="22" t="s">
        <v>156</v>
      </c>
      <c r="BS20" s="68" t="s">
        <v>174</v>
      </c>
      <c r="BT20" s="68" t="s">
        <v>175</v>
      </c>
      <c r="BU20" s="68" t="s">
        <v>176</v>
      </c>
      <c r="BV20" s="68" t="s">
        <v>177</v>
      </c>
      <c r="BW20" s="68" t="s">
        <v>178</v>
      </c>
      <c r="BX20" s="68" t="s">
        <v>179</v>
      </c>
      <c r="BY20" s="68" t="s">
        <v>180</v>
      </c>
      <c r="CA20" s="69" t="s">
        <v>181</v>
      </c>
      <c r="CB20" s="69" t="s">
        <v>153</v>
      </c>
      <c r="CD20" s="88" t="s">
        <v>188</v>
      </c>
      <c r="CE20" s="88" t="s">
        <v>165</v>
      </c>
    </row>
    <row r="21" spans="1:84" ht="15" customHeight="1">
      <c r="A21" s="98"/>
      <c r="B21" s="26"/>
      <c r="C21" s="13" t="str">
        <f>IF(B21="","",VLOOKUP(BC21,Proveedor!$B$3:$C$2036,2,0))</f>
        <v/>
      </c>
      <c r="D21" s="95"/>
      <c r="E21" s="96"/>
      <c r="F21" s="59"/>
      <c r="G21" s="113" cm="1">
        <f t="array" ref="G21">INDEX(Programas!$F$3:$F$2000,MATCH(1,(Programas!$C$3:$C$2000=D21)*(Programas!$D$3:$D$2000=Auxiliares!$B2),0))</f>
        <v>0</v>
      </c>
      <c r="H21" s="114"/>
      <c r="I21" s="113" cm="1">
        <f t="array" ref="I21">INDEX(Programas!$E$3:$E$2000,MATCH(1,(Programas!$C$3:$C$2000=D21)*(Programas!$D$3:$D$2000=Auxiliares!$B2),0))</f>
        <v>0</v>
      </c>
      <c r="J21" s="114"/>
      <c r="K21" s="13"/>
      <c r="L21" s="63"/>
      <c r="M21" s="43"/>
      <c r="N21" s="43"/>
      <c r="O21" s="43"/>
      <c r="P21" s="43"/>
      <c r="Q21" s="43"/>
      <c r="R21" s="43"/>
      <c r="S21" s="43"/>
      <c r="T21" s="43"/>
      <c r="U21" s="43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57">
        <f>SUM(V21:AZ21)</f>
        <v>0</v>
      </c>
      <c r="BB21" s="41">
        <f>+BQ21</f>
        <v>0</v>
      </c>
      <c r="BC21" s="12">
        <f>IFERROR(VLOOKUP(Input!B21,Medio!$A$3:$D$1552,4,0),0)</f>
        <v>0</v>
      </c>
      <c r="BD21">
        <f t="shared" ref="BD21:BD52" si="1">+BA21*G21*F21</f>
        <v>0</v>
      </c>
      <c r="BE21">
        <f>IFERROR(VLOOKUP(L21,'Tipo de Descuento'!$B$3:$C$8,2,0),0)</f>
        <v>0</v>
      </c>
      <c r="BF21">
        <f t="shared" ref="BF21" si="2">IF(OR(BE21=2,BE21=3),M21,0)</f>
        <v>0</v>
      </c>
      <c r="BG21">
        <f>IFERROR(VLOOKUP(N21,'Tipo de Descuento'!$B$3:$C$8,2,0),0)</f>
        <v>0</v>
      </c>
      <c r="BH21">
        <f t="shared" ref="BH21" si="3">IF(OR(BG21=2,BG21=3),O21,0)</f>
        <v>0</v>
      </c>
      <c r="BI21">
        <f>IFERROR(VLOOKUP(P21,'Tipo de Descuento'!$B$3:$C$8,2,0),0)</f>
        <v>0</v>
      </c>
      <c r="BJ21">
        <f t="shared" ref="BJ21" si="4">IF(OR(BI21=2,BI21=3),Q21,0)</f>
        <v>0</v>
      </c>
      <c r="BK21">
        <f>IFERROR(VLOOKUP(R21,'Tipo de Descuento'!$B$3:$C$8,2,0),0)</f>
        <v>0</v>
      </c>
      <c r="BL21">
        <f t="shared" ref="BL21" si="5">IF(OR(BK21=2,BK21=3),S21,0)</f>
        <v>0</v>
      </c>
      <c r="BM21">
        <f>IFERROR(VLOOKUP(T21,'Tipo de Descuento'!$B$3:$C$8,2,0),0)</f>
        <v>0</v>
      </c>
      <c r="BN21">
        <f t="shared" ref="BN21" si="6">IF(OR(BM21=2,BM21=3),U21,0)</f>
        <v>0</v>
      </c>
      <c r="BO21">
        <f t="shared" ref="BO21" si="7">+BF21+BH21+BJ21+BL21+BN21</f>
        <v>0</v>
      </c>
      <c r="BP21">
        <f t="shared" ref="BP21" si="8">+BD21*BO21/100</f>
        <v>0</v>
      </c>
      <c r="BQ21">
        <f t="shared" ref="BQ21" si="9">+BD21-BP21</f>
        <v>0</v>
      </c>
      <c r="BS21" s="70">
        <f t="shared" ref="BS21:BS52" si="10">+BA21*F21*I21</f>
        <v>0</v>
      </c>
      <c r="BT21" s="71">
        <f>+(BS21*M21/100)</f>
        <v>0</v>
      </c>
      <c r="BU21" s="71">
        <f>+(BS21-BT21)*O21/100</f>
        <v>0</v>
      </c>
      <c r="BV21" s="71">
        <f>+(BS21-BT21-BU21)*Q21/100</f>
        <v>0</v>
      </c>
      <c r="BW21" s="71">
        <f>+(BS21-BT21-BU21-BV21)*S21/100</f>
        <v>0</v>
      </c>
      <c r="BX21" s="71">
        <f>+(BS21-BT21-BU21-BV21-BW21)*U21/100</f>
        <v>0</v>
      </c>
      <c r="BY21" s="72">
        <f>+BS21-SUM(BT21:BX21)</f>
        <v>0</v>
      </c>
      <c r="CA21" s="73">
        <f>+BB21-BY21</f>
        <v>0</v>
      </c>
      <c r="CB21" s="74"/>
      <c r="CD21" s="13">
        <f t="shared" ref="CD21:CD52" si="11">+B21</f>
        <v>0</v>
      </c>
      <c r="CE21" s="89">
        <f>+BB21</f>
        <v>0</v>
      </c>
      <c r="CF21" cm="1">
        <f t="array" ref="CF21:CF2018">_xlfn._xlws.FILTER(Programas!$C$3:$C$2000,Programas!$D$3:$D$2000=$A$21)</f>
        <v>0</v>
      </c>
    </row>
    <row r="22" spans="1:84" ht="15.75" customHeight="1">
      <c r="A22" s="98"/>
      <c r="B22" s="64"/>
      <c r="C22" s="13" t="str">
        <f>IF(B22="","",VLOOKUP(BC22,Proveedor!$B$3:$C$2036,2,0))</f>
        <v/>
      </c>
      <c r="D22" s="95"/>
      <c r="E22" s="84"/>
      <c r="F22" s="59"/>
      <c r="G22" s="113" cm="1">
        <f t="array" ref="G22">INDEX(Programas!$F$3:$F$2000,MATCH(1,(Programas!$C$3:$C$2000=D22)*(Programas!$D$3:$D$2000=Auxiliares!$B3),0))</f>
        <v>0</v>
      </c>
      <c r="H22" s="114"/>
      <c r="I22" s="113" cm="1">
        <f t="array" ref="I22">INDEX(Programas!$E$3:$E$2000,MATCH(1,(Programas!$C$3:$C$2000=D22)*(Programas!$D$3:$D$2000=Auxiliares!$B3),0))</f>
        <v>0</v>
      </c>
      <c r="J22" s="114"/>
      <c r="K22" s="13"/>
      <c r="L22" s="63"/>
      <c r="M22" s="43"/>
      <c r="N22" s="43"/>
      <c r="O22" s="43"/>
      <c r="P22" s="43"/>
      <c r="Q22" s="43"/>
      <c r="R22" s="63"/>
      <c r="S22" s="43"/>
      <c r="T22" s="43"/>
      <c r="U22" s="43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35"/>
      <c r="BA22" s="57">
        <f t="shared" ref="BA22:BA150" si="12">SUM(V22:AZ22)</f>
        <v>0</v>
      </c>
      <c r="BB22" s="41">
        <f t="shared" ref="BB22:BB150" si="13">+BQ22</f>
        <v>0</v>
      </c>
      <c r="BC22" s="12">
        <f>IFERROR(VLOOKUP(Input!B22,Medio!$A$3:$D$1552,4,0),0)</f>
        <v>0</v>
      </c>
      <c r="BD22">
        <f t="shared" si="1"/>
        <v>0</v>
      </c>
      <c r="BE22">
        <f>IFERROR(VLOOKUP(L22,'Tipo de Descuento'!$B$3:$C$8,2,0),0)</f>
        <v>0</v>
      </c>
      <c r="BF22">
        <f t="shared" ref="BF22:BF150" si="14">IF(OR(BE22=2,BE22=3),M22,0)</f>
        <v>0</v>
      </c>
      <c r="BG22">
        <f>IFERROR(VLOOKUP(N22,'Tipo de Descuento'!$B$3:$C$8,2,0),0)</f>
        <v>0</v>
      </c>
      <c r="BH22">
        <f t="shared" ref="BH22:BH150" si="15">IF(OR(BG22=2,BG22=3),O22,0)</f>
        <v>0</v>
      </c>
      <c r="BI22">
        <f>IFERROR(VLOOKUP(P22,'Tipo de Descuento'!$B$3:$C$8,2,0),0)</f>
        <v>0</v>
      </c>
      <c r="BJ22">
        <f t="shared" ref="BJ22:BJ150" si="16">IF(OR(BI22=2,BI22=3),Q22,0)</f>
        <v>0</v>
      </c>
      <c r="BK22">
        <f>IFERROR(VLOOKUP(R22,'Tipo de Descuento'!$B$3:$C$8,2,0),0)</f>
        <v>0</v>
      </c>
      <c r="BL22">
        <f t="shared" ref="BL22:BL150" si="17">IF(OR(BK22=2,BK22=3),S22,0)</f>
        <v>0</v>
      </c>
      <c r="BM22">
        <f>IFERROR(VLOOKUP(T22,'Tipo de Descuento'!$B$3:$C$8,2,0),0)</f>
        <v>0</v>
      </c>
      <c r="BN22">
        <f t="shared" ref="BN22:BN150" si="18">IF(OR(BM22=2,BM22=3),U22,0)</f>
        <v>0</v>
      </c>
      <c r="BO22">
        <f t="shared" ref="BO22:BO150" si="19">+BF22+BH22+BJ22+BL22+BN22</f>
        <v>0</v>
      </c>
      <c r="BP22">
        <f t="shared" ref="BP22:BP150" si="20">+BD22*BO22/100</f>
        <v>0</v>
      </c>
      <c r="BQ22">
        <f t="shared" ref="BQ22:BQ150" si="21">+BD22-BP22</f>
        <v>0</v>
      </c>
      <c r="BS22" s="70">
        <f t="shared" si="10"/>
        <v>0</v>
      </c>
      <c r="BT22" s="71">
        <f t="shared" ref="BT22:BT150" si="22">+(BS22*M22/100)</f>
        <v>0</v>
      </c>
      <c r="BU22" s="71">
        <f t="shared" ref="BU22:BU150" si="23">+(BS22-BT22)*O22/100</f>
        <v>0</v>
      </c>
      <c r="BV22" s="71">
        <f t="shared" ref="BV22:BV150" si="24">+(BS22-BT22-BU22)*Q22/100</f>
        <v>0</v>
      </c>
      <c r="BW22" s="71">
        <f t="shared" ref="BW22:BW150" si="25">+(BS22-BT22-BU22-BV22)*S22/100</f>
        <v>0</v>
      </c>
      <c r="BX22" s="71">
        <f t="shared" ref="BX22:BX150" si="26">+(BS22-BT22-BU22-BV22-BW22)*U22/100</f>
        <v>0</v>
      </c>
      <c r="BY22" s="72">
        <f t="shared" ref="BY22:BY150" si="27">+BS22-SUM(BT22:BX22)</f>
        <v>0</v>
      </c>
      <c r="CA22" s="73">
        <f t="shared" ref="CA22:CA150" si="28">+BB22-BY22</f>
        <v>0</v>
      </c>
      <c r="CB22" s="74"/>
      <c r="CD22" s="13">
        <f t="shared" si="11"/>
        <v>0</v>
      </c>
      <c r="CE22" s="89">
        <f t="shared" ref="CE22:CE85" si="29">+BB22</f>
        <v>0</v>
      </c>
      <c r="CF22">
        <v>0</v>
      </c>
    </row>
    <row r="23" spans="1:84" ht="15.75" customHeight="1">
      <c r="A23" s="98"/>
      <c r="B23" s="64"/>
      <c r="C23" s="13" t="str">
        <f>IF(B23="","",VLOOKUP(BC23,Proveedor!$B$3:$C$2036,2,0))</f>
        <v/>
      </c>
      <c r="D23" s="95"/>
      <c r="E23" s="84"/>
      <c r="F23" s="59"/>
      <c r="G23" s="113" cm="1">
        <f t="array" ref="G23">INDEX(Programas!$F$3:$F$2000,MATCH(1,(Programas!$C$3:$C$2000=D23)*(Programas!$D$3:$D$2000=Auxiliares!$B4),0))</f>
        <v>0</v>
      </c>
      <c r="H23" s="114"/>
      <c r="I23" s="113" cm="1">
        <f t="array" ref="I23">INDEX(Programas!$E$3:$E$2000,MATCH(1,(Programas!$C$3:$C$2000=D23)*(Programas!$D$3:$D$2000=Auxiliares!$B4),0))</f>
        <v>0</v>
      </c>
      <c r="J23" s="114"/>
      <c r="K23" s="13"/>
      <c r="L23" s="63"/>
      <c r="M23" s="43"/>
      <c r="N23" s="43"/>
      <c r="O23" s="43"/>
      <c r="P23" s="43"/>
      <c r="Q23" s="43"/>
      <c r="R23" s="63"/>
      <c r="S23" s="43"/>
      <c r="T23" s="43"/>
      <c r="U23" s="43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35"/>
      <c r="BA23" s="57">
        <f t="shared" ref="BA23:BA52" si="30">SUM(V23:AZ23)</f>
        <v>0</v>
      </c>
      <c r="BB23" s="41">
        <f t="shared" ref="BB23:BB52" si="31">+BQ23</f>
        <v>0</v>
      </c>
      <c r="BC23" s="12">
        <f>IFERROR(VLOOKUP(Input!B23,Medio!$A$3:$D$1552,4,0),0)</f>
        <v>0</v>
      </c>
      <c r="BD23">
        <f t="shared" si="1"/>
        <v>0</v>
      </c>
      <c r="BE23">
        <f>IFERROR(VLOOKUP(L23,'Tipo de Descuento'!$B$3:$C$8,2,0),0)</f>
        <v>0</v>
      </c>
      <c r="BF23">
        <f t="shared" ref="BF23:BF52" si="32">IF(OR(BE23=2,BE23=3),M23,0)</f>
        <v>0</v>
      </c>
      <c r="BG23">
        <f>IFERROR(VLOOKUP(N23,'Tipo de Descuento'!$B$3:$C$8,2,0),0)</f>
        <v>0</v>
      </c>
      <c r="BH23">
        <f t="shared" ref="BH23:BH52" si="33">IF(OR(BG23=2,BG23=3),O23,0)</f>
        <v>0</v>
      </c>
      <c r="BI23">
        <f>IFERROR(VLOOKUP(P23,'Tipo de Descuento'!$B$3:$C$8,2,0),0)</f>
        <v>0</v>
      </c>
      <c r="BJ23">
        <f t="shared" ref="BJ23:BJ52" si="34">IF(OR(BI23=2,BI23=3),Q23,0)</f>
        <v>0</v>
      </c>
      <c r="BK23">
        <f>IFERROR(VLOOKUP(R23,'Tipo de Descuento'!$B$3:$C$8,2,0),0)</f>
        <v>0</v>
      </c>
      <c r="BL23">
        <f t="shared" ref="BL23:BL52" si="35">IF(OR(BK23=2,BK23=3),S23,0)</f>
        <v>0</v>
      </c>
      <c r="BM23">
        <f>IFERROR(VLOOKUP(T23,'Tipo de Descuento'!$B$3:$C$8,2,0),0)</f>
        <v>0</v>
      </c>
      <c r="BN23">
        <f t="shared" ref="BN23:BN52" si="36">IF(OR(BM23=2,BM23=3),U23,0)</f>
        <v>0</v>
      </c>
      <c r="BO23">
        <f t="shared" ref="BO23:BO52" si="37">+BF23+BH23+BJ23+BL23+BN23</f>
        <v>0</v>
      </c>
      <c r="BP23">
        <f t="shared" ref="BP23:BP52" si="38">+BD23*BO23/100</f>
        <v>0</v>
      </c>
      <c r="BQ23">
        <f t="shared" ref="BQ23:BQ52" si="39">+BD23-BP23</f>
        <v>0</v>
      </c>
      <c r="BS23" s="70">
        <f t="shared" si="10"/>
        <v>0</v>
      </c>
      <c r="BT23" s="71">
        <f t="shared" ref="BT23:BT52" si="40">+(BS23*M23/100)</f>
        <v>0</v>
      </c>
      <c r="BU23" s="71">
        <f t="shared" ref="BU23:BU52" si="41">+(BS23-BT23)*O23/100</f>
        <v>0</v>
      </c>
      <c r="BV23" s="71">
        <f t="shared" ref="BV23:BV52" si="42">+(BS23-BT23-BU23)*Q23/100</f>
        <v>0</v>
      </c>
      <c r="BW23" s="71">
        <f t="shared" ref="BW23:BW52" si="43">+(BS23-BT23-BU23-BV23)*S23/100</f>
        <v>0</v>
      </c>
      <c r="BX23" s="71">
        <f t="shared" ref="BX23:BX52" si="44">+(BS23-BT23-BU23-BV23-BW23)*U23/100</f>
        <v>0</v>
      </c>
      <c r="BY23" s="72">
        <f t="shared" ref="BY23:BY52" si="45">+BS23-SUM(BT23:BX23)</f>
        <v>0</v>
      </c>
      <c r="CA23" s="73">
        <f t="shared" ref="CA23:CA52" si="46">+BB23-BY23</f>
        <v>0</v>
      </c>
      <c r="CB23" s="74"/>
      <c r="CD23" s="13">
        <f t="shared" si="11"/>
        <v>0</v>
      </c>
      <c r="CE23" s="89">
        <f t="shared" si="29"/>
        <v>0</v>
      </c>
      <c r="CF23">
        <v>0</v>
      </c>
    </row>
    <row r="24" spans="1:84" ht="15.75" customHeight="1">
      <c r="A24" s="98"/>
      <c r="B24" s="64"/>
      <c r="C24" s="13" t="str">
        <f>IF(B24="","",VLOOKUP(BC24,Proveedor!$B$3:$C$2036,2,0))</f>
        <v/>
      </c>
      <c r="D24" s="95"/>
      <c r="E24" s="84"/>
      <c r="F24" s="59"/>
      <c r="G24" s="113" cm="1">
        <f t="array" ref="G24">INDEX(Programas!$F$3:$F$2000,MATCH(1,(Programas!$C$3:$C$2000=D24)*(Programas!$D$3:$D$2000=Auxiliares!$B5),0))</f>
        <v>0</v>
      </c>
      <c r="H24" s="114"/>
      <c r="I24" s="113" cm="1">
        <f t="array" ref="I24">INDEX(Programas!$E$3:$E$2000,MATCH(1,(Programas!$C$3:$C$2000=D24)*(Programas!$D$3:$D$2000=Auxiliares!$B5),0))</f>
        <v>0</v>
      </c>
      <c r="J24" s="114"/>
      <c r="K24" s="13"/>
      <c r="L24" s="63"/>
      <c r="M24" s="43"/>
      <c r="N24" s="43"/>
      <c r="O24" s="43"/>
      <c r="P24" s="43"/>
      <c r="Q24" s="43"/>
      <c r="R24" s="63"/>
      <c r="S24" s="43"/>
      <c r="T24" s="43"/>
      <c r="U24" s="43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35"/>
      <c r="BA24" s="57">
        <f t="shared" si="30"/>
        <v>0</v>
      </c>
      <c r="BB24" s="41">
        <f t="shared" si="31"/>
        <v>0</v>
      </c>
      <c r="BC24" s="12">
        <f>IFERROR(VLOOKUP(Input!B24,Medio!$A$3:$D$1552,4,0),0)</f>
        <v>0</v>
      </c>
      <c r="BD24">
        <f t="shared" si="1"/>
        <v>0</v>
      </c>
      <c r="BE24">
        <f>IFERROR(VLOOKUP(L24,'Tipo de Descuento'!$B$3:$C$8,2,0),0)</f>
        <v>0</v>
      </c>
      <c r="BF24">
        <f t="shared" si="32"/>
        <v>0</v>
      </c>
      <c r="BG24">
        <f>IFERROR(VLOOKUP(N24,'Tipo de Descuento'!$B$3:$C$8,2,0),0)</f>
        <v>0</v>
      </c>
      <c r="BH24">
        <f t="shared" si="33"/>
        <v>0</v>
      </c>
      <c r="BI24">
        <f>IFERROR(VLOOKUP(P24,'Tipo de Descuento'!$B$3:$C$8,2,0),0)</f>
        <v>0</v>
      </c>
      <c r="BJ24">
        <f t="shared" si="34"/>
        <v>0</v>
      </c>
      <c r="BK24">
        <f>IFERROR(VLOOKUP(R24,'Tipo de Descuento'!$B$3:$C$8,2,0),0)</f>
        <v>0</v>
      </c>
      <c r="BL24">
        <f t="shared" si="35"/>
        <v>0</v>
      </c>
      <c r="BM24">
        <f>IFERROR(VLOOKUP(T24,'Tipo de Descuento'!$B$3:$C$8,2,0),0)</f>
        <v>0</v>
      </c>
      <c r="BN24">
        <f t="shared" si="36"/>
        <v>0</v>
      </c>
      <c r="BO24">
        <f t="shared" si="37"/>
        <v>0</v>
      </c>
      <c r="BP24">
        <f t="shared" si="38"/>
        <v>0</v>
      </c>
      <c r="BQ24">
        <f t="shared" si="39"/>
        <v>0</v>
      </c>
      <c r="BS24" s="70">
        <f t="shared" si="10"/>
        <v>0</v>
      </c>
      <c r="BT24" s="71">
        <f t="shared" si="40"/>
        <v>0</v>
      </c>
      <c r="BU24" s="71">
        <f t="shared" si="41"/>
        <v>0</v>
      </c>
      <c r="BV24" s="71">
        <f t="shared" si="42"/>
        <v>0</v>
      </c>
      <c r="BW24" s="71">
        <f t="shared" si="43"/>
        <v>0</v>
      </c>
      <c r="BX24" s="71">
        <f t="shared" si="44"/>
        <v>0</v>
      </c>
      <c r="BY24" s="72">
        <f t="shared" si="45"/>
        <v>0</v>
      </c>
      <c r="CA24" s="73">
        <f t="shared" si="46"/>
        <v>0</v>
      </c>
      <c r="CB24" s="74"/>
      <c r="CD24" s="13">
        <f t="shared" si="11"/>
        <v>0</v>
      </c>
      <c r="CE24" s="89">
        <f t="shared" si="29"/>
        <v>0</v>
      </c>
      <c r="CF24">
        <v>0</v>
      </c>
    </row>
    <row r="25" spans="1:84" ht="15.75" customHeight="1">
      <c r="A25" s="98"/>
      <c r="B25" s="64"/>
      <c r="C25" s="13" t="str">
        <f>IF(B25="","",VLOOKUP(BC25,Proveedor!$B$3:$C$2036,2,0))</f>
        <v/>
      </c>
      <c r="D25" s="95"/>
      <c r="E25" s="84"/>
      <c r="F25" s="59"/>
      <c r="G25" s="113" cm="1">
        <f t="array" ref="G25">INDEX(Programas!$F$3:$F$2000,MATCH(1,(Programas!$C$3:$C$2000=D25)*(Programas!$D$3:$D$2000=Auxiliares!$B6),0))</f>
        <v>0</v>
      </c>
      <c r="H25" s="114"/>
      <c r="I25" s="113" cm="1">
        <f t="array" ref="I25">INDEX(Programas!$E$3:$E$2000,MATCH(1,(Programas!$C$3:$C$2000=D25)*(Programas!$D$3:$D$2000=Auxiliares!$B6),0))</f>
        <v>0</v>
      </c>
      <c r="J25" s="114"/>
      <c r="K25" s="13"/>
      <c r="L25" s="63"/>
      <c r="M25" s="43"/>
      <c r="N25" s="43"/>
      <c r="O25" s="43"/>
      <c r="P25" s="43"/>
      <c r="Q25" s="43"/>
      <c r="R25" s="63"/>
      <c r="S25" s="43"/>
      <c r="T25" s="43"/>
      <c r="U25" s="43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35"/>
      <c r="BA25" s="57">
        <f t="shared" si="30"/>
        <v>0</v>
      </c>
      <c r="BB25" s="41">
        <f t="shared" si="31"/>
        <v>0</v>
      </c>
      <c r="BC25" s="12">
        <f>IFERROR(VLOOKUP(Input!B25,Medio!$A$3:$D$1552,4,0),0)</f>
        <v>0</v>
      </c>
      <c r="BD25">
        <f t="shared" si="1"/>
        <v>0</v>
      </c>
      <c r="BE25">
        <f>IFERROR(VLOOKUP(L25,'Tipo de Descuento'!$B$3:$C$8,2,0),0)</f>
        <v>0</v>
      </c>
      <c r="BF25">
        <f t="shared" si="32"/>
        <v>0</v>
      </c>
      <c r="BG25">
        <f>IFERROR(VLOOKUP(N25,'Tipo de Descuento'!$B$3:$C$8,2,0),0)</f>
        <v>0</v>
      </c>
      <c r="BH25">
        <f t="shared" si="33"/>
        <v>0</v>
      </c>
      <c r="BI25">
        <f>IFERROR(VLOOKUP(P25,'Tipo de Descuento'!$B$3:$C$8,2,0),0)</f>
        <v>0</v>
      </c>
      <c r="BJ25">
        <f t="shared" si="34"/>
        <v>0</v>
      </c>
      <c r="BK25">
        <f>IFERROR(VLOOKUP(R25,'Tipo de Descuento'!$B$3:$C$8,2,0),0)</f>
        <v>0</v>
      </c>
      <c r="BL25">
        <f t="shared" si="35"/>
        <v>0</v>
      </c>
      <c r="BM25">
        <f>IFERROR(VLOOKUP(T25,'Tipo de Descuento'!$B$3:$C$8,2,0),0)</f>
        <v>0</v>
      </c>
      <c r="BN25">
        <f t="shared" si="36"/>
        <v>0</v>
      </c>
      <c r="BO25">
        <f t="shared" si="37"/>
        <v>0</v>
      </c>
      <c r="BP25">
        <f t="shared" si="38"/>
        <v>0</v>
      </c>
      <c r="BQ25">
        <f t="shared" si="39"/>
        <v>0</v>
      </c>
      <c r="BS25" s="70">
        <f t="shared" si="10"/>
        <v>0</v>
      </c>
      <c r="BT25" s="71">
        <f t="shared" si="40"/>
        <v>0</v>
      </c>
      <c r="BU25" s="71">
        <f t="shared" si="41"/>
        <v>0</v>
      </c>
      <c r="BV25" s="71">
        <f t="shared" si="42"/>
        <v>0</v>
      </c>
      <c r="BW25" s="71">
        <f t="shared" si="43"/>
        <v>0</v>
      </c>
      <c r="BX25" s="71">
        <f t="shared" si="44"/>
        <v>0</v>
      </c>
      <c r="BY25" s="72">
        <f t="shared" si="45"/>
        <v>0</v>
      </c>
      <c r="CA25" s="73">
        <f t="shared" si="46"/>
        <v>0</v>
      </c>
      <c r="CB25" s="74"/>
      <c r="CD25" s="13">
        <f t="shared" si="11"/>
        <v>0</v>
      </c>
      <c r="CE25" s="89">
        <f t="shared" si="29"/>
        <v>0</v>
      </c>
      <c r="CF25">
        <v>0</v>
      </c>
    </row>
    <row r="26" spans="1:84" ht="15.75" customHeight="1">
      <c r="A26" s="98"/>
      <c r="B26" s="64"/>
      <c r="C26" s="13" t="str">
        <f>IF(B26="","",VLOOKUP(BC26,Proveedor!$B$3:$C$2036,2,0))</f>
        <v/>
      </c>
      <c r="D26" s="95"/>
      <c r="E26" s="84"/>
      <c r="F26" s="59"/>
      <c r="G26" s="113" cm="1">
        <f t="array" ref="G26">INDEX(Programas!$F$3:$F$2000,MATCH(1,(Programas!$C$3:$C$2000=D26)*(Programas!$D$3:$D$2000=Auxiliares!$B7),0))</f>
        <v>0</v>
      </c>
      <c r="H26" s="114"/>
      <c r="I26" s="113" cm="1">
        <f t="array" ref="I26">INDEX(Programas!$E$3:$E$2000,MATCH(1,(Programas!$C$3:$C$2000=D26)*(Programas!$D$3:$D$2000=Auxiliares!$B7),0))</f>
        <v>0</v>
      </c>
      <c r="J26" s="114"/>
      <c r="K26" s="13"/>
      <c r="L26" s="63"/>
      <c r="M26" s="43"/>
      <c r="N26" s="43"/>
      <c r="O26" s="43"/>
      <c r="P26" s="43"/>
      <c r="Q26" s="43"/>
      <c r="R26" s="63"/>
      <c r="S26" s="43"/>
      <c r="T26" s="43"/>
      <c r="U26" s="43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35"/>
      <c r="BA26" s="57">
        <f t="shared" si="30"/>
        <v>0</v>
      </c>
      <c r="BB26" s="41">
        <f t="shared" si="31"/>
        <v>0</v>
      </c>
      <c r="BC26" s="12">
        <f>IFERROR(VLOOKUP(Input!B26,Medio!$A$3:$D$1552,4,0),0)</f>
        <v>0</v>
      </c>
      <c r="BD26">
        <f t="shared" si="1"/>
        <v>0</v>
      </c>
      <c r="BE26">
        <f>IFERROR(VLOOKUP(L26,'Tipo de Descuento'!$B$3:$C$8,2,0),0)</f>
        <v>0</v>
      </c>
      <c r="BF26">
        <f t="shared" si="32"/>
        <v>0</v>
      </c>
      <c r="BG26">
        <f>IFERROR(VLOOKUP(N26,'Tipo de Descuento'!$B$3:$C$8,2,0),0)</f>
        <v>0</v>
      </c>
      <c r="BH26">
        <f t="shared" si="33"/>
        <v>0</v>
      </c>
      <c r="BI26">
        <f>IFERROR(VLOOKUP(P26,'Tipo de Descuento'!$B$3:$C$8,2,0),0)</f>
        <v>0</v>
      </c>
      <c r="BJ26">
        <f t="shared" si="34"/>
        <v>0</v>
      </c>
      <c r="BK26">
        <f>IFERROR(VLOOKUP(R26,'Tipo de Descuento'!$B$3:$C$8,2,0),0)</f>
        <v>0</v>
      </c>
      <c r="BL26">
        <f t="shared" si="35"/>
        <v>0</v>
      </c>
      <c r="BM26">
        <f>IFERROR(VLOOKUP(T26,'Tipo de Descuento'!$B$3:$C$8,2,0),0)</f>
        <v>0</v>
      </c>
      <c r="BN26">
        <f t="shared" si="36"/>
        <v>0</v>
      </c>
      <c r="BO26">
        <f t="shared" si="37"/>
        <v>0</v>
      </c>
      <c r="BP26">
        <f t="shared" si="38"/>
        <v>0</v>
      </c>
      <c r="BQ26">
        <f t="shared" si="39"/>
        <v>0</v>
      </c>
      <c r="BS26" s="70">
        <f t="shared" si="10"/>
        <v>0</v>
      </c>
      <c r="BT26" s="71">
        <f t="shared" si="40"/>
        <v>0</v>
      </c>
      <c r="BU26" s="71">
        <f t="shared" si="41"/>
        <v>0</v>
      </c>
      <c r="BV26" s="71">
        <f t="shared" si="42"/>
        <v>0</v>
      </c>
      <c r="BW26" s="71">
        <f t="shared" si="43"/>
        <v>0</v>
      </c>
      <c r="BX26" s="71">
        <f t="shared" si="44"/>
        <v>0</v>
      </c>
      <c r="BY26" s="72">
        <f t="shared" si="45"/>
        <v>0</v>
      </c>
      <c r="CA26" s="73">
        <f t="shared" si="46"/>
        <v>0</v>
      </c>
      <c r="CB26" s="74"/>
      <c r="CD26" s="13">
        <f t="shared" si="11"/>
        <v>0</v>
      </c>
      <c r="CE26" s="89">
        <f t="shared" si="29"/>
        <v>0</v>
      </c>
      <c r="CF26">
        <v>0</v>
      </c>
    </row>
    <row r="27" spans="1:84" ht="15.75" customHeight="1">
      <c r="A27" s="98"/>
      <c r="B27" s="64"/>
      <c r="C27" s="13" t="str">
        <f>IF(B27="","",VLOOKUP(BC27,Proveedor!$B$3:$C$2036,2,0))</f>
        <v/>
      </c>
      <c r="D27" s="95"/>
      <c r="E27" s="84"/>
      <c r="F27" s="59"/>
      <c r="G27" s="113" cm="1">
        <f t="array" ref="G27">INDEX(Programas!$F$3:$F$2000,MATCH(1,(Programas!$C$3:$C$2000=D27)*(Programas!$D$3:$D$2000=Auxiliares!$B8),0))</f>
        <v>0</v>
      </c>
      <c r="H27" s="114"/>
      <c r="I27" s="113" cm="1">
        <f t="array" ref="I27">INDEX(Programas!$E$3:$E$2000,MATCH(1,(Programas!$C$3:$C$2000=D27)*(Programas!$D$3:$D$2000=Auxiliares!$B8),0))</f>
        <v>0</v>
      </c>
      <c r="J27" s="114"/>
      <c r="K27" s="13"/>
      <c r="L27" s="63"/>
      <c r="M27" s="43"/>
      <c r="N27" s="43"/>
      <c r="O27" s="43"/>
      <c r="P27" s="43"/>
      <c r="Q27" s="43"/>
      <c r="R27" s="63"/>
      <c r="S27" s="43"/>
      <c r="T27" s="43"/>
      <c r="U27" s="43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35"/>
      <c r="BA27" s="57">
        <f t="shared" si="30"/>
        <v>0</v>
      </c>
      <c r="BB27" s="41">
        <f t="shared" si="31"/>
        <v>0</v>
      </c>
      <c r="BC27" s="12">
        <f>IFERROR(VLOOKUP(Input!B27,Medio!$A$3:$D$1552,4,0),0)</f>
        <v>0</v>
      </c>
      <c r="BD27">
        <f t="shared" si="1"/>
        <v>0</v>
      </c>
      <c r="BE27">
        <f>IFERROR(VLOOKUP(L27,'Tipo de Descuento'!$B$3:$C$8,2,0),0)</f>
        <v>0</v>
      </c>
      <c r="BF27">
        <f t="shared" si="32"/>
        <v>0</v>
      </c>
      <c r="BG27">
        <f>IFERROR(VLOOKUP(N27,'Tipo de Descuento'!$B$3:$C$8,2,0),0)</f>
        <v>0</v>
      </c>
      <c r="BH27">
        <f t="shared" si="33"/>
        <v>0</v>
      </c>
      <c r="BI27">
        <f>IFERROR(VLOOKUP(P27,'Tipo de Descuento'!$B$3:$C$8,2,0),0)</f>
        <v>0</v>
      </c>
      <c r="BJ27">
        <f t="shared" si="34"/>
        <v>0</v>
      </c>
      <c r="BK27">
        <f>IFERROR(VLOOKUP(R27,'Tipo de Descuento'!$B$3:$C$8,2,0),0)</f>
        <v>0</v>
      </c>
      <c r="BL27">
        <f t="shared" si="35"/>
        <v>0</v>
      </c>
      <c r="BM27">
        <f>IFERROR(VLOOKUP(T27,'Tipo de Descuento'!$B$3:$C$8,2,0),0)</f>
        <v>0</v>
      </c>
      <c r="BN27">
        <f t="shared" si="36"/>
        <v>0</v>
      </c>
      <c r="BO27">
        <f t="shared" si="37"/>
        <v>0</v>
      </c>
      <c r="BP27">
        <f t="shared" si="38"/>
        <v>0</v>
      </c>
      <c r="BQ27">
        <f t="shared" si="39"/>
        <v>0</v>
      </c>
      <c r="BS27" s="70">
        <f t="shared" si="10"/>
        <v>0</v>
      </c>
      <c r="BT27" s="71">
        <f t="shared" si="40"/>
        <v>0</v>
      </c>
      <c r="BU27" s="71">
        <f t="shared" si="41"/>
        <v>0</v>
      </c>
      <c r="BV27" s="71">
        <f t="shared" si="42"/>
        <v>0</v>
      </c>
      <c r="BW27" s="71">
        <f t="shared" si="43"/>
        <v>0</v>
      </c>
      <c r="BX27" s="71">
        <f t="shared" si="44"/>
        <v>0</v>
      </c>
      <c r="BY27" s="72">
        <f t="shared" si="45"/>
        <v>0</v>
      </c>
      <c r="CA27" s="73">
        <f t="shared" si="46"/>
        <v>0</v>
      </c>
      <c r="CB27" s="74"/>
      <c r="CD27" s="13">
        <f t="shared" si="11"/>
        <v>0</v>
      </c>
      <c r="CE27" s="89">
        <f t="shared" si="29"/>
        <v>0</v>
      </c>
      <c r="CF27">
        <v>0</v>
      </c>
    </row>
    <row r="28" spans="1:84" ht="15.75" customHeight="1">
      <c r="A28" s="98"/>
      <c r="B28" s="64"/>
      <c r="C28" s="13" t="str">
        <f>IF(B28="","",VLOOKUP(BC28,Proveedor!$B$3:$C$2036,2,0))</f>
        <v/>
      </c>
      <c r="D28" s="95"/>
      <c r="E28" s="84"/>
      <c r="F28" s="59"/>
      <c r="G28" s="113" cm="1">
        <f t="array" ref="G28">INDEX(Programas!$F$3:$F$2000,MATCH(1,(Programas!$C$3:$C$2000=D28)*(Programas!$D$3:$D$2000=Auxiliares!$B9),0))</f>
        <v>0</v>
      </c>
      <c r="H28" s="114"/>
      <c r="I28" s="113" cm="1">
        <f t="array" ref="I28">INDEX(Programas!$E$3:$E$2000,MATCH(1,(Programas!$C$3:$C$2000=D28)*(Programas!$D$3:$D$2000=Auxiliares!$B9),0))</f>
        <v>0</v>
      </c>
      <c r="J28" s="114"/>
      <c r="K28" s="13"/>
      <c r="L28" s="63"/>
      <c r="M28" s="43"/>
      <c r="N28" s="43"/>
      <c r="O28" s="43"/>
      <c r="P28" s="43"/>
      <c r="Q28" s="43"/>
      <c r="R28" s="63"/>
      <c r="S28" s="43"/>
      <c r="T28" s="43"/>
      <c r="U28" s="43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35"/>
      <c r="BA28" s="57">
        <f t="shared" si="30"/>
        <v>0</v>
      </c>
      <c r="BB28" s="41">
        <f t="shared" si="31"/>
        <v>0</v>
      </c>
      <c r="BC28" s="12">
        <f>IFERROR(VLOOKUP(Input!B28,Medio!$A$3:$D$1552,4,0),0)</f>
        <v>0</v>
      </c>
      <c r="BD28">
        <f t="shared" si="1"/>
        <v>0</v>
      </c>
      <c r="BE28">
        <f>IFERROR(VLOOKUP(L28,'Tipo de Descuento'!$B$3:$C$8,2,0),0)</f>
        <v>0</v>
      </c>
      <c r="BF28">
        <f t="shared" si="32"/>
        <v>0</v>
      </c>
      <c r="BG28">
        <f>IFERROR(VLOOKUP(N28,'Tipo de Descuento'!$B$3:$C$8,2,0),0)</f>
        <v>0</v>
      </c>
      <c r="BH28">
        <f t="shared" si="33"/>
        <v>0</v>
      </c>
      <c r="BI28">
        <f>IFERROR(VLOOKUP(P28,'Tipo de Descuento'!$B$3:$C$8,2,0),0)</f>
        <v>0</v>
      </c>
      <c r="BJ28">
        <f t="shared" si="34"/>
        <v>0</v>
      </c>
      <c r="BK28">
        <f>IFERROR(VLOOKUP(R28,'Tipo de Descuento'!$B$3:$C$8,2,0),0)</f>
        <v>0</v>
      </c>
      <c r="BL28">
        <f t="shared" si="35"/>
        <v>0</v>
      </c>
      <c r="BM28">
        <f>IFERROR(VLOOKUP(T28,'Tipo de Descuento'!$B$3:$C$8,2,0),0)</f>
        <v>0</v>
      </c>
      <c r="BN28">
        <f t="shared" si="36"/>
        <v>0</v>
      </c>
      <c r="BO28">
        <f t="shared" si="37"/>
        <v>0</v>
      </c>
      <c r="BP28">
        <f t="shared" si="38"/>
        <v>0</v>
      </c>
      <c r="BQ28">
        <f t="shared" si="39"/>
        <v>0</v>
      </c>
      <c r="BS28" s="70">
        <f t="shared" si="10"/>
        <v>0</v>
      </c>
      <c r="BT28" s="71">
        <f t="shared" si="40"/>
        <v>0</v>
      </c>
      <c r="BU28" s="71">
        <f t="shared" si="41"/>
        <v>0</v>
      </c>
      <c r="BV28" s="71">
        <f t="shared" si="42"/>
        <v>0</v>
      </c>
      <c r="BW28" s="71">
        <f t="shared" si="43"/>
        <v>0</v>
      </c>
      <c r="BX28" s="71">
        <f t="shared" si="44"/>
        <v>0</v>
      </c>
      <c r="BY28" s="72">
        <f t="shared" si="45"/>
        <v>0</v>
      </c>
      <c r="CA28" s="73">
        <f t="shared" si="46"/>
        <v>0</v>
      </c>
      <c r="CB28" s="74"/>
      <c r="CD28" s="13">
        <f t="shared" si="11"/>
        <v>0</v>
      </c>
      <c r="CE28" s="89">
        <f t="shared" si="29"/>
        <v>0</v>
      </c>
      <c r="CF28">
        <v>0</v>
      </c>
    </row>
    <row r="29" spans="1:84" ht="15.75" customHeight="1">
      <c r="A29" s="98"/>
      <c r="B29" s="64"/>
      <c r="C29" s="13" t="str">
        <f>IF(B29="","",VLOOKUP(BC29,Proveedor!$B$3:$C$2036,2,0))</f>
        <v/>
      </c>
      <c r="D29" s="95"/>
      <c r="E29" s="84"/>
      <c r="F29" s="59"/>
      <c r="G29" s="113" cm="1">
        <f t="array" ref="G29">INDEX(Programas!$F$3:$F$2000,MATCH(1,(Programas!$C$3:$C$2000=D29)*(Programas!$D$3:$D$2000=Auxiliares!$B10),0))</f>
        <v>0</v>
      </c>
      <c r="H29" s="114"/>
      <c r="I29" s="113" cm="1">
        <f t="array" ref="I29">INDEX(Programas!$E$3:$E$2000,MATCH(1,(Programas!$C$3:$C$2000=D29)*(Programas!$D$3:$D$2000=Auxiliares!$B10),0))</f>
        <v>0</v>
      </c>
      <c r="J29" s="114"/>
      <c r="K29" s="13"/>
      <c r="L29" s="63"/>
      <c r="M29" s="43"/>
      <c r="N29" s="43"/>
      <c r="O29" s="43"/>
      <c r="P29" s="43"/>
      <c r="Q29" s="43"/>
      <c r="R29" s="63"/>
      <c r="S29" s="43"/>
      <c r="T29" s="43"/>
      <c r="U29" s="43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35"/>
      <c r="BA29" s="57">
        <f t="shared" si="30"/>
        <v>0</v>
      </c>
      <c r="BB29" s="41">
        <f t="shared" si="31"/>
        <v>0</v>
      </c>
      <c r="BC29" s="12">
        <f>IFERROR(VLOOKUP(Input!B29,Medio!$A$3:$D$1552,4,0),0)</f>
        <v>0</v>
      </c>
      <c r="BD29">
        <f t="shared" si="1"/>
        <v>0</v>
      </c>
      <c r="BE29">
        <f>IFERROR(VLOOKUP(L29,'Tipo de Descuento'!$B$3:$C$8,2,0),0)</f>
        <v>0</v>
      </c>
      <c r="BF29">
        <f t="shared" si="32"/>
        <v>0</v>
      </c>
      <c r="BG29">
        <f>IFERROR(VLOOKUP(N29,'Tipo de Descuento'!$B$3:$C$8,2,0),0)</f>
        <v>0</v>
      </c>
      <c r="BH29">
        <f t="shared" si="33"/>
        <v>0</v>
      </c>
      <c r="BI29">
        <f>IFERROR(VLOOKUP(P29,'Tipo de Descuento'!$B$3:$C$8,2,0),0)</f>
        <v>0</v>
      </c>
      <c r="BJ29">
        <f t="shared" si="34"/>
        <v>0</v>
      </c>
      <c r="BK29">
        <f>IFERROR(VLOOKUP(R29,'Tipo de Descuento'!$B$3:$C$8,2,0),0)</f>
        <v>0</v>
      </c>
      <c r="BL29">
        <f t="shared" si="35"/>
        <v>0</v>
      </c>
      <c r="BM29">
        <f>IFERROR(VLOOKUP(T29,'Tipo de Descuento'!$B$3:$C$8,2,0),0)</f>
        <v>0</v>
      </c>
      <c r="BN29">
        <f t="shared" si="36"/>
        <v>0</v>
      </c>
      <c r="BO29">
        <f t="shared" si="37"/>
        <v>0</v>
      </c>
      <c r="BP29">
        <f t="shared" si="38"/>
        <v>0</v>
      </c>
      <c r="BQ29">
        <f t="shared" si="39"/>
        <v>0</v>
      </c>
      <c r="BS29" s="70">
        <f t="shared" si="10"/>
        <v>0</v>
      </c>
      <c r="BT29" s="71">
        <f t="shared" si="40"/>
        <v>0</v>
      </c>
      <c r="BU29" s="71">
        <f t="shared" si="41"/>
        <v>0</v>
      </c>
      <c r="BV29" s="71">
        <f t="shared" si="42"/>
        <v>0</v>
      </c>
      <c r="BW29" s="71">
        <f t="shared" si="43"/>
        <v>0</v>
      </c>
      <c r="BX29" s="71">
        <f t="shared" si="44"/>
        <v>0</v>
      </c>
      <c r="BY29" s="72">
        <f t="shared" si="45"/>
        <v>0</v>
      </c>
      <c r="CA29" s="73">
        <f t="shared" si="46"/>
        <v>0</v>
      </c>
      <c r="CB29" s="74"/>
      <c r="CD29" s="13">
        <f t="shared" si="11"/>
        <v>0</v>
      </c>
      <c r="CE29" s="89">
        <f t="shared" si="29"/>
        <v>0</v>
      </c>
      <c r="CF29">
        <v>0</v>
      </c>
    </row>
    <row r="30" spans="1:84" ht="15.75" customHeight="1">
      <c r="A30" s="98"/>
      <c r="B30" s="64"/>
      <c r="C30" s="13" t="str">
        <f>IF(B30="","",VLOOKUP(BC30,Proveedor!$B$3:$C$2036,2,0))</f>
        <v/>
      </c>
      <c r="D30" s="95"/>
      <c r="E30" s="84"/>
      <c r="F30" s="59"/>
      <c r="G30" s="113" cm="1">
        <f t="array" ref="G30">INDEX(Programas!$F$3:$F$2000,MATCH(1,(Programas!$C$3:$C$2000=D30)*(Programas!$D$3:$D$2000=Auxiliares!$B11),0))</f>
        <v>0</v>
      </c>
      <c r="H30" s="114"/>
      <c r="I30" s="113" cm="1">
        <f t="array" ref="I30">INDEX(Programas!$E$3:$E$2000,MATCH(1,(Programas!$C$3:$C$2000=D30)*(Programas!$D$3:$D$2000=Auxiliares!$B11),0))</f>
        <v>0</v>
      </c>
      <c r="J30" s="114"/>
      <c r="K30" s="13"/>
      <c r="L30" s="63"/>
      <c r="M30" s="43"/>
      <c r="N30" s="43"/>
      <c r="O30" s="43"/>
      <c r="P30" s="43"/>
      <c r="Q30" s="43"/>
      <c r="R30" s="63"/>
      <c r="S30" s="43"/>
      <c r="T30" s="43"/>
      <c r="U30" s="43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35"/>
      <c r="BA30" s="57">
        <f t="shared" si="30"/>
        <v>0</v>
      </c>
      <c r="BB30" s="41">
        <f t="shared" si="31"/>
        <v>0</v>
      </c>
      <c r="BC30" s="12">
        <f>IFERROR(VLOOKUP(Input!B30,Medio!$A$3:$D$1552,4,0),0)</f>
        <v>0</v>
      </c>
      <c r="BD30">
        <f t="shared" si="1"/>
        <v>0</v>
      </c>
      <c r="BE30">
        <f>IFERROR(VLOOKUP(L30,'Tipo de Descuento'!$B$3:$C$8,2,0),0)</f>
        <v>0</v>
      </c>
      <c r="BF30">
        <f t="shared" si="32"/>
        <v>0</v>
      </c>
      <c r="BG30">
        <f>IFERROR(VLOOKUP(N30,'Tipo de Descuento'!$B$3:$C$8,2,0),0)</f>
        <v>0</v>
      </c>
      <c r="BH30">
        <f t="shared" si="33"/>
        <v>0</v>
      </c>
      <c r="BI30">
        <f>IFERROR(VLOOKUP(P30,'Tipo de Descuento'!$B$3:$C$8,2,0),0)</f>
        <v>0</v>
      </c>
      <c r="BJ30">
        <f t="shared" si="34"/>
        <v>0</v>
      </c>
      <c r="BK30">
        <f>IFERROR(VLOOKUP(R30,'Tipo de Descuento'!$B$3:$C$8,2,0),0)</f>
        <v>0</v>
      </c>
      <c r="BL30">
        <f t="shared" si="35"/>
        <v>0</v>
      </c>
      <c r="BM30">
        <f>IFERROR(VLOOKUP(T30,'Tipo de Descuento'!$B$3:$C$8,2,0),0)</f>
        <v>0</v>
      </c>
      <c r="BN30">
        <f t="shared" si="36"/>
        <v>0</v>
      </c>
      <c r="BO30">
        <f t="shared" si="37"/>
        <v>0</v>
      </c>
      <c r="BP30">
        <f t="shared" si="38"/>
        <v>0</v>
      </c>
      <c r="BQ30">
        <f t="shared" si="39"/>
        <v>0</v>
      </c>
      <c r="BS30" s="70">
        <f t="shared" si="10"/>
        <v>0</v>
      </c>
      <c r="BT30" s="71">
        <f t="shared" si="40"/>
        <v>0</v>
      </c>
      <c r="BU30" s="71">
        <f t="shared" si="41"/>
        <v>0</v>
      </c>
      <c r="BV30" s="71">
        <f t="shared" si="42"/>
        <v>0</v>
      </c>
      <c r="BW30" s="71">
        <f t="shared" si="43"/>
        <v>0</v>
      </c>
      <c r="BX30" s="71">
        <f t="shared" si="44"/>
        <v>0</v>
      </c>
      <c r="BY30" s="72">
        <f t="shared" si="45"/>
        <v>0</v>
      </c>
      <c r="CA30" s="73">
        <f t="shared" si="46"/>
        <v>0</v>
      </c>
      <c r="CB30" s="74"/>
      <c r="CD30" s="13">
        <f t="shared" si="11"/>
        <v>0</v>
      </c>
      <c r="CE30" s="89">
        <f t="shared" si="29"/>
        <v>0</v>
      </c>
      <c r="CF30">
        <v>0</v>
      </c>
    </row>
    <row r="31" spans="1:84" ht="15.75" customHeight="1">
      <c r="A31" s="98"/>
      <c r="B31" s="64"/>
      <c r="C31" s="13" t="str">
        <f>IF(B31="","",VLOOKUP(BC31,Proveedor!$B$3:$C$2036,2,0))</f>
        <v/>
      </c>
      <c r="D31" s="95"/>
      <c r="E31" s="84"/>
      <c r="F31" s="59"/>
      <c r="G31" s="113" cm="1">
        <f t="array" ref="G31">INDEX(Programas!$F$3:$F$2000,MATCH(1,(Programas!$C$3:$C$2000=D31)*(Programas!$D$3:$D$2000=Auxiliares!$B12),0))</f>
        <v>0</v>
      </c>
      <c r="H31" s="114"/>
      <c r="I31" s="113" cm="1">
        <f t="array" ref="I31">INDEX(Programas!$E$3:$E$2000,MATCH(1,(Programas!$C$3:$C$2000=D31)*(Programas!$D$3:$D$2000=Auxiliares!$B12),0))</f>
        <v>0</v>
      </c>
      <c r="J31" s="114"/>
      <c r="K31" s="13"/>
      <c r="L31" s="63"/>
      <c r="M31" s="43"/>
      <c r="N31" s="43"/>
      <c r="O31" s="43"/>
      <c r="P31" s="43"/>
      <c r="Q31" s="43"/>
      <c r="R31" s="63"/>
      <c r="S31" s="43"/>
      <c r="T31" s="43"/>
      <c r="U31" s="43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35"/>
      <c r="BA31" s="57">
        <f t="shared" si="30"/>
        <v>0</v>
      </c>
      <c r="BB31" s="41">
        <f t="shared" si="31"/>
        <v>0</v>
      </c>
      <c r="BC31" s="12">
        <f>IFERROR(VLOOKUP(Input!B31,Medio!$A$3:$D$1552,4,0),0)</f>
        <v>0</v>
      </c>
      <c r="BD31">
        <f t="shared" si="1"/>
        <v>0</v>
      </c>
      <c r="BE31">
        <f>IFERROR(VLOOKUP(L31,'Tipo de Descuento'!$B$3:$C$8,2,0),0)</f>
        <v>0</v>
      </c>
      <c r="BF31">
        <f t="shared" si="32"/>
        <v>0</v>
      </c>
      <c r="BG31">
        <f>IFERROR(VLOOKUP(N31,'Tipo de Descuento'!$B$3:$C$8,2,0),0)</f>
        <v>0</v>
      </c>
      <c r="BH31">
        <f t="shared" si="33"/>
        <v>0</v>
      </c>
      <c r="BI31">
        <f>IFERROR(VLOOKUP(P31,'Tipo de Descuento'!$B$3:$C$8,2,0),0)</f>
        <v>0</v>
      </c>
      <c r="BJ31">
        <f t="shared" si="34"/>
        <v>0</v>
      </c>
      <c r="BK31">
        <f>IFERROR(VLOOKUP(R31,'Tipo de Descuento'!$B$3:$C$8,2,0),0)</f>
        <v>0</v>
      </c>
      <c r="BL31">
        <f t="shared" si="35"/>
        <v>0</v>
      </c>
      <c r="BM31">
        <f>IFERROR(VLOOKUP(T31,'Tipo de Descuento'!$B$3:$C$8,2,0),0)</f>
        <v>0</v>
      </c>
      <c r="BN31">
        <f t="shared" si="36"/>
        <v>0</v>
      </c>
      <c r="BO31">
        <f t="shared" si="37"/>
        <v>0</v>
      </c>
      <c r="BP31">
        <f t="shared" si="38"/>
        <v>0</v>
      </c>
      <c r="BQ31">
        <f t="shared" si="39"/>
        <v>0</v>
      </c>
      <c r="BS31" s="70">
        <f t="shared" si="10"/>
        <v>0</v>
      </c>
      <c r="BT31" s="71">
        <f t="shared" si="40"/>
        <v>0</v>
      </c>
      <c r="BU31" s="71">
        <f t="shared" si="41"/>
        <v>0</v>
      </c>
      <c r="BV31" s="71">
        <f t="shared" si="42"/>
        <v>0</v>
      </c>
      <c r="BW31" s="71">
        <f t="shared" si="43"/>
        <v>0</v>
      </c>
      <c r="BX31" s="71">
        <f t="shared" si="44"/>
        <v>0</v>
      </c>
      <c r="BY31" s="72">
        <f t="shared" si="45"/>
        <v>0</v>
      </c>
      <c r="CA31" s="73">
        <f t="shared" si="46"/>
        <v>0</v>
      </c>
      <c r="CB31" s="74"/>
      <c r="CD31" s="13">
        <f t="shared" si="11"/>
        <v>0</v>
      </c>
      <c r="CE31" s="89">
        <f t="shared" si="29"/>
        <v>0</v>
      </c>
      <c r="CF31">
        <v>0</v>
      </c>
    </row>
    <row r="32" spans="1:84" ht="15.75" customHeight="1">
      <c r="A32" s="98"/>
      <c r="B32" s="64"/>
      <c r="C32" s="13" t="str">
        <f>IF(B32="","",VLOOKUP(BC32,Proveedor!$B$3:$C$2036,2,0))</f>
        <v/>
      </c>
      <c r="D32" s="95"/>
      <c r="E32" s="84"/>
      <c r="F32" s="59"/>
      <c r="G32" s="113" cm="1">
        <f t="array" ref="G32">INDEX(Programas!$F$3:$F$2000,MATCH(1,(Programas!$C$3:$C$2000=D32)*(Programas!$D$3:$D$2000=Auxiliares!$B13),0))</f>
        <v>0</v>
      </c>
      <c r="H32" s="114"/>
      <c r="I32" s="113" cm="1">
        <f t="array" ref="I32">INDEX(Programas!$E$3:$E$2000,MATCH(1,(Programas!$C$3:$C$2000=D32)*(Programas!$D$3:$D$2000=Auxiliares!$B13),0))</f>
        <v>0</v>
      </c>
      <c r="J32" s="114"/>
      <c r="K32" s="13"/>
      <c r="L32" s="63"/>
      <c r="M32" s="43"/>
      <c r="N32" s="43"/>
      <c r="O32" s="43"/>
      <c r="P32" s="43"/>
      <c r="Q32" s="43"/>
      <c r="R32" s="63"/>
      <c r="S32" s="43"/>
      <c r="T32" s="43"/>
      <c r="U32" s="43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35"/>
      <c r="BA32" s="57">
        <f t="shared" si="30"/>
        <v>0</v>
      </c>
      <c r="BB32" s="41">
        <f t="shared" si="31"/>
        <v>0</v>
      </c>
      <c r="BC32" s="12">
        <f>IFERROR(VLOOKUP(Input!B32,Medio!$A$3:$D$1552,4,0),0)</f>
        <v>0</v>
      </c>
      <c r="BD32">
        <f t="shared" si="1"/>
        <v>0</v>
      </c>
      <c r="BE32">
        <f>IFERROR(VLOOKUP(L32,'Tipo de Descuento'!$B$3:$C$8,2,0),0)</f>
        <v>0</v>
      </c>
      <c r="BF32">
        <f t="shared" si="32"/>
        <v>0</v>
      </c>
      <c r="BG32">
        <f>IFERROR(VLOOKUP(N32,'Tipo de Descuento'!$B$3:$C$8,2,0),0)</f>
        <v>0</v>
      </c>
      <c r="BH32">
        <f t="shared" si="33"/>
        <v>0</v>
      </c>
      <c r="BI32">
        <f>IFERROR(VLOOKUP(P32,'Tipo de Descuento'!$B$3:$C$8,2,0),0)</f>
        <v>0</v>
      </c>
      <c r="BJ32">
        <f t="shared" si="34"/>
        <v>0</v>
      </c>
      <c r="BK32">
        <f>IFERROR(VLOOKUP(R32,'Tipo de Descuento'!$B$3:$C$8,2,0),0)</f>
        <v>0</v>
      </c>
      <c r="BL32">
        <f t="shared" si="35"/>
        <v>0</v>
      </c>
      <c r="BM32">
        <f>IFERROR(VLOOKUP(T32,'Tipo de Descuento'!$B$3:$C$8,2,0),0)</f>
        <v>0</v>
      </c>
      <c r="BN32">
        <f t="shared" si="36"/>
        <v>0</v>
      </c>
      <c r="BO32">
        <f t="shared" si="37"/>
        <v>0</v>
      </c>
      <c r="BP32">
        <f t="shared" si="38"/>
        <v>0</v>
      </c>
      <c r="BQ32">
        <f t="shared" si="39"/>
        <v>0</v>
      </c>
      <c r="BS32" s="70">
        <f t="shared" si="10"/>
        <v>0</v>
      </c>
      <c r="BT32" s="71">
        <f t="shared" si="40"/>
        <v>0</v>
      </c>
      <c r="BU32" s="71">
        <f t="shared" si="41"/>
        <v>0</v>
      </c>
      <c r="BV32" s="71">
        <f t="shared" si="42"/>
        <v>0</v>
      </c>
      <c r="BW32" s="71">
        <f t="shared" si="43"/>
        <v>0</v>
      </c>
      <c r="BX32" s="71">
        <f t="shared" si="44"/>
        <v>0</v>
      </c>
      <c r="BY32" s="72">
        <f t="shared" si="45"/>
        <v>0</v>
      </c>
      <c r="CA32" s="73">
        <f t="shared" si="46"/>
        <v>0</v>
      </c>
      <c r="CB32" s="74"/>
      <c r="CD32" s="13">
        <f t="shared" si="11"/>
        <v>0</v>
      </c>
      <c r="CE32" s="89">
        <f t="shared" si="29"/>
        <v>0</v>
      </c>
      <c r="CF32">
        <v>0</v>
      </c>
    </row>
    <row r="33" spans="1:84" ht="15.75" customHeight="1">
      <c r="A33" s="98"/>
      <c r="B33" s="64"/>
      <c r="C33" s="13" t="str">
        <f>IF(B33="","",VLOOKUP(BC33,Proveedor!$B$3:$C$2036,2,0))</f>
        <v/>
      </c>
      <c r="D33" s="95"/>
      <c r="E33" s="84"/>
      <c r="F33" s="59"/>
      <c r="G33" s="113" cm="1">
        <f t="array" ref="G33">INDEX(Programas!$F$3:$F$2000,MATCH(1,(Programas!$C$3:$C$2000=D33)*(Programas!$D$3:$D$2000=Auxiliares!$B14),0))</f>
        <v>0</v>
      </c>
      <c r="H33" s="114"/>
      <c r="I33" s="113" cm="1">
        <f t="array" ref="I33">INDEX(Programas!$E$3:$E$2000,MATCH(1,(Programas!$C$3:$C$2000=D33)*(Programas!$D$3:$D$2000=Auxiliares!$B14),0))</f>
        <v>0</v>
      </c>
      <c r="J33" s="114"/>
      <c r="K33" s="13"/>
      <c r="L33" s="63"/>
      <c r="M33" s="43"/>
      <c r="N33" s="43"/>
      <c r="O33" s="43"/>
      <c r="P33" s="43"/>
      <c r="Q33" s="43"/>
      <c r="R33" s="63"/>
      <c r="S33" s="43"/>
      <c r="T33" s="43"/>
      <c r="U33" s="43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35"/>
      <c r="BA33" s="57">
        <f t="shared" si="30"/>
        <v>0</v>
      </c>
      <c r="BB33" s="41">
        <f t="shared" si="31"/>
        <v>0</v>
      </c>
      <c r="BC33" s="12">
        <f>IFERROR(VLOOKUP(Input!B33,Medio!$A$3:$D$1552,4,0),0)</f>
        <v>0</v>
      </c>
      <c r="BD33">
        <f t="shared" si="1"/>
        <v>0</v>
      </c>
      <c r="BE33">
        <f>IFERROR(VLOOKUP(L33,'Tipo de Descuento'!$B$3:$C$8,2,0),0)</f>
        <v>0</v>
      </c>
      <c r="BF33">
        <f t="shared" si="32"/>
        <v>0</v>
      </c>
      <c r="BG33">
        <f>IFERROR(VLOOKUP(N33,'Tipo de Descuento'!$B$3:$C$8,2,0),0)</f>
        <v>0</v>
      </c>
      <c r="BH33">
        <f t="shared" si="33"/>
        <v>0</v>
      </c>
      <c r="BI33">
        <f>IFERROR(VLOOKUP(P33,'Tipo de Descuento'!$B$3:$C$8,2,0),0)</f>
        <v>0</v>
      </c>
      <c r="BJ33">
        <f t="shared" si="34"/>
        <v>0</v>
      </c>
      <c r="BK33">
        <f>IFERROR(VLOOKUP(R33,'Tipo de Descuento'!$B$3:$C$8,2,0),0)</f>
        <v>0</v>
      </c>
      <c r="BL33">
        <f t="shared" si="35"/>
        <v>0</v>
      </c>
      <c r="BM33">
        <f>IFERROR(VLOOKUP(T33,'Tipo de Descuento'!$B$3:$C$8,2,0),0)</f>
        <v>0</v>
      </c>
      <c r="BN33">
        <f t="shared" si="36"/>
        <v>0</v>
      </c>
      <c r="BO33">
        <f t="shared" si="37"/>
        <v>0</v>
      </c>
      <c r="BP33">
        <f t="shared" si="38"/>
        <v>0</v>
      </c>
      <c r="BQ33">
        <f t="shared" si="39"/>
        <v>0</v>
      </c>
      <c r="BS33" s="70">
        <f t="shared" si="10"/>
        <v>0</v>
      </c>
      <c r="BT33" s="71">
        <f t="shared" si="40"/>
        <v>0</v>
      </c>
      <c r="BU33" s="71">
        <f t="shared" si="41"/>
        <v>0</v>
      </c>
      <c r="BV33" s="71">
        <f t="shared" si="42"/>
        <v>0</v>
      </c>
      <c r="BW33" s="71">
        <f t="shared" si="43"/>
        <v>0</v>
      </c>
      <c r="BX33" s="71">
        <f t="shared" si="44"/>
        <v>0</v>
      </c>
      <c r="BY33" s="72">
        <f t="shared" si="45"/>
        <v>0</v>
      </c>
      <c r="CA33" s="73">
        <f t="shared" si="46"/>
        <v>0</v>
      </c>
      <c r="CB33" s="74"/>
      <c r="CD33" s="13">
        <f t="shared" si="11"/>
        <v>0</v>
      </c>
      <c r="CE33" s="89">
        <f t="shared" si="29"/>
        <v>0</v>
      </c>
      <c r="CF33">
        <v>0</v>
      </c>
    </row>
    <row r="34" spans="1:84" ht="15.75" customHeight="1">
      <c r="B34" s="64"/>
      <c r="C34" s="13" t="str">
        <f>IF(B34="","",VLOOKUP(BC34,Proveedor!$B$3:$C$2036,2,0))</f>
        <v/>
      </c>
      <c r="D34" s="95"/>
      <c r="E34" s="84"/>
      <c r="F34" s="59"/>
      <c r="G34" s="113" cm="1">
        <f t="array" ref="G34">INDEX(Programas!$F$3:$F$2000,MATCH(1,(Programas!$C$3:$C$2000=D34)*(Programas!$D$3:$D$2000=Auxiliares!$B15),0))</f>
        <v>0</v>
      </c>
      <c r="H34" s="114"/>
      <c r="I34" s="113" cm="1">
        <f t="array" ref="I34">INDEX(Programas!$E$3:$E$2000,MATCH(1,(Programas!$C$3:$C$2000=D34)*(Programas!$D$3:$D$2000=Auxiliares!$B15),0))</f>
        <v>0</v>
      </c>
      <c r="J34" s="114"/>
      <c r="K34" s="13"/>
      <c r="L34" s="63"/>
      <c r="M34" s="43"/>
      <c r="N34" s="43"/>
      <c r="O34" s="43"/>
      <c r="P34" s="43"/>
      <c r="Q34" s="43"/>
      <c r="R34" s="63"/>
      <c r="S34" s="43"/>
      <c r="T34" s="43"/>
      <c r="U34" s="43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35"/>
      <c r="BA34" s="57">
        <f t="shared" si="30"/>
        <v>0</v>
      </c>
      <c r="BB34" s="41">
        <f t="shared" si="31"/>
        <v>0</v>
      </c>
      <c r="BC34" s="12">
        <f>IFERROR(VLOOKUP(Input!B34,Medio!$A$3:$D$1552,4,0),0)</f>
        <v>0</v>
      </c>
      <c r="BD34">
        <f t="shared" si="1"/>
        <v>0</v>
      </c>
      <c r="BE34">
        <f>IFERROR(VLOOKUP(L34,'Tipo de Descuento'!$B$3:$C$8,2,0),0)</f>
        <v>0</v>
      </c>
      <c r="BF34">
        <f t="shared" si="32"/>
        <v>0</v>
      </c>
      <c r="BG34">
        <f>IFERROR(VLOOKUP(N34,'Tipo de Descuento'!$B$3:$C$8,2,0),0)</f>
        <v>0</v>
      </c>
      <c r="BH34">
        <f t="shared" si="33"/>
        <v>0</v>
      </c>
      <c r="BI34">
        <f>IFERROR(VLOOKUP(P34,'Tipo de Descuento'!$B$3:$C$8,2,0),0)</f>
        <v>0</v>
      </c>
      <c r="BJ34">
        <f t="shared" si="34"/>
        <v>0</v>
      </c>
      <c r="BK34">
        <f>IFERROR(VLOOKUP(R34,'Tipo de Descuento'!$B$3:$C$8,2,0),0)</f>
        <v>0</v>
      </c>
      <c r="BL34">
        <f t="shared" si="35"/>
        <v>0</v>
      </c>
      <c r="BM34">
        <f>IFERROR(VLOOKUP(T34,'Tipo de Descuento'!$B$3:$C$8,2,0),0)</f>
        <v>0</v>
      </c>
      <c r="BN34">
        <f t="shared" si="36"/>
        <v>0</v>
      </c>
      <c r="BO34">
        <f t="shared" si="37"/>
        <v>0</v>
      </c>
      <c r="BP34">
        <f t="shared" si="38"/>
        <v>0</v>
      </c>
      <c r="BQ34">
        <f t="shared" si="39"/>
        <v>0</v>
      </c>
      <c r="BS34" s="70">
        <f t="shared" si="10"/>
        <v>0</v>
      </c>
      <c r="BT34" s="71">
        <f t="shared" si="40"/>
        <v>0</v>
      </c>
      <c r="BU34" s="71">
        <f t="shared" si="41"/>
        <v>0</v>
      </c>
      <c r="BV34" s="71">
        <f t="shared" si="42"/>
        <v>0</v>
      </c>
      <c r="BW34" s="71">
        <f t="shared" si="43"/>
        <v>0</v>
      </c>
      <c r="BX34" s="71">
        <f t="shared" si="44"/>
        <v>0</v>
      </c>
      <c r="BY34" s="72">
        <f t="shared" si="45"/>
        <v>0</v>
      </c>
      <c r="CA34" s="73">
        <f t="shared" si="46"/>
        <v>0</v>
      </c>
      <c r="CB34" s="74"/>
      <c r="CD34" s="13">
        <f t="shared" si="11"/>
        <v>0</v>
      </c>
      <c r="CE34" s="89">
        <f t="shared" si="29"/>
        <v>0</v>
      </c>
      <c r="CF34">
        <v>0</v>
      </c>
    </row>
    <row r="35" spans="1:84" ht="15.75" customHeight="1">
      <c r="B35" s="64"/>
      <c r="C35" s="13" t="str">
        <f>IF(B35="","",VLOOKUP(BC35,Proveedor!$B$3:$C$2036,2,0))</f>
        <v/>
      </c>
      <c r="D35" s="95"/>
      <c r="E35" s="84"/>
      <c r="F35" s="59"/>
      <c r="G35" s="113" cm="1">
        <f t="array" ref="G35">INDEX(Programas!$F$3:$F$2000,MATCH(1,(Programas!$C$3:$C$2000=D35)*(Programas!$D$3:$D$2000=Auxiliares!$B16),0))</f>
        <v>0</v>
      </c>
      <c r="H35" s="114"/>
      <c r="I35" s="113" cm="1">
        <f t="array" ref="I35">INDEX(Programas!$E$3:$E$2000,MATCH(1,(Programas!$C$3:$C$2000=D35)*(Programas!$D$3:$D$2000=Auxiliares!$B16),0))</f>
        <v>0</v>
      </c>
      <c r="J35" s="114"/>
      <c r="K35" s="13"/>
      <c r="L35" s="63"/>
      <c r="M35" s="43"/>
      <c r="N35" s="43"/>
      <c r="O35" s="43"/>
      <c r="P35" s="43"/>
      <c r="Q35" s="43"/>
      <c r="R35" s="63"/>
      <c r="S35" s="43"/>
      <c r="T35" s="43"/>
      <c r="U35" s="43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35"/>
      <c r="BA35" s="57">
        <f t="shared" si="30"/>
        <v>0</v>
      </c>
      <c r="BB35" s="41">
        <f t="shared" si="31"/>
        <v>0</v>
      </c>
      <c r="BC35" s="12">
        <f>IFERROR(VLOOKUP(Input!B35,Medio!$A$3:$D$1552,4,0),0)</f>
        <v>0</v>
      </c>
      <c r="BD35">
        <f t="shared" si="1"/>
        <v>0</v>
      </c>
      <c r="BE35">
        <f>IFERROR(VLOOKUP(L35,'Tipo de Descuento'!$B$3:$C$8,2,0),0)</f>
        <v>0</v>
      </c>
      <c r="BF35">
        <f t="shared" si="32"/>
        <v>0</v>
      </c>
      <c r="BG35">
        <f>IFERROR(VLOOKUP(N35,'Tipo de Descuento'!$B$3:$C$8,2,0),0)</f>
        <v>0</v>
      </c>
      <c r="BH35">
        <f t="shared" si="33"/>
        <v>0</v>
      </c>
      <c r="BI35">
        <f>IFERROR(VLOOKUP(P35,'Tipo de Descuento'!$B$3:$C$8,2,0),0)</f>
        <v>0</v>
      </c>
      <c r="BJ35">
        <f t="shared" si="34"/>
        <v>0</v>
      </c>
      <c r="BK35">
        <f>IFERROR(VLOOKUP(R35,'Tipo de Descuento'!$B$3:$C$8,2,0),0)</f>
        <v>0</v>
      </c>
      <c r="BL35">
        <f t="shared" si="35"/>
        <v>0</v>
      </c>
      <c r="BM35">
        <f>IFERROR(VLOOKUP(T35,'Tipo de Descuento'!$B$3:$C$8,2,0),0)</f>
        <v>0</v>
      </c>
      <c r="BN35">
        <f t="shared" si="36"/>
        <v>0</v>
      </c>
      <c r="BO35">
        <f t="shared" si="37"/>
        <v>0</v>
      </c>
      <c r="BP35">
        <f t="shared" si="38"/>
        <v>0</v>
      </c>
      <c r="BQ35">
        <f t="shared" si="39"/>
        <v>0</v>
      </c>
      <c r="BS35" s="70">
        <f t="shared" si="10"/>
        <v>0</v>
      </c>
      <c r="BT35" s="71">
        <f t="shared" si="40"/>
        <v>0</v>
      </c>
      <c r="BU35" s="71">
        <f t="shared" si="41"/>
        <v>0</v>
      </c>
      <c r="BV35" s="71">
        <f t="shared" si="42"/>
        <v>0</v>
      </c>
      <c r="BW35" s="71">
        <f t="shared" si="43"/>
        <v>0</v>
      </c>
      <c r="BX35" s="71">
        <f t="shared" si="44"/>
        <v>0</v>
      </c>
      <c r="BY35" s="72">
        <f t="shared" si="45"/>
        <v>0</v>
      </c>
      <c r="CA35" s="73">
        <f t="shared" si="46"/>
        <v>0</v>
      </c>
      <c r="CB35" s="74"/>
      <c r="CD35" s="13">
        <f t="shared" si="11"/>
        <v>0</v>
      </c>
      <c r="CE35" s="89">
        <f t="shared" si="29"/>
        <v>0</v>
      </c>
      <c r="CF35">
        <v>0</v>
      </c>
    </row>
    <row r="36" spans="1:84" ht="15.75" customHeight="1">
      <c r="B36" s="64"/>
      <c r="C36" s="13" t="str">
        <f>IF(B36="","",VLOOKUP(BC36,Proveedor!$B$3:$C$2036,2,0))</f>
        <v/>
      </c>
      <c r="D36" s="95"/>
      <c r="E36" s="84"/>
      <c r="F36" s="59"/>
      <c r="G36" s="113" cm="1">
        <f t="array" ref="G36">INDEX(Programas!$F$3:$F$2000,MATCH(1,(Programas!$C$3:$C$2000=D36)*(Programas!$D$3:$D$2000=Auxiliares!$B17),0))</f>
        <v>0</v>
      </c>
      <c r="H36" s="114"/>
      <c r="I36" s="113" cm="1">
        <f t="array" ref="I36">INDEX(Programas!$E$3:$E$2000,MATCH(1,(Programas!$C$3:$C$2000=D36)*(Programas!$D$3:$D$2000=Auxiliares!$B17),0))</f>
        <v>0</v>
      </c>
      <c r="J36" s="114"/>
      <c r="K36" s="13"/>
      <c r="L36" s="63"/>
      <c r="M36" s="43"/>
      <c r="N36" s="43"/>
      <c r="O36" s="43"/>
      <c r="P36" s="43"/>
      <c r="Q36" s="43"/>
      <c r="R36" s="63"/>
      <c r="S36" s="43"/>
      <c r="T36" s="43"/>
      <c r="U36" s="43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35"/>
      <c r="BA36" s="57">
        <f t="shared" si="30"/>
        <v>0</v>
      </c>
      <c r="BB36" s="41">
        <f t="shared" si="31"/>
        <v>0</v>
      </c>
      <c r="BC36" s="12">
        <f>IFERROR(VLOOKUP(Input!B36,Medio!$A$3:$D$1552,4,0),0)</f>
        <v>0</v>
      </c>
      <c r="BD36">
        <f t="shared" si="1"/>
        <v>0</v>
      </c>
      <c r="BE36">
        <f>IFERROR(VLOOKUP(L36,'Tipo de Descuento'!$B$3:$C$8,2,0),0)</f>
        <v>0</v>
      </c>
      <c r="BF36">
        <f t="shared" si="32"/>
        <v>0</v>
      </c>
      <c r="BG36">
        <f>IFERROR(VLOOKUP(N36,'Tipo de Descuento'!$B$3:$C$8,2,0),0)</f>
        <v>0</v>
      </c>
      <c r="BH36">
        <f t="shared" si="33"/>
        <v>0</v>
      </c>
      <c r="BI36">
        <f>IFERROR(VLOOKUP(P36,'Tipo de Descuento'!$B$3:$C$8,2,0),0)</f>
        <v>0</v>
      </c>
      <c r="BJ36">
        <f t="shared" si="34"/>
        <v>0</v>
      </c>
      <c r="BK36">
        <f>IFERROR(VLOOKUP(R36,'Tipo de Descuento'!$B$3:$C$8,2,0),0)</f>
        <v>0</v>
      </c>
      <c r="BL36">
        <f t="shared" si="35"/>
        <v>0</v>
      </c>
      <c r="BM36">
        <f>IFERROR(VLOOKUP(T36,'Tipo de Descuento'!$B$3:$C$8,2,0),0)</f>
        <v>0</v>
      </c>
      <c r="BN36">
        <f t="shared" si="36"/>
        <v>0</v>
      </c>
      <c r="BO36">
        <f t="shared" si="37"/>
        <v>0</v>
      </c>
      <c r="BP36">
        <f t="shared" si="38"/>
        <v>0</v>
      </c>
      <c r="BQ36">
        <f t="shared" si="39"/>
        <v>0</v>
      </c>
      <c r="BS36" s="70">
        <f t="shared" si="10"/>
        <v>0</v>
      </c>
      <c r="BT36" s="71">
        <f t="shared" si="40"/>
        <v>0</v>
      </c>
      <c r="BU36" s="71">
        <f t="shared" si="41"/>
        <v>0</v>
      </c>
      <c r="BV36" s="71">
        <f t="shared" si="42"/>
        <v>0</v>
      </c>
      <c r="BW36" s="71">
        <f t="shared" si="43"/>
        <v>0</v>
      </c>
      <c r="BX36" s="71">
        <f t="shared" si="44"/>
        <v>0</v>
      </c>
      <c r="BY36" s="72">
        <f t="shared" si="45"/>
        <v>0</v>
      </c>
      <c r="CA36" s="73">
        <f t="shared" si="46"/>
        <v>0</v>
      </c>
      <c r="CB36" s="74"/>
      <c r="CD36" s="13">
        <f t="shared" si="11"/>
        <v>0</v>
      </c>
      <c r="CE36" s="89">
        <f t="shared" si="29"/>
        <v>0</v>
      </c>
      <c r="CF36">
        <v>0</v>
      </c>
    </row>
    <row r="37" spans="1:84" ht="15.75" customHeight="1">
      <c r="B37" s="64"/>
      <c r="C37" s="13" t="str">
        <f>IF(B37="","",VLOOKUP(BC37,Proveedor!$B$3:$C$2036,2,0))</f>
        <v/>
      </c>
      <c r="D37" s="95"/>
      <c r="E37" s="84"/>
      <c r="F37" s="59"/>
      <c r="G37" s="113" cm="1">
        <f t="array" ref="G37">INDEX(Programas!$F$3:$F$2000,MATCH(1,(Programas!$C$3:$C$2000=D37)*(Programas!$D$3:$D$2000=Auxiliares!$B18),0))</f>
        <v>0</v>
      </c>
      <c r="H37" s="114"/>
      <c r="I37" s="113" cm="1">
        <f t="array" ref="I37">INDEX(Programas!$E$3:$E$2000,MATCH(1,(Programas!$C$3:$C$2000=D37)*(Programas!$D$3:$D$2000=Auxiliares!$B18),0))</f>
        <v>0</v>
      </c>
      <c r="J37" s="114"/>
      <c r="K37" s="13"/>
      <c r="L37" s="63"/>
      <c r="M37" s="43"/>
      <c r="N37" s="43"/>
      <c r="O37" s="43"/>
      <c r="P37" s="43"/>
      <c r="Q37" s="43"/>
      <c r="R37" s="63"/>
      <c r="S37" s="43"/>
      <c r="T37" s="43"/>
      <c r="U37" s="43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35"/>
      <c r="BA37" s="57">
        <f t="shared" si="30"/>
        <v>0</v>
      </c>
      <c r="BB37" s="41">
        <f t="shared" si="31"/>
        <v>0</v>
      </c>
      <c r="BC37" s="12">
        <f>IFERROR(VLOOKUP(Input!B37,Medio!$A$3:$D$1552,4,0),0)</f>
        <v>0</v>
      </c>
      <c r="BD37">
        <f t="shared" si="1"/>
        <v>0</v>
      </c>
      <c r="BE37">
        <f>IFERROR(VLOOKUP(L37,'Tipo de Descuento'!$B$3:$C$8,2,0),0)</f>
        <v>0</v>
      </c>
      <c r="BF37">
        <f t="shared" si="32"/>
        <v>0</v>
      </c>
      <c r="BG37">
        <f>IFERROR(VLOOKUP(N37,'Tipo de Descuento'!$B$3:$C$8,2,0),0)</f>
        <v>0</v>
      </c>
      <c r="BH37">
        <f t="shared" si="33"/>
        <v>0</v>
      </c>
      <c r="BI37">
        <f>IFERROR(VLOOKUP(P37,'Tipo de Descuento'!$B$3:$C$8,2,0),0)</f>
        <v>0</v>
      </c>
      <c r="BJ37">
        <f t="shared" si="34"/>
        <v>0</v>
      </c>
      <c r="BK37">
        <f>IFERROR(VLOOKUP(R37,'Tipo de Descuento'!$B$3:$C$8,2,0),0)</f>
        <v>0</v>
      </c>
      <c r="BL37">
        <f t="shared" si="35"/>
        <v>0</v>
      </c>
      <c r="BM37">
        <f>IFERROR(VLOOKUP(T37,'Tipo de Descuento'!$B$3:$C$8,2,0),0)</f>
        <v>0</v>
      </c>
      <c r="BN37">
        <f t="shared" si="36"/>
        <v>0</v>
      </c>
      <c r="BO37">
        <f t="shared" si="37"/>
        <v>0</v>
      </c>
      <c r="BP37">
        <f t="shared" si="38"/>
        <v>0</v>
      </c>
      <c r="BQ37">
        <f t="shared" si="39"/>
        <v>0</v>
      </c>
      <c r="BS37" s="70">
        <f t="shared" si="10"/>
        <v>0</v>
      </c>
      <c r="BT37" s="71">
        <f t="shared" si="40"/>
        <v>0</v>
      </c>
      <c r="BU37" s="71">
        <f t="shared" si="41"/>
        <v>0</v>
      </c>
      <c r="BV37" s="71">
        <f t="shared" si="42"/>
        <v>0</v>
      </c>
      <c r="BW37" s="71">
        <f t="shared" si="43"/>
        <v>0</v>
      </c>
      <c r="BX37" s="71">
        <f t="shared" si="44"/>
        <v>0</v>
      </c>
      <c r="BY37" s="72">
        <f t="shared" si="45"/>
        <v>0</v>
      </c>
      <c r="CA37" s="73">
        <f t="shared" si="46"/>
        <v>0</v>
      </c>
      <c r="CB37" s="74"/>
      <c r="CD37" s="13">
        <f t="shared" si="11"/>
        <v>0</v>
      </c>
      <c r="CE37" s="89">
        <f t="shared" si="29"/>
        <v>0</v>
      </c>
      <c r="CF37">
        <v>0</v>
      </c>
    </row>
    <row r="38" spans="1:84" ht="15.75" customHeight="1">
      <c r="B38" s="64"/>
      <c r="C38" s="13" t="str">
        <f>IF(B38="","",VLOOKUP(BC38,Proveedor!$B$3:$C$2036,2,0))</f>
        <v/>
      </c>
      <c r="D38" s="95"/>
      <c r="E38" s="84"/>
      <c r="F38" s="59"/>
      <c r="G38" s="113" cm="1">
        <f t="array" ref="G38">INDEX(Programas!$F$3:$F$2000,MATCH(1,(Programas!$C$3:$C$2000=D38)*(Programas!$D$3:$D$2000=Auxiliares!$B19),0))</f>
        <v>0</v>
      </c>
      <c r="H38" s="114"/>
      <c r="I38" s="113" cm="1">
        <f t="array" ref="I38">INDEX(Programas!$E$3:$E$2000,MATCH(1,(Programas!$C$3:$C$2000=D38)*(Programas!$D$3:$D$2000=Auxiliares!$B19),0))</f>
        <v>0</v>
      </c>
      <c r="J38" s="114"/>
      <c r="K38" s="13"/>
      <c r="L38" s="63"/>
      <c r="M38" s="43"/>
      <c r="N38" s="43"/>
      <c r="O38" s="43"/>
      <c r="P38" s="43"/>
      <c r="Q38" s="43"/>
      <c r="R38" s="63"/>
      <c r="S38" s="43"/>
      <c r="T38" s="43"/>
      <c r="U38" s="43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35"/>
      <c r="BA38" s="57">
        <f t="shared" si="30"/>
        <v>0</v>
      </c>
      <c r="BB38" s="41">
        <f t="shared" si="31"/>
        <v>0</v>
      </c>
      <c r="BC38" s="12">
        <f>IFERROR(VLOOKUP(Input!B38,Medio!$A$3:$D$1552,4,0),0)</f>
        <v>0</v>
      </c>
      <c r="BD38">
        <f t="shared" si="1"/>
        <v>0</v>
      </c>
      <c r="BE38">
        <f>IFERROR(VLOOKUP(L38,'Tipo de Descuento'!$B$3:$C$8,2,0),0)</f>
        <v>0</v>
      </c>
      <c r="BF38">
        <f t="shared" si="32"/>
        <v>0</v>
      </c>
      <c r="BG38">
        <f>IFERROR(VLOOKUP(N38,'Tipo de Descuento'!$B$3:$C$8,2,0),0)</f>
        <v>0</v>
      </c>
      <c r="BH38">
        <f t="shared" si="33"/>
        <v>0</v>
      </c>
      <c r="BI38">
        <f>IFERROR(VLOOKUP(P38,'Tipo de Descuento'!$B$3:$C$8,2,0),0)</f>
        <v>0</v>
      </c>
      <c r="BJ38">
        <f t="shared" si="34"/>
        <v>0</v>
      </c>
      <c r="BK38">
        <f>IFERROR(VLOOKUP(R38,'Tipo de Descuento'!$B$3:$C$8,2,0),0)</f>
        <v>0</v>
      </c>
      <c r="BL38">
        <f t="shared" si="35"/>
        <v>0</v>
      </c>
      <c r="BM38">
        <f>IFERROR(VLOOKUP(T38,'Tipo de Descuento'!$B$3:$C$8,2,0),0)</f>
        <v>0</v>
      </c>
      <c r="BN38">
        <f t="shared" si="36"/>
        <v>0</v>
      </c>
      <c r="BO38">
        <f t="shared" si="37"/>
        <v>0</v>
      </c>
      <c r="BP38">
        <f t="shared" si="38"/>
        <v>0</v>
      </c>
      <c r="BQ38">
        <f t="shared" si="39"/>
        <v>0</v>
      </c>
      <c r="BS38" s="70">
        <f t="shared" si="10"/>
        <v>0</v>
      </c>
      <c r="BT38" s="71">
        <f t="shared" si="40"/>
        <v>0</v>
      </c>
      <c r="BU38" s="71">
        <f t="shared" si="41"/>
        <v>0</v>
      </c>
      <c r="BV38" s="71">
        <f t="shared" si="42"/>
        <v>0</v>
      </c>
      <c r="BW38" s="71">
        <f t="shared" si="43"/>
        <v>0</v>
      </c>
      <c r="BX38" s="71">
        <f t="shared" si="44"/>
        <v>0</v>
      </c>
      <c r="BY38" s="72">
        <f t="shared" si="45"/>
        <v>0</v>
      </c>
      <c r="CA38" s="73">
        <f t="shared" si="46"/>
        <v>0</v>
      </c>
      <c r="CB38" s="74"/>
      <c r="CD38" s="13">
        <f t="shared" si="11"/>
        <v>0</v>
      </c>
      <c r="CE38" s="89">
        <f t="shared" si="29"/>
        <v>0</v>
      </c>
      <c r="CF38">
        <v>0</v>
      </c>
    </row>
    <row r="39" spans="1:84" ht="15.75" customHeight="1">
      <c r="B39" s="64"/>
      <c r="C39" s="13" t="str">
        <f>IF(B39="","",VLOOKUP(BC39,Proveedor!$B$3:$C$2036,2,0))</f>
        <v/>
      </c>
      <c r="D39" s="95"/>
      <c r="E39" s="84"/>
      <c r="F39" s="59"/>
      <c r="G39" s="113" cm="1">
        <f t="array" ref="G39">INDEX(Programas!$F$3:$F$2000,MATCH(1,(Programas!$C$3:$C$2000=D39)*(Programas!$D$3:$D$2000=Auxiliares!$B20),0))</f>
        <v>0</v>
      </c>
      <c r="H39" s="114"/>
      <c r="I39" s="113" cm="1">
        <f t="array" ref="I39">INDEX(Programas!$E$3:$E$2000,MATCH(1,(Programas!$C$3:$C$2000=D39)*(Programas!$D$3:$D$2000=Auxiliares!$B20),0))</f>
        <v>0</v>
      </c>
      <c r="J39" s="114"/>
      <c r="K39" s="13"/>
      <c r="L39" s="63"/>
      <c r="M39" s="43"/>
      <c r="N39" s="43"/>
      <c r="O39" s="43"/>
      <c r="P39" s="43"/>
      <c r="Q39" s="43"/>
      <c r="R39" s="63"/>
      <c r="S39" s="43"/>
      <c r="T39" s="43"/>
      <c r="U39" s="43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35"/>
      <c r="BA39" s="57">
        <f t="shared" si="30"/>
        <v>0</v>
      </c>
      <c r="BB39" s="41">
        <f t="shared" si="31"/>
        <v>0</v>
      </c>
      <c r="BC39" s="12">
        <f>IFERROR(VLOOKUP(Input!B39,Medio!$A$3:$D$1552,4,0),0)</f>
        <v>0</v>
      </c>
      <c r="BD39">
        <f t="shared" si="1"/>
        <v>0</v>
      </c>
      <c r="BE39">
        <f>IFERROR(VLOOKUP(L39,'Tipo de Descuento'!$B$3:$C$8,2,0),0)</f>
        <v>0</v>
      </c>
      <c r="BF39">
        <f t="shared" si="32"/>
        <v>0</v>
      </c>
      <c r="BG39">
        <f>IFERROR(VLOOKUP(N39,'Tipo de Descuento'!$B$3:$C$8,2,0),0)</f>
        <v>0</v>
      </c>
      <c r="BH39">
        <f t="shared" si="33"/>
        <v>0</v>
      </c>
      <c r="BI39">
        <f>IFERROR(VLOOKUP(P39,'Tipo de Descuento'!$B$3:$C$8,2,0),0)</f>
        <v>0</v>
      </c>
      <c r="BJ39">
        <f t="shared" si="34"/>
        <v>0</v>
      </c>
      <c r="BK39">
        <f>IFERROR(VLOOKUP(R39,'Tipo de Descuento'!$B$3:$C$8,2,0),0)</f>
        <v>0</v>
      </c>
      <c r="BL39">
        <f t="shared" si="35"/>
        <v>0</v>
      </c>
      <c r="BM39">
        <f>IFERROR(VLOOKUP(T39,'Tipo de Descuento'!$B$3:$C$8,2,0),0)</f>
        <v>0</v>
      </c>
      <c r="BN39">
        <f t="shared" si="36"/>
        <v>0</v>
      </c>
      <c r="BO39">
        <f t="shared" si="37"/>
        <v>0</v>
      </c>
      <c r="BP39">
        <f t="shared" si="38"/>
        <v>0</v>
      </c>
      <c r="BQ39">
        <f t="shared" si="39"/>
        <v>0</v>
      </c>
      <c r="BS39" s="70">
        <f t="shared" si="10"/>
        <v>0</v>
      </c>
      <c r="BT39" s="71">
        <f t="shared" si="40"/>
        <v>0</v>
      </c>
      <c r="BU39" s="71">
        <f t="shared" si="41"/>
        <v>0</v>
      </c>
      <c r="BV39" s="71">
        <f t="shared" si="42"/>
        <v>0</v>
      </c>
      <c r="BW39" s="71">
        <f t="shared" si="43"/>
        <v>0</v>
      </c>
      <c r="BX39" s="71">
        <f t="shared" si="44"/>
        <v>0</v>
      </c>
      <c r="BY39" s="72">
        <f t="shared" si="45"/>
        <v>0</v>
      </c>
      <c r="CA39" s="73">
        <f t="shared" si="46"/>
        <v>0</v>
      </c>
      <c r="CB39" s="74"/>
      <c r="CD39" s="13">
        <f t="shared" si="11"/>
        <v>0</v>
      </c>
      <c r="CE39" s="89">
        <f t="shared" si="29"/>
        <v>0</v>
      </c>
      <c r="CF39">
        <v>0</v>
      </c>
    </row>
    <row r="40" spans="1:84" ht="15.75" customHeight="1">
      <c r="B40" s="64"/>
      <c r="C40" s="13" t="str">
        <f>IF(B40="","",VLOOKUP(BC40,Proveedor!$B$3:$C$2036,2,0))</f>
        <v/>
      </c>
      <c r="D40" s="95"/>
      <c r="E40" s="84"/>
      <c r="F40" s="59"/>
      <c r="G40" s="113" cm="1">
        <f t="array" ref="G40">INDEX(Programas!$F$3:$F$2000,MATCH(1,(Programas!$C$3:$C$2000=D40)*(Programas!$D$3:$D$2000=Auxiliares!$B21),0))</f>
        <v>0</v>
      </c>
      <c r="H40" s="114"/>
      <c r="I40" s="113" cm="1">
        <f t="array" ref="I40">INDEX(Programas!$E$3:$E$2000,MATCH(1,(Programas!$C$3:$C$2000=D40)*(Programas!$D$3:$D$2000=Auxiliares!$B21),0))</f>
        <v>0</v>
      </c>
      <c r="J40" s="114"/>
      <c r="K40" s="13"/>
      <c r="L40" s="63"/>
      <c r="M40" s="43"/>
      <c r="N40" s="43"/>
      <c r="O40" s="43"/>
      <c r="P40" s="43"/>
      <c r="Q40" s="43"/>
      <c r="R40" s="63"/>
      <c r="S40" s="43"/>
      <c r="T40" s="43"/>
      <c r="U40" s="43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35"/>
      <c r="BA40" s="57">
        <f t="shared" si="30"/>
        <v>0</v>
      </c>
      <c r="BB40" s="41">
        <f t="shared" si="31"/>
        <v>0</v>
      </c>
      <c r="BC40" s="12">
        <f>IFERROR(VLOOKUP(Input!B40,Medio!$A$3:$D$1552,4,0),0)</f>
        <v>0</v>
      </c>
      <c r="BD40">
        <f t="shared" si="1"/>
        <v>0</v>
      </c>
      <c r="BE40">
        <f>IFERROR(VLOOKUP(L40,'Tipo de Descuento'!$B$3:$C$8,2,0),0)</f>
        <v>0</v>
      </c>
      <c r="BF40">
        <f t="shared" si="32"/>
        <v>0</v>
      </c>
      <c r="BG40">
        <f>IFERROR(VLOOKUP(N40,'Tipo de Descuento'!$B$3:$C$8,2,0),0)</f>
        <v>0</v>
      </c>
      <c r="BH40">
        <f t="shared" si="33"/>
        <v>0</v>
      </c>
      <c r="BI40">
        <f>IFERROR(VLOOKUP(P40,'Tipo de Descuento'!$B$3:$C$8,2,0),0)</f>
        <v>0</v>
      </c>
      <c r="BJ40">
        <f t="shared" si="34"/>
        <v>0</v>
      </c>
      <c r="BK40">
        <f>IFERROR(VLOOKUP(R40,'Tipo de Descuento'!$B$3:$C$8,2,0),0)</f>
        <v>0</v>
      </c>
      <c r="BL40">
        <f t="shared" si="35"/>
        <v>0</v>
      </c>
      <c r="BM40">
        <f>IFERROR(VLOOKUP(T40,'Tipo de Descuento'!$B$3:$C$8,2,0),0)</f>
        <v>0</v>
      </c>
      <c r="BN40">
        <f t="shared" si="36"/>
        <v>0</v>
      </c>
      <c r="BO40">
        <f t="shared" si="37"/>
        <v>0</v>
      </c>
      <c r="BP40">
        <f t="shared" si="38"/>
        <v>0</v>
      </c>
      <c r="BQ40">
        <f t="shared" si="39"/>
        <v>0</v>
      </c>
      <c r="BS40" s="70">
        <f t="shared" si="10"/>
        <v>0</v>
      </c>
      <c r="BT40" s="71">
        <f t="shared" si="40"/>
        <v>0</v>
      </c>
      <c r="BU40" s="71">
        <f t="shared" si="41"/>
        <v>0</v>
      </c>
      <c r="BV40" s="71">
        <f t="shared" si="42"/>
        <v>0</v>
      </c>
      <c r="BW40" s="71">
        <f t="shared" si="43"/>
        <v>0</v>
      </c>
      <c r="BX40" s="71">
        <f t="shared" si="44"/>
        <v>0</v>
      </c>
      <c r="BY40" s="72">
        <f t="shared" si="45"/>
        <v>0</v>
      </c>
      <c r="CA40" s="73">
        <f t="shared" si="46"/>
        <v>0</v>
      </c>
      <c r="CB40" s="74"/>
      <c r="CD40" s="13">
        <f t="shared" si="11"/>
        <v>0</v>
      </c>
      <c r="CE40" s="89">
        <f t="shared" si="29"/>
        <v>0</v>
      </c>
      <c r="CF40">
        <v>0</v>
      </c>
    </row>
    <row r="41" spans="1:84" ht="15.75" customHeight="1">
      <c r="B41" s="64"/>
      <c r="C41" s="13" t="str">
        <f>IF(B41="","",VLOOKUP(BC41,Proveedor!$B$3:$C$2036,2,0))</f>
        <v/>
      </c>
      <c r="D41" s="95"/>
      <c r="E41" s="84"/>
      <c r="F41" s="59"/>
      <c r="G41" s="113" cm="1">
        <f t="array" ref="G41">INDEX(Programas!$F$3:$F$2000,MATCH(1,(Programas!$C$3:$C$2000=D41)*(Programas!$D$3:$D$2000=Auxiliares!$B22),0))</f>
        <v>0</v>
      </c>
      <c r="H41" s="114"/>
      <c r="I41" s="113" cm="1">
        <f t="array" ref="I41">INDEX(Programas!$E$3:$E$2000,MATCH(1,(Programas!$C$3:$C$2000=D41)*(Programas!$D$3:$D$2000=Auxiliares!$B22),0))</f>
        <v>0</v>
      </c>
      <c r="J41" s="114"/>
      <c r="K41" s="13"/>
      <c r="L41" s="63"/>
      <c r="M41" s="43"/>
      <c r="N41" s="43"/>
      <c r="O41" s="43"/>
      <c r="P41" s="43"/>
      <c r="Q41" s="43"/>
      <c r="R41" s="63"/>
      <c r="S41" s="43"/>
      <c r="T41" s="43"/>
      <c r="U41" s="43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35"/>
      <c r="BA41" s="57">
        <f t="shared" si="30"/>
        <v>0</v>
      </c>
      <c r="BB41" s="41">
        <f t="shared" si="31"/>
        <v>0</v>
      </c>
      <c r="BC41" s="12">
        <f>IFERROR(VLOOKUP(Input!B41,Medio!$A$3:$D$1552,4,0),0)</f>
        <v>0</v>
      </c>
      <c r="BD41">
        <f t="shared" si="1"/>
        <v>0</v>
      </c>
      <c r="BE41">
        <f>IFERROR(VLOOKUP(L41,'Tipo de Descuento'!$B$3:$C$8,2,0),0)</f>
        <v>0</v>
      </c>
      <c r="BF41">
        <f t="shared" si="32"/>
        <v>0</v>
      </c>
      <c r="BG41">
        <f>IFERROR(VLOOKUP(N41,'Tipo de Descuento'!$B$3:$C$8,2,0),0)</f>
        <v>0</v>
      </c>
      <c r="BH41">
        <f t="shared" si="33"/>
        <v>0</v>
      </c>
      <c r="BI41">
        <f>IFERROR(VLOOKUP(P41,'Tipo de Descuento'!$B$3:$C$8,2,0),0)</f>
        <v>0</v>
      </c>
      <c r="BJ41">
        <f t="shared" si="34"/>
        <v>0</v>
      </c>
      <c r="BK41">
        <f>IFERROR(VLOOKUP(R41,'Tipo de Descuento'!$B$3:$C$8,2,0),0)</f>
        <v>0</v>
      </c>
      <c r="BL41">
        <f t="shared" si="35"/>
        <v>0</v>
      </c>
      <c r="BM41">
        <f>IFERROR(VLOOKUP(T41,'Tipo de Descuento'!$B$3:$C$8,2,0),0)</f>
        <v>0</v>
      </c>
      <c r="BN41">
        <f t="shared" si="36"/>
        <v>0</v>
      </c>
      <c r="BO41">
        <f t="shared" si="37"/>
        <v>0</v>
      </c>
      <c r="BP41">
        <f t="shared" si="38"/>
        <v>0</v>
      </c>
      <c r="BQ41">
        <f t="shared" si="39"/>
        <v>0</v>
      </c>
      <c r="BS41" s="70">
        <f t="shared" si="10"/>
        <v>0</v>
      </c>
      <c r="BT41" s="71">
        <f t="shared" si="40"/>
        <v>0</v>
      </c>
      <c r="BU41" s="71">
        <f t="shared" si="41"/>
        <v>0</v>
      </c>
      <c r="BV41" s="71">
        <f t="shared" si="42"/>
        <v>0</v>
      </c>
      <c r="BW41" s="71">
        <f t="shared" si="43"/>
        <v>0</v>
      </c>
      <c r="BX41" s="71">
        <f t="shared" si="44"/>
        <v>0</v>
      </c>
      <c r="BY41" s="72">
        <f t="shared" si="45"/>
        <v>0</v>
      </c>
      <c r="CA41" s="73">
        <f t="shared" si="46"/>
        <v>0</v>
      </c>
      <c r="CB41" s="74"/>
      <c r="CD41" s="13">
        <f t="shared" si="11"/>
        <v>0</v>
      </c>
      <c r="CE41" s="89">
        <f t="shared" si="29"/>
        <v>0</v>
      </c>
      <c r="CF41">
        <v>0</v>
      </c>
    </row>
    <row r="42" spans="1:84" ht="15.75" customHeight="1">
      <c r="B42" s="64"/>
      <c r="C42" s="13" t="str">
        <f>IF(B42="","",VLOOKUP(BC42,Proveedor!$B$3:$C$2036,2,0))</f>
        <v/>
      </c>
      <c r="D42" s="95"/>
      <c r="E42" s="84"/>
      <c r="F42" s="59"/>
      <c r="G42" s="113" cm="1">
        <f t="array" ref="G42">INDEX(Programas!$F$3:$F$2000,MATCH(1,(Programas!$C$3:$C$2000=D42)*(Programas!$D$3:$D$2000=Auxiliares!$B23),0))</f>
        <v>0</v>
      </c>
      <c r="H42" s="114"/>
      <c r="I42" s="113" cm="1">
        <f t="array" ref="I42">INDEX(Programas!$E$3:$E$2000,MATCH(1,(Programas!$C$3:$C$2000=D42)*(Programas!$D$3:$D$2000=Auxiliares!$B23),0))</f>
        <v>0</v>
      </c>
      <c r="J42" s="114"/>
      <c r="K42" s="13"/>
      <c r="L42" s="63"/>
      <c r="M42" s="43"/>
      <c r="N42" s="43"/>
      <c r="O42" s="43"/>
      <c r="P42" s="43"/>
      <c r="Q42" s="43"/>
      <c r="R42" s="63"/>
      <c r="S42" s="43"/>
      <c r="T42" s="43"/>
      <c r="U42" s="43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35"/>
      <c r="BA42" s="57">
        <f t="shared" si="30"/>
        <v>0</v>
      </c>
      <c r="BB42" s="41">
        <f t="shared" si="31"/>
        <v>0</v>
      </c>
      <c r="BC42" s="12">
        <f>IFERROR(VLOOKUP(Input!B42,Medio!$A$3:$D$1552,4,0),0)</f>
        <v>0</v>
      </c>
      <c r="BD42">
        <f t="shared" si="1"/>
        <v>0</v>
      </c>
      <c r="BE42">
        <f>IFERROR(VLOOKUP(L42,'Tipo de Descuento'!$B$3:$C$8,2,0),0)</f>
        <v>0</v>
      </c>
      <c r="BF42">
        <f t="shared" si="32"/>
        <v>0</v>
      </c>
      <c r="BG42">
        <f>IFERROR(VLOOKUP(N42,'Tipo de Descuento'!$B$3:$C$8,2,0),0)</f>
        <v>0</v>
      </c>
      <c r="BH42">
        <f t="shared" si="33"/>
        <v>0</v>
      </c>
      <c r="BI42">
        <f>IFERROR(VLOOKUP(P42,'Tipo de Descuento'!$B$3:$C$8,2,0),0)</f>
        <v>0</v>
      </c>
      <c r="BJ42">
        <f t="shared" si="34"/>
        <v>0</v>
      </c>
      <c r="BK42">
        <f>IFERROR(VLOOKUP(R42,'Tipo de Descuento'!$B$3:$C$8,2,0),0)</f>
        <v>0</v>
      </c>
      <c r="BL42">
        <f t="shared" si="35"/>
        <v>0</v>
      </c>
      <c r="BM42">
        <f>IFERROR(VLOOKUP(T42,'Tipo de Descuento'!$B$3:$C$8,2,0),0)</f>
        <v>0</v>
      </c>
      <c r="BN42">
        <f t="shared" si="36"/>
        <v>0</v>
      </c>
      <c r="BO42">
        <f t="shared" si="37"/>
        <v>0</v>
      </c>
      <c r="BP42">
        <f t="shared" si="38"/>
        <v>0</v>
      </c>
      <c r="BQ42">
        <f t="shared" si="39"/>
        <v>0</v>
      </c>
      <c r="BS42" s="70">
        <f t="shared" si="10"/>
        <v>0</v>
      </c>
      <c r="BT42" s="71">
        <f t="shared" si="40"/>
        <v>0</v>
      </c>
      <c r="BU42" s="71">
        <f t="shared" si="41"/>
        <v>0</v>
      </c>
      <c r="BV42" s="71">
        <f t="shared" si="42"/>
        <v>0</v>
      </c>
      <c r="BW42" s="71">
        <f t="shared" si="43"/>
        <v>0</v>
      </c>
      <c r="BX42" s="71">
        <f t="shared" si="44"/>
        <v>0</v>
      </c>
      <c r="BY42" s="72">
        <f t="shared" si="45"/>
        <v>0</v>
      </c>
      <c r="CA42" s="73">
        <f t="shared" si="46"/>
        <v>0</v>
      </c>
      <c r="CB42" s="74"/>
      <c r="CD42" s="13">
        <f t="shared" si="11"/>
        <v>0</v>
      </c>
      <c r="CE42" s="89">
        <f t="shared" si="29"/>
        <v>0</v>
      </c>
      <c r="CF42">
        <v>0</v>
      </c>
    </row>
    <row r="43" spans="1:84" ht="15.75" customHeight="1">
      <c r="B43" s="64"/>
      <c r="C43" s="13" t="str">
        <f>IF(B43="","",VLOOKUP(BC43,Proveedor!$B$3:$C$2036,2,0))</f>
        <v/>
      </c>
      <c r="D43" s="95"/>
      <c r="E43" s="84"/>
      <c r="F43" s="59"/>
      <c r="G43" s="113" cm="1">
        <f t="array" ref="G43">INDEX(Programas!$F$3:$F$2000,MATCH(1,(Programas!$C$3:$C$2000=D43)*(Programas!$D$3:$D$2000=Auxiliares!$B24),0))</f>
        <v>0</v>
      </c>
      <c r="H43" s="114"/>
      <c r="I43" s="113" cm="1">
        <f t="array" ref="I43">INDEX(Programas!$E$3:$E$2000,MATCH(1,(Programas!$C$3:$C$2000=D43)*(Programas!$D$3:$D$2000=Auxiliares!$B24),0))</f>
        <v>0</v>
      </c>
      <c r="J43" s="114"/>
      <c r="K43" s="13"/>
      <c r="L43" s="63"/>
      <c r="M43" s="43"/>
      <c r="N43" s="43"/>
      <c r="O43" s="43"/>
      <c r="P43" s="43"/>
      <c r="Q43" s="43"/>
      <c r="R43" s="63"/>
      <c r="S43" s="43"/>
      <c r="T43" s="43"/>
      <c r="U43" s="43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35"/>
      <c r="BA43" s="57">
        <f t="shared" si="30"/>
        <v>0</v>
      </c>
      <c r="BB43" s="41">
        <f t="shared" si="31"/>
        <v>0</v>
      </c>
      <c r="BC43" s="12">
        <f>IFERROR(VLOOKUP(Input!B43,Medio!$A$3:$D$1552,4,0),0)</f>
        <v>0</v>
      </c>
      <c r="BD43">
        <f t="shared" si="1"/>
        <v>0</v>
      </c>
      <c r="BE43">
        <f>IFERROR(VLOOKUP(L43,'Tipo de Descuento'!$B$3:$C$8,2,0),0)</f>
        <v>0</v>
      </c>
      <c r="BF43">
        <f t="shared" si="32"/>
        <v>0</v>
      </c>
      <c r="BG43">
        <f>IFERROR(VLOOKUP(N43,'Tipo de Descuento'!$B$3:$C$8,2,0),0)</f>
        <v>0</v>
      </c>
      <c r="BH43">
        <f t="shared" si="33"/>
        <v>0</v>
      </c>
      <c r="BI43">
        <f>IFERROR(VLOOKUP(P43,'Tipo de Descuento'!$B$3:$C$8,2,0),0)</f>
        <v>0</v>
      </c>
      <c r="BJ43">
        <f t="shared" si="34"/>
        <v>0</v>
      </c>
      <c r="BK43">
        <f>IFERROR(VLOOKUP(R43,'Tipo de Descuento'!$B$3:$C$8,2,0),0)</f>
        <v>0</v>
      </c>
      <c r="BL43">
        <f t="shared" si="35"/>
        <v>0</v>
      </c>
      <c r="BM43">
        <f>IFERROR(VLOOKUP(T43,'Tipo de Descuento'!$B$3:$C$8,2,0),0)</f>
        <v>0</v>
      </c>
      <c r="BN43">
        <f t="shared" si="36"/>
        <v>0</v>
      </c>
      <c r="BO43">
        <f t="shared" si="37"/>
        <v>0</v>
      </c>
      <c r="BP43">
        <f t="shared" si="38"/>
        <v>0</v>
      </c>
      <c r="BQ43">
        <f t="shared" si="39"/>
        <v>0</v>
      </c>
      <c r="BS43" s="70">
        <f t="shared" si="10"/>
        <v>0</v>
      </c>
      <c r="BT43" s="71">
        <f t="shared" si="40"/>
        <v>0</v>
      </c>
      <c r="BU43" s="71">
        <f t="shared" si="41"/>
        <v>0</v>
      </c>
      <c r="BV43" s="71">
        <f t="shared" si="42"/>
        <v>0</v>
      </c>
      <c r="BW43" s="71">
        <f t="shared" si="43"/>
        <v>0</v>
      </c>
      <c r="BX43" s="71">
        <f t="shared" si="44"/>
        <v>0</v>
      </c>
      <c r="BY43" s="72">
        <f t="shared" si="45"/>
        <v>0</v>
      </c>
      <c r="CA43" s="73">
        <f t="shared" si="46"/>
        <v>0</v>
      </c>
      <c r="CB43" s="74"/>
      <c r="CD43" s="13">
        <f t="shared" si="11"/>
        <v>0</v>
      </c>
      <c r="CE43" s="89">
        <f t="shared" si="29"/>
        <v>0</v>
      </c>
      <c r="CF43">
        <v>0</v>
      </c>
    </row>
    <row r="44" spans="1:84" ht="15.75" customHeight="1">
      <c r="B44" s="64"/>
      <c r="C44" s="13" t="str">
        <f>IF(B44="","",VLOOKUP(BC44,Proveedor!$B$3:$C$2036,2,0))</f>
        <v/>
      </c>
      <c r="D44" s="95"/>
      <c r="E44" s="84"/>
      <c r="F44" s="59"/>
      <c r="G44" s="113" cm="1">
        <f t="array" ref="G44">INDEX(Programas!$F$3:$F$2000,MATCH(1,(Programas!$C$3:$C$2000=D44)*(Programas!$D$3:$D$2000=Auxiliares!$B25),0))</f>
        <v>0</v>
      </c>
      <c r="H44" s="114"/>
      <c r="I44" s="113" cm="1">
        <f t="array" ref="I44">INDEX(Programas!$E$3:$E$2000,MATCH(1,(Programas!$C$3:$C$2000=D44)*(Programas!$D$3:$D$2000=Auxiliares!$B25),0))</f>
        <v>0</v>
      </c>
      <c r="J44" s="114"/>
      <c r="K44" s="13"/>
      <c r="L44" s="63"/>
      <c r="M44" s="43"/>
      <c r="N44" s="43"/>
      <c r="O44" s="43"/>
      <c r="P44" s="43"/>
      <c r="Q44" s="43"/>
      <c r="R44" s="63"/>
      <c r="S44" s="43"/>
      <c r="T44" s="43"/>
      <c r="U44" s="43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35"/>
      <c r="BA44" s="57">
        <f t="shared" si="30"/>
        <v>0</v>
      </c>
      <c r="BB44" s="41">
        <f t="shared" si="31"/>
        <v>0</v>
      </c>
      <c r="BC44" s="12">
        <f>IFERROR(VLOOKUP(Input!B44,Medio!$A$3:$D$1552,4,0),0)</f>
        <v>0</v>
      </c>
      <c r="BD44">
        <f t="shared" si="1"/>
        <v>0</v>
      </c>
      <c r="BE44">
        <f>IFERROR(VLOOKUP(L44,'Tipo de Descuento'!$B$3:$C$8,2,0),0)</f>
        <v>0</v>
      </c>
      <c r="BF44">
        <f t="shared" si="32"/>
        <v>0</v>
      </c>
      <c r="BG44">
        <f>IFERROR(VLOOKUP(N44,'Tipo de Descuento'!$B$3:$C$8,2,0),0)</f>
        <v>0</v>
      </c>
      <c r="BH44">
        <f t="shared" si="33"/>
        <v>0</v>
      </c>
      <c r="BI44">
        <f>IFERROR(VLOOKUP(P44,'Tipo de Descuento'!$B$3:$C$8,2,0),0)</f>
        <v>0</v>
      </c>
      <c r="BJ44">
        <f t="shared" si="34"/>
        <v>0</v>
      </c>
      <c r="BK44">
        <f>IFERROR(VLOOKUP(R44,'Tipo de Descuento'!$B$3:$C$8,2,0),0)</f>
        <v>0</v>
      </c>
      <c r="BL44">
        <f t="shared" si="35"/>
        <v>0</v>
      </c>
      <c r="BM44">
        <f>IFERROR(VLOOKUP(T44,'Tipo de Descuento'!$B$3:$C$8,2,0),0)</f>
        <v>0</v>
      </c>
      <c r="BN44">
        <f t="shared" si="36"/>
        <v>0</v>
      </c>
      <c r="BO44">
        <f t="shared" si="37"/>
        <v>0</v>
      </c>
      <c r="BP44">
        <f t="shared" si="38"/>
        <v>0</v>
      </c>
      <c r="BQ44">
        <f t="shared" si="39"/>
        <v>0</v>
      </c>
      <c r="BS44" s="70">
        <f t="shared" si="10"/>
        <v>0</v>
      </c>
      <c r="BT44" s="71">
        <f t="shared" si="40"/>
        <v>0</v>
      </c>
      <c r="BU44" s="71">
        <f t="shared" si="41"/>
        <v>0</v>
      </c>
      <c r="BV44" s="71">
        <f t="shared" si="42"/>
        <v>0</v>
      </c>
      <c r="BW44" s="71">
        <f t="shared" si="43"/>
        <v>0</v>
      </c>
      <c r="BX44" s="71">
        <f t="shared" si="44"/>
        <v>0</v>
      </c>
      <c r="BY44" s="72">
        <f t="shared" si="45"/>
        <v>0</v>
      </c>
      <c r="CA44" s="73">
        <f t="shared" si="46"/>
        <v>0</v>
      </c>
      <c r="CB44" s="74"/>
      <c r="CD44" s="13">
        <f t="shared" si="11"/>
        <v>0</v>
      </c>
      <c r="CE44" s="89">
        <f t="shared" si="29"/>
        <v>0</v>
      </c>
      <c r="CF44">
        <v>0</v>
      </c>
    </row>
    <row r="45" spans="1:84" ht="15.75" customHeight="1">
      <c r="B45" s="64"/>
      <c r="C45" s="13" t="str">
        <f>IF(B45="","",VLOOKUP(BC45,Proveedor!$B$3:$C$2036,2,0))</f>
        <v/>
      </c>
      <c r="D45" s="95"/>
      <c r="E45" s="84"/>
      <c r="F45" s="59"/>
      <c r="G45" s="113" cm="1">
        <f t="array" ref="G45">INDEX(Programas!$F$3:$F$2000,MATCH(1,(Programas!$C$3:$C$2000=D45)*(Programas!$D$3:$D$2000=Auxiliares!$B26),0))</f>
        <v>0</v>
      </c>
      <c r="H45" s="114"/>
      <c r="I45" s="113" cm="1">
        <f t="array" ref="I45">INDEX(Programas!$E$3:$E$2000,MATCH(1,(Programas!$C$3:$C$2000=D45)*(Programas!$D$3:$D$2000=Auxiliares!$B26),0))</f>
        <v>0</v>
      </c>
      <c r="J45" s="114"/>
      <c r="K45" s="13"/>
      <c r="L45" s="63"/>
      <c r="M45" s="43"/>
      <c r="N45" s="43"/>
      <c r="O45" s="43"/>
      <c r="P45" s="43"/>
      <c r="Q45" s="43"/>
      <c r="R45" s="63"/>
      <c r="S45" s="43"/>
      <c r="T45" s="43"/>
      <c r="U45" s="43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35"/>
      <c r="BA45" s="57">
        <f t="shared" si="30"/>
        <v>0</v>
      </c>
      <c r="BB45" s="41">
        <f t="shared" si="31"/>
        <v>0</v>
      </c>
      <c r="BC45" s="12">
        <f>IFERROR(VLOOKUP(Input!B45,Medio!$A$3:$D$1552,4,0),0)</f>
        <v>0</v>
      </c>
      <c r="BD45">
        <f t="shared" si="1"/>
        <v>0</v>
      </c>
      <c r="BE45">
        <f>IFERROR(VLOOKUP(L45,'Tipo de Descuento'!$B$3:$C$8,2,0),0)</f>
        <v>0</v>
      </c>
      <c r="BF45">
        <f t="shared" si="32"/>
        <v>0</v>
      </c>
      <c r="BG45">
        <f>IFERROR(VLOOKUP(N45,'Tipo de Descuento'!$B$3:$C$8,2,0),0)</f>
        <v>0</v>
      </c>
      <c r="BH45">
        <f t="shared" si="33"/>
        <v>0</v>
      </c>
      <c r="BI45">
        <f>IFERROR(VLOOKUP(P45,'Tipo de Descuento'!$B$3:$C$8,2,0),0)</f>
        <v>0</v>
      </c>
      <c r="BJ45">
        <f t="shared" si="34"/>
        <v>0</v>
      </c>
      <c r="BK45">
        <f>IFERROR(VLOOKUP(R45,'Tipo de Descuento'!$B$3:$C$8,2,0),0)</f>
        <v>0</v>
      </c>
      <c r="BL45">
        <f t="shared" si="35"/>
        <v>0</v>
      </c>
      <c r="BM45">
        <f>IFERROR(VLOOKUP(T45,'Tipo de Descuento'!$B$3:$C$8,2,0),0)</f>
        <v>0</v>
      </c>
      <c r="BN45">
        <f t="shared" si="36"/>
        <v>0</v>
      </c>
      <c r="BO45">
        <f t="shared" si="37"/>
        <v>0</v>
      </c>
      <c r="BP45">
        <f t="shared" si="38"/>
        <v>0</v>
      </c>
      <c r="BQ45">
        <f t="shared" si="39"/>
        <v>0</v>
      </c>
      <c r="BS45" s="70">
        <f t="shared" si="10"/>
        <v>0</v>
      </c>
      <c r="BT45" s="71">
        <f t="shared" si="40"/>
        <v>0</v>
      </c>
      <c r="BU45" s="71">
        <f t="shared" si="41"/>
        <v>0</v>
      </c>
      <c r="BV45" s="71">
        <f t="shared" si="42"/>
        <v>0</v>
      </c>
      <c r="BW45" s="71">
        <f t="shared" si="43"/>
        <v>0</v>
      </c>
      <c r="BX45" s="71">
        <f t="shared" si="44"/>
        <v>0</v>
      </c>
      <c r="BY45" s="72">
        <f t="shared" si="45"/>
        <v>0</v>
      </c>
      <c r="CA45" s="73">
        <f t="shared" si="46"/>
        <v>0</v>
      </c>
      <c r="CB45" s="74"/>
      <c r="CD45" s="13">
        <f t="shared" si="11"/>
        <v>0</v>
      </c>
      <c r="CE45" s="89">
        <f t="shared" si="29"/>
        <v>0</v>
      </c>
      <c r="CF45">
        <v>0</v>
      </c>
    </row>
    <row r="46" spans="1:84" ht="15.75" customHeight="1">
      <c r="B46" s="64"/>
      <c r="C46" s="13" t="str">
        <f>IF(B46="","",VLOOKUP(BC46,Proveedor!$B$3:$C$2036,2,0))</f>
        <v/>
      </c>
      <c r="D46" s="95"/>
      <c r="E46" s="84"/>
      <c r="F46" s="59"/>
      <c r="G46" s="113" cm="1">
        <f t="array" ref="G46">INDEX(Programas!$F$3:$F$2000,MATCH(1,(Programas!$C$3:$C$2000=D46)*(Programas!$D$3:$D$2000=Auxiliares!$B27),0))</f>
        <v>0</v>
      </c>
      <c r="H46" s="114"/>
      <c r="I46" s="113" cm="1">
        <f t="array" ref="I46">INDEX(Programas!$E$3:$E$2000,MATCH(1,(Programas!$C$3:$C$2000=D46)*(Programas!$D$3:$D$2000=Auxiliares!$B27),0))</f>
        <v>0</v>
      </c>
      <c r="J46" s="114"/>
      <c r="K46" s="13"/>
      <c r="L46" s="63"/>
      <c r="M46" s="43"/>
      <c r="N46" s="43"/>
      <c r="O46" s="43"/>
      <c r="P46" s="43"/>
      <c r="Q46" s="43"/>
      <c r="R46" s="63"/>
      <c r="S46" s="43"/>
      <c r="T46" s="43"/>
      <c r="U46" s="43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35"/>
      <c r="BA46" s="57">
        <f t="shared" si="30"/>
        <v>0</v>
      </c>
      <c r="BB46" s="41">
        <f t="shared" si="31"/>
        <v>0</v>
      </c>
      <c r="BC46" s="12">
        <f>IFERROR(VLOOKUP(Input!B46,Medio!$A$3:$D$1552,4,0),0)</f>
        <v>0</v>
      </c>
      <c r="BD46">
        <f t="shared" si="1"/>
        <v>0</v>
      </c>
      <c r="BE46">
        <f>IFERROR(VLOOKUP(L46,'Tipo de Descuento'!$B$3:$C$8,2,0),0)</f>
        <v>0</v>
      </c>
      <c r="BF46">
        <f t="shared" si="32"/>
        <v>0</v>
      </c>
      <c r="BG46">
        <f>IFERROR(VLOOKUP(N46,'Tipo de Descuento'!$B$3:$C$8,2,0),0)</f>
        <v>0</v>
      </c>
      <c r="BH46">
        <f t="shared" si="33"/>
        <v>0</v>
      </c>
      <c r="BI46">
        <f>IFERROR(VLOOKUP(P46,'Tipo de Descuento'!$B$3:$C$8,2,0),0)</f>
        <v>0</v>
      </c>
      <c r="BJ46">
        <f t="shared" si="34"/>
        <v>0</v>
      </c>
      <c r="BK46">
        <f>IFERROR(VLOOKUP(R46,'Tipo de Descuento'!$B$3:$C$8,2,0),0)</f>
        <v>0</v>
      </c>
      <c r="BL46">
        <f t="shared" si="35"/>
        <v>0</v>
      </c>
      <c r="BM46">
        <f>IFERROR(VLOOKUP(T46,'Tipo de Descuento'!$B$3:$C$8,2,0),0)</f>
        <v>0</v>
      </c>
      <c r="BN46">
        <f t="shared" si="36"/>
        <v>0</v>
      </c>
      <c r="BO46">
        <f t="shared" si="37"/>
        <v>0</v>
      </c>
      <c r="BP46">
        <f t="shared" si="38"/>
        <v>0</v>
      </c>
      <c r="BQ46">
        <f t="shared" si="39"/>
        <v>0</v>
      </c>
      <c r="BS46" s="70">
        <f t="shared" si="10"/>
        <v>0</v>
      </c>
      <c r="BT46" s="71">
        <f t="shared" si="40"/>
        <v>0</v>
      </c>
      <c r="BU46" s="71">
        <f t="shared" si="41"/>
        <v>0</v>
      </c>
      <c r="BV46" s="71">
        <f t="shared" si="42"/>
        <v>0</v>
      </c>
      <c r="BW46" s="71">
        <f t="shared" si="43"/>
        <v>0</v>
      </c>
      <c r="BX46" s="71">
        <f t="shared" si="44"/>
        <v>0</v>
      </c>
      <c r="BY46" s="72">
        <f t="shared" si="45"/>
        <v>0</v>
      </c>
      <c r="CA46" s="73">
        <f t="shared" si="46"/>
        <v>0</v>
      </c>
      <c r="CB46" s="74"/>
      <c r="CD46" s="13">
        <f t="shared" si="11"/>
        <v>0</v>
      </c>
      <c r="CE46" s="89">
        <f t="shared" si="29"/>
        <v>0</v>
      </c>
      <c r="CF46">
        <v>0</v>
      </c>
    </row>
    <row r="47" spans="1:84" ht="15.75" customHeight="1">
      <c r="B47" s="64"/>
      <c r="C47" s="13" t="str">
        <f>IF(B47="","",VLOOKUP(BC47,Proveedor!$B$3:$C$2036,2,0))</f>
        <v/>
      </c>
      <c r="D47" s="95"/>
      <c r="E47" s="84"/>
      <c r="F47" s="59"/>
      <c r="G47" s="113" cm="1">
        <f t="array" ref="G47">INDEX(Programas!$F$3:$F$2000,MATCH(1,(Programas!$C$3:$C$2000=D47)*(Programas!$D$3:$D$2000=Auxiliares!$B28),0))</f>
        <v>0</v>
      </c>
      <c r="H47" s="114"/>
      <c r="I47" s="113" cm="1">
        <f t="array" ref="I47">INDEX(Programas!$E$3:$E$2000,MATCH(1,(Programas!$C$3:$C$2000=D47)*(Programas!$D$3:$D$2000=Auxiliares!$B28),0))</f>
        <v>0</v>
      </c>
      <c r="J47" s="114"/>
      <c r="K47" s="13"/>
      <c r="L47" s="63"/>
      <c r="M47" s="43"/>
      <c r="N47" s="43"/>
      <c r="O47" s="43"/>
      <c r="P47" s="43"/>
      <c r="Q47" s="43"/>
      <c r="R47" s="63"/>
      <c r="S47" s="43"/>
      <c r="T47" s="43"/>
      <c r="U47" s="43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35"/>
      <c r="BA47" s="57">
        <f t="shared" si="30"/>
        <v>0</v>
      </c>
      <c r="BB47" s="41">
        <f t="shared" si="31"/>
        <v>0</v>
      </c>
      <c r="BC47" s="12">
        <f>IFERROR(VLOOKUP(Input!B47,Medio!$A$3:$D$1552,4,0),0)</f>
        <v>0</v>
      </c>
      <c r="BD47">
        <f t="shared" si="1"/>
        <v>0</v>
      </c>
      <c r="BE47">
        <f>IFERROR(VLOOKUP(L47,'Tipo de Descuento'!$B$3:$C$8,2,0),0)</f>
        <v>0</v>
      </c>
      <c r="BF47">
        <f t="shared" si="32"/>
        <v>0</v>
      </c>
      <c r="BG47">
        <f>IFERROR(VLOOKUP(N47,'Tipo de Descuento'!$B$3:$C$8,2,0),0)</f>
        <v>0</v>
      </c>
      <c r="BH47">
        <f t="shared" si="33"/>
        <v>0</v>
      </c>
      <c r="BI47">
        <f>IFERROR(VLOOKUP(P47,'Tipo de Descuento'!$B$3:$C$8,2,0),0)</f>
        <v>0</v>
      </c>
      <c r="BJ47">
        <f t="shared" si="34"/>
        <v>0</v>
      </c>
      <c r="BK47">
        <f>IFERROR(VLOOKUP(R47,'Tipo de Descuento'!$B$3:$C$8,2,0),0)</f>
        <v>0</v>
      </c>
      <c r="BL47">
        <f t="shared" si="35"/>
        <v>0</v>
      </c>
      <c r="BM47">
        <f>IFERROR(VLOOKUP(T47,'Tipo de Descuento'!$B$3:$C$8,2,0),0)</f>
        <v>0</v>
      </c>
      <c r="BN47">
        <f t="shared" si="36"/>
        <v>0</v>
      </c>
      <c r="BO47">
        <f t="shared" si="37"/>
        <v>0</v>
      </c>
      <c r="BP47">
        <f t="shared" si="38"/>
        <v>0</v>
      </c>
      <c r="BQ47">
        <f t="shared" si="39"/>
        <v>0</v>
      </c>
      <c r="BS47" s="70">
        <f t="shared" si="10"/>
        <v>0</v>
      </c>
      <c r="BT47" s="71">
        <f t="shared" si="40"/>
        <v>0</v>
      </c>
      <c r="BU47" s="71">
        <f t="shared" si="41"/>
        <v>0</v>
      </c>
      <c r="BV47" s="71">
        <f t="shared" si="42"/>
        <v>0</v>
      </c>
      <c r="BW47" s="71">
        <f t="shared" si="43"/>
        <v>0</v>
      </c>
      <c r="BX47" s="71">
        <f t="shared" si="44"/>
        <v>0</v>
      </c>
      <c r="BY47" s="72">
        <f t="shared" si="45"/>
        <v>0</v>
      </c>
      <c r="CA47" s="73">
        <f t="shared" si="46"/>
        <v>0</v>
      </c>
      <c r="CB47" s="74"/>
      <c r="CD47" s="13">
        <f t="shared" si="11"/>
        <v>0</v>
      </c>
      <c r="CE47" s="89">
        <f t="shared" si="29"/>
        <v>0</v>
      </c>
      <c r="CF47">
        <v>0</v>
      </c>
    </row>
    <row r="48" spans="1:84" ht="15.75" customHeight="1">
      <c r="B48" s="64"/>
      <c r="C48" s="13" t="str">
        <f>IF(B48="","",VLOOKUP(BC48,Proveedor!$B$3:$C$2036,2,0))</f>
        <v/>
      </c>
      <c r="D48" s="95"/>
      <c r="E48" s="84"/>
      <c r="F48" s="59"/>
      <c r="G48" s="113" cm="1">
        <f t="array" ref="G48">INDEX(Programas!$F$3:$F$2000,MATCH(1,(Programas!$C$3:$C$2000=D48)*(Programas!$D$3:$D$2000=Auxiliares!$B29),0))</f>
        <v>0</v>
      </c>
      <c r="H48" s="114"/>
      <c r="I48" s="113" cm="1">
        <f t="array" ref="I48">INDEX(Programas!$E$3:$E$2000,MATCH(1,(Programas!$C$3:$C$2000=D48)*(Programas!$D$3:$D$2000=Auxiliares!$B29),0))</f>
        <v>0</v>
      </c>
      <c r="J48" s="114"/>
      <c r="K48" s="13"/>
      <c r="L48" s="63"/>
      <c r="M48" s="43"/>
      <c r="N48" s="43"/>
      <c r="O48" s="43"/>
      <c r="P48" s="43"/>
      <c r="Q48" s="43"/>
      <c r="R48" s="63"/>
      <c r="S48" s="43"/>
      <c r="T48" s="43"/>
      <c r="U48" s="43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35"/>
      <c r="BA48" s="57">
        <f t="shared" si="30"/>
        <v>0</v>
      </c>
      <c r="BB48" s="41">
        <f t="shared" si="31"/>
        <v>0</v>
      </c>
      <c r="BC48" s="12">
        <f>IFERROR(VLOOKUP(Input!B48,Medio!$A$3:$D$1552,4,0),0)</f>
        <v>0</v>
      </c>
      <c r="BD48">
        <f t="shared" si="1"/>
        <v>0</v>
      </c>
      <c r="BE48">
        <f>IFERROR(VLOOKUP(L48,'Tipo de Descuento'!$B$3:$C$8,2,0),0)</f>
        <v>0</v>
      </c>
      <c r="BF48">
        <f t="shared" si="32"/>
        <v>0</v>
      </c>
      <c r="BG48">
        <f>IFERROR(VLOOKUP(N48,'Tipo de Descuento'!$B$3:$C$8,2,0),0)</f>
        <v>0</v>
      </c>
      <c r="BH48">
        <f t="shared" si="33"/>
        <v>0</v>
      </c>
      <c r="BI48">
        <f>IFERROR(VLOOKUP(P48,'Tipo de Descuento'!$B$3:$C$8,2,0),0)</f>
        <v>0</v>
      </c>
      <c r="BJ48">
        <f t="shared" si="34"/>
        <v>0</v>
      </c>
      <c r="BK48">
        <f>IFERROR(VLOOKUP(R48,'Tipo de Descuento'!$B$3:$C$8,2,0),0)</f>
        <v>0</v>
      </c>
      <c r="BL48">
        <f t="shared" si="35"/>
        <v>0</v>
      </c>
      <c r="BM48">
        <f>IFERROR(VLOOKUP(T48,'Tipo de Descuento'!$B$3:$C$8,2,0),0)</f>
        <v>0</v>
      </c>
      <c r="BN48">
        <f t="shared" si="36"/>
        <v>0</v>
      </c>
      <c r="BO48">
        <f t="shared" si="37"/>
        <v>0</v>
      </c>
      <c r="BP48">
        <f t="shared" si="38"/>
        <v>0</v>
      </c>
      <c r="BQ48">
        <f t="shared" si="39"/>
        <v>0</v>
      </c>
      <c r="BS48" s="70">
        <f t="shared" si="10"/>
        <v>0</v>
      </c>
      <c r="BT48" s="71">
        <f t="shared" si="40"/>
        <v>0</v>
      </c>
      <c r="BU48" s="71">
        <f t="shared" si="41"/>
        <v>0</v>
      </c>
      <c r="BV48" s="71">
        <f t="shared" si="42"/>
        <v>0</v>
      </c>
      <c r="BW48" s="71">
        <f t="shared" si="43"/>
        <v>0</v>
      </c>
      <c r="BX48" s="71">
        <f t="shared" si="44"/>
        <v>0</v>
      </c>
      <c r="BY48" s="72">
        <f t="shared" si="45"/>
        <v>0</v>
      </c>
      <c r="CA48" s="73">
        <f t="shared" si="46"/>
        <v>0</v>
      </c>
      <c r="CB48" s="74"/>
      <c r="CD48" s="13">
        <f t="shared" si="11"/>
        <v>0</v>
      </c>
      <c r="CE48" s="89">
        <f t="shared" si="29"/>
        <v>0</v>
      </c>
      <c r="CF48">
        <v>0</v>
      </c>
    </row>
    <row r="49" spans="2:84" ht="15.75" customHeight="1">
      <c r="B49" s="64"/>
      <c r="C49" s="13" t="str">
        <f>IF(B49="","",VLOOKUP(BC49,Proveedor!$B$3:$C$2036,2,0))</f>
        <v/>
      </c>
      <c r="D49" s="95"/>
      <c r="E49" s="84"/>
      <c r="F49" s="59"/>
      <c r="G49" s="113" cm="1">
        <f t="array" ref="G49">INDEX(Programas!$F$3:$F$2000,MATCH(1,(Programas!$C$3:$C$2000=D49)*(Programas!$D$3:$D$2000=Auxiliares!$B30),0))</f>
        <v>0</v>
      </c>
      <c r="H49" s="114"/>
      <c r="I49" s="113" cm="1">
        <f t="array" ref="I49">INDEX(Programas!$E$3:$E$2000,MATCH(1,(Programas!$C$3:$C$2000=D49)*(Programas!$D$3:$D$2000=Auxiliares!$B30),0))</f>
        <v>0</v>
      </c>
      <c r="J49" s="114"/>
      <c r="K49" s="13"/>
      <c r="L49" s="63"/>
      <c r="M49" s="43"/>
      <c r="N49" s="43"/>
      <c r="O49" s="43"/>
      <c r="P49" s="43"/>
      <c r="Q49" s="43"/>
      <c r="R49" s="63"/>
      <c r="S49" s="43"/>
      <c r="T49" s="43"/>
      <c r="U49" s="43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35"/>
      <c r="BA49" s="57">
        <f t="shared" si="30"/>
        <v>0</v>
      </c>
      <c r="BB49" s="41">
        <f t="shared" si="31"/>
        <v>0</v>
      </c>
      <c r="BC49" s="12">
        <f>IFERROR(VLOOKUP(Input!B49,Medio!$A$3:$D$1552,4,0),0)</f>
        <v>0</v>
      </c>
      <c r="BD49">
        <f t="shared" si="1"/>
        <v>0</v>
      </c>
      <c r="BE49">
        <f>IFERROR(VLOOKUP(L49,'Tipo de Descuento'!$B$3:$C$8,2,0),0)</f>
        <v>0</v>
      </c>
      <c r="BF49">
        <f t="shared" si="32"/>
        <v>0</v>
      </c>
      <c r="BG49">
        <f>IFERROR(VLOOKUP(N49,'Tipo de Descuento'!$B$3:$C$8,2,0),0)</f>
        <v>0</v>
      </c>
      <c r="BH49">
        <f t="shared" si="33"/>
        <v>0</v>
      </c>
      <c r="BI49">
        <f>IFERROR(VLOOKUP(P49,'Tipo de Descuento'!$B$3:$C$8,2,0),0)</f>
        <v>0</v>
      </c>
      <c r="BJ49">
        <f t="shared" si="34"/>
        <v>0</v>
      </c>
      <c r="BK49">
        <f>IFERROR(VLOOKUP(R49,'Tipo de Descuento'!$B$3:$C$8,2,0),0)</f>
        <v>0</v>
      </c>
      <c r="BL49">
        <f t="shared" si="35"/>
        <v>0</v>
      </c>
      <c r="BM49">
        <f>IFERROR(VLOOKUP(T49,'Tipo de Descuento'!$B$3:$C$8,2,0),0)</f>
        <v>0</v>
      </c>
      <c r="BN49">
        <f t="shared" si="36"/>
        <v>0</v>
      </c>
      <c r="BO49">
        <f t="shared" si="37"/>
        <v>0</v>
      </c>
      <c r="BP49">
        <f t="shared" si="38"/>
        <v>0</v>
      </c>
      <c r="BQ49">
        <f t="shared" si="39"/>
        <v>0</v>
      </c>
      <c r="BS49" s="70">
        <f t="shared" si="10"/>
        <v>0</v>
      </c>
      <c r="BT49" s="71">
        <f t="shared" si="40"/>
        <v>0</v>
      </c>
      <c r="BU49" s="71">
        <f t="shared" si="41"/>
        <v>0</v>
      </c>
      <c r="BV49" s="71">
        <f t="shared" si="42"/>
        <v>0</v>
      </c>
      <c r="BW49" s="71">
        <f t="shared" si="43"/>
        <v>0</v>
      </c>
      <c r="BX49" s="71">
        <f t="shared" si="44"/>
        <v>0</v>
      </c>
      <c r="BY49" s="72">
        <f t="shared" si="45"/>
        <v>0</v>
      </c>
      <c r="CA49" s="73">
        <f t="shared" si="46"/>
        <v>0</v>
      </c>
      <c r="CB49" s="74"/>
      <c r="CD49" s="13">
        <f t="shared" si="11"/>
        <v>0</v>
      </c>
      <c r="CE49" s="89">
        <f t="shared" si="29"/>
        <v>0</v>
      </c>
      <c r="CF49">
        <v>0</v>
      </c>
    </row>
    <row r="50" spans="2:84" ht="15.75" customHeight="1">
      <c r="B50" s="64"/>
      <c r="C50" s="13" t="str">
        <f>IF(B50="","",VLOOKUP(BC50,Proveedor!$B$3:$C$2036,2,0))</f>
        <v/>
      </c>
      <c r="D50" s="95"/>
      <c r="E50" s="84"/>
      <c r="F50" s="59"/>
      <c r="G50" s="113" cm="1">
        <f t="array" ref="G50">INDEX(Programas!$F$3:$F$2000,MATCH(1,(Programas!$C$3:$C$2000=D50)*(Programas!$D$3:$D$2000=Auxiliares!$B31),0))</f>
        <v>0</v>
      </c>
      <c r="H50" s="114"/>
      <c r="I50" s="113" cm="1">
        <f t="array" ref="I50">INDEX(Programas!$E$3:$E$2000,MATCH(1,(Programas!$C$3:$C$2000=D50)*(Programas!$D$3:$D$2000=Auxiliares!$B31),0))</f>
        <v>0</v>
      </c>
      <c r="J50" s="114"/>
      <c r="K50" s="13"/>
      <c r="L50" s="63"/>
      <c r="M50" s="43"/>
      <c r="N50" s="43"/>
      <c r="O50" s="43"/>
      <c r="P50" s="43"/>
      <c r="Q50" s="43"/>
      <c r="R50" s="63"/>
      <c r="S50" s="43"/>
      <c r="T50" s="43"/>
      <c r="U50" s="43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35"/>
      <c r="BA50" s="57">
        <f t="shared" si="30"/>
        <v>0</v>
      </c>
      <c r="BB50" s="41">
        <f t="shared" si="31"/>
        <v>0</v>
      </c>
      <c r="BC50" s="12">
        <f>IFERROR(VLOOKUP(Input!B50,Medio!$A$3:$D$1552,4,0),0)</f>
        <v>0</v>
      </c>
      <c r="BD50">
        <f t="shared" si="1"/>
        <v>0</v>
      </c>
      <c r="BE50">
        <f>IFERROR(VLOOKUP(L50,'Tipo de Descuento'!$B$3:$C$8,2,0),0)</f>
        <v>0</v>
      </c>
      <c r="BF50">
        <f t="shared" si="32"/>
        <v>0</v>
      </c>
      <c r="BG50">
        <f>IFERROR(VLOOKUP(N50,'Tipo de Descuento'!$B$3:$C$8,2,0),0)</f>
        <v>0</v>
      </c>
      <c r="BH50">
        <f t="shared" si="33"/>
        <v>0</v>
      </c>
      <c r="BI50">
        <f>IFERROR(VLOOKUP(P50,'Tipo de Descuento'!$B$3:$C$8,2,0),0)</f>
        <v>0</v>
      </c>
      <c r="BJ50">
        <f t="shared" si="34"/>
        <v>0</v>
      </c>
      <c r="BK50">
        <f>IFERROR(VLOOKUP(R50,'Tipo de Descuento'!$B$3:$C$8,2,0),0)</f>
        <v>0</v>
      </c>
      <c r="BL50">
        <f t="shared" si="35"/>
        <v>0</v>
      </c>
      <c r="BM50">
        <f>IFERROR(VLOOKUP(T50,'Tipo de Descuento'!$B$3:$C$8,2,0),0)</f>
        <v>0</v>
      </c>
      <c r="BN50">
        <f t="shared" si="36"/>
        <v>0</v>
      </c>
      <c r="BO50">
        <f t="shared" si="37"/>
        <v>0</v>
      </c>
      <c r="BP50">
        <f t="shared" si="38"/>
        <v>0</v>
      </c>
      <c r="BQ50">
        <f t="shared" si="39"/>
        <v>0</v>
      </c>
      <c r="BS50" s="70">
        <f t="shared" si="10"/>
        <v>0</v>
      </c>
      <c r="BT50" s="71">
        <f t="shared" si="40"/>
        <v>0</v>
      </c>
      <c r="BU50" s="71">
        <f t="shared" si="41"/>
        <v>0</v>
      </c>
      <c r="BV50" s="71">
        <f t="shared" si="42"/>
        <v>0</v>
      </c>
      <c r="BW50" s="71">
        <f t="shared" si="43"/>
        <v>0</v>
      </c>
      <c r="BX50" s="71">
        <f t="shared" si="44"/>
        <v>0</v>
      </c>
      <c r="BY50" s="72">
        <f t="shared" si="45"/>
        <v>0</v>
      </c>
      <c r="CA50" s="73">
        <f t="shared" si="46"/>
        <v>0</v>
      </c>
      <c r="CB50" s="74"/>
      <c r="CD50" s="13">
        <f t="shared" si="11"/>
        <v>0</v>
      </c>
      <c r="CE50" s="89">
        <f t="shared" si="29"/>
        <v>0</v>
      </c>
      <c r="CF50">
        <v>0</v>
      </c>
    </row>
    <row r="51" spans="2:84" ht="15.75" customHeight="1">
      <c r="B51" s="64"/>
      <c r="C51" s="13" t="str">
        <f>IF(B51="","",VLOOKUP(BC51,Proveedor!$B$3:$C$2036,2,0))</f>
        <v/>
      </c>
      <c r="D51" s="95"/>
      <c r="E51" s="84"/>
      <c r="F51" s="59"/>
      <c r="G51" s="113" cm="1">
        <f t="array" ref="G51">INDEX(Programas!$F$3:$F$2000,MATCH(1,(Programas!$C$3:$C$2000=D51)*(Programas!$D$3:$D$2000=Auxiliares!$B32),0))</f>
        <v>0</v>
      </c>
      <c r="H51" s="114"/>
      <c r="I51" s="113" cm="1">
        <f t="array" ref="I51">INDEX(Programas!$E$3:$E$2000,MATCH(1,(Programas!$C$3:$C$2000=D51)*(Programas!$D$3:$D$2000=Auxiliares!$B32),0))</f>
        <v>0</v>
      </c>
      <c r="J51" s="114"/>
      <c r="K51" s="13"/>
      <c r="L51" s="63"/>
      <c r="M51" s="43"/>
      <c r="N51" s="43"/>
      <c r="O51" s="43"/>
      <c r="P51" s="43"/>
      <c r="Q51" s="43"/>
      <c r="R51" s="63"/>
      <c r="S51" s="43"/>
      <c r="T51" s="43"/>
      <c r="U51" s="43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35"/>
      <c r="BA51" s="57">
        <f t="shared" si="30"/>
        <v>0</v>
      </c>
      <c r="BB51" s="41">
        <f t="shared" si="31"/>
        <v>0</v>
      </c>
      <c r="BC51" s="12">
        <f>IFERROR(VLOOKUP(Input!B51,Medio!$A$3:$D$1552,4,0),0)</f>
        <v>0</v>
      </c>
      <c r="BD51">
        <f t="shared" si="1"/>
        <v>0</v>
      </c>
      <c r="BE51">
        <f>IFERROR(VLOOKUP(L51,'Tipo de Descuento'!$B$3:$C$8,2,0),0)</f>
        <v>0</v>
      </c>
      <c r="BF51">
        <f t="shared" si="32"/>
        <v>0</v>
      </c>
      <c r="BG51">
        <f>IFERROR(VLOOKUP(N51,'Tipo de Descuento'!$B$3:$C$8,2,0),0)</f>
        <v>0</v>
      </c>
      <c r="BH51">
        <f t="shared" si="33"/>
        <v>0</v>
      </c>
      <c r="BI51">
        <f>IFERROR(VLOOKUP(P51,'Tipo de Descuento'!$B$3:$C$8,2,0),0)</f>
        <v>0</v>
      </c>
      <c r="BJ51">
        <f t="shared" si="34"/>
        <v>0</v>
      </c>
      <c r="BK51">
        <f>IFERROR(VLOOKUP(R51,'Tipo de Descuento'!$B$3:$C$8,2,0),0)</f>
        <v>0</v>
      </c>
      <c r="BL51">
        <f t="shared" si="35"/>
        <v>0</v>
      </c>
      <c r="BM51">
        <f>IFERROR(VLOOKUP(T51,'Tipo de Descuento'!$B$3:$C$8,2,0),0)</f>
        <v>0</v>
      </c>
      <c r="BN51">
        <f t="shared" si="36"/>
        <v>0</v>
      </c>
      <c r="BO51">
        <f t="shared" si="37"/>
        <v>0</v>
      </c>
      <c r="BP51">
        <f t="shared" si="38"/>
        <v>0</v>
      </c>
      <c r="BQ51">
        <f t="shared" si="39"/>
        <v>0</v>
      </c>
      <c r="BS51" s="70">
        <f t="shared" si="10"/>
        <v>0</v>
      </c>
      <c r="BT51" s="71">
        <f t="shared" si="40"/>
        <v>0</v>
      </c>
      <c r="BU51" s="71">
        <f t="shared" si="41"/>
        <v>0</v>
      </c>
      <c r="BV51" s="71">
        <f t="shared" si="42"/>
        <v>0</v>
      </c>
      <c r="BW51" s="71">
        <f t="shared" si="43"/>
        <v>0</v>
      </c>
      <c r="BX51" s="71">
        <f t="shared" si="44"/>
        <v>0</v>
      </c>
      <c r="BY51" s="72">
        <f t="shared" si="45"/>
        <v>0</v>
      </c>
      <c r="CA51" s="73">
        <f t="shared" si="46"/>
        <v>0</v>
      </c>
      <c r="CB51" s="74"/>
      <c r="CD51" s="13">
        <f t="shared" si="11"/>
        <v>0</v>
      </c>
      <c r="CE51" s="89">
        <f t="shared" si="29"/>
        <v>0</v>
      </c>
      <c r="CF51">
        <v>0</v>
      </c>
    </row>
    <row r="52" spans="2:84" ht="15.75" customHeight="1">
      <c r="B52" s="64"/>
      <c r="C52" s="13" t="str">
        <f>IF(B52="","",VLOOKUP(BC52,Proveedor!$B$3:$C$2036,2,0))</f>
        <v/>
      </c>
      <c r="D52" s="95"/>
      <c r="E52" s="84"/>
      <c r="F52" s="59"/>
      <c r="G52" s="113" cm="1">
        <f t="array" ref="G52">INDEX(Programas!$F$3:$F$2000,MATCH(1,(Programas!$C$3:$C$2000=D52)*(Programas!$D$3:$D$2000=Auxiliares!$B33),0))</f>
        <v>0</v>
      </c>
      <c r="H52" s="114"/>
      <c r="I52" s="113" cm="1">
        <f t="array" ref="I52">INDEX(Programas!$E$3:$E$2000,MATCH(1,(Programas!$C$3:$C$2000=D52)*(Programas!$D$3:$D$2000=Auxiliares!$B33),0))</f>
        <v>0</v>
      </c>
      <c r="J52" s="114"/>
      <c r="K52" s="13"/>
      <c r="L52" s="63"/>
      <c r="M52" s="43"/>
      <c r="N52" s="43"/>
      <c r="O52" s="43"/>
      <c r="P52" s="43"/>
      <c r="Q52" s="43"/>
      <c r="R52" s="63"/>
      <c r="S52" s="43"/>
      <c r="T52" s="43"/>
      <c r="U52" s="43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35"/>
      <c r="BA52" s="57">
        <f t="shared" si="30"/>
        <v>0</v>
      </c>
      <c r="BB52" s="41">
        <f t="shared" si="31"/>
        <v>0</v>
      </c>
      <c r="BC52" s="12">
        <f>IFERROR(VLOOKUP(Input!B52,Medio!$A$3:$D$1552,4,0),0)</f>
        <v>0</v>
      </c>
      <c r="BD52">
        <f t="shared" si="1"/>
        <v>0</v>
      </c>
      <c r="BE52">
        <f>IFERROR(VLOOKUP(L52,'Tipo de Descuento'!$B$3:$C$8,2,0),0)</f>
        <v>0</v>
      </c>
      <c r="BF52">
        <f t="shared" si="32"/>
        <v>0</v>
      </c>
      <c r="BG52">
        <f>IFERROR(VLOOKUP(N52,'Tipo de Descuento'!$B$3:$C$8,2,0),0)</f>
        <v>0</v>
      </c>
      <c r="BH52">
        <f t="shared" si="33"/>
        <v>0</v>
      </c>
      <c r="BI52">
        <f>IFERROR(VLOOKUP(P52,'Tipo de Descuento'!$B$3:$C$8,2,0),0)</f>
        <v>0</v>
      </c>
      <c r="BJ52">
        <f t="shared" si="34"/>
        <v>0</v>
      </c>
      <c r="BK52">
        <f>IFERROR(VLOOKUP(R52,'Tipo de Descuento'!$B$3:$C$8,2,0),0)</f>
        <v>0</v>
      </c>
      <c r="BL52">
        <f t="shared" si="35"/>
        <v>0</v>
      </c>
      <c r="BM52">
        <f>IFERROR(VLOOKUP(T52,'Tipo de Descuento'!$B$3:$C$8,2,0),0)</f>
        <v>0</v>
      </c>
      <c r="BN52">
        <f t="shared" si="36"/>
        <v>0</v>
      </c>
      <c r="BO52">
        <f t="shared" si="37"/>
        <v>0</v>
      </c>
      <c r="BP52">
        <f t="shared" si="38"/>
        <v>0</v>
      </c>
      <c r="BQ52">
        <f t="shared" si="39"/>
        <v>0</v>
      </c>
      <c r="BS52" s="70">
        <f t="shared" si="10"/>
        <v>0</v>
      </c>
      <c r="BT52" s="71">
        <f t="shared" si="40"/>
        <v>0</v>
      </c>
      <c r="BU52" s="71">
        <f t="shared" si="41"/>
        <v>0</v>
      </c>
      <c r="BV52" s="71">
        <f t="shared" si="42"/>
        <v>0</v>
      </c>
      <c r="BW52" s="71">
        <f t="shared" si="43"/>
        <v>0</v>
      </c>
      <c r="BX52" s="71">
        <f t="shared" si="44"/>
        <v>0</v>
      </c>
      <c r="BY52" s="72">
        <f t="shared" si="45"/>
        <v>0</v>
      </c>
      <c r="CA52" s="73">
        <f t="shared" si="46"/>
        <v>0</v>
      </c>
      <c r="CB52" s="74"/>
      <c r="CD52" s="13">
        <f t="shared" si="11"/>
        <v>0</v>
      </c>
      <c r="CE52" s="89">
        <f t="shared" si="29"/>
        <v>0</v>
      </c>
      <c r="CF52">
        <v>0</v>
      </c>
    </row>
    <row r="53" spans="2:84" ht="15.75" customHeight="1">
      <c r="B53" s="26"/>
      <c r="C53" s="13" t="str">
        <f>IF(B53="","",VLOOKUP(BC53,Proveedor!$B$3:$C$2036,2,0))</f>
        <v/>
      </c>
      <c r="D53" s="95"/>
      <c r="E53" s="84"/>
      <c r="F53" s="59"/>
      <c r="G53" s="113" cm="1">
        <f t="array" ref="G53">INDEX(Programas!$F$3:$F$2000,MATCH(1,(Programas!$C$3:$C$2000=D53)*(Programas!$D$3:$D$2000=Auxiliares!$B34),0))</f>
        <v>0</v>
      </c>
      <c r="H53" s="114"/>
      <c r="I53" s="113" cm="1">
        <f t="array" ref="I53">INDEX(Programas!$E$3:$E$2000,MATCH(1,(Programas!$C$3:$C$2000=D53)*(Programas!$D$3:$D$2000=Auxiliares!$B34),0))</f>
        <v>0</v>
      </c>
      <c r="J53" s="114"/>
      <c r="K53" s="13"/>
      <c r="L53" s="53"/>
      <c r="M53" s="43"/>
      <c r="N53" s="43"/>
      <c r="O53" s="43"/>
      <c r="P53" s="43"/>
      <c r="Q53" s="43"/>
      <c r="R53" s="43"/>
      <c r="S53" s="43"/>
      <c r="T53" s="43"/>
      <c r="U53" s="43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35"/>
      <c r="BA53" s="57">
        <f t="shared" si="12"/>
        <v>0</v>
      </c>
      <c r="BB53" s="41">
        <f t="shared" si="13"/>
        <v>0</v>
      </c>
      <c r="BC53" s="12">
        <f>IFERROR(VLOOKUP(Input!B53,Medio!$A$3:$D$1552,4,0),0)</f>
        <v>0</v>
      </c>
      <c r="BD53">
        <f t="shared" ref="BD53:BD84" si="47">+BA53*G53*F53</f>
        <v>0</v>
      </c>
      <c r="BE53">
        <f>IFERROR(VLOOKUP(L53,'Tipo de Descuento'!$B$3:$C$8,2,0),0)</f>
        <v>0</v>
      </c>
      <c r="BF53">
        <f t="shared" si="14"/>
        <v>0</v>
      </c>
      <c r="BG53">
        <f>IFERROR(VLOOKUP(N53,'Tipo de Descuento'!$B$3:$C$8,2,0),0)</f>
        <v>0</v>
      </c>
      <c r="BH53">
        <f t="shared" si="15"/>
        <v>0</v>
      </c>
      <c r="BI53">
        <f>IFERROR(VLOOKUP(P53,'Tipo de Descuento'!$B$3:$C$8,2,0),0)</f>
        <v>0</v>
      </c>
      <c r="BJ53">
        <f t="shared" si="16"/>
        <v>0</v>
      </c>
      <c r="BK53">
        <f>IFERROR(VLOOKUP(R53,'Tipo de Descuento'!$B$3:$C$8,2,0),0)</f>
        <v>0</v>
      </c>
      <c r="BL53">
        <f t="shared" si="17"/>
        <v>0</v>
      </c>
      <c r="BM53">
        <f>IFERROR(VLOOKUP(T53,'Tipo de Descuento'!$B$3:$C$8,2,0),0)</f>
        <v>0</v>
      </c>
      <c r="BN53">
        <f t="shared" si="18"/>
        <v>0</v>
      </c>
      <c r="BO53">
        <f t="shared" si="19"/>
        <v>0</v>
      </c>
      <c r="BP53">
        <f t="shared" si="20"/>
        <v>0</v>
      </c>
      <c r="BQ53">
        <f t="shared" si="21"/>
        <v>0</v>
      </c>
      <c r="BS53" s="70">
        <f t="shared" ref="BS53:BS84" si="48">+BA53*F53*I53</f>
        <v>0</v>
      </c>
      <c r="BT53" s="71">
        <f t="shared" si="22"/>
        <v>0</v>
      </c>
      <c r="BU53" s="71">
        <f t="shared" si="23"/>
        <v>0</v>
      </c>
      <c r="BV53" s="71">
        <f t="shared" si="24"/>
        <v>0</v>
      </c>
      <c r="BW53" s="71">
        <f t="shared" si="25"/>
        <v>0</v>
      </c>
      <c r="BX53" s="71">
        <f t="shared" si="26"/>
        <v>0</v>
      </c>
      <c r="BY53" s="72">
        <f t="shared" si="27"/>
        <v>0</v>
      </c>
      <c r="CA53" s="73">
        <f t="shared" si="28"/>
        <v>0</v>
      </c>
      <c r="CB53" s="74"/>
      <c r="CD53" s="13">
        <f t="shared" ref="CD53:CD84" si="49">+B53</f>
        <v>0</v>
      </c>
      <c r="CE53" s="89">
        <f t="shared" si="29"/>
        <v>0</v>
      </c>
      <c r="CF53">
        <v>0</v>
      </c>
    </row>
    <row r="54" spans="2:84" ht="15.75" customHeight="1">
      <c r="B54" s="26"/>
      <c r="C54" s="13" t="str">
        <f>IF(B54="","",VLOOKUP(BC54,Proveedor!$B$3:$C$2036,2,0))</f>
        <v/>
      </c>
      <c r="D54" s="95"/>
      <c r="E54" s="84"/>
      <c r="F54" s="59"/>
      <c r="G54" s="113" cm="1">
        <f t="array" ref="G54">INDEX(Programas!$F$3:$F$2000,MATCH(1,(Programas!$C$3:$C$2000=D54)*(Programas!$D$3:$D$2000=Auxiliares!$B35),0))</f>
        <v>0</v>
      </c>
      <c r="H54" s="114"/>
      <c r="I54" s="113" cm="1">
        <f t="array" ref="I54">INDEX(Programas!$E$3:$E$2000,MATCH(1,(Programas!$C$3:$C$2000=D54)*(Programas!$D$3:$D$2000=Auxiliares!$B35),0))</f>
        <v>0</v>
      </c>
      <c r="J54" s="114"/>
      <c r="K54" s="13"/>
      <c r="L54" s="53"/>
      <c r="M54" s="43"/>
      <c r="N54" s="43"/>
      <c r="O54" s="43"/>
      <c r="P54" s="43"/>
      <c r="Q54" s="43"/>
      <c r="R54" s="43"/>
      <c r="S54" s="43"/>
      <c r="T54" s="43"/>
      <c r="U54" s="43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35"/>
      <c r="BA54" s="57">
        <f t="shared" si="12"/>
        <v>0</v>
      </c>
      <c r="BB54" s="41">
        <f t="shared" si="13"/>
        <v>0</v>
      </c>
      <c r="BC54" s="12">
        <f>IFERROR(VLOOKUP(Input!B54,Medio!$A$3:$D$1552,4,0),0)</f>
        <v>0</v>
      </c>
      <c r="BD54">
        <f t="shared" si="47"/>
        <v>0</v>
      </c>
      <c r="BE54">
        <f>IFERROR(VLOOKUP(L54,'Tipo de Descuento'!$B$3:$C$8,2,0),0)</f>
        <v>0</v>
      </c>
      <c r="BF54">
        <f t="shared" si="14"/>
        <v>0</v>
      </c>
      <c r="BG54">
        <f>IFERROR(VLOOKUP(N54,'Tipo de Descuento'!$B$3:$C$8,2,0),0)</f>
        <v>0</v>
      </c>
      <c r="BH54">
        <f t="shared" si="15"/>
        <v>0</v>
      </c>
      <c r="BI54">
        <f>IFERROR(VLOOKUP(P54,'Tipo de Descuento'!$B$3:$C$8,2,0),0)</f>
        <v>0</v>
      </c>
      <c r="BJ54">
        <f t="shared" si="16"/>
        <v>0</v>
      </c>
      <c r="BK54">
        <f>IFERROR(VLOOKUP(R54,'Tipo de Descuento'!$B$3:$C$8,2,0),0)</f>
        <v>0</v>
      </c>
      <c r="BL54">
        <f t="shared" si="17"/>
        <v>0</v>
      </c>
      <c r="BM54">
        <f>IFERROR(VLOOKUP(T54,'Tipo de Descuento'!$B$3:$C$8,2,0),0)</f>
        <v>0</v>
      </c>
      <c r="BN54">
        <f t="shared" si="18"/>
        <v>0</v>
      </c>
      <c r="BO54">
        <f t="shared" si="19"/>
        <v>0</v>
      </c>
      <c r="BP54">
        <f t="shared" si="20"/>
        <v>0</v>
      </c>
      <c r="BQ54">
        <f t="shared" si="21"/>
        <v>0</v>
      </c>
      <c r="BS54" s="70">
        <f t="shared" si="48"/>
        <v>0</v>
      </c>
      <c r="BT54" s="71">
        <f t="shared" si="22"/>
        <v>0</v>
      </c>
      <c r="BU54" s="71">
        <f t="shared" si="23"/>
        <v>0</v>
      </c>
      <c r="BV54" s="71">
        <f t="shared" si="24"/>
        <v>0</v>
      </c>
      <c r="BW54" s="71">
        <f t="shared" si="25"/>
        <v>0</v>
      </c>
      <c r="BX54" s="71">
        <f t="shared" si="26"/>
        <v>0</v>
      </c>
      <c r="BY54" s="72">
        <f t="shared" si="27"/>
        <v>0</v>
      </c>
      <c r="CA54" s="73">
        <f t="shared" si="28"/>
        <v>0</v>
      </c>
      <c r="CB54" s="74"/>
      <c r="CD54" s="13">
        <f t="shared" si="49"/>
        <v>0</v>
      </c>
      <c r="CE54" s="89">
        <f t="shared" si="29"/>
        <v>0</v>
      </c>
      <c r="CF54">
        <v>0</v>
      </c>
    </row>
    <row r="55" spans="2:84" ht="15.75" customHeight="1">
      <c r="B55" s="26"/>
      <c r="C55" s="13" t="str">
        <f>IF(B55="","",VLOOKUP(BC55,Proveedor!$B$3:$C$2036,2,0))</f>
        <v/>
      </c>
      <c r="D55" s="95"/>
      <c r="E55" s="84"/>
      <c r="F55" s="59"/>
      <c r="G55" s="113" cm="1">
        <f t="array" ref="G55">INDEX(Programas!$F$3:$F$2000,MATCH(1,(Programas!$C$3:$C$2000=D55)*(Programas!$D$3:$D$2000=Auxiliares!$B36),0))</f>
        <v>0</v>
      </c>
      <c r="H55" s="114"/>
      <c r="I55" s="113" cm="1">
        <f t="array" ref="I55">INDEX(Programas!$E$3:$E$2000,MATCH(1,(Programas!$C$3:$C$2000=D55)*(Programas!$D$3:$D$2000=Auxiliares!$B36),0))</f>
        <v>0</v>
      </c>
      <c r="J55" s="114"/>
      <c r="K55" s="13"/>
      <c r="L55" s="53"/>
      <c r="M55" s="43"/>
      <c r="N55" s="43"/>
      <c r="O55" s="43"/>
      <c r="P55" s="43"/>
      <c r="Q55" s="43"/>
      <c r="R55" s="43"/>
      <c r="S55" s="43"/>
      <c r="T55" s="43"/>
      <c r="U55" s="43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57">
        <f t="shared" si="12"/>
        <v>0</v>
      </c>
      <c r="BB55" s="41">
        <f t="shared" si="13"/>
        <v>0</v>
      </c>
      <c r="BC55" s="12">
        <f>IFERROR(VLOOKUP(Input!B55,Medio!$A$3:$D$1552,4,0),0)</f>
        <v>0</v>
      </c>
      <c r="BD55">
        <f t="shared" si="47"/>
        <v>0</v>
      </c>
      <c r="BE55">
        <f>IFERROR(VLOOKUP(L55,'Tipo de Descuento'!$B$3:$C$8,2,0),0)</f>
        <v>0</v>
      </c>
      <c r="BF55">
        <f t="shared" si="14"/>
        <v>0</v>
      </c>
      <c r="BG55">
        <f>IFERROR(VLOOKUP(N55,'Tipo de Descuento'!$B$3:$C$8,2,0),0)</f>
        <v>0</v>
      </c>
      <c r="BH55">
        <f t="shared" si="15"/>
        <v>0</v>
      </c>
      <c r="BI55">
        <f>IFERROR(VLOOKUP(P55,'Tipo de Descuento'!$B$3:$C$8,2,0),0)</f>
        <v>0</v>
      </c>
      <c r="BJ55">
        <f t="shared" si="16"/>
        <v>0</v>
      </c>
      <c r="BK55">
        <f>IFERROR(VLOOKUP(R55,'Tipo de Descuento'!$B$3:$C$8,2,0),0)</f>
        <v>0</v>
      </c>
      <c r="BL55">
        <f t="shared" si="17"/>
        <v>0</v>
      </c>
      <c r="BM55">
        <f>IFERROR(VLOOKUP(T55,'Tipo de Descuento'!$B$3:$C$8,2,0),0)</f>
        <v>0</v>
      </c>
      <c r="BN55">
        <f t="shared" si="18"/>
        <v>0</v>
      </c>
      <c r="BO55">
        <f t="shared" si="19"/>
        <v>0</v>
      </c>
      <c r="BP55">
        <f t="shared" si="20"/>
        <v>0</v>
      </c>
      <c r="BQ55">
        <f t="shared" si="21"/>
        <v>0</v>
      </c>
      <c r="BS55" s="70">
        <f t="shared" si="48"/>
        <v>0</v>
      </c>
      <c r="BT55" s="71">
        <f t="shared" si="22"/>
        <v>0</v>
      </c>
      <c r="BU55" s="71">
        <f t="shared" si="23"/>
        <v>0</v>
      </c>
      <c r="BV55" s="71">
        <f t="shared" si="24"/>
        <v>0</v>
      </c>
      <c r="BW55" s="71">
        <f t="shared" si="25"/>
        <v>0</v>
      </c>
      <c r="BX55" s="71">
        <f t="shared" si="26"/>
        <v>0</v>
      </c>
      <c r="BY55" s="72">
        <f t="shared" si="27"/>
        <v>0</v>
      </c>
      <c r="CA55" s="73">
        <f t="shared" si="28"/>
        <v>0</v>
      </c>
      <c r="CB55" s="74"/>
      <c r="CD55" s="13">
        <f t="shared" si="49"/>
        <v>0</v>
      </c>
      <c r="CE55" s="89">
        <f t="shared" si="29"/>
        <v>0</v>
      </c>
      <c r="CF55">
        <v>0</v>
      </c>
    </row>
    <row r="56" spans="2:84" ht="15.75" customHeight="1">
      <c r="B56" s="26"/>
      <c r="C56" s="13" t="str">
        <f>IF(B56="","",VLOOKUP(BC56,Proveedor!$B$3:$C$2036,2,0))</f>
        <v/>
      </c>
      <c r="D56" s="95"/>
      <c r="E56" s="84"/>
      <c r="F56" s="59"/>
      <c r="G56" s="113" cm="1">
        <f t="array" ref="G56">INDEX(Programas!$F$3:$F$2000,MATCH(1,(Programas!$C$3:$C$2000=D56)*(Programas!$D$3:$D$2000=Auxiliares!$B37),0))</f>
        <v>0</v>
      </c>
      <c r="H56" s="114"/>
      <c r="I56" s="113" cm="1">
        <f t="array" ref="I56">INDEX(Programas!$E$3:$E$2000,MATCH(1,(Programas!$C$3:$C$2000=D56)*(Programas!$D$3:$D$2000=Auxiliares!$B37),0))</f>
        <v>0</v>
      </c>
      <c r="J56" s="114"/>
      <c r="K56" s="13"/>
      <c r="L56" s="53"/>
      <c r="M56" s="43"/>
      <c r="N56" s="43"/>
      <c r="O56" s="43"/>
      <c r="P56" s="43"/>
      <c r="Q56" s="43"/>
      <c r="R56" s="43"/>
      <c r="S56" s="43"/>
      <c r="T56" s="43"/>
      <c r="U56" s="43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35"/>
      <c r="BA56" s="57">
        <f t="shared" si="12"/>
        <v>0</v>
      </c>
      <c r="BB56" s="41">
        <f t="shared" si="13"/>
        <v>0</v>
      </c>
      <c r="BC56" s="12">
        <f>IFERROR(VLOOKUP(Input!B56,Medio!$A$3:$D$1552,4,0),0)</f>
        <v>0</v>
      </c>
      <c r="BD56">
        <f t="shared" si="47"/>
        <v>0</v>
      </c>
      <c r="BE56">
        <f>IFERROR(VLOOKUP(L56,'Tipo de Descuento'!$B$3:$C$8,2,0),0)</f>
        <v>0</v>
      </c>
      <c r="BF56">
        <f t="shared" si="14"/>
        <v>0</v>
      </c>
      <c r="BG56">
        <f>IFERROR(VLOOKUP(N56,'Tipo de Descuento'!$B$3:$C$8,2,0),0)</f>
        <v>0</v>
      </c>
      <c r="BH56">
        <f t="shared" si="15"/>
        <v>0</v>
      </c>
      <c r="BI56">
        <f>IFERROR(VLOOKUP(P56,'Tipo de Descuento'!$B$3:$C$8,2,0),0)</f>
        <v>0</v>
      </c>
      <c r="BJ56">
        <f t="shared" si="16"/>
        <v>0</v>
      </c>
      <c r="BK56">
        <f>IFERROR(VLOOKUP(R56,'Tipo de Descuento'!$B$3:$C$8,2,0),0)</f>
        <v>0</v>
      </c>
      <c r="BL56">
        <f t="shared" si="17"/>
        <v>0</v>
      </c>
      <c r="BM56">
        <f>IFERROR(VLOOKUP(T56,'Tipo de Descuento'!$B$3:$C$8,2,0),0)</f>
        <v>0</v>
      </c>
      <c r="BN56">
        <f t="shared" si="18"/>
        <v>0</v>
      </c>
      <c r="BO56">
        <f t="shared" si="19"/>
        <v>0</v>
      </c>
      <c r="BP56">
        <f t="shared" si="20"/>
        <v>0</v>
      </c>
      <c r="BQ56">
        <f t="shared" si="21"/>
        <v>0</v>
      </c>
      <c r="BS56" s="70">
        <f t="shared" si="48"/>
        <v>0</v>
      </c>
      <c r="BT56" s="71">
        <f t="shared" si="22"/>
        <v>0</v>
      </c>
      <c r="BU56" s="71">
        <f t="shared" si="23"/>
        <v>0</v>
      </c>
      <c r="BV56" s="71">
        <f t="shared" si="24"/>
        <v>0</v>
      </c>
      <c r="BW56" s="71">
        <f t="shared" si="25"/>
        <v>0</v>
      </c>
      <c r="BX56" s="71">
        <f t="shared" si="26"/>
        <v>0</v>
      </c>
      <c r="BY56" s="72">
        <f t="shared" si="27"/>
        <v>0</v>
      </c>
      <c r="CA56" s="73">
        <f t="shared" si="28"/>
        <v>0</v>
      </c>
      <c r="CB56" s="74"/>
      <c r="CD56" s="13">
        <f t="shared" si="49"/>
        <v>0</v>
      </c>
      <c r="CE56" s="89">
        <f t="shared" si="29"/>
        <v>0</v>
      </c>
      <c r="CF56">
        <v>0</v>
      </c>
    </row>
    <row r="57" spans="2:84" ht="15.75" customHeight="1">
      <c r="B57" s="26"/>
      <c r="C57" s="13" t="str">
        <f>IF(B57="","",VLOOKUP(BC57,Proveedor!$B$3:$C$2036,2,0))</f>
        <v/>
      </c>
      <c r="D57" s="95"/>
      <c r="E57" s="84"/>
      <c r="F57" s="59"/>
      <c r="G57" s="113" cm="1">
        <f t="array" ref="G57">INDEX(Programas!$F$3:$F$2000,MATCH(1,(Programas!$C$3:$C$2000=D57)*(Programas!$D$3:$D$2000=Auxiliares!$B38),0))</f>
        <v>0</v>
      </c>
      <c r="H57" s="114"/>
      <c r="I57" s="113" cm="1">
        <f t="array" ref="I57">INDEX(Programas!$E$3:$E$2000,MATCH(1,(Programas!$C$3:$C$2000=D57)*(Programas!$D$3:$D$2000=Auxiliares!$B38),0))</f>
        <v>0</v>
      </c>
      <c r="J57" s="114"/>
      <c r="K57" s="13"/>
      <c r="L57" s="43"/>
      <c r="M57" s="55"/>
      <c r="N57" s="43"/>
      <c r="O57" s="43"/>
      <c r="P57" s="43"/>
      <c r="Q57" s="43"/>
      <c r="R57" s="43"/>
      <c r="S57" s="43"/>
      <c r="T57" s="43"/>
      <c r="U57" s="43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35"/>
      <c r="BA57" s="57">
        <f t="shared" si="12"/>
        <v>0</v>
      </c>
      <c r="BB57" s="41">
        <f t="shared" si="13"/>
        <v>0</v>
      </c>
      <c r="BC57" s="12">
        <f>IFERROR(VLOOKUP(Input!B57,Medio!$A$3:$D$1552,4,0),0)</f>
        <v>0</v>
      </c>
      <c r="BD57">
        <f t="shared" si="47"/>
        <v>0</v>
      </c>
      <c r="BE57">
        <f>IFERROR(VLOOKUP(L57,'Tipo de Descuento'!$B$3:$C$8,2,0),0)</f>
        <v>0</v>
      </c>
      <c r="BF57">
        <f t="shared" si="14"/>
        <v>0</v>
      </c>
      <c r="BG57">
        <f>IFERROR(VLOOKUP(N57,'Tipo de Descuento'!$B$3:$C$8,2,0),0)</f>
        <v>0</v>
      </c>
      <c r="BH57">
        <f t="shared" si="15"/>
        <v>0</v>
      </c>
      <c r="BI57">
        <f>IFERROR(VLOOKUP(P57,'Tipo de Descuento'!$B$3:$C$8,2,0),0)</f>
        <v>0</v>
      </c>
      <c r="BJ57">
        <f t="shared" si="16"/>
        <v>0</v>
      </c>
      <c r="BK57">
        <f>IFERROR(VLOOKUP(R57,'Tipo de Descuento'!$B$3:$C$8,2,0),0)</f>
        <v>0</v>
      </c>
      <c r="BL57">
        <f t="shared" si="17"/>
        <v>0</v>
      </c>
      <c r="BM57">
        <f>IFERROR(VLOOKUP(T57,'Tipo de Descuento'!$B$3:$C$8,2,0),0)</f>
        <v>0</v>
      </c>
      <c r="BN57">
        <f t="shared" si="18"/>
        <v>0</v>
      </c>
      <c r="BO57">
        <f t="shared" si="19"/>
        <v>0</v>
      </c>
      <c r="BP57">
        <f t="shared" si="20"/>
        <v>0</v>
      </c>
      <c r="BQ57">
        <f t="shared" si="21"/>
        <v>0</v>
      </c>
      <c r="BS57" s="70">
        <f t="shared" si="48"/>
        <v>0</v>
      </c>
      <c r="BT57" s="71">
        <f t="shared" si="22"/>
        <v>0</v>
      </c>
      <c r="BU57" s="71">
        <f t="shared" si="23"/>
        <v>0</v>
      </c>
      <c r="BV57" s="71">
        <f t="shared" si="24"/>
        <v>0</v>
      </c>
      <c r="BW57" s="71">
        <f t="shared" si="25"/>
        <v>0</v>
      </c>
      <c r="BX57" s="71">
        <f t="shared" si="26"/>
        <v>0</v>
      </c>
      <c r="BY57" s="72">
        <f t="shared" si="27"/>
        <v>0</v>
      </c>
      <c r="CA57" s="73">
        <f t="shared" si="28"/>
        <v>0</v>
      </c>
      <c r="CB57" s="74"/>
      <c r="CD57" s="13">
        <f t="shared" si="49"/>
        <v>0</v>
      </c>
      <c r="CE57" s="89">
        <f t="shared" si="29"/>
        <v>0</v>
      </c>
      <c r="CF57">
        <v>0</v>
      </c>
    </row>
    <row r="58" spans="2:84" ht="15.75" customHeight="1">
      <c r="B58" s="26"/>
      <c r="C58" s="13" t="str">
        <f>IF(B58="","",VLOOKUP(BC58,Proveedor!$B$3:$C$2036,2,0))</f>
        <v/>
      </c>
      <c r="D58" s="95"/>
      <c r="E58" s="84"/>
      <c r="F58" s="59"/>
      <c r="G58" s="113" cm="1">
        <f t="array" ref="G58">INDEX(Programas!$F$3:$F$2000,MATCH(1,(Programas!$C$3:$C$2000=D58)*(Programas!$D$3:$D$2000=Auxiliares!$B39),0))</f>
        <v>0</v>
      </c>
      <c r="H58" s="114"/>
      <c r="I58" s="113" cm="1">
        <f t="array" ref="I58">INDEX(Programas!$E$3:$E$2000,MATCH(1,(Programas!$C$3:$C$2000=D58)*(Programas!$D$3:$D$2000=Auxiliares!$B39),0))</f>
        <v>0</v>
      </c>
      <c r="J58" s="114"/>
      <c r="K58" s="1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35"/>
      <c r="BA58" s="57">
        <f t="shared" si="12"/>
        <v>0</v>
      </c>
      <c r="BB58" s="41">
        <f t="shared" si="13"/>
        <v>0</v>
      </c>
      <c r="BC58" s="12">
        <f>IFERROR(VLOOKUP(Input!B58,Medio!$A$3:$D$1552,4,0),0)</f>
        <v>0</v>
      </c>
      <c r="BD58">
        <f t="shared" si="47"/>
        <v>0</v>
      </c>
      <c r="BE58">
        <f>IFERROR(VLOOKUP(L58,'Tipo de Descuento'!$B$3:$C$8,2,0),0)</f>
        <v>0</v>
      </c>
      <c r="BF58">
        <f t="shared" si="14"/>
        <v>0</v>
      </c>
      <c r="BG58">
        <f>IFERROR(VLOOKUP(N58,'Tipo de Descuento'!$B$3:$C$8,2,0),0)</f>
        <v>0</v>
      </c>
      <c r="BH58">
        <f t="shared" si="15"/>
        <v>0</v>
      </c>
      <c r="BI58">
        <f>IFERROR(VLOOKUP(P58,'Tipo de Descuento'!$B$3:$C$8,2,0),0)</f>
        <v>0</v>
      </c>
      <c r="BJ58">
        <f t="shared" si="16"/>
        <v>0</v>
      </c>
      <c r="BK58">
        <f>IFERROR(VLOOKUP(R58,'Tipo de Descuento'!$B$3:$C$8,2,0),0)</f>
        <v>0</v>
      </c>
      <c r="BL58">
        <f t="shared" si="17"/>
        <v>0</v>
      </c>
      <c r="BM58">
        <f>IFERROR(VLOOKUP(T58,'Tipo de Descuento'!$B$3:$C$8,2,0),0)</f>
        <v>0</v>
      </c>
      <c r="BN58">
        <f t="shared" si="18"/>
        <v>0</v>
      </c>
      <c r="BO58">
        <f t="shared" si="19"/>
        <v>0</v>
      </c>
      <c r="BP58">
        <f t="shared" si="20"/>
        <v>0</v>
      </c>
      <c r="BQ58">
        <f t="shared" si="21"/>
        <v>0</v>
      </c>
      <c r="BS58" s="70">
        <f t="shared" si="48"/>
        <v>0</v>
      </c>
      <c r="BT58" s="71">
        <f t="shared" si="22"/>
        <v>0</v>
      </c>
      <c r="BU58" s="71">
        <f t="shared" si="23"/>
        <v>0</v>
      </c>
      <c r="BV58" s="71">
        <f t="shared" si="24"/>
        <v>0</v>
      </c>
      <c r="BW58" s="71">
        <f t="shared" si="25"/>
        <v>0</v>
      </c>
      <c r="BX58" s="71">
        <f t="shared" si="26"/>
        <v>0</v>
      </c>
      <c r="BY58" s="72">
        <f t="shared" si="27"/>
        <v>0</v>
      </c>
      <c r="CA58" s="73">
        <f t="shared" si="28"/>
        <v>0</v>
      </c>
      <c r="CB58" s="74"/>
      <c r="CD58" s="13">
        <f t="shared" si="49"/>
        <v>0</v>
      </c>
      <c r="CE58" s="89">
        <f t="shared" si="29"/>
        <v>0</v>
      </c>
      <c r="CF58">
        <v>0</v>
      </c>
    </row>
    <row r="59" spans="2:84" ht="15.75" customHeight="1">
      <c r="B59" s="26"/>
      <c r="C59" s="13" t="str">
        <f>IF(B59="","",VLOOKUP(BC59,Proveedor!$B$3:$C$2036,2,0))</f>
        <v/>
      </c>
      <c r="D59" s="95"/>
      <c r="E59" s="84"/>
      <c r="F59" s="59"/>
      <c r="G59" s="113" cm="1">
        <f t="array" ref="G59">INDEX(Programas!$F$3:$F$2000,MATCH(1,(Programas!$C$3:$C$2000=D59)*(Programas!$D$3:$D$2000=Auxiliares!$B40),0))</f>
        <v>0</v>
      </c>
      <c r="H59" s="114"/>
      <c r="I59" s="113" cm="1">
        <f t="array" ref="I59">INDEX(Programas!$E$3:$E$2000,MATCH(1,(Programas!$C$3:$C$2000=D59)*(Programas!$D$3:$D$2000=Auxiliares!$B40),0))</f>
        <v>0</v>
      </c>
      <c r="J59" s="114"/>
      <c r="K59" s="1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35"/>
      <c r="BA59" s="57">
        <f t="shared" si="12"/>
        <v>0</v>
      </c>
      <c r="BB59" s="41">
        <f t="shared" si="13"/>
        <v>0</v>
      </c>
      <c r="BC59" s="12">
        <f>IFERROR(VLOOKUP(Input!B59,Medio!$A$3:$D$1552,4,0),0)</f>
        <v>0</v>
      </c>
      <c r="BD59">
        <f t="shared" si="47"/>
        <v>0</v>
      </c>
      <c r="BE59">
        <f>IFERROR(VLOOKUP(L59,'Tipo de Descuento'!$B$3:$C$8,2,0),0)</f>
        <v>0</v>
      </c>
      <c r="BF59">
        <f t="shared" si="14"/>
        <v>0</v>
      </c>
      <c r="BG59">
        <f>IFERROR(VLOOKUP(N59,'Tipo de Descuento'!$B$3:$C$8,2,0),0)</f>
        <v>0</v>
      </c>
      <c r="BH59">
        <f t="shared" si="15"/>
        <v>0</v>
      </c>
      <c r="BI59">
        <f>IFERROR(VLOOKUP(P59,'Tipo de Descuento'!$B$3:$C$8,2,0),0)</f>
        <v>0</v>
      </c>
      <c r="BJ59">
        <f t="shared" si="16"/>
        <v>0</v>
      </c>
      <c r="BK59">
        <f>IFERROR(VLOOKUP(R59,'Tipo de Descuento'!$B$3:$C$8,2,0),0)</f>
        <v>0</v>
      </c>
      <c r="BL59">
        <f t="shared" si="17"/>
        <v>0</v>
      </c>
      <c r="BM59">
        <f>IFERROR(VLOOKUP(T59,'Tipo de Descuento'!$B$3:$C$8,2,0),0)</f>
        <v>0</v>
      </c>
      <c r="BN59">
        <f t="shared" si="18"/>
        <v>0</v>
      </c>
      <c r="BO59">
        <f t="shared" si="19"/>
        <v>0</v>
      </c>
      <c r="BP59">
        <f t="shared" si="20"/>
        <v>0</v>
      </c>
      <c r="BQ59">
        <f t="shared" si="21"/>
        <v>0</v>
      </c>
      <c r="BS59" s="70">
        <f t="shared" si="48"/>
        <v>0</v>
      </c>
      <c r="BT59" s="71">
        <f t="shared" si="22"/>
        <v>0</v>
      </c>
      <c r="BU59" s="71">
        <f t="shared" si="23"/>
        <v>0</v>
      </c>
      <c r="BV59" s="71">
        <f t="shared" si="24"/>
        <v>0</v>
      </c>
      <c r="BW59" s="71">
        <f t="shared" si="25"/>
        <v>0</v>
      </c>
      <c r="BX59" s="71">
        <f t="shared" si="26"/>
        <v>0</v>
      </c>
      <c r="BY59" s="72">
        <f t="shared" si="27"/>
        <v>0</v>
      </c>
      <c r="CA59" s="73">
        <f t="shared" si="28"/>
        <v>0</v>
      </c>
      <c r="CB59" s="74"/>
      <c r="CD59" s="13">
        <f t="shared" si="49"/>
        <v>0</v>
      </c>
      <c r="CE59" s="89">
        <f t="shared" si="29"/>
        <v>0</v>
      </c>
      <c r="CF59">
        <v>0</v>
      </c>
    </row>
    <row r="60" spans="2:84" ht="15.75" customHeight="1">
      <c r="B60" s="26"/>
      <c r="C60" s="13" t="str">
        <f>IF(B60="","",VLOOKUP(BC60,Proveedor!$B$3:$C$2036,2,0))</f>
        <v/>
      </c>
      <c r="D60" s="95"/>
      <c r="E60" s="84"/>
      <c r="F60" s="59"/>
      <c r="G60" s="113" cm="1">
        <f t="array" ref="G60">INDEX(Programas!$F$3:$F$2000,MATCH(1,(Programas!$C$3:$C$2000=D60)*(Programas!$D$3:$D$2000=Auxiliares!$B41),0))</f>
        <v>0</v>
      </c>
      <c r="H60" s="114"/>
      <c r="I60" s="113" cm="1">
        <f t="array" ref="I60">INDEX(Programas!$E$3:$E$2000,MATCH(1,(Programas!$C$3:$C$2000=D60)*(Programas!$D$3:$D$2000=Auxiliares!$B41),0))</f>
        <v>0</v>
      </c>
      <c r="J60" s="114"/>
      <c r="K60" s="1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35"/>
      <c r="BA60" s="57">
        <f t="shared" ref="BA60:BA64" si="50">SUM(V60:AZ60)</f>
        <v>0</v>
      </c>
      <c r="BB60" s="41">
        <f t="shared" ref="BB60:BB64" si="51">+BQ60</f>
        <v>0</v>
      </c>
      <c r="BC60" s="12">
        <f>IFERROR(VLOOKUP(Input!B60,Medio!$A$3:$D$1552,4,0),0)</f>
        <v>0</v>
      </c>
      <c r="BD60">
        <f t="shared" si="47"/>
        <v>0</v>
      </c>
      <c r="BE60">
        <f>IFERROR(VLOOKUP(L60,'Tipo de Descuento'!$B$3:$C$8,2,0),0)</f>
        <v>0</v>
      </c>
      <c r="BF60">
        <f t="shared" ref="BF60:BF64" si="52">IF(OR(BE60=2,BE60=3),M60,0)</f>
        <v>0</v>
      </c>
      <c r="BG60">
        <f>IFERROR(VLOOKUP(N60,'Tipo de Descuento'!$B$3:$C$8,2,0),0)</f>
        <v>0</v>
      </c>
      <c r="BH60">
        <f t="shared" ref="BH60:BH64" si="53">IF(OR(BG60=2,BG60=3),O60,0)</f>
        <v>0</v>
      </c>
      <c r="BI60">
        <f>IFERROR(VLOOKUP(P60,'Tipo de Descuento'!$B$3:$C$8,2,0),0)</f>
        <v>0</v>
      </c>
      <c r="BJ60">
        <f t="shared" ref="BJ60:BJ64" si="54">IF(OR(BI60=2,BI60=3),Q60,0)</f>
        <v>0</v>
      </c>
      <c r="BK60">
        <f>IFERROR(VLOOKUP(R60,'Tipo de Descuento'!$B$3:$C$8,2,0),0)</f>
        <v>0</v>
      </c>
      <c r="BL60">
        <f t="shared" ref="BL60:BL64" si="55">IF(OR(BK60=2,BK60=3),S60,0)</f>
        <v>0</v>
      </c>
      <c r="BM60">
        <f>IFERROR(VLOOKUP(T60,'Tipo de Descuento'!$B$3:$C$8,2,0),0)</f>
        <v>0</v>
      </c>
      <c r="BN60">
        <f t="shared" ref="BN60:BN64" si="56">IF(OR(BM60=2,BM60=3),U60,0)</f>
        <v>0</v>
      </c>
      <c r="BO60">
        <f t="shared" ref="BO60:BO64" si="57">+BF60+BH60+BJ60+BL60+BN60</f>
        <v>0</v>
      </c>
      <c r="BP60">
        <f t="shared" ref="BP60:BP64" si="58">+BD60*BO60/100</f>
        <v>0</v>
      </c>
      <c r="BQ60">
        <f t="shared" ref="BQ60:BQ64" si="59">+BD60-BP60</f>
        <v>0</v>
      </c>
      <c r="BS60" s="70">
        <f t="shared" si="48"/>
        <v>0</v>
      </c>
      <c r="BT60" s="71">
        <f t="shared" ref="BT60:BT64" si="60">+(BS60*M60/100)</f>
        <v>0</v>
      </c>
      <c r="BU60" s="71">
        <f t="shared" ref="BU60:BU64" si="61">+(BS60-BT60)*O60/100</f>
        <v>0</v>
      </c>
      <c r="BV60" s="71">
        <f t="shared" ref="BV60:BV64" si="62">+(BS60-BT60-BU60)*Q60/100</f>
        <v>0</v>
      </c>
      <c r="BW60" s="71">
        <f t="shared" ref="BW60:BW64" si="63">+(BS60-BT60-BU60-BV60)*S60/100</f>
        <v>0</v>
      </c>
      <c r="BX60" s="71">
        <f t="shared" ref="BX60:BX64" si="64">+(BS60-BT60-BU60-BV60-BW60)*U60/100</f>
        <v>0</v>
      </c>
      <c r="BY60" s="72">
        <f t="shared" ref="BY60:BY64" si="65">+BS60-SUM(BT60:BX60)</f>
        <v>0</v>
      </c>
      <c r="CA60" s="73">
        <f t="shared" ref="CA60:CA64" si="66">+BB60-BY60</f>
        <v>0</v>
      </c>
      <c r="CB60" s="74"/>
      <c r="CD60" s="13">
        <f t="shared" si="49"/>
        <v>0</v>
      </c>
      <c r="CE60" s="89">
        <f t="shared" si="29"/>
        <v>0</v>
      </c>
      <c r="CF60">
        <v>0</v>
      </c>
    </row>
    <row r="61" spans="2:84" ht="15.75" customHeight="1">
      <c r="B61" s="26"/>
      <c r="C61" s="13" t="str">
        <f>IF(B61="","",VLOOKUP(BC61,Proveedor!$B$3:$C$2036,2,0))</f>
        <v/>
      </c>
      <c r="D61" s="95"/>
      <c r="E61" s="84"/>
      <c r="F61" s="59"/>
      <c r="G61" s="113" cm="1">
        <f t="array" ref="G61">INDEX(Programas!$F$3:$F$2000,MATCH(1,(Programas!$C$3:$C$2000=D61)*(Programas!$D$3:$D$2000=Auxiliares!$B42),0))</f>
        <v>0</v>
      </c>
      <c r="H61" s="114"/>
      <c r="I61" s="113" cm="1">
        <f t="array" ref="I61">INDEX(Programas!$E$3:$E$2000,MATCH(1,(Programas!$C$3:$C$2000=D61)*(Programas!$D$3:$D$2000=Auxiliares!$B42),0))</f>
        <v>0</v>
      </c>
      <c r="J61" s="114"/>
      <c r="K61" s="1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35"/>
      <c r="BA61" s="57">
        <f t="shared" si="50"/>
        <v>0</v>
      </c>
      <c r="BB61" s="41">
        <f t="shared" si="51"/>
        <v>0</v>
      </c>
      <c r="BC61" s="12">
        <f>IFERROR(VLOOKUP(Input!B61,Medio!$A$3:$D$1552,4,0),0)</f>
        <v>0</v>
      </c>
      <c r="BD61">
        <f t="shared" si="47"/>
        <v>0</v>
      </c>
      <c r="BE61">
        <f>IFERROR(VLOOKUP(L61,'Tipo de Descuento'!$B$3:$C$8,2,0),0)</f>
        <v>0</v>
      </c>
      <c r="BF61">
        <f t="shared" si="52"/>
        <v>0</v>
      </c>
      <c r="BG61">
        <f>IFERROR(VLOOKUP(N61,'Tipo de Descuento'!$B$3:$C$8,2,0),0)</f>
        <v>0</v>
      </c>
      <c r="BH61">
        <f t="shared" si="53"/>
        <v>0</v>
      </c>
      <c r="BI61">
        <f>IFERROR(VLOOKUP(P61,'Tipo de Descuento'!$B$3:$C$8,2,0),0)</f>
        <v>0</v>
      </c>
      <c r="BJ61">
        <f t="shared" si="54"/>
        <v>0</v>
      </c>
      <c r="BK61">
        <f>IFERROR(VLOOKUP(R61,'Tipo de Descuento'!$B$3:$C$8,2,0),0)</f>
        <v>0</v>
      </c>
      <c r="BL61">
        <f t="shared" si="55"/>
        <v>0</v>
      </c>
      <c r="BM61">
        <f>IFERROR(VLOOKUP(T61,'Tipo de Descuento'!$B$3:$C$8,2,0),0)</f>
        <v>0</v>
      </c>
      <c r="BN61">
        <f t="shared" si="56"/>
        <v>0</v>
      </c>
      <c r="BO61">
        <f t="shared" si="57"/>
        <v>0</v>
      </c>
      <c r="BP61">
        <f t="shared" si="58"/>
        <v>0</v>
      </c>
      <c r="BQ61">
        <f t="shared" si="59"/>
        <v>0</v>
      </c>
      <c r="BS61" s="70">
        <f t="shared" si="48"/>
        <v>0</v>
      </c>
      <c r="BT61" s="71">
        <f t="shared" si="60"/>
        <v>0</v>
      </c>
      <c r="BU61" s="71">
        <f t="shared" si="61"/>
        <v>0</v>
      </c>
      <c r="BV61" s="71">
        <f t="shared" si="62"/>
        <v>0</v>
      </c>
      <c r="BW61" s="71">
        <f t="shared" si="63"/>
        <v>0</v>
      </c>
      <c r="BX61" s="71">
        <f t="shared" si="64"/>
        <v>0</v>
      </c>
      <c r="BY61" s="72">
        <f t="shared" si="65"/>
        <v>0</v>
      </c>
      <c r="CA61" s="73">
        <f t="shared" si="66"/>
        <v>0</v>
      </c>
      <c r="CB61" s="74"/>
      <c r="CD61" s="13">
        <f t="shared" si="49"/>
        <v>0</v>
      </c>
      <c r="CE61" s="89">
        <f t="shared" si="29"/>
        <v>0</v>
      </c>
      <c r="CF61">
        <v>0</v>
      </c>
    </row>
    <row r="62" spans="2:84" ht="15.75" customHeight="1">
      <c r="B62" s="26"/>
      <c r="C62" s="13" t="str">
        <f>IF(B62="","",VLOOKUP(BC62,Proveedor!$B$3:$C$2036,2,0))</f>
        <v/>
      </c>
      <c r="D62" s="95"/>
      <c r="E62" s="84"/>
      <c r="F62" s="59"/>
      <c r="G62" s="113" cm="1">
        <f t="array" ref="G62">INDEX(Programas!$F$3:$F$2000,MATCH(1,(Programas!$C$3:$C$2000=D62)*(Programas!$D$3:$D$2000=Auxiliares!$B43),0))</f>
        <v>0</v>
      </c>
      <c r="H62" s="114"/>
      <c r="I62" s="113" cm="1">
        <f t="array" ref="I62">INDEX(Programas!$E$3:$E$2000,MATCH(1,(Programas!$C$3:$C$2000=D62)*(Programas!$D$3:$D$2000=Auxiliares!$B43),0))</f>
        <v>0</v>
      </c>
      <c r="J62" s="114"/>
      <c r="K62" s="1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35"/>
      <c r="BA62" s="57">
        <f t="shared" si="50"/>
        <v>0</v>
      </c>
      <c r="BB62" s="41">
        <f t="shared" si="51"/>
        <v>0</v>
      </c>
      <c r="BC62" s="12">
        <f>IFERROR(VLOOKUP(Input!B62,Medio!$A$3:$D$1552,4,0),0)</f>
        <v>0</v>
      </c>
      <c r="BD62">
        <f t="shared" si="47"/>
        <v>0</v>
      </c>
      <c r="BE62">
        <f>IFERROR(VLOOKUP(L62,'Tipo de Descuento'!$B$3:$C$8,2,0),0)</f>
        <v>0</v>
      </c>
      <c r="BF62">
        <f t="shared" si="52"/>
        <v>0</v>
      </c>
      <c r="BG62">
        <f>IFERROR(VLOOKUP(N62,'Tipo de Descuento'!$B$3:$C$8,2,0),0)</f>
        <v>0</v>
      </c>
      <c r="BH62">
        <f t="shared" si="53"/>
        <v>0</v>
      </c>
      <c r="BI62">
        <f>IFERROR(VLOOKUP(P62,'Tipo de Descuento'!$B$3:$C$8,2,0),0)</f>
        <v>0</v>
      </c>
      <c r="BJ62">
        <f t="shared" si="54"/>
        <v>0</v>
      </c>
      <c r="BK62">
        <f>IFERROR(VLOOKUP(R62,'Tipo de Descuento'!$B$3:$C$8,2,0),0)</f>
        <v>0</v>
      </c>
      <c r="BL62">
        <f t="shared" si="55"/>
        <v>0</v>
      </c>
      <c r="BM62">
        <f>IFERROR(VLOOKUP(T62,'Tipo de Descuento'!$B$3:$C$8,2,0),0)</f>
        <v>0</v>
      </c>
      <c r="BN62">
        <f t="shared" si="56"/>
        <v>0</v>
      </c>
      <c r="BO62">
        <f t="shared" si="57"/>
        <v>0</v>
      </c>
      <c r="BP62">
        <f t="shared" si="58"/>
        <v>0</v>
      </c>
      <c r="BQ62">
        <f t="shared" si="59"/>
        <v>0</v>
      </c>
      <c r="BS62" s="70">
        <f t="shared" si="48"/>
        <v>0</v>
      </c>
      <c r="BT62" s="71">
        <f t="shared" si="60"/>
        <v>0</v>
      </c>
      <c r="BU62" s="71">
        <f t="shared" si="61"/>
        <v>0</v>
      </c>
      <c r="BV62" s="71">
        <f t="shared" si="62"/>
        <v>0</v>
      </c>
      <c r="BW62" s="71">
        <f t="shared" si="63"/>
        <v>0</v>
      </c>
      <c r="BX62" s="71">
        <f t="shared" si="64"/>
        <v>0</v>
      </c>
      <c r="BY62" s="72">
        <f t="shared" si="65"/>
        <v>0</v>
      </c>
      <c r="CA62" s="73">
        <f t="shared" si="66"/>
        <v>0</v>
      </c>
      <c r="CB62" s="74"/>
      <c r="CD62" s="13">
        <f t="shared" si="49"/>
        <v>0</v>
      </c>
      <c r="CE62" s="89">
        <f t="shared" si="29"/>
        <v>0</v>
      </c>
      <c r="CF62">
        <v>0</v>
      </c>
    </row>
    <row r="63" spans="2:84" ht="15.75" customHeight="1">
      <c r="B63" s="26"/>
      <c r="C63" s="13" t="str">
        <f>IF(B63="","",VLOOKUP(BC63,Proveedor!$B$3:$C$2036,2,0))</f>
        <v/>
      </c>
      <c r="D63" s="95"/>
      <c r="E63" s="84"/>
      <c r="F63" s="59"/>
      <c r="G63" s="113" cm="1">
        <f t="array" ref="G63">INDEX(Programas!$F$3:$F$2000,MATCH(1,(Programas!$C$3:$C$2000=D63)*(Programas!$D$3:$D$2000=Auxiliares!$B44),0))</f>
        <v>0</v>
      </c>
      <c r="H63" s="114"/>
      <c r="I63" s="113" cm="1">
        <f t="array" ref="I63">INDEX(Programas!$E$3:$E$2000,MATCH(1,(Programas!$C$3:$C$2000=D63)*(Programas!$D$3:$D$2000=Auxiliares!$B44),0))</f>
        <v>0</v>
      </c>
      <c r="J63" s="114"/>
      <c r="K63" s="1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35"/>
      <c r="BA63" s="57">
        <f t="shared" si="50"/>
        <v>0</v>
      </c>
      <c r="BB63" s="41">
        <f t="shared" si="51"/>
        <v>0</v>
      </c>
      <c r="BC63" s="12">
        <f>IFERROR(VLOOKUP(Input!B63,Medio!$A$3:$D$1552,4,0),0)</f>
        <v>0</v>
      </c>
      <c r="BD63">
        <f t="shared" si="47"/>
        <v>0</v>
      </c>
      <c r="BE63">
        <f>IFERROR(VLOOKUP(L63,'Tipo de Descuento'!$B$3:$C$8,2,0),0)</f>
        <v>0</v>
      </c>
      <c r="BF63">
        <f t="shared" si="52"/>
        <v>0</v>
      </c>
      <c r="BG63">
        <f>IFERROR(VLOOKUP(N63,'Tipo de Descuento'!$B$3:$C$8,2,0),0)</f>
        <v>0</v>
      </c>
      <c r="BH63">
        <f t="shared" si="53"/>
        <v>0</v>
      </c>
      <c r="BI63">
        <f>IFERROR(VLOOKUP(P63,'Tipo de Descuento'!$B$3:$C$8,2,0),0)</f>
        <v>0</v>
      </c>
      <c r="BJ63">
        <f t="shared" si="54"/>
        <v>0</v>
      </c>
      <c r="BK63">
        <f>IFERROR(VLOOKUP(R63,'Tipo de Descuento'!$B$3:$C$8,2,0),0)</f>
        <v>0</v>
      </c>
      <c r="BL63">
        <f t="shared" si="55"/>
        <v>0</v>
      </c>
      <c r="BM63">
        <f>IFERROR(VLOOKUP(T63,'Tipo de Descuento'!$B$3:$C$8,2,0),0)</f>
        <v>0</v>
      </c>
      <c r="BN63">
        <f t="shared" si="56"/>
        <v>0</v>
      </c>
      <c r="BO63">
        <f t="shared" si="57"/>
        <v>0</v>
      </c>
      <c r="BP63">
        <f t="shared" si="58"/>
        <v>0</v>
      </c>
      <c r="BQ63">
        <f t="shared" si="59"/>
        <v>0</v>
      </c>
      <c r="BS63" s="70">
        <f t="shared" si="48"/>
        <v>0</v>
      </c>
      <c r="BT63" s="71">
        <f t="shared" si="60"/>
        <v>0</v>
      </c>
      <c r="BU63" s="71">
        <f t="shared" si="61"/>
        <v>0</v>
      </c>
      <c r="BV63" s="71">
        <f t="shared" si="62"/>
        <v>0</v>
      </c>
      <c r="BW63" s="71">
        <f t="shared" si="63"/>
        <v>0</v>
      </c>
      <c r="BX63" s="71">
        <f t="shared" si="64"/>
        <v>0</v>
      </c>
      <c r="BY63" s="72">
        <f t="shared" si="65"/>
        <v>0</v>
      </c>
      <c r="CA63" s="73">
        <f t="shared" si="66"/>
        <v>0</v>
      </c>
      <c r="CB63" s="74"/>
      <c r="CD63" s="13">
        <f t="shared" si="49"/>
        <v>0</v>
      </c>
      <c r="CE63" s="89">
        <f t="shared" si="29"/>
        <v>0</v>
      </c>
      <c r="CF63">
        <v>0</v>
      </c>
    </row>
    <row r="64" spans="2:84" ht="15.75" customHeight="1">
      <c r="B64" s="26"/>
      <c r="C64" s="13" t="str">
        <f>IF(B64="","",VLOOKUP(BC64,Proveedor!$B$3:$C$2036,2,0))</f>
        <v/>
      </c>
      <c r="D64" s="95"/>
      <c r="E64" s="84"/>
      <c r="F64" s="59"/>
      <c r="G64" s="113" cm="1">
        <f t="array" ref="G64">INDEX(Programas!$F$3:$F$2000,MATCH(1,(Programas!$C$3:$C$2000=D64)*(Programas!$D$3:$D$2000=Auxiliares!$B45),0))</f>
        <v>0</v>
      </c>
      <c r="H64" s="114"/>
      <c r="I64" s="113" cm="1">
        <f t="array" ref="I64">INDEX(Programas!$E$3:$E$2000,MATCH(1,(Programas!$C$3:$C$2000=D64)*(Programas!$D$3:$D$2000=Auxiliares!$B45),0))</f>
        <v>0</v>
      </c>
      <c r="J64" s="114"/>
      <c r="K64" s="1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35"/>
      <c r="BA64" s="57">
        <f t="shared" si="50"/>
        <v>0</v>
      </c>
      <c r="BB64" s="41">
        <f t="shared" si="51"/>
        <v>0</v>
      </c>
      <c r="BC64" s="12">
        <f>IFERROR(VLOOKUP(Input!B64,Medio!$A$3:$D$1552,4,0),0)</f>
        <v>0</v>
      </c>
      <c r="BD64">
        <f t="shared" si="47"/>
        <v>0</v>
      </c>
      <c r="BE64">
        <f>IFERROR(VLOOKUP(L64,'Tipo de Descuento'!$B$3:$C$8,2,0),0)</f>
        <v>0</v>
      </c>
      <c r="BF64">
        <f t="shared" si="52"/>
        <v>0</v>
      </c>
      <c r="BG64">
        <f>IFERROR(VLOOKUP(N64,'Tipo de Descuento'!$B$3:$C$8,2,0),0)</f>
        <v>0</v>
      </c>
      <c r="BH64">
        <f t="shared" si="53"/>
        <v>0</v>
      </c>
      <c r="BI64">
        <f>IFERROR(VLOOKUP(P64,'Tipo de Descuento'!$B$3:$C$8,2,0),0)</f>
        <v>0</v>
      </c>
      <c r="BJ64">
        <f t="shared" si="54"/>
        <v>0</v>
      </c>
      <c r="BK64">
        <f>IFERROR(VLOOKUP(R64,'Tipo de Descuento'!$B$3:$C$8,2,0),0)</f>
        <v>0</v>
      </c>
      <c r="BL64">
        <f t="shared" si="55"/>
        <v>0</v>
      </c>
      <c r="BM64">
        <f>IFERROR(VLOOKUP(T64,'Tipo de Descuento'!$B$3:$C$8,2,0),0)</f>
        <v>0</v>
      </c>
      <c r="BN64">
        <f t="shared" si="56"/>
        <v>0</v>
      </c>
      <c r="BO64">
        <f t="shared" si="57"/>
        <v>0</v>
      </c>
      <c r="BP64">
        <f t="shared" si="58"/>
        <v>0</v>
      </c>
      <c r="BQ64">
        <f t="shared" si="59"/>
        <v>0</v>
      </c>
      <c r="BS64" s="70">
        <f t="shared" si="48"/>
        <v>0</v>
      </c>
      <c r="BT64" s="71">
        <f t="shared" si="60"/>
        <v>0</v>
      </c>
      <c r="BU64" s="71">
        <f t="shared" si="61"/>
        <v>0</v>
      </c>
      <c r="BV64" s="71">
        <f t="shared" si="62"/>
        <v>0</v>
      </c>
      <c r="BW64" s="71">
        <f t="shared" si="63"/>
        <v>0</v>
      </c>
      <c r="BX64" s="71">
        <f t="shared" si="64"/>
        <v>0</v>
      </c>
      <c r="BY64" s="72">
        <f t="shared" si="65"/>
        <v>0</v>
      </c>
      <c r="CA64" s="73">
        <f t="shared" si="66"/>
        <v>0</v>
      </c>
      <c r="CB64" s="74"/>
      <c r="CD64" s="13">
        <f t="shared" si="49"/>
        <v>0</v>
      </c>
      <c r="CE64" s="89">
        <f t="shared" si="29"/>
        <v>0</v>
      </c>
      <c r="CF64">
        <v>0</v>
      </c>
    </row>
    <row r="65" spans="2:84" ht="15.75" customHeight="1">
      <c r="B65" s="26"/>
      <c r="C65" s="13" t="str">
        <f>IF(B65="","",VLOOKUP(BC65,Proveedor!$B$3:$C$2036,2,0))</f>
        <v/>
      </c>
      <c r="D65" s="95"/>
      <c r="E65" s="84"/>
      <c r="F65" s="59"/>
      <c r="G65" s="113" cm="1">
        <f t="array" ref="G65">INDEX(Programas!$F$3:$F$2000,MATCH(1,(Programas!$C$3:$C$2000=D65)*(Programas!$D$3:$D$2000=Auxiliares!$B46),0))</f>
        <v>0</v>
      </c>
      <c r="H65" s="114"/>
      <c r="I65" s="113" cm="1">
        <f t="array" ref="I65">INDEX(Programas!$E$3:$E$2000,MATCH(1,(Programas!$C$3:$C$2000=D65)*(Programas!$D$3:$D$2000=Auxiliares!$B46),0))</f>
        <v>0</v>
      </c>
      <c r="J65" s="114"/>
      <c r="K65" s="1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35"/>
      <c r="BA65" s="57">
        <f t="shared" si="12"/>
        <v>0</v>
      </c>
      <c r="BB65" s="41">
        <f t="shared" si="13"/>
        <v>0</v>
      </c>
      <c r="BC65" s="12">
        <f>IFERROR(VLOOKUP(Input!B65,Medio!$A$3:$D$1552,4,0),0)</f>
        <v>0</v>
      </c>
      <c r="BD65">
        <f t="shared" si="47"/>
        <v>0</v>
      </c>
      <c r="BE65">
        <f>IFERROR(VLOOKUP(L65,'Tipo de Descuento'!$B$3:$C$8,2,0),0)</f>
        <v>0</v>
      </c>
      <c r="BF65">
        <f t="shared" si="14"/>
        <v>0</v>
      </c>
      <c r="BG65">
        <f>IFERROR(VLOOKUP(N65,'Tipo de Descuento'!$B$3:$C$8,2,0),0)</f>
        <v>0</v>
      </c>
      <c r="BH65">
        <f t="shared" si="15"/>
        <v>0</v>
      </c>
      <c r="BI65">
        <f>IFERROR(VLOOKUP(P65,'Tipo de Descuento'!$B$3:$C$8,2,0),0)</f>
        <v>0</v>
      </c>
      <c r="BJ65">
        <f t="shared" si="16"/>
        <v>0</v>
      </c>
      <c r="BK65">
        <f>IFERROR(VLOOKUP(R65,'Tipo de Descuento'!$B$3:$C$8,2,0),0)</f>
        <v>0</v>
      </c>
      <c r="BL65">
        <f t="shared" si="17"/>
        <v>0</v>
      </c>
      <c r="BM65">
        <f>IFERROR(VLOOKUP(T65,'Tipo de Descuento'!$B$3:$C$8,2,0),0)</f>
        <v>0</v>
      </c>
      <c r="BN65">
        <f t="shared" si="18"/>
        <v>0</v>
      </c>
      <c r="BO65">
        <f t="shared" si="19"/>
        <v>0</v>
      </c>
      <c r="BP65">
        <f t="shared" si="20"/>
        <v>0</v>
      </c>
      <c r="BQ65">
        <f t="shared" si="21"/>
        <v>0</v>
      </c>
      <c r="BS65" s="70">
        <f t="shared" si="48"/>
        <v>0</v>
      </c>
      <c r="BT65" s="71">
        <f t="shared" si="22"/>
        <v>0</v>
      </c>
      <c r="BU65" s="71">
        <f t="shared" si="23"/>
        <v>0</v>
      </c>
      <c r="BV65" s="71">
        <f t="shared" si="24"/>
        <v>0</v>
      </c>
      <c r="BW65" s="71">
        <f t="shared" si="25"/>
        <v>0</v>
      </c>
      <c r="BX65" s="71">
        <f t="shared" si="26"/>
        <v>0</v>
      </c>
      <c r="BY65" s="72">
        <f t="shared" si="27"/>
        <v>0</v>
      </c>
      <c r="CA65" s="73">
        <f t="shared" si="28"/>
        <v>0</v>
      </c>
      <c r="CB65" s="74"/>
      <c r="CD65" s="13">
        <f t="shared" si="49"/>
        <v>0</v>
      </c>
      <c r="CE65" s="89">
        <f t="shared" si="29"/>
        <v>0</v>
      </c>
      <c r="CF65">
        <v>0</v>
      </c>
    </row>
    <row r="66" spans="2:84" ht="15.75" customHeight="1">
      <c r="B66" s="26"/>
      <c r="C66" s="13" t="str">
        <f>IF(B66="","",VLOOKUP(BC66,Proveedor!$B$3:$C$2036,2,0))</f>
        <v/>
      </c>
      <c r="D66" s="95"/>
      <c r="E66" s="84"/>
      <c r="F66" s="59"/>
      <c r="G66" s="113" cm="1">
        <f t="array" ref="G66">INDEX(Programas!$F$3:$F$2000,MATCH(1,(Programas!$C$3:$C$2000=D66)*(Programas!$D$3:$D$2000=Auxiliares!$B47),0))</f>
        <v>0</v>
      </c>
      <c r="H66" s="114"/>
      <c r="I66" s="113" cm="1">
        <f t="array" ref="I66">INDEX(Programas!$E$3:$E$2000,MATCH(1,(Programas!$C$3:$C$2000=D66)*(Programas!$D$3:$D$2000=Auxiliares!$B47),0))</f>
        <v>0</v>
      </c>
      <c r="J66" s="114"/>
      <c r="K66" s="1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35"/>
      <c r="BA66" s="57">
        <f t="shared" si="12"/>
        <v>0</v>
      </c>
      <c r="BB66" s="41">
        <f t="shared" si="13"/>
        <v>0</v>
      </c>
      <c r="BC66" s="12">
        <f>IFERROR(VLOOKUP(Input!B66,Medio!$A$3:$D$1552,4,0),0)</f>
        <v>0</v>
      </c>
      <c r="BD66">
        <f t="shared" si="47"/>
        <v>0</v>
      </c>
      <c r="BE66">
        <f>IFERROR(VLOOKUP(L66,'Tipo de Descuento'!$B$3:$C$8,2,0),0)</f>
        <v>0</v>
      </c>
      <c r="BF66">
        <f t="shared" si="14"/>
        <v>0</v>
      </c>
      <c r="BG66">
        <f>IFERROR(VLOOKUP(N66,'Tipo de Descuento'!$B$3:$C$8,2,0),0)</f>
        <v>0</v>
      </c>
      <c r="BH66">
        <f t="shared" si="15"/>
        <v>0</v>
      </c>
      <c r="BI66">
        <f>IFERROR(VLOOKUP(P66,'Tipo de Descuento'!$B$3:$C$8,2,0),0)</f>
        <v>0</v>
      </c>
      <c r="BJ66">
        <f t="shared" si="16"/>
        <v>0</v>
      </c>
      <c r="BK66">
        <f>IFERROR(VLOOKUP(R66,'Tipo de Descuento'!$B$3:$C$8,2,0),0)</f>
        <v>0</v>
      </c>
      <c r="BL66">
        <f t="shared" si="17"/>
        <v>0</v>
      </c>
      <c r="BM66">
        <f>IFERROR(VLOOKUP(T66,'Tipo de Descuento'!$B$3:$C$8,2,0),0)</f>
        <v>0</v>
      </c>
      <c r="BN66">
        <f t="shared" si="18"/>
        <v>0</v>
      </c>
      <c r="BO66">
        <f t="shared" si="19"/>
        <v>0</v>
      </c>
      <c r="BP66">
        <f t="shared" si="20"/>
        <v>0</v>
      </c>
      <c r="BQ66">
        <f t="shared" si="21"/>
        <v>0</v>
      </c>
      <c r="BS66" s="70">
        <f t="shared" si="48"/>
        <v>0</v>
      </c>
      <c r="BT66" s="71">
        <f t="shared" si="22"/>
        <v>0</v>
      </c>
      <c r="BU66" s="71">
        <f t="shared" si="23"/>
        <v>0</v>
      </c>
      <c r="BV66" s="71">
        <f t="shared" si="24"/>
        <v>0</v>
      </c>
      <c r="BW66" s="71">
        <f t="shared" si="25"/>
        <v>0</v>
      </c>
      <c r="BX66" s="71">
        <f t="shared" si="26"/>
        <v>0</v>
      </c>
      <c r="BY66" s="72">
        <f t="shared" si="27"/>
        <v>0</v>
      </c>
      <c r="CA66" s="73">
        <f t="shared" si="28"/>
        <v>0</v>
      </c>
      <c r="CB66" s="74"/>
      <c r="CD66" s="13">
        <f t="shared" si="49"/>
        <v>0</v>
      </c>
      <c r="CE66" s="89">
        <f t="shared" si="29"/>
        <v>0</v>
      </c>
      <c r="CF66">
        <v>0</v>
      </c>
    </row>
    <row r="67" spans="2:84" ht="15.75" customHeight="1">
      <c r="B67" s="26"/>
      <c r="C67" s="13"/>
      <c r="D67" s="95"/>
      <c r="E67" s="84"/>
      <c r="F67" s="59"/>
      <c r="G67" s="113" cm="1">
        <f t="array" ref="G67">INDEX(Programas!$F$3:$F$2000,MATCH(1,(Programas!$C$3:$C$2000=D67)*(Programas!$D$3:$D$2000=Auxiliares!$B48),0))</f>
        <v>0</v>
      </c>
      <c r="H67" s="114"/>
      <c r="I67" s="113" cm="1">
        <f t="array" ref="I67">INDEX(Programas!$E$3:$E$2000,MATCH(1,(Programas!$C$3:$C$2000=D67)*(Programas!$D$3:$D$2000=Auxiliares!$B48),0))</f>
        <v>0</v>
      </c>
      <c r="J67" s="114"/>
      <c r="K67" s="1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35"/>
      <c r="BA67" s="57">
        <f t="shared" ref="BA67:BA130" si="67">SUM(V67:AZ67)</f>
        <v>0</v>
      </c>
      <c r="BB67" s="41">
        <f t="shared" ref="BB67:BB130" si="68">+BQ67</f>
        <v>0</v>
      </c>
      <c r="BC67" s="12">
        <f>IFERROR(VLOOKUP(Input!B67,Medio!$A$3:$D$1552,4,0),0)</f>
        <v>0</v>
      </c>
      <c r="BD67">
        <f t="shared" si="47"/>
        <v>0</v>
      </c>
      <c r="BE67">
        <f>IFERROR(VLOOKUP(L67,'Tipo de Descuento'!$B$3:$C$8,2,0),0)</f>
        <v>0</v>
      </c>
      <c r="BF67">
        <f t="shared" ref="BF67:BF130" si="69">IF(OR(BE67=2,BE67=3),M67,0)</f>
        <v>0</v>
      </c>
      <c r="BG67">
        <f>IFERROR(VLOOKUP(N67,'Tipo de Descuento'!$B$3:$C$8,2,0),0)</f>
        <v>0</v>
      </c>
      <c r="BH67">
        <f t="shared" ref="BH67:BH130" si="70">IF(OR(BG67=2,BG67=3),O67,0)</f>
        <v>0</v>
      </c>
      <c r="BI67">
        <f>IFERROR(VLOOKUP(P67,'Tipo de Descuento'!$B$3:$C$8,2,0),0)</f>
        <v>0</v>
      </c>
      <c r="BJ67">
        <f t="shared" ref="BJ67:BJ130" si="71">IF(OR(BI67=2,BI67=3),Q67,0)</f>
        <v>0</v>
      </c>
      <c r="BK67">
        <f>IFERROR(VLOOKUP(R67,'Tipo de Descuento'!$B$3:$C$8,2,0),0)</f>
        <v>0</v>
      </c>
      <c r="BL67">
        <f t="shared" ref="BL67:BL130" si="72">IF(OR(BK67=2,BK67=3),S67,0)</f>
        <v>0</v>
      </c>
      <c r="BM67">
        <f>IFERROR(VLOOKUP(T67,'Tipo de Descuento'!$B$3:$C$8,2,0),0)</f>
        <v>0</v>
      </c>
      <c r="BN67">
        <f t="shared" ref="BN67:BN130" si="73">IF(OR(BM67=2,BM67=3),U67,0)</f>
        <v>0</v>
      </c>
      <c r="BO67">
        <f t="shared" ref="BO67:BO130" si="74">+BF67+BH67+BJ67+BL67+BN67</f>
        <v>0</v>
      </c>
      <c r="BP67">
        <f t="shared" ref="BP67:BP130" si="75">+BD67*BO67/100</f>
        <v>0</v>
      </c>
      <c r="BQ67">
        <f t="shared" ref="BQ67:BQ130" si="76">+BD67-BP67</f>
        <v>0</v>
      </c>
      <c r="BS67" s="70">
        <f t="shared" si="48"/>
        <v>0</v>
      </c>
      <c r="BT67" s="71">
        <f t="shared" ref="BT67:BT130" si="77">+(BS67*M67/100)</f>
        <v>0</v>
      </c>
      <c r="BU67" s="71">
        <f t="shared" ref="BU67:BU130" si="78">+(BS67-BT67)*O67/100</f>
        <v>0</v>
      </c>
      <c r="BV67" s="71">
        <f t="shared" ref="BV67:BV130" si="79">+(BS67-BT67-BU67)*Q67/100</f>
        <v>0</v>
      </c>
      <c r="BW67" s="71">
        <f t="shared" ref="BW67:BW130" si="80">+(BS67-BT67-BU67-BV67)*S67/100</f>
        <v>0</v>
      </c>
      <c r="BX67" s="71">
        <f t="shared" ref="BX67:BX130" si="81">+(BS67-BT67-BU67-BV67-BW67)*U67/100</f>
        <v>0</v>
      </c>
      <c r="BY67" s="72">
        <f t="shared" ref="BY67:BY130" si="82">+BS67-SUM(BT67:BX67)</f>
        <v>0</v>
      </c>
      <c r="CA67" s="73">
        <f t="shared" ref="CA67:CA130" si="83">+BB67-BY67</f>
        <v>0</v>
      </c>
      <c r="CB67" s="74"/>
      <c r="CD67" s="13">
        <f t="shared" si="49"/>
        <v>0</v>
      </c>
      <c r="CE67" s="89">
        <f t="shared" si="29"/>
        <v>0</v>
      </c>
      <c r="CF67">
        <v>0</v>
      </c>
    </row>
    <row r="68" spans="2:84" ht="15.75" customHeight="1">
      <c r="B68" s="26"/>
      <c r="C68" s="13"/>
      <c r="D68" s="95"/>
      <c r="E68" s="84"/>
      <c r="F68" s="59"/>
      <c r="G68" s="113" cm="1">
        <f t="array" ref="G68">INDEX(Programas!$F$3:$F$2000,MATCH(1,(Programas!$C$3:$C$2000=D68)*(Programas!$D$3:$D$2000=Auxiliares!$B49),0))</f>
        <v>0</v>
      </c>
      <c r="H68" s="114"/>
      <c r="I68" s="113" cm="1">
        <f t="array" ref="I68">INDEX(Programas!$E$3:$E$2000,MATCH(1,(Programas!$C$3:$C$2000=D68)*(Programas!$D$3:$D$2000=Auxiliares!$B49),0))</f>
        <v>0</v>
      </c>
      <c r="J68" s="114"/>
      <c r="K68" s="1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35"/>
      <c r="BA68" s="57">
        <f t="shared" si="67"/>
        <v>0</v>
      </c>
      <c r="BB68" s="41">
        <f t="shared" si="68"/>
        <v>0</v>
      </c>
      <c r="BC68" s="12">
        <f>IFERROR(VLOOKUP(Input!B68,Medio!$A$3:$D$1552,4,0),0)</f>
        <v>0</v>
      </c>
      <c r="BD68">
        <f t="shared" si="47"/>
        <v>0</v>
      </c>
      <c r="BE68">
        <f>IFERROR(VLOOKUP(L68,'Tipo de Descuento'!$B$3:$C$8,2,0),0)</f>
        <v>0</v>
      </c>
      <c r="BF68">
        <f t="shared" si="69"/>
        <v>0</v>
      </c>
      <c r="BG68">
        <f>IFERROR(VLOOKUP(N68,'Tipo de Descuento'!$B$3:$C$8,2,0),0)</f>
        <v>0</v>
      </c>
      <c r="BH68">
        <f t="shared" si="70"/>
        <v>0</v>
      </c>
      <c r="BI68">
        <f>IFERROR(VLOOKUP(P68,'Tipo de Descuento'!$B$3:$C$8,2,0),0)</f>
        <v>0</v>
      </c>
      <c r="BJ68">
        <f t="shared" si="71"/>
        <v>0</v>
      </c>
      <c r="BK68">
        <f>IFERROR(VLOOKUP(R68,'Tipo de Descuento'!$B$3:$C$8,2,0),0)</f>
        <v>0</v>
      </c>
      <c r="BL68">
        <f t="shared" si="72"/>
        <v>0</v>
      </c>
      <c r="BM68">
        <f>IFERROR(VLOOKUP(T68,'Tipo de Descuento'!$B$3:$C$8,2,0),0)</f>
        <v>0</v>
      </c>
      <c r="BN68">
        <f t="shared" si="73"/>
        <v>0</v>
      </c>
      <c r="BO68">
        <f t="shared" si="74"/>
        <v>0</v>
      </c>
      <c r="BP68">
        <f t="shared" si="75"/>
        <v>0</v>
      </c>
      <c r="BQ68">
        <f t="shared" si="76"/>
        <v>0</v>
      </c>
      <c r="BS68" s="70">
        <f t="shared" si="48"/>
        <v>0</v>
      </c>
      <c r="BT68" s="71">
        <f t="shared" si="77"/>
        <v>0</v>
      </c>
      <c r="BU68" s="71">
        <f t="shared" si="78"/>
        <v>0</v>
      </c>
      <c r="BV68" s="71">
        <f t="shared" si="79"/>
        <v>0</v>
      </c>
      <c r="BW68" s="71">
        <f t="shared" si="80"/>
        <v>0</v>
      </c>
      <c r="BX68" s="71">
        <f t="shared" si="81"/>
        <v>0</v>
      </c>
      <c r="BY68" s="72">
        <f t="shared" si="82"/>
        <v>0</v>
      </c>
      <c r="CA68" s="73">
        <f t="shared" si="83"/>
        <v>0</v>
      </c>
      <c r="CB68" s="74"/>
      <c r="CD68" s="13">
        <f t="shared" si="49"/>
        <v>0</v>
      </c>
      <c r="CE68" s="89">
        <f t="shared" si="29"/>
        <v>0</v>
      </c>
      <c r="CF68">
        <v>0</v>
      </c>
    </row>
    <row r="69" spans="2:84" ht="15.75" customHeight="1">
      <c r="B69" s="26"/>
      <c r="C69" s="13"/>
      <c r="D69" s="95"/>
      <c r="E69" s="84"/>
      <c r="F69" s="59"/>
      <c r="G69" s="113" cm="1">
        <f t="array" ref="G69">INDEX(Programas!$F$3:$F$2000,MATCH(1,(Programas!$C$3:$C$2000=D69)*(Programas!$D$3:$D$2000=Auxiliares!$B50),0))</f>
        <v>0</v>
      </c>
      <c r="H69" s="114"/>
      <c r="I69" s="113" cm="1">
        <f t="array" ref="I69">INDEX(Programas!$E$3:$E$2000,MATCH(1,(Programas!$C$3:$C$2000=D69)*(Programas!$D$3:$D$2000=Auxiliares!$B50),0))</f>
        <v>0</v>
      </c>
      <c r="J69" s="114"/>
      <c r="K69" s="1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35"/>
      <c r="BA69" s="57">
        <f t="shared" si="67"/>
        <v>0</v>
      </c>
      <c r="BB69" s="41">
        <f t="shared" si="68"/>
        <v>0</v>
      </c>
      <c r="BC69" s="12">
        <f>IFERROR(VLOOKUP(Input!B69,Medio!$A$3:$D$1552,4,0),0)</f>
        <v>0</v>
      </c>
      <c r="BD69">
        <f t="shared" si="47"/>
        <v>0</v>
      </c>
      <c r="BE69">
        <f>IFERROR(VLOOKUP(L69,'Tipo de Descuento'!$B$3:$C$8,2,0),0)</f>
        <v>0</v>
      </c>
      <c r="BF69">
        <f t="shared" si="69"/>
        <v>0</v>
      </c>
      <c r="BG69">
        <f>IFERROR(VLOOKUP(N69,'Tipo de Descuento'!$B$3:$C$8,2,0),0)</f>
        <v>0</v>
      </c>
      <c r="BH69">
        <f t="shared" si="70"/>
        <v>0</v>
      </c>
      <c r="BI69">
        <f>IFERROR(VLOOKUP(P69,'Tipo de Descuento'!$B$3:$C$8,2,0),0)</f>
        <v>0</v>
      </c>
      <c r="BJ69">
        <f t="shared" si="71"/>
        <v>0</v>
      </c>
      <c r="BK69">
        <f>IFERROR(VLOOKUP(R69,'Tipo de Descuento'!$B$3:$C$8,2,0),0)</f>
        <v>0</v>
      </c>
      <c r="BL69">
        <f t="shared" si="72"/>
        <v>0</v>
      </c>
      <c r="BM69">
        <f>IFERROR(VLOOKUP(T69,'Tipo de Descuento'!$B$3:$C$8,2,0),0)</f>
        <v>0</v>
      </c>
      <c r="BN69">
        <f t="shared" si="73"/>
        <v>0</v>
      </c>
      <c r="BO69">
        <f t="shared" si="74"/>
        <v>0</v>
      </c>
      <c r="BP69">
        <f t="shared" si="75"/>
        <v>0</v>
      </c>
      <c r="BQ69">
        <f t="shared" si="76"/>
        <v>0</v>
      </c>
      <c r="BS69" s="70">
        <f t="shared" si="48"/>
        <v>0</v>
      </c>
      <c r="BT69" s="71">
        <f t="shared" si="77"/>
        <v>0</v>
      </c>
      <c r="BU69" s="71">
        <f t="shared" si="78"/>
        <v>0</v>
      </c>
      <c r="BV69" s="71">
        <f t="shared" si="79"/>
        <v>0</v>
      </c>
      <c r="BW69" s="71">
        <f t="shared" si="80"/>
        <v>0</v>
      </c>
      <c r="BX69" s="71">
        <f t="shared" si="81"/>
        <v>0</v>
      </c>
      <c r="BY69" s="72">
        <f t="shared" si="82"/>
        <v>0</v>
      </c>
      <c r="CA69" s="73">
        <f t="shared" si="83"/>
        <v>0</v>
      </c>
      <c r="CB69" s="74"/>
      <c r="CD69" s="13">
        <f t="shared" si="49"/>
        <v>0</v>
      </c>
      <c r="CE69" s="89">
        <f t="shared" si="29"/>
        <v>0</v>
      </c>
      <c r="CF69">
        <v>0</v>
      </c>
    </row>
    <row r="70" spans="2:84" ht="15.75" customHeight="1">
      <c r="B70" s="26"/>
      <c r="C70" s="13"/>
      <c r="D70" s="95"/>
      <c r="E70" s="84"/>
      <c r="F70" s="59"/>
      <c r="G70" s="113" cm="1">
        <f t="array" ref="G70">INDEX(Programas!$F$3:$F$2000,MATCH(1,(Programas!$C$3:$C$2000=D70)*(Programas!$D$3:$D$2000=Auxiliares!$B51),0))</f>
        <v>0</v>
      </c>
      <c r="H70" s="114"/>
      <c r="I70" s="113" cm="1">
        <f t="array" ref="I70">INDEX(Programas!$E$3:$E$2000,MATCH(1,(Programas!$C$3:$C$2000=D70)*(Programas!$D$3:$D$2000=Auxiliares!$B51),0))</f>
        <v>0</v>
      </c>
      <c r="J70" s="114"/>
      <c r="K70" s="1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35"/>
      <c r="BA70" s="57">
        <f t="shared" si="67"/>
        <v>0</v>
      </c>
      <c r="BB70" s="41">
        <f t="shared" si="68"/>
        <v>0</v>
      </c>
      <c r="BC70" s="12">
        <f>IFERROR(VLOOKUP(Input!B70,Medio!$A$3:$D$1552,4,0),0)</f>
        <v>0</v>
      </c>
      <c r="BD70">
        <f t="shared" si="47"/>
        <v>0</v>
      </c>
      <c r="BE70">
        <f>IFERROR(VLOOKUP(L70,'Tipo de Descuento'!$B$3:$C$8,2,0),0)</f>
        <v>0</v>
      </c>
      <c r="BF70">
        <f t="shared" si="69"/>
        <v>0</v>
      </c>
      <c r="BG70">
        <f>IFERROR(VLOOKUP(N70,'Tipo de Descuento'!$B$3:$C$8,2,0),0)</f>
        <v>0</v>
      </c>
      <c r="BH70">
        <f t="shared" si="70"/>
        <v>0</v>
      </c>
      <c r="BI70">
        <f>IFERROR(VLOOKUP(P70,'Tipo de Descuento'!$B$3:$C$8,2,0),0)</f>
        <v>0</v>
      </c>
      <c r="BJ70">
        <f t="shared" si="71"/>
        <v>0</v>
      </c>
      <c r="BK70">
        <f>IFERROR(VLOOKUP(R70,'Tipo de Descuento'!$B$3:$C$8,2,0),0)</f>
        <v>0</v>
      </c>
      <c r="BL70">
        <f t="shared" si="72"/>
        <v>0</v>
      </c>
      <c r="BM70">
        <f>IFERROR(VLOOKUP(T70,'Tipo de Descuento'!$B$3:$C$8,2,0),0)</f>
        <v>0</v>
      </c>
      <c r="BN70">
        <f t="shared" si="73"/>
        <v>0</v>
      </c>
      <c r="BO70">
        <f t="shared" si="74"/>
        <v>0</v>
      </c>
      <c r="BP70">
        <f t="shared" si="75"/>
        <v>0</v>
      </c>
      <c r="BQ70">
        <f t="shared" si="76"/>
        <v>0</v>
      </c>
      <c r="BS70" s="70">
        <f t="shared" si="48"/>
        <v>0</v>
      </c>
      <c r="BT70" s="71">
        <f t="shared" si="77"/>
        <v>0</v>
      </c>
      <c r="BU70" s="71">
        <f t="shared" si="78"/>
        <v>0</v>
      </c>
      <c r="BV70" s="71">
        <f t="shared" si="79"/>
        <v>0</v>
      </c>
      <c r="BW70" s="71">
        <f t="shared" si="80"/>
        <v>0</v>
      </c>
      <c r="BX70" s="71">
        <f t="shared" si="81"/>
        <v>0</v>
      </c>
      <c r="BY70" s="72">
        <f t="shared" si="82"/>
        <v>0</v>
      </c>
      <c r="CA70" s="73">
        <f t="shared" si="83"/>
        <v>0</v>
      </c>
      <c r="CB70" s="74"/>
      <c r="CD70" s="13">
        <f t="shared" si="49"/>
        <v>0</v>
      </c>
      <c r="CE70" s="89">
        <f t="shared" si="29"/>
        <v>0</v>
      </c>
      <c r="CF70">
        <v>0</v>
      </c>
    </row>
    <row r="71" spans="2:84" ht="15.75" customHeight="1">
      <c r="B71" s="26"/>
      <c r="C71" s="13"/>
      <c r="D71" s="95"/>
      <c r="E71" s="84"/>
      <c r="F71" s="59"/>
      <c r="G71" s="113" cm="1">
        <f t="array" ref="G71">INDEX(Programas!$F$3:$F$2000,MATCH(1,(Programas!$C$3:$C$2000=D71)*(Programas!$D$3:$D$2000=Auxiliares!$B52),0))</f>
        <v>0</v>
      </c>
      <c r="H71" s="114"/>
      <c r="I71" s="113" cm="1">
        <f t="array" ref="I71">INDEX(Programas!$E$3:$E$2000,MATCH(1,(Programas!$C$3:$C$2000=D71)*(Programas!$D$3:$D$2000=Auxiliares!$B52),0))</f>
        <v>0</v>
      </c>
      <c r="J71" s="114"/>
      <c r="K71" s="1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35"/>
      <c r="BA71" s="57">
        <f t="shared" si="67"/>
        <v>0</v>
      </c>
      <c r="BB71" s="41">
        <f t="shared" si="68"/>
        <v>0</v>
      </c>
      <c r="BC71" s="12">
        <f>IFERROR(VLOOKUP(Input!B71,Medio!$A$3:$D$1552,4,0),0)</f>
        <v>0</v>
      </c>
      <c r="BD71">
        <f t="shared" si="47"/>
        <v>0</v>
      </c>
      <c r="BE71">
        <f>IFERROR(VLOOKUP(L71,'Tipo de Descuento'!$B$3:$C$8,2,0),0)</f>
        <v>0</v>
      </c>
      <c r="BF71">
        <f t="shared" si="69"/>
        <v>0</v>
      </c>
      <c r="BG71">
        <f>IFERROR(VLOOKUP(N71,'Tipo de Descuento'!$B$3:$C$8,2,0),0)</f>
        <v>0</v>
      </c>
      <c r="BH71">
        <f t="shared" si="70"/>
        <v>0</v>
      </c>
      <c r="BI71">
        <f>IFERROR(VLOOKUP(P71,'Tipo de Descuento'!$B$3:$C$8,2,0),0)</f>
        <v>0</v>
      </c>
      <c r="BJ71">
        <f t="shared" si="71"/>
        <v>0</v>
      </c>
      <c r="BK71">
        <f>IFERROR(VLOOKUP(R71,'Tipo de Descuento'!$B$3:$C$8,2,0),0)</f>
        <v>0</v>
      </c>
      <c r="BL71">
        <f t="shared" si="72"/>
        <v>0</v>
      </c>
      <c r="BM71">
        <f>IFERROR(VLOOKUP(T71,'Tipo de Descuento'!$B$3:$C$8,2,0),0)</f>
        <v>0</v>
      </c>
      <c r="BN71">
        <f t="shared" si="73"/>
        <v>0</v>
      </c>
      <c r="BO71">
        <f t="shared" si="74"/>
        <v>0</v>
      </c>
      <c r="BP71">
        <f t="shared" si="75"/>
        <v>0</v>
      </c>
      <c r="BQ71">
        <f t="shared" si="76"/>
        <v>0</v>
      </c>
      <c r="BS71" s="70">
        <f t="shared" si="48"/>
        <v>0</v>
      </c>
      <c r="BT71" s="71">
        <f t="shared" si="77"/>
        <v>0</v>
      </c>
      <c r="BU71" s="71">
        <f t="shared" si="78"/>
        <v>0</v>
      </c>
      <c r="BV71" s="71">
        <f t="shared" si="79"/>
        <v>0</v>
      </c>
      <c r="BW71" s="71">
        <f t="shared" si="80"/>
        <v>0</v>
      </c>
      <c r="BX71" s="71">
        <f t="shared" si="81"/>
        <v>0</v>
      </c>
      <c r="BY71" s="72">
        <f t="shared" si="82"/>
        <v>0</v>
      </c>
      <c r="CA71" s="73">
        <f t="shared" si="83"/>
        <v>0</v>
      </c>
      <c r="CB71" s="74"/>
      <c r="CD71" s="13">
        <f t="shared" si="49"/>
        <v>0</v>
      </c>
      <c r="CE71" s="89">
        <f t="shared" si="29"/>
        <v>0</v>
      </c>
      <c r="CF71">
        <v>0</v>
      </c>
    </row>
    <row r="72" spans="2:84" ht="15.75" customHeight="1">
      <c r="B72" s="26"/>
      <c r="C72" s="13"/>
      <c r="D72" s="95"/>
      <c r="E72" s="84"/>
      <c r="F72" s="59"/>
      <c r="G72" s="113" cm="1">
        <f t="array" ref="G72">INDEX(Programas!$F$3:$F$2000,MATCH(1,(Programas!$C$3:$C$2000=D72)*(Programas!$D$3:$D$2000=Auxiliares!$B53),0))</f>
        <v>0</v>
      </c>
      <c r="H72" s="114"/>
      <c r="I72" s="113" cm="1">
        <f t="array" ref="I72">INDEX(Programas!$E$3:$E$2000,MATCH(1,(Programas!$C$3:$C$2000=D72)*(Programas!$D$3:$D$2000=Auxiliares!$B53),0))</f>
        <v>0</v>
      </c>
      <c r="J72" s="114"/>
      <c r="K72" s="1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35"/>
      <c r="BA72" s="57">
        <f t="shared" si="67"/>
        <v>0</v>
      </c>
      <c r="BB72" s="41">
        <f t="shared" si="68"/>
        <v>0</v>
      </c>
      <c r="BC72" s="12">
        <f>IFERROR(VLOOKUP(Input!B72,Medio!$A$3:$D$1552,4,0),0)</f>
        <v>0</v>
      </c>
      <c r="BD72">
        <f t="shared" si="47"/>
        <v>0</v>
      </c>
      <c r="BE72">
        <f>IFERROR(VLOOKUP(L72,'Tipo de Descuento'!$B$3:$C$8,2,0),0)</f>
        <v>0</v>
      </c>
      <c r="BF72">
        <f t="shared" si="69"/>
        <v>0</v>
      </c>
      <c r="BG72">
        <f>IFERROR(VLOOKUP(N72,'Tipo de Descuento'!$B$3:$C$8,2,0),0)</f>
        <v>0</v>
      </c>
      <c r="BH72">
        <f t="shared" si="70"/>
        <v>0</v>
      </c>
      <c r="BI72">
        <f>IFERROR(VLOOKUP(P72,'Tipo de Descuento'!$B$3:$C$8,2,0),0)</f>
        <v>0</v>
      </c>
      <c r="BJ72">
        <f t="shared" si="71"/>
        <v>0</v>
      </c>
      <c r="BK72">
        <f>IFERROR(VLOOKUP(R72,'Tipo de Descuento'!$B$3:$C$8,2,0),0)</f>
        <v>0</v>
      </c>
      <c r="BL72">
        <f t="shared" si="72"/>
        <v>0</v>
      </c>
      <c r="BM72">
        <f>IFERROR(VLOOKUP(T72,'Tipo de Descuento'!$B$3:$C$8,2,0),0)</f>
        <v>0</v>
      </c>
      <c r="BN72">
        <f t="shared" si="73"/>
        <v>0</v>
      </c>
      <c r="BO72">
        <f t="shared" si="74"/>
        <v>0</v>
      </c>
      <c r="BP72">
        <f t="shared" si="75"/>
        <v>0</v>
      </c>
      <c r="BQ72">
        <f t="shared" si="76"/>
        <v>0</v>
      </c>
      <c r="BS72" s="70">
        <f t="shared" si="48"/>
        <v>0</v>
      </c>
      <c r="BT72" s="71">
        <f t="shared" si="77"/>
        <v>0</v>
      </c>
      <c r="BU72" s="71">
        <f t="shared" si="78"/>
        <v>0</v>
      </c>
      <c r="BV72" s="71">
        <f t="shared" si="79"/>
        <v>0</v>
      </c>
      <c r="BW72" s="71">
        <f t="shared" si="80"/>
        <v>0</v>
      </c>
      <c r="BX72" s="71">
        <f t="shared" si="81"/>
        <v>0</v>
      </c>
      <c r="BY72" s="72">
        <f t="shared" si="82"/>
        <v>0</v>
      </c>
      <c r="CA72" s="73">
        <f t="shared" si="83"/>
        <v>0</v>
      </c>
      <c r="CB72" s="74"/>
      <c r="CD72" s="13">
        <f t="shared" si="49"/>
        <v>0</v>
      </c>
      <c r="CE72" s="89">
        <f t="shared" si="29"/>
        <v>0</v>
      </c>
      <c r="CF72">
        <v>0</v>
      </c>
    </row>
    <row r="73" spans="2:84" ht="15.75" customHeight="1">
      <c r="B73" s="26"/>
      <c r="C73" s="13"/>
      <c r="D73" s="95"/>
      <c r="E73" s="84"/>
      <c r="F73" s="59"/>
      <c r="G73" s="113" cm="1">
        <f t="array" ref="G73">INDEX(Programas!$F$3:$F$2000,MATCH(1,(Programas!$C$3:$C$2000=D73)*(Programas!$D$3:$D$2000=Auxiliares!$B54),0))</f>
        <v>0</v>
      </c>
      <c r="H73" s="114"/>
      <c r="I73" s="113" cm="1">
        <f t="array" ref="I73">INDEX(Programas!$E$3:$E$2000,MATCH(1,(Programas!$C$3:$C$2000=D73)*(Programas!$D$3:$D$2000=Auxiliares!$B54),0))</f>
        <v>0</v>
      </c>
      <c r="J73" s="114"/>
      <c r="K73" s="1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35"/>
      <c r="BA73" s="57">
        <f t="shared" si="67"/>
        <v>0</v>
      </c>
      <c r="BB73" s="41">
        <f t="shared" si="68"/>
        <v>0</v>
      </c>
      <c r="BC73" s="12">
        <f>IFERROR(VLOOKUP(Input!B73,Medio!$A$3:$D$1552,4,0),0)</f>
        <v>0</v>
      </c>
      <c r="BD73">
        <f t="shared" si="47"/>
        <v>0</v>
      </c>
      <c r="BE73">
        <f>IFERROR(VLOOKUP(L73,'Tipo de Descuento'!$B$3:$C$8,2,0),0)</f>
        <v>0</v>
      </c>
      <c r="BF73">
        <f t="shared" si="69"/>
        <v>0</v>
      </c>
      <c r="BG73">
        <f>IFERROR(VLOOKUP(N73,'Tipo de Descuento'!$B$3:$C$8,2,0),0)</f>
        <v>0</v>
      </c>
      <c r="BH73">
        <f t="shared" si="70"/>
        <v>0</v>
      </c>
      <c r="BI73">
        <f>IFERROR(VLOOKUP(P73,'Tipo de Descuento'!$B$3:$C$8,2,0),0)</f>
        <v>0</v>
      </c>
      <c r="BJ73">
        <f t="shared" si="71"/>
        <v>0</v>
      </c>
      <c r="BK73">
        <f>IFERROR(VLOOKUP(R73,'Tipo de Descuento'!$B$3:$C$8,2,0),0)</f>
        <v>0</v>
      </c>
      <c r="BL73">
        <f t="shared" si="72"/>
        <v>0</v>
      </c>
      <c r="BM73">
        <f>IFERROR(VLOOKUP(T73,'Tipo de Descuento'!$B$3:$C$8,2,0),0)</f>
        <v>0</v>
      </c>
      <c r="BN73">
        <f t="shared" si="73"/>
        <v>0</v>
      </c>
      <c r="BO73">
        <f t="shared" si="74"/>
        <v>0</v>
      </c>
      <c r="BP73">
        <f t="shared" si="75"/>
        <v>0</v>
      </c>
      <c r="BQ73">
        <f t="shared" si="76"/>
        <v>0</v>
      </c>
      <c r="BS73" s="70">
        <f t="shared" si="48"/>
        <v>0</v>
      </c>
      <c r="BT73" s="71">
        <f t="shared" si="77"/>
        <v>0</v>
      </c>
      <c r="BU73" s="71">
        <f t="shared" si="78"/>
        <v>0</v>
      </c>
      <c r="BV73" s="71">
        <f t="shared" si="79"/>
        <v>0</v>
      </c>
      <c r="BW73" s="71">
        <f t="shared" si="80"/>
        <v>0</v>
      </c>
      <c r="BX73" s="71">
        <f t="shared" si="81"/>
        <v>0</v>
      </c>
      <c r="BY73" s="72">
        <f t="shared" si="82"/>
        <v>0</v>
      </c>
      <c r="CA73" s="73">
        <f t="shared" si="83"/>
        <v>0</v>
      </c>
      <c r="CB73" s="74"/>
      <c r="CD73" s="13">
        <f t="shared" si="49"/>
        <v>0</v>
      </c>
      <c r="CE73" s="89">
        <f t="shared" si="29"/>
        <v>0</v>
      </c>
      <c r="CF73">
        <v>0</v>
      </c>
    </row>
    <row r="74" spans="2:84" ht="15.75" customHeight="1">
      <c r="B74" s="26"/>
      <c r="C74" s="13"/>
      <c r="D74" s="95"/>
      <c r="E74" s="84"/>
      <c r="F74" s="59"/>
      <c r="G74" s="113" cm="1">
        <f t="array" ref="G74">INDEX(Programas!$F$3:$F$2000,MATCH(1,(Programas!$C$3:$C$2000=D74)*(Programas!$D$3:$D$2000=Auxiliares!$B55),0))</f>
        <v>0</v>
      </c>
      <c r="H74" s="114"/>
      <c r="I74" s="113" cm="1">
        <f t="array" ref="I74">INDEX(Programas!$E$3:$E$2000,MATCH(1,(Programas!$C$3:$C$2000=D74)*(Programas!$D$3:$D$2000=Auxiliares!$B55),0))</f>
        <v>0</v>
      </c>
      <c r="J74" s="114"/>
      <c r="K74" s="1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35"/>
      <c r="BA74" s="57">
        <f t="shared" si="67"/>
        <v>0</v>
      </c>
      <c r="BB74" s="41">
        <f t="shared" si="68"/>
        <v>0</v>
      </c>
      <c r="BC74" s="12">
        <f>IFERROR(VLOOKUP(Input!B74,Medio!$A$3:$D$1552,4,0),0)</f>
        <v>0</v>
      </c>
      <c r="BD74">
        <f t="shared" si="47"/>
        <v>0</v>
      </c>
      <c r="BE74">
        <f>IFERROR(VLOOKUP(L74,'Tipo de Descuento'!$B$3:$C$8,2,0),0)</f>
        <v>0</v>
      </c>
      <c r="BF74">
        <f t="shared" si="69"/>
        <v>0</v>
      </c>
      <c r="BG74">
        <f>IFERROR(VLOOKUP(N74,'Tipo de Descuento'!$B$3:$C$8,2,0),0)</f>
        <v>0</v>
      </c>
      <c r="BH74">
        <f t="shared" si="70"/>
        <v>0</v>
      </c>
      <c r="BI74">
        <f>IFERROR(VLOOKUP(P74,'Tipo de Descuento'!$B$3:$C$8,2,0),0)</f>
        <v>0</v>
      </c>
      <c r="BJ74">
        <f t="shared" si="71"/>
        <v>0</v>
      </c>
      <c r="BK74">
        <f>IFERROR(VLOOKUP(R74,'Tipo de Descuento'!$B$3:$C$8,2,0),0)</f>
        <v>0</v>
      </c>
      <c r="BL74">
        <f t="shared" si="72"/>
        <v>0</v>
      </c>
      <c r="BM74">
        <f>IFERROR(VLOOKUP(T74,'Tipo de Descuento'!$B$3:$C$8,2,0),0)</f>
        <v>0</v>
      </c>
      <c r="BN74">
        <f t="shared" si="73"/>
        <v>0</v>
      </c>
      <c r="BO74">
        <f t="shared" si="74"/>
        <v>0</v>
      </c>
      <c r="BP74">
        <f t="shared" si="75"/>
        <v>0</v>
      </c>
      <c r="BQ74">
        <f t="shared" si="76"/>
        <v>0</v>
      </c>
      <c r="BS74" s="70">
        <f t="shared" si="48"/>
        <v>0</v>
      </c>
      <c r="BT74" s="71">
        <f t="shared" si="77"/>
        <v>0</v>
      </c>
      <c r="BU74" s="71">
        <f t="shared" si="78"/>
        <v>0</v>
      </c>
      <c r="BV74" s="71">
        <f t="shared" si="79"/>
        <v>0</v>
      </c>
      <c r="BW74" s="71">
        <f t="shared" si="80"/>
        <v>0</v>
      </c>
      <c r="BX74" s="71">
        <f t="shared" si="81"/>
        <v>0</v>
      </c>
      <c r="BY74" s="72">
        <f t="shared" si="82"/>
        <v>0</v>
      </c>
      <c r="CA74" s="73">
        <f t="shared" si="83"/>
        <v>0</v>
      </c>
      <c r="CB74" s="74"/>
      <c r="CD74" s="13">
        <f t="shared" si="49"/>
        <v>0</v>
      </c>
      <c r="CE74" s="89">
        <f t="shared" si="29"/>
        <v>0</v>
      </c>
      <c r="CF74">
        <v>0</v>
      </c>
    </row>
    <row r="75" spans="2:84" ht="15.75" customHeight="1">
      <c r="B75" s="26"/>
      <c r="C75" s="13"/>
      <c r="D75" s="95"/>
      <c r="E75" s="84"/>
      <c r="F75" s="59"/>
      <c r="G75" s="113" cm="1">
        <f t="array" ref="G75">INDEX(Programas!$F$3:$F$2000,MATCH(1,(Programas!$C$3:$C$2000=D75)*(Programas!$D$3:$D$2000=Auxiliares!$B56),0))</f>
        <v>0</v>
      </c>
      <c r="H75" s="114"/>
      <c r="I75" s="113" cm="1">
        <f t="array" ref="I75">INDEX(Programas!$E$3:$E$2000,MATCH(1,(Programas!$C$3:$C$2000=D75)*(Programas!$D$3:$D$2000=Auxiliares!$B56),0))</f>
        <v>0</v>
      </c>
      <c r="J75" s="114"/>
      <c r="K75" s="1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35"/>
      <c r="BA75" s="57">
        <f t="shared" si="67"/>
        <v>0</v>
      </c>
      <c r="BB75" s="41">
        <f t="shared" si="68"/>
        <v>0</v>
      </c>
      <c r="BC75" s="12">
        <f>IFERROR(VLOOKUP(Input!B75,Medio!$A$3:$D$1552,4,0),0)</f>
        <v>0</v>
      </c>
      <c r="BD75">
        <f t="shared" si="47"/>
        <v>0</v>
      </c>
      <c r="BE75">
        <f>IFERROR(VLOOKUP(L75,'Tipo de Descuento'!$B$3:$C$8,2,0),0)</f>
        <v>0</v>
      </c>
      <c r="BF75">
        <f t="shared" si="69"/>
        <v>0</v>
      </c>
      <c r="BG75">
        <f>IFERROR(VLOOKUP(N75,'Tipo de Descuento'!$B$3:$C$8,2,0),0)</f>
        <v>0</v>
      </c>
      <c r="BH75">
        <f t="shared" si="70"/>
        <v>0</v>
      </c>
      <c r="BI75">
        <f>IFERROR(VLOOKUP(P75,'Tipo de Descuento'!$B$3:$C$8,2,0),0)</f>
        <v>0</v>
      </c>
      <c r="BJ75">
        <f t="shared" si="71"/>
        <v>0</v>
      </c>
      <c r="BK75">
        <f>IFERROR(VLOOKUP(R75,'Tipo de Descuento'!$B$3:$C$8,2,0),0)</f>
        <v>0</v>
      </c>
      <c r="BL75">
        <f t="shared" si="72"/>
        <v>0</v>
      </c>
      <c r="BM75">
        <f>IFERROR(VLOOKUP(T75,'Tipo de Descuento'!$B$3:$C$8,2,0),0)</f>
        <v>0</v>
      </c>
      <c r="BN75">
        <f t="shared" si="73"/>
        <v>0</v>
      </c>
      <c r="BO75">
        <f t="shared" si="74"/>
        <v>0</v>
      </c>
      <c r="BP75">
        <f t="shared" si="75"/>
        <v>0</v>
      </c>
      <c r="BQ75">
        <f t="shared" si="76"/>
        <v>0</v>
      </c>
      <c r="BS75" s="70">
        <f t="shared" si="48"/>
        <v>0</v>
      </c>
      <c r="BT75" s="71">
        <f t="shared" si="77"/>
        <v>0</v>
      </c>
      <c r="BU75" s="71">
        <f t="shared" si="78"/>
        <v>0</v>
      </c>
      <c r="BV75" s="71">
        <f t="shared" si="79"/>
        <v>0</v>
      </c>
      <c r="BW75" s="71">
        <f t="shared" si="80"/>
        <v>0</v>
      </c>
      <c r="BX75" s="71">
        <f t="shared" si="81"/>
        <v>0</v>
      </c>
      <c r="BY75" s="72">
        <f t="shared" si="82"/>
        <v>0</v>
      </c>
      <c r="CA75" s="73">
        <f t="shared" si="83"/>
        <v>0</v>
      </c>
      <c r="CB75" s="74"/>
      <c r="CD75" s="13">
        <f t="shared" si="49"/>
        <v>0</v>
      </c>
      <c r="CE75" s="89">
        <f t="shared" si="29"/>
        <v>0</v>
      </c>
      <c r="CF75">
        <v>0</v>
      </c>
    </row>
    <row r="76" spans="2:84" ht="15.75" customHeight="1">
      <c r="B76" s="26"/>
      <c r="C76" s="13"/>
      <c r="D76" s="95"/>
      <c r="E76" s="84"/>
      <c r="F76" s="59"/>
      <c r="G76" s="113" cm="1">
        <f t="array" ref="G76">INDEX(Programas!$F$3:$F$2000,MATCH(1,(Programas!$C$3:$C$2000=D76)*(Programas!$D$3:$D$2000=Auxiliares!$B57),0))</f>
        <v>0</v>
      </c>
      <c r="H76" s="114"/>
      <c r="I76" s="113" cm="1">
        <f t="array" ref="I76">INDEX(Programas!$E$3:$E$2000,MATCH(1,(Programas!$C$3:$C$2000=D76)*(Programas!$D$3:$D$2000=Auxiliares!$B57),0))</f>
        <v>0</v>
      </c>
      <c r="J76" s="114"/>
      <c r="K76" s="1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35"/>
      <c r="BA76" s="57">
        <f t="shared" si="67"/>
        <v>0</v>
      </c>
      <c r="BB76" s="41">
        <f t="shared" si="68"/>
        <v>0</v>
      </c>
      <c r="BC76" s="12">
        <f>IFERROR(VLOOKUP(Input!B76,Medio!$A$3:$D$1552,4,0),0)</f>
        <v>0</v>
      </c>
      <c r="BD76">
        <f t="shared" si="47"/>
        <v>0</v>
      </c>
      <c r="BE76">
        <f>IFERROR(VLOOKUP(L76,'Tipo de Descuento'!$B$3:$C$8,2,0),0)</f>
        <v>0</v>
      </c>
      <c r="BF76">
        <f t="shared" si="69"/>
        <v>0</v>
      </c>
      <c r="BG76">
        <f>IFERROR(VLOOKUP(N76,'Tipo de Descuento'!$B$3:$C$8,2,0),0)</f>
        <v>0</v>
      </c>
      <c r="BH76">
        <f t="shared" si="70"/>
        <v>0</v>
      </c>
      <c r="BI76">
        <f>IFERROR(VLOOKUP(P76,'Tipo de Descuento'!$B$3:$C$8,2,0),0)</f>
        <v>0</v>
      </c>
      <c r="BJ76">
        <f t="shared" si="71"/>
        <v>0</v>
      </c>
      <c r="BK76">
        <f>IFERROR(VLOOKUP(R76,'Tipo de Descuento'!$B$3:$C$8,2,0),0)</f>
        <v>0</v>
      </c>
      <c r="BL76">
        <f t="shared" si="72"/>
        <v>0</v>
      </c>
      <c r="BM76">
        <f>IFERROR(VLOOKUP(T76,'Tipo de Descuento'!$B$3:$C$8,2,0),0)</f>
        <v>0</v>
      </c>
      <c r="BN76">
        <f t="shared" si="73"/>
        <v>0</v>
      </c>
      <c r="BO76">
        <f t="shared" si="74"/>
        <v>0</v>
      </c>
      <c r="BP76">
        <f t="shared" si="75"/>
        <v>0</v>
      </c>
      <c r="BQ76">
        <f t="shared" si="76"/>
        <v>0</v>
      </c>
      <c r="BS76" s="70">
        <f t="shared" si="48"/>
        <v>0</v>
      </c>
      <c r="BT76" s="71">
        <f t="shared" si="77"/>
        <v>0</v>
      </c>
      <c r="BU76" s="71">
        <f t="shared" si="78"/>
        <v>0</v>
      </c>
      <c r="BV76" s="71">
        <f t="shared" si="79"/>
        <v>0</v>
      </c>
      <c r="BW76" s="71">
        <f t="shared" si="80"/>
        <v>0</v>
      </c>
      <c r="BX76" s="71">
        <f t="shared" si="81"/>
        <v>0</v>
      </c>
      <c r="BY76" s="72">
        <f t="shared" si="82"/>
        <v>0</v>
      </c>
      <c r="CA76" s="73">
        <f t="shared" si="83"/>
        <v>0</v>
      </c>
      <c r="CB76" s="74"/>
      <c r="CD76" s="13">
        <f t="shared" si="49"/>
        <v>0</v>
      </c>
      <c r="CE76" s="89">
        <f t="shared" si="29"/>
        <v>0</v>
      </c>
      <c r="CF76">
        <v>0</v>
      </c>
    </row>
    <row r="77" spans="2:84" ht="15.75" customHeight="1">
      <c r="B77" s="26"/>
      <c r="C77" s="13"/>
      <c r="D77" s="95"/>
      <c r="E77" s="84"/>
      <c r="F77" s="59"/>
      <c r="G77" s="113" cm="1">
        <f t="array" ref="G77">INDEX(Programas!$F$3:$F$2000,MATCH(1,(Programas!$C$3:$C$2000=D77)*(Programas!$D$3:$D$2000=Auxiliares!$B58),0))</f>
        <v>0</v>
      </c>
      <c r="H77" s="114"/>
      <c r="I77" s="113" cm="1">
        <f t="array" ref="I77">INDEX(Programas!$E$3:$E$2000,MATCH(1,(Programas!$C$3:$C$2000=D77)*(Programas!$D$3:$D$2000=Auxiliares!$B58),0))</f>
        <v>0</v>
      </c>
      <c r="J77" s="114"/>
      <c r="K77" s="1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35"/>
      <c r="BA77" s="57">
        <f t="shared" si="67"/>
        <v>0</v>
      </c>
      <c r="BB77" s="41">
        <f t="shared" si="68"/>
        <v>0</v>
      </c>
      <c r="BC77" s="12">
        <f>IFERROR(VLOOKUP(Input!B77,Medio!$A$3:$D$1552,4,0),0)</f>
        <v>0</v>
      </c>
      <c r="BD77">
        <f t="shared" si="47"/>
        <v>0</v>
      </c>
      <c r="BE77">
        <f>IFERROR(VLOOKUP(L77,'Tipo de Descuento'!$B$3:$C$8,2,0),0)</f>
        <v>0</v>
      </c>
      <c r="BF77">
        <f t="shared" si="69"/>
        <v>0</v>
      </c>
      <c r="BG77">
        <f>IFERROR(VLOOKUP(N77,'Tipo de Descuento'!$B$3:$C$8,2,0),0)</f>
        <v>0</v>
      </c>
      <c r="BH77">
        <f t="shared" si="70"/>
        <v>0</v>
      </c>
      <c r="BI77">
        <f>IFERROR(VLOOKUP(P77,'Tipo de Descuento'!$B$3:$C$8,2,0),0)</f>
        <v>0</v>
      </c>
      <c r="BJ77">
        <f t="shared" si="71"/>
        <v>0</v>
      </c>
      <c r="BK77">
        <f>IFERROR(VLOOKUP(R77,'Tipo de Descuento'!$B$3:$C$8,2,0),0)</f>
        <v>0</v>
      </c>
      <c r="BL77">
        <f t="shared" si="72"/>
        <v>0</v>
      </c>
      <c r="BM77">
        <f>IFERROR(VLOOKUP(T77,'Tipo de Descuento'!$B$3:$C$8,2,0),0)</f>
        <v>0</v>
      </c>
      <c r="BN77">
        <f t="shared" si="73"/>
        <v>0</v>
      </c>
      <c r="BO77">
        <f t="shared" si="74"/>
        <v>0</v>
      </c>
      <c r="BP77">
        <f t="shared" si="75"/>
        <v>0</v>
      </c>
      <c r="BQ77">
        <f t="shared" si="76"/>
        <v>0</v>
      </c>
      <c r="BS77" s="70">
        <f t="shared" si="48"/>
        <v>0</v>
      </c>
      <c r="BT77" s="71">
        <f t="shared" si="77"/>
        <v>0</v>
      </c>
      <c r="BU77" s="71">
        <f t="shared" si="78"/>
        <v>0</v>
      </c>
      <c r="BV77" s="71">
        <f t="shared" si="79"/>
        <v>0</v>
      </c>
      <c r="BW77" s="71">
        <f t="shared" si="80"/>
        <v>0</v>
      </c>
      <c r="BX77" s="71">
        <f t="shared" si="81"/>
        <v>0</v>
      </c>
      <c r="BY77" s="72">
        <f t="shared" si="82"/>
        <v>0</v>
      </c>
      <c r="CA77" s="73">
        <f t="shared" si="83"/>
        <v>0</v>
      </c>
      <c r="CB77" s="74"/>
      <c r="CD77" s="13">
        <f t="shared" si="49"/>
        <v>0</v>
      </c>
      <c r="CE77" s="89">
        <f t="shared" si="29"/>
        <v>0</v>
      </c>
      <c r="CF77">
        <v>0</v>
      </c>
    </row>
    <row r="78" spans="2:84" ht="15.75" customHeight="1">
      <c r="B78" s="26"/>
      <c r="C78" s="13"/>
      <c r="D78" s="95"/>
      <c r="E78" s="84"/>
      <c r="F78" s="59"/>
      <c r="G78" s="113" cm="1">
        <f t="array" ref="G78">INDEX(Programas!$F$3:$F$2000,MATCH(1,(Programas!$C$3:$C$2000=D78)*(Programas!$D$3:$D$2000=Auxiliares!$B59),0))</f>
        <v>0</v>
      </c>
      <c r="H78" s="114"/>
      <c r="I78" s="113" cm="1">
        <f t="array" ref="I78">INDEX(Programas!$E$3:$E$2000,MATCH(1,(Programas!$C$3:$C$2000=D78)*(Programas!$D$3:$D$2000=Auxiliares!$B59),0))</f>
        <v>0</v>
      </c>
      <c r="J78" s="114"/>
      <c r="K78" s="1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35"/>
      <c r="BA78" s="57">
        <f t="shared" si="67"/>
        <v>0</v>
      </c>
      <c r="BB78" s="41">
        <f t="shared" si="68"/>
        <v>0</v>
      </c>
      <c r="BC78" s="12">
        <f>IFERROR(VLOOKUP(Input!B78,Medio!$A$3:$D$1552,4,0),0)</f>
        <v>0</v>
      </c>
      <c r="BD78">
        <f t="shared" si="47"/>
        <v>0</v>
      </c>
      <c r="BE78">
        <f>IFERROR(VLOOKUP(L78,'Tipo de Descuento'!$B$3:$C$8,2,0),0)</f>
        <v>0</v>
      </c>
      <c r="BF78">
        <f t="shared" si="69"/>
        <v>0</v>
      </c>
      <c r="BG78">
        <f>IFERROR(VLOOKUP(N78,'Tipo de Descuento'!$B$3:$C$8,2,0),0)</f>
        <v>0</v>
      </c>
      <c r="BH78">
        <f t="shared" si="70"/>
        <v>0</v>
      </c>
      <c r="BI78">
        <f>IFERROR(VLOOKUP(P78,'Tipo de Descuento'!$B$3:$C$8,2,0),0)</f>
        <v>0</v>
      </c>
      <c r="BJ78">
        <f t="shared" si="71"/>
        <v>0</v>
      </c>
      <c r="BK78">
        <f>IFERROR(VLOOKUP(R78,'Tipo de Descuento'!$B$3:$C$8,2,0),0)</f>
        <v>0</v>
      </c>
      <c r="BL78">
        <f t="shared" si="72"/>
        <v>0</v>
      </c>
      <c r="BM78">
        <f>IFERROR(VLOOKUP(T78,'Tipo de Descuento'!$B$3:$C$8,2,0),0)</f>
        <v>0</v>
      </c>
      <c r="BN78">
        <f t="shared" si="73"/>
        <v>0</v>
      </c>
      <c r="BO78">
        <f t="shared" si="74"/>
        <v>0</v>
      </c>
      <c r="BP78">
        <f t="shared" si="75"/>
        <v>0</v>
      </c>
      <c r="BQ78">
        <f t="shared" si="76"/>
        <v>0</v>
      </c>
      <c r="BS78" s="70">
        <f t="shared" si="48"/>
        <v>0</v>
      </c>
      <c r="BT78" s="71">
        <f t="shared" si="77"/>
        <v>0</v>
      </c>
      <c r="BU78" s="71">
        <f t="shared" si="78"/>
        <v>0</v>
      </c>
      <c r="BV78" s="71">
        <f t="shared" si="79"/>
        <v>0</v>
      </c>
      <c r="BW78" s="71">
        <f t="shared" si="80"/>
        <v>0</v>
      </c>
      <c r="BX78" s="71">
        <f t="shared" si="81"/>
        <v>0</v>
      </c>
      <c r="BY78" s="72">
        <f t="shared" si="82"/>
        <v>0</v>
      </c>
      <c r="CA78" s="73">
        <f t="shared" si="83"/>
        <v>0</v>
      </c>
      <c r="CB78" s="74"/>
      <c r="CD78" s="13">
        <f t="shared" si="49"/>
        <v>0</v>
      </c>
      <c r="CE78" s="89">
        <f t="shared" si="29"/>
        <v>0</v>
      </c>
      <c r="CF78">
        <v>0</v>
      </c>
    </row>
    <row r="79" spans="2:84" ht="15.75" customHeight="1">
      <c r="B79" s="26"/>
      <c r="C79" s="13"/>
      <c r="D79" s="95"/>
      <c r="E79" s="84"/>
      <c r="F79" s="59"/>
      <c r="G79" s="113" cm="1">
        <f t="array" ref="G79">INDEX(Programas!$F$3:$F$2000,MATCH(1,(Programas!$C$3:$C$2000=D79)*(Programas!$D$3:$D$2000=Auxiliares!$B60),0))</f>
        <v>0</v>
      </c>
      <c r="H79" s="114"/>
      <c r="I79" s="113" cm="1">
        <f t="array" ref="I79">INDEX(Programas!$E$3:$E$2000,MATCH(1,(Programas!$C$3:$C$2000=D79)*(Programas!$D$3:$D$2000=Auxiliares!$B60),0))</f>
        <v>0</v>
      </c>
      <c r="J79" s="114"/>
      <c r="K79" s="1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35"/>
      <c r="BA79" s="57">
        <f t="shared" si="67"/>
        <v>0</v>
      </c>
      <c r="BB79" s="41">
        <f t="shared" si="68"/>
        <v>0</v>
      </c>
      <c r="BC79" s="12">
        <f>IFERROR(VLOOKUP(Input!B79,Medio!$A$3:$D$1552,4,0),0)</f>
        <v>0</v>
      </c>
      <c r="BD79">
        <f t="shared" si="47"/>
        <v>0</v>
      </c>
      <c r="BE79">
        <f>IFERROR(VLOOKUP(L79,'Tipo de Descuento'!$B$3:$C$8,2,0),0)</f>
        <v>0</v>
      </c>
      <c r="BF79">
        <f t="shared" si="69"/>
        <v>0</v>
      </c>
      <c r="BG79">
        <f>IFERROR(VLOOKUP(N79,'Tipo de Descuento'!$B$3:$C$8,2,0),0)</f>
        <v>0</v>
      </c>
      <c r="BH79">
        <f t="shared" si="70"/>
        <v>0</v>
      </c>
      <c r="BI79">
        <f>IFERROR(VLOOKUP(P79,'Tipo de Descuento'!$B$3:$C$8,2,0),0)</f>
        <v>0</v>
      </c>
      <c r="BJ79">
        <f t="shared" si="71"/>
        <v>0</v>
      </c>
      <c r="BK79">
        <f>IFERROR(VLOOKUP(R79,'Tipo de Descuento'!$B$3:$C$8,2,0),0)</f>
        <v>0</v>
      </c>
      <c r="BL79">
        <f t="shared" si="72"/>
        <v>0</v>
      </c>
      <c r="BM79">
        <f>IFERROR(VLOOKUP(T79,'Tipo de Descuento'!$B$3:$C$8,2,0),0)</f>
        <v>0</v>
      </c>
      <c r="BN79">
        <f t="shared" si="73"/>
        <v>0</v>
      </c>
      <c r="BO79">
        <f t="shared" si="74"/>
        <v>0</v>
      </c>
      <c r="BP79">
        <f t="shared" si="75"/>
        <v>0</v>
      </c>
      <c r="BQ79">
        <f t="shared" si="76"/>
        <v>0</v>
      </c>
      <c r="BS79" s="70">
        <f t="shared" si="48"/>
        <v>0</v>
      </c>
      <c r="BT79" s="71">
        <f t="shared" si="77"/>
        <v>0</v>
      </c>
      <c r="BU79" s="71">
        <f t="shared" si="78"/>
        <v>0</v>
      </c>
      <c r="BV79" s="71">
        <f t="shared" si="79"/>
        <v>0</v>
      </c>
      <c r="BW79" s="71">
        <f t="shared" si="80"/>
        <v>0</v>
      </c>
      <c r="BX79" s="71">
        <f t="shared" si="81"/>
        <v>0</v>
      </c>
      <c r="BY79" s="72">
        <f t="shared" si="82"/>
        <v>0</v>
      </c>
      <c r="CA79" s="73">
        <f t="shared" si="83"/>
        <v>0</v>
      </c>
      <c r="CB79" s="74"/>
      <c r="CD79" s="13">
        <f t="shared" si="49"/>
        <v>0</v>
      </c>
      <c r="CE79" s="89">
        <f t="shared" si="29"/>
        <v>0</v>
      </c>
      <c r="CF79">
        <v>0</v>
      </c>
    </row>
    <row r="80" spans="2:84" ht="15.75" customHeight="1">
      <c r="B80" s="26"/>
      <c r="C80" s="13"/>
      <c r="D80" s="95"/>
      <c r="E80" s="84"/>
      <c r="F80" s="59"/>
      <c r="G80" s="113" cm="1">
        <f t="array" ref="G80">INDEX(Programas!$F$3:$F$2000,MATCH(1,(Programas!$C$3:$C$2000=D80)*(Programas!$D$3:$D$2000=Auxiliares!$B61),0))</f>
        <v>0</v>
      </c>
      <c r="H80" s="114"/>
      <c r="I80" s="113" cm="1">
        <f t="array" ref="I80">INDEX(Programas!$E$3:$E$2000,MATCH(1,(Programas!$C$3:$C$2000=D80)*(Programas!$D$3:$D$2000=Auxiliares!$B61),0))</f>
        <v>0</v>
      </c>
      <c r="J80" s="114"/>
      <c r="K80" s="1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35"/>
      <c r="BA80" s="57">
        <f t="shared" si="67"/>
        <v>0</v>
      </c>
      <c r="BB80" s="41">
        <f t="shared" si="68"/>
        <v>0</v>
      </c>
      <c r="BC80" s="12">
        <f>IFERROR(VLOOKUP(Input!B80,Medio!$A$3:$D$1552,4,0),0)</f>
        <v>0</v>
      </c>
      <c r="BD80">
        <f t="shared" si="47"/>
        <v>0</v>
      </c>
      <c r="BE80">
        <f>IFERROR(VLOOKUP(L80,'Tipo de Descuento'!$B$3:$C$8,2,0),0)</f>
        <v>0</v>
      </c>
      <c r="BF80">
        <f t="shared" si="69"/>
        <v>0</v>
      </c>
      <c r="BG80">
        <f>IFERROR(VLOOKUP(N80,'Tipo de Descuento'!$B$3:$C$8,2,0),0)</f>
        <v>0</v>
      </c>
      <c r="BH80">
        <f t="shared" si="70"/>
        <v>0</v>
      </c>
      <c r="BI80">
        <f>IFERROR(VLOOKUP(P80,'Tipo de Descuento'!$B$3:$C$8,2,0),0)</f>
        <v>0</v>
      </c>
      <c r="BJ80">
        <f t="shared" si="71"/>
        <v>0</v>
      </c>
      <c r="BK80">
        <f>IFERROR(VLOOKUP(R80,'Tipo de Descuento'!$B$3:$C$8,2,0),0)</f>
        <v>0</v>
      </c>
      <c r="BL80">
        <f t="shared" si="72"/>
        <v>0</v>
      </c>
      <c r="BM80">
        <f>IFERROR(VLOOKUP(T80,'Tipo de Descuento'!$B$3:$C$8,2,0),0)</f>
        <v>0</v>
      </c>
      <c r="BN80">
        <f t="shared" si="73"/>
        <v>0</v>
      </c>
      <c r="BO80">
        <f t="shared" si="74"/>
        <v>0</v>
      </c>
      <c r="BP80">
        <f t="shared" si="75"/>
        <v>0</v>
      </c>
      <c r="BQ80">
        <f t="shared" si="76"/>
        <v>0</v>
      </c>
      <c r="BS80" s="70">
        <f t="shared" si="48"/>
        <v>0</v>
      </c>
      <c r="BT80" s="71">
        <f t="shared" si="77"/>
        <v>0</v>
      </c>
      <c r="BU80" s="71">
        <f t="shared" si="78"/>
        <v>0</v>
      </c>
      <c r="BV80" s="71">
        <f t="shared" si="79"/>
        <v>0</v>
      </c>
      <c r="BW80" s="71">
        <f t="shared" si="80"/>
        <v>0</v>
      </c>
      <c r="BX80" s="71">
        <f t="shared" si="81"/>
        <v>0</v>
      </c>
      <c r="BY80" s="72">
        <f t="shared" si="82"/>
        <v>0</v>
      </c>
      <c r="CA80" s="73">
        <f t="shared" si="83"/>
        <v>0</v>
      </c>
      <c r="CB80" s="74"/>
      <c r="CD80" s="13">
        <f t="shared" si="49"/>
        <v>0</v>
      </c>
      <c r="CE80" s="89">
        <f t="shared" si="29"/>
        <v>0</v>
      </c>
      <c r="CF80">
        <v>0</v>
      </c>
    </row>
    <row r="81" spans="2:84" ht="15.75" customHeight="1">
      <c r="B81" s="26"/>
      <c r="C81" s="13"/>
      <c r="D81" s="95"/>
      <c r="E81" s="84"/>
      <c r="F81" s="59"/>
      <c r="G81" s="113" cm="1">
        <f t="array" ref="G81">INDEX(Programas!$F$3:$F$2000,MATCH(1,(Programas!$C$3:$C$2000=D81)*(Programas!$D$3:$D$2000=Auxiliares!$B62),0))</f>
        <v>0</v>
      </c>
      <c r="H81" s="114"/>
      <c r="I81" s="113" cm="1">
        <f t="array" ref="I81">INDEX(Programas!$E$3:$E$2000,MATCH(1,(Programas!$C$3:$C$2000=D81)*(Programas!$D$3:$D$2000=Auxiliares!$B62),0))</f>
        <v>0</v>
      </c>
      <c r="J81" s="114"/>
      <c r="K81" s="1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35"/>
      <c r="BA81" s="57">
        <f t="shared" si="67"/>
        <v>0</v>
      </c>
      <c r="BB81" s="41">
        <f t="shared" si="68"/>
        <v>0</v>
      </c>
      <c r="BC81" s="12">
        <f>IFERROR(VLOOKUP(Input!B81,Medio!$A$3:$D$1552,4,0),0)</f>
        <v>0</v>
      </c>
      <c r="BD81">
        <f t="shared" si="47"/>
        <v>0</v>
      </c>
      <c r="BE81">
        <f>IFERROR(VLOOKUP(L81,'Tipo de Descuento'!$B$3:$C$8,2,0),0)</f>
        <v>0</v>
      </c>
      <c r="BF81">
        <f t="shared" si="69"/>
        <v>0</v>
      </c>
      <c r="BG81">
        <f>IFERROR(VLOOKUP(N81,'Tipo de Descuento'!$B$3:$C$8,2,0),0)</f>
        <v>0</v>
      </c>
      <c r="BH81">
        <f t="shared" si="70"/>
        <v>0</v>
      </c>
      <c r="BI81">
        <f>IFERROR(VLOOKUP(P81,'Tipo de Descuento'!$B$3:$C$8,2,0),0)</f>
        <v>0</v>
      </c>
      <c r="BJ81">
        <f t="shared" si="71"/>
        <v>0</v>
      </c>
      <c r="BK81">
        <f>IFERROR(VLOOKUP(R81,'Tipo de Descuento'!$B$3:$C$8,2,0),0)</f>
        <v>0</v>
      </c>
      <c r="BL81">
        <f t="shared" si="72"/>
        <v>0</v>
      </c>
      <c r="BM81">
        <f>IFERROR(VLOOKUP(T81,'Tipo de Descuento'!$B$3:$C$8,2,0),0)</f>
        <v>0</v>
      </c>
      <c r="BN81">
        <f t="shared" si="73"/>
        <v>0</v>
      </c>
      <c r="BO81">
        <f t="shared" si="74"/>
        <v>0</v>
      </c>
      <c r="BP81">
        <f t="shared" si="75"/>
        <v>0</v>
      </c>
      <c r="BQ81">
        <f t="shared" si="76"/>
        <v>0</v>
      </c>
      <c r="BS81" s="70">
        <f t="shared" si="48"/>
        <v>0</v>
      </c>
      <c r="BT81" s="71">
        <f t="shared" si="77"/>
        <v>0</v>
      </c>
      <c r="BU81" s="71">
        <f t="shared" si="78"/>
        <v>0</v>
      </c>
      <c r="BV81" s="71">
        <f t="shared" si="79"/>
        <v>0</v>
      </c>
      <c r="BW81" s="71">
        <f t="shared" si="80"/>
        <v>0</v>
      </c>
      <c r="BX81" s="71">
        <f t="shared" si="81"/>
        <v>0</v>
      </c>
      <c r="BY81" s="72">
        <f t="shared" si="82"/>
        <v>0</v>
      </c>
      <c r="CA81" s="73">
        <f t="shared" si="83"/>
        <v>0</v>
      </c>
      <c r="CB81" s="74"/>
      <c r="CD81" s="13">
        <f t="shared" si="49"/>
        <v>0</v>
      </c>
      <c r="CE81" s="89">
        <f t="shared" si="29"/>
        <v>0</v>
      </c>
      <c r="CF81">
        <v>0</v>
      </c>
    </row>
    <row r="82" spans="2:84" ht="15.75" customHeight="1">
      <c r="B82" s="26"/>
      <c r="C82" s="13"/>
      <c r="D82" s="95"/>
      <c r="E82" s="84"/>
      <c r="F82" s="59"/>
      <c r="G82" s="113" cm="1">
        <f t="array" ref="G82">INDEX(Programas!$F$3:$F$2000,MATCH(1,(Programas!$C$3:$C$2000=D82)*(Programas!$D$3:$D$2000=Auxiliares!$B63),0))</f>
        <v>0</v>
      </c>
      <c r="H82" s="114"/>
      <c r="I82" s="113" cm="1">
        <f t="array" ref="I82">INDEX(Programas!$E$3:$E$2000,MATCH(1,(Programas!$C$3:$C$2000=D82)*(Programas!$D$3:$D$2000=Auxiliares!$B63),0))</f>
        <v>0</v>
      </c>
      <c r="J82" s="114"/>
      <c r="K82" s="1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35"/>
      <c r="BA82" s="57">
        <f t="shared" si="67"/>
        <v>0</v>
      </c>
      <c r="BB82" s="41">
        <f t="shared" si="68"/>
        <v>0</v>
      </c>
      <c r="BC82" s="12">
        <f>IFERROR(VLOOKUP(Input!B82,Medio!$A$3:$D$1552,4,0),0)</f>
        <v>0</v>
      </c>
      <c r="BD82">
        <f t="shared" si="47"/>
        <v>0</v>
      </c>
      <c r="BE82">
        <f>IFERROR(VLOOKUP(L82,'Tipo de Descuento'!$B$3:$C$8,2,0),0)</f>
        <v>0</v>
      </c>
      <c r="BF82">
        <f t="shared" si="69"/>
        <v>0</v>
      </c>
      <c r="BG82">
        <f>IFERROR(VLOOKUP(N82,'Tipo de Descuento'!$B$3:$C$8,2,0),0)</f>
        <v>0</v>
      </c>
      <c r="BH82">
        <f t="shared" si="70"/>
        <v>0</v>
      </c>
      <c r="BI82">
        <f>IFERROR(VLOOKUP(P82,'Tipo de Descuento'!$B$3:$C$8,2,0),0)</f>
        <v>0</v>
      </c>
      <c r="BJ82">
        <f t="shared" si="71"/>
        <v>0</v>
      </c>
      <c r="BK82">
        <f>IFERROR(VLOOKUP(R82,'Tipo de Descuento'!$B$3:$C$8,2,0),0)</f>
        <v>0</v>
      </c>
      <c r="BL82">
        <f t="shared" si="72"/>
        <v>0</v>
      </c>
      <c r="BM82">
        <f>IFERROR(VLOOKUP(T82,'Tipo de Descuento'!$B$3:$C$8,2,0),0)</f>
        <v>0</v>
      </c>
      <c r="BN82">
        <f t="shared" si="73"/>
        <v>0</v>
      </c>
      <c r="BO82">
        <f t="shared" si="74"/>
        <v>0</v>
      </c>
      <c r="BP82">
        <f t="shared" si="75"/>
        <v>0</v>
      </c>
      <c r="BQ82">
        <f t="shared" si="76"/>
        <v>0</v>
      </c>
      <c r="BS82" s="70">
        <f t="shared" si="48"/>
        <v>0</v>
      </c>
      <c r="BT82" s="71">
        <f t="shared" si="77"/>
        <v>0</v>
      </c>
      <c r="BU82" s="71">
        <f t="shared" si="78"/>
        <v>0</v>
      </c>
      <c r="BV82" s="71">
        <f t="shared" si="79"/>
        <v>0</v>
      </c>
      <c r="BW82" s="71">
        <f t="shared" si="80"/>
        <v>0</v>
      </c>
      <c r="BX82" s="71">
        <f t="shared" si="81"/>
        <v>0</v>
      </c>
      <c r="BY82" s="72">
        <f t="shared" si="82"/>
        <v>0</v>
      </c>
      <c r="CA82" s="73">
        <f t="shared" si="83"/>
        <v>0</v>
      </c>
      <c r="CB82" s="74"/>
      <c r="CD82" s="13">
        <f t="shared" si="49"/>
        <v>0</v>
      </c>
      <c r="CE82" s="89">
        <f t="shared" si="29"/>
        <v>0</v>
      </c>
      <c r="CF82">
        <v>0</v>
      </c>
    </row>
    <row r="83" spans="2:84" ht="15.75" customHeight="1">
      <c r="B83" s="26"/>
      <c r="C83" s="13"/>
      <c r="D83" s="95"/>
      <c r="E83" s="84"/>
      <c r="F83" s="59"/>
      <c r="G83" s="113" cm="1">
        <f t="array" ref="G83">INDEX(Programas!$F$3:$F$2000,MATCH(1,(Programas!$C$3:$C$2000=D83)*(Programas!$D$3:$D$2000=Auxiliares!$B64),0))</f>
        <v>0</v>
      </c>
      <c r="H83" s="114"/>
      <c r="I83" s="113" cm="1">
        <f t="array" ref="I83">INDEX(Programas!$E$3:$E$2000,MATCH(1,(Programas!$C$3:$C$2000=D83)*(Programas!$D$3:$D$2000=Auxiliares!$B64),0))</f>
        <v>0</v>
      </c>
      <c r="J83" s="114"/>
      <c r="K83" s="1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35"/>
      <c r="BA83" s="57">
        <f t="shared" si="67"/>
        <v>0</v>
      </c>
      <c r="BB83" s="41">
        <f t="shared" si="68"/>
        <v>0</v>
      </c>
      <c r="BC83" s="12">
        <f>IFERROR(VLOOKUP(Input!B83,Medio!$A$3:$D$1552,4,0),0)</f>
        <v>0</v>
      </c>
      <c r="BD83">
        <f t="shared" si="47"/>
        <v>0</v>
      </c>
      <c r="BE83">
        <f>IFERROR(VLOOKUP(L83,'Tipo de Descuento'!$B$3:$C$8,2,0),0)</f>
        <v>0</v>
      </c>
      <c r="BF83">
        <f t="shared" si="69"/>
        <v>0</v>
      </c>
      <c r="BG83">
        <f>IFERROR(VLOOKUP(N83,'Tipo de Descuento'!$B$3:$C$8,2,0),0)</f>
        <v>0</v>
      </c>
      <c r="BH83">
        <f t="shared" si="70"/>
        <v>0</v>
      </c>
      <c r="BI83">
        <f>IFERROR(VLOOKUP(P83,'Tipo de Descuento'!$B$3:$C$8,2,0),0)</f>
        <v>0</v>
      </c>
      <c r="BJ83">
        <f t="shared" si="71"/>
        <v>0</v>
      </c>
      <c r="BK83">
        <f>IFERROR(VLOOKUP(R83,'Tipo de Descuento'!$B$3:$C$8,2,0),0)</f>
        <v>0</v>
      </c>
      <c r="BL83">
        <f t="shared" si="72"/>
        <v>0</v>
      </c>
      <c r="BM83">
        <f>IFERROR(VLOOKUP(T83,'Tipo de Descuento'!$B$3:$C$8,2,0),0)</f>
        <v>0</v>
      </c>
      <c r="BN83">
        <f t="shared" si="73"/>
        <v>0</v>
      </c>
      <c r="BO83">
        <f t="shared" si="74"/>
        <v>0</v>
      </c>
      <c r="BP83">
        <f t="shared" si="75"/>
        <v>0</v>
      </c>
      <c r="BQ83">
        <f t="shared" si="76"/>
        <v>0</v>
      </c>
      <c r="BS83" s="70">
        <f t="shared" si="48"/>
        <v>0</v>
      </c>
      <c r="BT83" s="71">
        <f t="shared" si="77"/>
        <v>0</v>
      </c>
      <c r="BU83" s="71">
        <f t="shared" si="78"/>
        <v>0</v>
      </c>
      <c r="BV83" s="71">
        <f t="shared" si="79"/>
        <v>0</v>
      </c>
      <c r="BW83" s="71">
        <f t="shared" si="80"/>
        <v>0</v>
      </c>
      <c r="BX83" s="71">
        <f t="shared" si="81"/>
        <v>0</v>
      </c>
      <c r="BY83" s="72">
        <f t="shared" si="82"/>
        <v>0</v>
      </c>
      <c r="CA83" s="73">
        <f t="shared" si="83"/>
        <v>0</v>
      </c>
      <c r="CB83" s="74"/>
      <c r="CD83" s="13">
        <f t="shared" si="49"/>
        <v>0</v>
      </c>
      <c r="CE83" s="89">
        <f t="shared" si="29"/>
        <v>0</v>
      </c>
      <c r="CF83">
        <v>0</v>
      </c>
    </row>
    <row r="84" spans="2:84" ht="15.75" customHeight="1">
      <c r="B84" s="26"/>
      <c r="C84" s="13"/>
      <c r="D84" s="95"/>
      <c r="E84" s="84"/>
      <c r="F84" s="59"/>
      <c r="G84" s="113" cm="1">
        <f t="array" ref="G84">INDEX(Programas!$F$3:$F$2000,MATCH(1,(Programas!$C$3:$C$2000=D84)*(Programas!$D$3:$D$2000=Auxiliares!$B65),0))</f>
        <v>0</v>
      </c>
      <c r="H84" s="114"/>
      <c r="I84" s="113" cm="1">
        <f t="array" ref="I84">INDEX(Programas!$E$3:$E$2000,MATCH(1,(Programas!$C$3:$C$2000=D84)*(Programas!$D$3:$D$2000=Auxiliares!$B65),0))</f>
        <v>0</v>
      </c>
      <c r="J84" s="114"/>
      <c r="K84" s="1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35"/>
      <c r="BA84" s="57">
        <f t="shared" si="67"/>
        <v>0</v>
      </c>
      <c r="BB84" s="41">
        <f t="shared" si="68"/>
        <v>0</v>
      </c>
      <c r="BC84" s="12">
        <f>IFERROR(VLOOKUP(Input!B84,Medio!$A$3:$D$1552,4,0),0)</f>
        <v>0</v>
      </c>
      <c r="BD84">
        <f t="shared" si="47"/>
        <v>0</v>
      </c>
      <c r="BE84">
        <f>IFERROR(VLOOKUP(L84,'Tipo de Descuento'!$B$3:$C$8,2,0),0)</f>
        <v>0</v>
      </c>
      <c r="BF84">
        <f t="shared" si="69"/>
        <v>0</v>
      </c>
      <c r="BG84">
        <f>IFERROR(VLOOKUP(N84,'Tipo de Descuento'!$B$3:$C$8,2,0),0)</f>
        <v>0</v>
      </c>
      <c r="BH84">
        <f t="shared" si="70"/>
        <v>0</v>
      </c>
      <c r="BI84">
        <f>IFERROR(VLOOKUP(P84,'Tipo de Descuento'!$B$3:$C$8,2,0),0)</f>
        <v>0</v>
      </c>
      <c r="BJ84">
        <f t="shared" si="71"/>
        <v>0</v>
      </c>
      <c r="BK84">
        <f>IFERROR(VLOOKUP(R84,'Tipo de Descuento'!$B$3:$C$8,2,0),0)</f>
        <v>0</v>
      </c>
      <c r="BL84">
        <f t="shared" si="72"/>
        <v>0</v>
      </c>
      <c r="BM84">
        <f>IFERROR(VLOOKUP(T84,'Tipo de Descuento'!$B$3:$C$8,2,0),0)</f>
        <v>0</v>
      </c>
      <c r="BN84">
        <f t="shared" si="73"/>
        <v>0</v>
      </c>
      <c r="BO84">
        <f t="shared" si="74"/>
        <v>0</v>
      </c>
      <c r="BP84">
        <f t="shared" si="75"/>
        <v>0</v>
      </c>
      <c r="BQ84">
        <f t="shared" si="76"/>
        <v>0</v>
      </c>
      <c r="BS84" s="70">
        <f t="shared" si="48"/>
        <v>0</v>
      </c>
      <c r="BT84" s="71">
        <f t="shared" si="77"/>
        <v>0</v>
      </c>
      <c r="BU84" s="71">
        <f t="shared" si="78"/>
        <v>0</v>
      </c>
      <c r="BV84" s="71">
        <f t="shared" si="79"/>
        <v>0</v>
      </c>
      <c r="BW84" s="71">
        <f t="shared" si="80"/>
        <v>0</v>
      </c>
      <c r="BX84" s="71">
        <f t="shared" si="81"/>
        <v>0</v>
      </c>
      <c r="BY84" s="72">
        <f t="shared" si="82"/>
        <v>0</v>
      </c>
      <c r="CA84" s="73">
        <f t="shared" si="83"/>
        <v>0</v>
      </c>
      <c r="CB84" s="74"/>
      <c r="CD84" s="13">
        <f t="shared" si="49"/>
        <v>0</v>
      </c>
      <c r="CE84" s="89">
        <f t="shared" si="29"/>
        <v>0</v>
      </c>
      <c r="CF84">
        <v>0</v>
      </c>
    </row>
    <row r="85" spans="2:84" ht="15.75" customHeight="1">
      <c r="B85" s="26"/>
      <c r="C85" s="13"/>
      <c r="D85" s="95"/>
      <c r="E85" s="84"/>
      <c r="F85" s="59"/>
      <c r="G85" s="113" cm="1">
        <f t="array" ref="G85">INDEX(Programas!$F$3:$F$2000,MATCH(1,(Programas!$C$3:$C$2000=D85)*(Programas!$D$3:$D$2000=Auxiliares!$B66),0))</f>
        <v>0</v>
      </c>
      <c r="H85" s="114"/>
      <c r="I85" s="113" cm="1">
        <f t="array" ref="I85">INDEX(Programas!$E$3:$E$2000,MATCH(1,(Programas!$C$3:$C$2000=D85)*(Programas!$D$3:$D$2000=Auxiliares!$B66),0))</f>
        <v>0</v>
      </c>
      <c r="J85" s="114"/>
      <c r="K85" s="1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35"/>
      <c r="BA85" s="57">
        <f t="shared" si="67"/>
        <v>0</v>
      </c>
      <c r="BB85" s="41">
        <f t="shared" si="68"/>
        <v>0</v>
      </c>
      <c r="BC85" s="12">
        <f>IFERROR(VLOOKUP(Input!B85,Medio!$A$3:$D$1552,4,0),0)</f>
        <v>0</v>
      </c>
      <c r="BD85">
        <f t="shared" ref="BD85:BD116" si="84">+BA85*G85*F85</f>
        <v>0</v>
      </c>
      <c r="BE85">
        <f>IFERROR(VLOOKUP(L85,'Tipo de Descuento'!$B$3:$C$8,2,0),0)</f>
        <v>0</v>
      </c>
      <c r="BF85">
        <f t="shared" si="69"/>
        <v>0</v>
      </c>
      <c r="BG85">
        <f>IFERROR(VLOOKUP(N85,'Tipo de Descuento'!$B$3:$C$8,2,0),0)</f>
        <v>0</v>
      </c>
      <c r="BH85">
        <f t="shared" si="70"/>
        <v>0</v>
      </c>
      <c r="BI85">
        <f>IFERROR(VLOOKUP(P85,'Tipo de Descuento'!$B$3:$C$8,2,0),0)</f>
        <v>0</v>
      </c>
      <c r="BJ85">
        <f t="shared" si="71"/>
        <v>0</v>
      </c>
      <c r="BK85">
        <f>IFERROR(VLOOKUP(R85,'Tipo de Descuento'!$B$3:$C$8,2,0),0)</f>
        <v>0</v>
      </c>
      <c r="BL85">
        <f t="shared" si="72"/>
        <v>0</v>
      </c>
      <c r="BM85">
        <f>IFERROR(VLOOKUP(T85,'Tipo de Descuento'!$B$3:$C$8,2,0),0)</f>
        <v>0</v>
      </c>
      <c r="BN85">
        <f t="shared" si="73"/>
        <v>0</v>
      </c>
      <c r="BO85">
        <f t="shared" si="74"/>
        <v>0</v>
      </c>
      <c r="BP85">
        <f t="shared" si="75"/>
        <v>0</v>
      </c>
      <c r="BQ85">
        <f t="shared" si="76"/>
        <v>0</v>
      </c>
      <c r="BS85" s="70">
        <f t="shared" ref="BS85:BS116" si="85">+BA85*F85*I85</f>
        <v>0</v>
      </c>
      <c r="BT85" s="71">
        <f t="shared" si="77"/>
        <v>0</v>
      </c>
      <c r="BU85" s="71">
        <f t="shared" si="78"/>
        <v>0</v>
      </c>
      <c r="BV85" s="71">
        <f t="shared" si="79"/>
        <v>0</v>
      </c>
      <c r="BW85" s="71">
        <f t="shared" si="80"/>
        <v>0</v>
      </c>
      <c r="BX85" s="71">
        <f t="shared" si="81"/>
        <v>0</v>
      </c>
      <c r="BY85" s="72">
        <f t="shared" si="82"/>
        <v>0</v>
      </c>
      <c r="CA85" s="73">
        <f t="shared" si="83"/>
        <v>0</v>
      </c>
      <c r="CB85" s="74"/>
      <c r="CD85" s="13">
        <f t="shared" ref="CD85:CD116" si="86">+B85</f>
        <v>0</v>
      </c>
      <c r="CE85" s="89">
        <f t="shared" si="29"/>
        <v>0</v>
      </c>
      <c r="CF85">
        <v>0</v>
      </c>
    </row>
    <row r="86" spans="2:84" ht="15.75" customHeight="1">
      <c r="B86" s="26"/>
      <c r="C86" s="13"/>
      <c r="D86" s="95"/>
      <c r="E86" s="84"/>
      <c r="F86" s="59"/>
      <c r="G86" s="113" cm="1">
        <f t="array" ref="G86">INDEX(Programas!$F$3:$F$2000,MATCH(1,(Programas!$C$3:$C$2000=D86)*(Programas!$D$3:$D$2000=Auxiliares!$B67),0))</f>
        <v>0</v>
      </c>
      <c r="H86" s="114"/>
      <c r="I86" s="113" cm="1">
        <f t="array" ref="I86">INDEX(Programas!$E$3:$E$2000,MATCH(1,(Programas!$C$3:$C$2000=D86)*(Programas!$D$3:$D$2000=Auxiliares!$B67),0))</f>
        <v>0</v>
      </c>
      <c r="J86" s="114"/>
      <c r="K86" s="1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35"/>
      <c r="BA86" s="57">
        <f t="shared" si="67"/>
        <v>0</v>
      </c>
      <c r="BB86" s="41">
        <f t="shared" si="68"/>
        <v>0</v>
      </c>
      <c r="BC86" s="12">
        <f>IFERROR(VLOOKUP(Input!B86,Medio!$A$3:$D$1552,4,0),0)</f>
        <v>0</v>
      </c>
      <c r="BD86">
        <f t="shared" si="84"/>
        <v>0</v>
      </c>
      <c r="BE86">
        <f>IFERROR(VLOOKUP(L86,'Tipo de Descuento'!$B$3:$C$8,2,0),0)</f>
        <v>0</v>
      </c>
      <c r="BF86">
        <f t="shared" si="69"/>
        <v>0</v>
      </c>
      <c r="BG86">
        <f>IFERROR(VLOOKUP(N86,'Tipo de Descuento'!$B$3:$C$8,2,0),0)</f>
        <v>0</v>
      </c>
      <c r="BH86">
        <f t="shared" si="70"/>
        <v>0</v>
      </c>
      <c r="BI86">
        <f>IFERROR(VLOOKUP(P86,'Tipo de Descuento'!$B$3:$C$8,2,0),0)</f>
        <v>0</v>
      </c>
      <c r="BJ86">
        <f t="shared" si="71"/>
        <v>0</v>
      </c>
      <c r="BK86">
        <f>IFERROR(VLOOKUP(R86,'Tipo de Descuento'!$B$3:$C$8,2,0),0)</f>
        <v>0</v>
      </c>
      <c r="BL86">
        <f t="shared" si="72"/>
        <v>0</v>
      </c>
      <c r="BM86">
        <f>IFERROR(VLOOKUP(T86,'Tipo de Descuento'!$B$3:$C$8,2,0),0)</f>
        <v>0</v>
      </c>
      <c r="BN86">
        <f t="shared" si="73"/>
        <v>0</v>
      </c>
      <c r="BO86">
        <f t="shared" si="74"/>
        <v>0</v>
      </c>
      <c r="BP86">
        <f t="shared" si="75"/>
        <v>0</v>
      </c>
      <c r="BQ86">
        <f t="shared" si="76"/>
        <v>0</v>
      </c>
      <c r="BS86" s="70">
        <f t="shared" si="85"/>
        <v>0</v>
      </c>
      <c r="BT86" s="71">
        <f t="shared" si="77"/>
        <v>0</v>
      </c>
      <c r="BU86" s="71">
        <f t="shared" si="78"/>
        <v>0</v>
      </c>
      <c r="BV86" s="71">
        <f t="shared" si="79"/>
        <v>0</v>
      </c>
      <c r="BW86" s="71">
        <f t="shared" si="80"/>
        <v>0</v>
      </c>
      <c r="BX86" s="71">
        <f t="shared" si="81"/>
        <v>0</v>
      </c>
      <c r="BY86" s="72">
        <f t="shared" si="82"/>
        <v>0</v>
      </c>
      <c r="CA86" s="73">
        <f t="shared" si="83"/>
        <v>0</v>
      </c>
      <c r="CB86" s="74"/>
      <c r="CD86" s="13">
        <f t="shared" si="86"/>
        <v>0</v>
      </c>
      <c r="CE86" s="89">
        <f t="shared" ref="CE86:CE149" si="87">+BB86</f>
        <v>0</v>
      </c>
      <c r="CF86">
        <v>0</v>
      </c>
    </row>
    <row r="87" spans="2:84" ht="15.75" customHeight="1">
      <c r="B87" s="26"/>
      <c r="C87" s="13"/>
      <c r="D87" s="95"/>
      <c r="E87" s="84"/>
      <c r="F87" s="59"/>
      <c r="G87" s="113" cm="1">
        <f t="array" ref="G87">INDEX(Programas!$F$3:$F$2000,MATCH(1,(Programas!$C$3:$C$2000=D87)*(Programas!$D$3:$D$2000=Auxiliares!$B68),0))</f>
        <v>0</v>
      </c>
      <c r="H87" s="114"/>
      <c r="I87" s="113" cm="1">
        <f t="array" ref="I87">INDEX(Programas!$E$3:$E$2000,MATCH(1,(Programas!$C$3:$C$2000=D87)*(Programas!$D$3:$D$2000=Auxiliares!$B68),0))</f>
        <v>0</v>
      </c>
      <c r="J87" s="114"/>
      <c r="K87" s="1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35"/>
      <c r="BA87" s="57">
        <f t="shared" si="67"/>
        <v>0</v>
      </c>
      <c r="BB87" s="41">
        <f t="shared" si="68"/>
        <v>0</v>
      </c>
      <c r="BC87" s="12">
        <f>IFERROR(VLOOKUP(Input!B87,Medio!$A$3:$D$1552,4,0),0)</f>
        <v>0</v>
      </c>
      <c r="BD87">
        <f t="shared" si="84"/>
        <v>0</v>
      </c>
      <c r="BE87">
        <f>IFERROR(VLOOKUP(L87,'Tipo de Descuento'!$B$3:$C$8,2,0),0)</f>
        <v>0</v>
      </c>
      <c r="BF87">
        <f t="shared" si="69"/>
        <v>0</v>
      </c>
      <c r="BG87">
        <f>IFERROR(VLOOKUP(N87,'Tipo de Descuento'!$B$3:$C$8,2,0),0)</f>
        <v>0</v>
      </c>
      <c r="BH87">
        <f t="shared" si="70"/>
        <v>0</v>
      </c>
      <c r="BI87">
        <f>IFERROR(VLOOKUP(P87,'Tipo de Descuento'!$B$3:$C$8,2,0),0)</f>
        <v>0</v>
      </c>
      <c r="BJ87">
        <f t="shared" si="71"/>
        <v>0</v>
      </c>
      <c r="BK87">
        <f>IFERROR(VLOOKUP(R87,'Tipo de Descuento'!$B$3:$C$8,2,0),0)</f>
        <v>0</v>
      </c>
      <c r="BL87">
        <f t="shared" si="72"/>
        <v>0</v>
      </c>
      <c r="BM87">
        <f>IFERROR(VLOOKUP(T87,'Tipo de Descuento'!$B$3:$C$8,2,0),0)</f>
        <v>0</v>
      </c>
      <c r="BN87">
        <f t="shared" si="73"/>
        <v>0</v>
      </c>
      <c r="BO87">
        <f t="shared" si="74"/>
        <v>0</v>
      </c>
      <c r="BP87">
        <f t="shared" si="75"/>
        <v>0</v>
      </c>
      <c r="BQ87">
        <f t="shared" si="76"/>
        <v>0</v>
      </c>
      <c r="BS87" s="70">
        <f t="shared" si="85"/>
        <v>0</v>
      </c>
      <c r="BT87" s="71">
        <f t="shared" si="77"/>
        <v>0</v>
      </c>
      <c r="BU87" s="71">
        <f t="shared" si="78"/>
        <v>0</v>
      </c>
      <c r="BV87" s="71">
        <f t="shared" si="79"/>
        <v>0</v>
      </c>
      <c r="BW87" s="71">
        <f t="shared" si="80"/>
        <v>0</v>
      </c>
      <c r="BX87" s="71">
        <f t="shared" si="81"/>
        <v>0</v>
      </c>
      <c r="BY87" s="72">
        <f t="shared" si="82"/>
        <v>0</v>
      </c>
      <c r="CA87" s="73">
        <f t="shared" si="83"/>
        <v>0</v>
      </c>
      <c r="CB87" s="74"/>
      <c r="CD87" s="13">
        <f t="shared" si="86"/>
        <v>0</v>
      </c>
      <c r="CE87" s="89">
        <f t="shared" si="87"/>
        <v>0</v>
      </c>
      <c r="CF87">
        <v>0</v>
      </c>
    </row>
    <row r="88" spans="2:84" ht="15.75" customHeight="1">
      <c r="B88" s="26"/>
      <c r="C88" s="13"/>
      <c r="D88" s="95"/>
      <c r="E88" s="84"/>
      <c r="F88" s="59"/>
      <c r="G88" s="113" cm="1">
        <f t="array" ref="G88">INDEX(Programas!$F$3:$F$2000,MATCH(1,(Programas!$C$3:$C$2000=D88)*(Programas!$D$3:$D$2000=Auxiliares!$B69),0))</f>
        <v>0</v>
      </c>
      <c r="H88" s="114"/>
      <c r="I88" s="113" cm="1">
        <f t="array" ref="I88">INDEX(Programas!$E$3:$E$2000,MATCH(1,(Programas!$C$3:$C$2000=D88)*(Programas!$D$3:$D$2000=Auxiliares!$B69),0))</f>
        <v>0</v>
      </c>
      <c r="J88" s="114"/>
      <c r="K88" s="1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35"/>
      <c r="BA88" s="57">
        <f t="shared" si="67"/>
        <v>0</v>
      </c>
      <c r="BB88" s="41">
        <f t="shared" si="68"/>
        <v>0</v>
      </c>
      <c r="BC88" s="12">
        <f>IFERROR(VLOOKUP(Input!B88,Medio!$A$3:$D$1552,4,0),0)</f>
        <v>0</v>
      </c>
      <c r="BD88">
        <f t="shared" si="84"/>
        <v>0</v>
      </c>
      <c r="BE88">
        <f>IFERROR(VLOOKUP(L88,'Tipo de Descuento'!$B$3:$C$8,2,0),0)</f>
        <v>0</v>
      </c>
      <c r="BF88">
        <f t="shared" si="69"/>
        <v>0</v>
      </c>
      <c r="BG88">
        <f>IFERROR(VLOOKUP(N88,'Tipo de Descuento'!$B$3:$C$8,2,0),0)</f>
        <v>0</v>
      </c>
      <c r="BH88">
        <f t="shared" si="70"/>
        <v>0</v>
      </c>
      <c r="BI88">
        <f>IFERROR(VLOOKUP(P88,'Tipo de Descuento'!$B$3:$C$8,2,0),0)</f>
        <v>0</v>
      </c>
      <c r="BJ88">
        <f t="shared" si="71"/>
        <v>0</v>
      </c>
      <c r="BK88">
        <f>IFERROR(VLOOKUP(R88,'Tipo de Descuento'!$B$3:$C$8,2,0),0)</f>
        <v>0</v>
      </c>
      <c r="BL88">
        <f t="shared" si="72"/>
        <v>0</v>
      </c>
      <c r="BM88">
        <f>IFERROR(VLOOKUP(T88,'Tipo de Descuento'!$B$3:$C$8,2,0),0)</f>
        <v>0</v>
      </c>
      <c r="BN88">
        <f t="shared" si="73"/>
        <v>0</v>
      </c>
      <c r="BO88">
        <f t="shared" si="74"/>
        <v>0</v>
      </c>
      <c r="BP88">
        <f t="shared" si="75"/>
        <v>0</v>
      </c>
      <c r="BQ88">
        <f t="shared" si="76"/>
        <v>0</v>
      </c>
      <c r="BS88" s="70">
        <f t="shared" si="85"/>
        <v>0</v>
      </c>
      <c r="BT88" s="71">
        <f t="shared" si="77"/>
        <v>0</v>
      </c>
      <c r="BU88" s="71">
        <f t="shared" si="78"/>
        <v>0</v>
      </c>
      <c r="BV88" s="71">
        <f t="shared" si="79"/>
        <v>0</v>
      </c>
      <c r="BW88" s="71">
        <f t="shared" si="80"/>
        <v>0</v>
      </c>
      <c r="BX88" s="71">
        <f t="shared" si="81"/>
        <v>0</v>
      </c>
      <c r="BY88" s="72">
        <f t="shared" si="82"/>
        <v>0</v>
      </c>
      <c r="CA88" s="73">
        <f t="shared" si="83"/>
        <v>0</v>
      </c>
      <c r="CB88" s="74"/>
      <c r="CD88" s="13">
        <f t="shared" si="86"/>
        <v>0</v>
      </c>
      <c r="CE88" s="89">
        <f t="shared" si="87"/>
        <v>0</v>
      </c>
      <c r="CF88">
        <v>0</v>
      </c>
    </row>
    <row r="89" spans="2:84" ht="15.75" customHeight="1">
      <c r="B89" s="26"/>
      <c r="C89" s="13"/>
      <c r="D89" s="95"/>
      <c r="E89" s="84"/>
      <c r="F89" s="59"/>
      <c r="G89" s="113" cm="1">
        <f t="array" ref="G89">INDEX(Programas!$F$3:$F$2000,MATCH(1,(Programas!$C$3:$C$2000=D89)*(Programas!$D$3:$D$2000=Auxiliares!$B70),0))</f>
        <v>0</v>
      </c>
      <c r="H89" s="114"/>
      <c r="I89" s="113" cm="1">
        <f t="array" ref="I89">INDEX(Programas!$E$3:$E$2000,MATCH(1,(Programas!$C$3:$C$2000=D89)*(Programas!$D$3:$D$2000=Auxiliares!$B70),0))</f>
        <v>0</v>
      </c>
      <c r="J89" s="114"/>
      <c r="K89" s="1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35"/>
      <c r="BA89" s="57">
        <f t="shared" si="67"/>
        <v>0</v>
      </c>
      <c r="BB89" s="41">
        <f t="shared" si="68"/>
        <v>0</v>
      </c>
      <c r="BC89" s="12">
        <f>IFERROR(VLOOKUP(Input!B89,Medio!$A$3:$D$1552,4,0),0)</f>
        <v>0</v>
      </c>
      <c r="BD89">
        <f t="shared" si="84"/>
        <v>0</v>
      </c>
      <c r="BE89">
        <f>IFERROR(VLOOKUP(L89,'Tipo de Descuento'!$B$3:$C$8,2,0),0)</f>
        <v>0</v>
      </c>
      <c r="BF89">
        <f t="shared" si="69"/>
        <v>0</v>
      </c>
      <c r="BG89">
        <f>IFERROR(VLOOKUP(N89,'Tipo de Descuento'!$B$3:$C$8,2,0),0)</f>
        <v>0</v>
      </c>
      <c r="BH89">
        <f t="shared" si="70"/>
        <v>0</v>
      </c>
      <c r="BI89">
        <f>IFERROR(VLOOKUP(P89,'Tipo de Descuento'!$B$3:$C$8,2,0),0)</f>
        <v>0</v>
      </c>
      <c r="BJ89">
        <f t="shared" si="71"/>
        <v>0</v>
      </c>
      <c r="BK89">
        <f>IFERROR(VLOOKUP(R89,'Tipo de Descuento'!$B$3:$C$8,2,0),0)</f>
        <v>0</v>
      </c>
      <c r="BL89">
        <f t="shared" si="72"/>
        <v>0</v>
      </c>
      <c r="BM89">
        <f>IFERROR(VLOOKUP(T89,'Tipo de Descuento'!$B$3:$C$8,2,0),0)</f>
        <v>0</v>
      </c>
      <c r="BN89">
        <f t="shared" si="73"/>
        <v>0</v>
      </c>
      <c r="BO89">
        <f t="shared" si="74"/>
        <v>0</v>
      </c>
      <c r="BP89">
        <f t="shared" si="75"/>
        <v>0</v>
      </c>
      <c r="BQ89">
        <f t="shared" si="76"/>
        <v>0</v>
      </c>
      <c r="BS89" s="70">
        <f t="shared" si="85"/>
        <v>0</v>
      </c>
      <c r="BT89" s="71">
        <f t="shared" si="77"/>
        <v>0</v>
      </c>
      <c r="BU89" s="71">
        <f t="shared" si="78"/>
        <v>0</v>
      </c>
      <c r="BV89" s="71">
        <f t="shared" si="79"/>
        <v>0</v>
      </c>
      <c r="BW89" s="71">
        <f t="shared" si="80"/>
        <v>0</v>
      </c>
      <c r="BX89" s="71">
        <f t="shared" si="81"/>
        <v>0</v>
      </c>
      <c r="BY89" s="72">
        <f t="shared" si="82"/>
        <v>0</v>
      </c>
      <c r="CA89" s="73">
        <f t="shared" si="83"/>
        <v>0</v>
      </c>
      <c r="CB89" s="74"/>
      <c r="CD89" s="13">
        <f t="shared" si="86"/>
        <v>0</v>
      </c>
      <c r="CE89" s="89">
        <f t="shared" si="87"/>
        <v>0</v>
      </c>
      <c r="CF89">
        <v>0</v>
      </c>
    </row>
    <row r="90" spans="2:84" ht="15.75" customHeight="1">
      <c r="B90" s="26"/>
      <c r="C90" s="13"/>
      <c r="D90" s="95"/>
      <c r="E90" s="84"/>
      <c r="F90" s="59"/>
      <c r="G90" s="113" cm="1">
        <f t="array" ref="G90">INDEX(Programas!$F$3:$F$2000,MATCH(1,(Programas!$C$3:$C$2000=D90)*(Programas!$D$3:$D$2000=Auxiliares!$B71),0))</f>
        <v>0</v>
      </c>
      <c r="H90" s="114"/>
      <c r="I90" s="113" cm="1">
        <f t="array" ref="I90">INDEX(Programas!$E$3:$E$2000,MATCH(1,(Programas!$C$3:$C$2000=D90)*(Programas!$D$3:$D$2000=Auxiliares!$B71),0))</f>
        <v>0</v>
      </c>
      <c r="J90" s="114"/>
      <c r="K90" s="1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35"/>
      <c r="BA90" s="57">
        <f t="shared" si="67"/>
        <v>0</v>
      </c>
      <c r="BB90" s="41">
        <f t="shared" si="68"/>
        <v>0</v>
      </c>
      <c r="BC90" s="12">
        <f>IFERROR(VLOOKUP(Input!B90,Medio!$A$3:$D$1552,4,0),0)</f>
        <v>0</v>
      </c>
      <c r="BD90">
        <f t="shared" si="84"/>
        <v>0</v>
      </c>
      <c r="BE90">
        <f>IFERROR(VLOOKUP(L90,'Tipo de Descuento'!$B$3:$C$8,2,0),0)</f>
        <v>0</v>
      </c>
      <c r="BF90">
        <f t="shared" si="69"/>
        <v>0</v>
      </c>
      <c r="BG90">
        <f>IFERROR(VLOOKUP(N90,'Tipo de Descuento'!$B$3:$C$8,2,0),0)</f>
        <v>0</v>
      </c>
      <c r="BH90">
        <f t="shared" si="70"/>
        <v>0</v>
      </c>
      <c r="BI90">
        <f>IFERROR(VLOOKUP(P90,'Tipo de Descuento'!$B$3:$C$8,2,0),0)</f>
        <v>0</v>
      </c>
      <c r="BJ90">
        <f t="shared" si="71"/>
        <v>0</v>
      </c>
      <c r="BK90">
        <f>IFERROR(VLOOKUP(R90,'Tipo de Descuento'!$B$3:$C$8,2,0),0)</f>
        <v>0</v>
      </c>
      <c r="BL90">
        <f t="shared" si="72"/>
        <v>0</v>
      </c>
      <c r="BM90">
        <f>IFERROR(VLOOKUP(T90,'Tipo de Descuento'!$B$3:$C$8,2,0),0)</f>
        <v>0</v>
      </c>
      <c r="BN90">
        <f t="shared" si="73"/>
        <v>0</v>
      </c>
      <c r="BO90">
        <f t="shared" si="74"/>
        <v>0</v>
      </c>
      <c r="BP90">
        <f t="shared" si="75"/>
        <v>0</v>
      </c>
      <c r="BQ90">
        <f t="shared" si="76"/>
        <v>0</v>
      </c>
      <c r="BS90" s="70">
        <f t="shared" si="85"/>
        <v>0</v>
      </c>
      <c r="BT90" s="71">
        <f t="shared" si="77"/>
        <v>0</v>
      </c>
      <c r="BU90" s="71">
        <f t="shared" si="78"/>
        <v>0</v>
      </c>
      <c r="BV90" s="71">
        <f t="shared" si="79"/>
        <v>0</v>
      </c>
      <c r="BW90" s="71">
        <f t="shared" si="80"/>
        <v>0</v>
      </c>
      <c r="BX90" s="71">
        <f t="shared" si="81"/>
        <v>0</v>
      </c>
      <c r="BY90" s="72">
        <f t="shared" si="82"/>
        <v>0</v>
      </c>
      <c r="CA90" s="73">
        <f t="shared" si="83"/>
        <v>0</v>
      </c>
      <c r="CB90" s="74"/>
      <c r="CD90" s="13">
        <f t="shared" si="86"/>
        <v>0</v>
      </c>
      <c r="CE90" s="89">
        <f t="shared" si="87"/>
        <v>0</v>
      </c>
      <c r="CF90">
        <v>0</v>
      </c>
    </row>
    <row r="91" spans="2:84" ht="15.75" customHeight="1">
      <c r="B91" s="26"/>
      <c r="C91" s="13"/>
      <c r="D91" s="95"/>
      <c r="E91" s="84"/>
      <c r="F91" s="59"/>
      <c r="G91" s="113" cm="1">
        <f t="array" ref="G91">INDEX(Programas!$F$3:$F$2000,MATCH(1,(Programas!$C$3:$C$2000=D91)*(Programas!$D$3:$D$2000=Auxiliares!$B72),0))</f>
        <v>0</v>
      </c>
      <c r="H91" s="114"/>
      <c r="I91" s="113" cm="1">
        <f t="array" ref="I91">INDEX(Programas!$E$3:$E$2000,MATCH(1,(Programas!$C$3:$C$2000=D91)*(Programas!$D$3:$D$2000=Auxiliares!$B72),0))</f>
        <v>0</v>
      </c>
      <c r="J91" s="114"/>
      <c r="K91" s="1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35"/>
      <c r="BA91" s="57">
        <f t="shared" si="67"/>
        <v>0</v>
      </c>
      <c r="BB91" s="41">
        <f t="shared" si="68"/>
        <v>0</v>
      </c>
      <c r="BC91" s="12">
        <f>IFERROR(VLOOKUP(Input!B91,Medio!$A$3:$D$1552,4,0),0)</f>
        <v>0</v>
      </c>
      <c r="BD91">
        <f t="shared" si="84"/>
        <v>0</v>
      </c>
      <c r="BE91">
        <f>IFERROR(VLOOKUP(L91,'Tipo de Descuento'!$B$3:$C$8,2,0),0)</f>
        <v>0</v>
      </c>
      <c r="BF91">
        <f t="shared" si="69"/>
        <v>0</v>
      </c>
      <c r="BG91">
        <f>IFERROR(VLOOKUP(N91,'Tipo de Descuento'!$B$3:$C$8,2,0),0)</f>
        <v>0</v>
      </c>
      <c r="BH91">
        <f t="shared" si="70"/>
        <v>0</v>
      </c>
      <c r="BI91">
        <f>IFERROR(VLOOKUP(P91,'Tipo de Descuento'!$B$3:$C$8,2,0),0)</f>
        <v>0</v>
      </c>
      <c r="BJ91">
        <f t="shared" si="71"/>
        <v>0</v>
      </c>
      <c r="BK91">
        <f>IFERROR(VLOOKUP(R91,'Tipo de Descuento'!$B$3:$C$8,2,0),0)</f>
        <v>0</v>
      </c>
      <c r="BL91">
        <f t="shared" si="72"/>
        <v>0</v>
      </c>
      <c r="BM91">
        <f>IFERROR(VLOOKUP(T91,'Tipo de Descuento'!$B$3:$C$8,2,0),0)</f>
        <v>0</v>
      </c>
      <c r="BN91">
        <f t="shared" si="73"/>
        <v>0</v>
      </c>
      <c r="BO91">
        <f t="shared" si="74"/>
        <v>0</v>
      </c>
      <c r="BP91">
        <f t="shared" si="75"/>
        <v>0</v>
      </c>
      <c r="BQ91">
        <f t="shared" si="76"/>
        <v>0</v>
      </c>
      <c r="BS91" s="70">
        <f t="shared" si="85"/>
        <v>0</v>
      </c>
      <c r="BT91" s="71">
        <f t="shared" si="77"/>
        <v>0</v>
      </c>
      <c r="BU91" s="71">
        <f t="shared" si="78"/>
        <v>0</v>
      </c>
      <c r="BV91" s="71">
        <f t="shared" si="79"/>
        <v>0</v>
      </c>
      <c r="BW91" s="71">
        <f t="shared" si="80"/>
        <v>0</v>
      </c>
      <c r="BX91" s="71">
        <f t="shared" si="81"/>
        <v>0</v>
      </c>
      <c r="BY91" s="72">
        <f t="shared" si="82"/>
        <v>0</v>
      </c>
      <c r="CA91" s="73">
        <f t="shared" si="83"/>
        <v>0</v>
      </c>
      <c r="CB91" s="74"/>
      <c r="CD91" s="13">
        <f t="shared" si="86"/>
        <v>0</v>
      </c>
      <c r="CE91" s="89">
        <f t="shared" si="87"/>
        <v>0</v>
      </c>
      <c r="CF91">
        <v>0</v>
      </c>
    </row>
    <row r="92" spans="2:84" ht="15.75" customHeight="1">
      <c r="B92" s="26"/>
      <c r="C92" s="13"/>
      <c r="D92" s="95"/>
      <c r="E92" s="84"/>
      <c r="F92" s="59"/>
      <c r="G92" s="113" cm="1">
        <f t="array" ref="G92">INDEX(Programas!$F$3:$F$2000,MATCH(1,(Programas!$C$3:$C$2000=D92)*(Programas!$D$3:$D$2000=Auxiliares!$B73),0))</f>
        <v>0</v>
      </c>
      <c r="H92" s="114"/>
      <c r="I92" s="113" cm="1">
        <f t="array" ref="I92">INDEX(Programas!$E$3:$E$2000,MATCH(1,(Programas!$C$3:$C$2000=D92)*(Programas!$D$3:$D$2000=Auxiliares!$B73),0))</f>
        <v>0</v>
      </c>
      <c r="J92" s="114"/>
      <c r="K92" s="1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35"/>
      <c r="BA92" s="57">
        <f t="shared" si="67"/>
        <v>0</v>
      </c>
      <c r="BB92" s="41">
        <f t="shared" si="68"/>
        <v>0</v>
      </c>
      <c r="BC92" s="12">
        <f>IFERROR(VLOOKUP(Input!B92,Medio!$A$3:$D$1552,4,0),0)</f>
        <v>0</v>
      </c>
      <c r="BD92">
        <f t="shared" si="84"/>
        <v>0</v>
      </c>
      <c r="BE92">
        <f>IFERROR(VLOOKUP(L92,'Tipo de Descuento'!$B$3:$C$8,2,0),0)</f>
        <v>0</v>
      </c>
      <c r="BF92">
        <f t="shared" si="69"/>
        <v>0</v>
      </c>
      <c r="BG92">
        <f>IFERROR(VLOOKUP(N92,'Tipo de Descuento'!$B$3:$C$8,2,0),0)</f>
        <v>0</v>
      </c>
      <c r="BH92">
        <f t="shared" si="70"/>
        <v>0</v>
      </c>
      <c r="BI92">
        <f>IFERROR(VLOOKUP(P92,'Tipo de Descuento'!$B$3:$C$8,2,0),0)</f>
        <v>0</v>
      </c>
      <c r="BJ92">
        <f t="shared" si="71"/>
        <v>0</v>
      </c>
      <c r="BK92">
        <f>IFERROR(VLOOKUP(R92,'Tipo de Descuento'!$B$3:$C$8,2,0),0)</f>
        <v>0</v>
      </c>
      <c r="BL92">
        <f t="shared" si="72"/>
        <v>0</v>
      </c>
      <c r="BM92">
        <f>IFERROR(VLOOKUP(T92,'Tipo de Descuento'!$B$3:$C$8,2,0),0)</f>
        <v>0</v>
      </c>
      <c r="BN92">
        <f t="shared" si="73"/>
        <v>0</v>
      </c>
      <c r="BO92">
        <f t="shared" si="74"/>
        <v>0</v>
      </c>
      <c r="BP92">
        <f t="shared" si="75"/>
        <v>0</v>
      </c>
      <c r="BQ92">
        <f t="shared" si="76"/>
        <v>0</v>
      </c>
      <c r="BS92" s="70">
        <f t="shared" si="85"/>
        <v>0</v>
      </c>
      <c r="BT92" s="71">
        <f t="shared" si="77"/>
        <v>0</v>
      </c>
      <c r="BU92" s="71">
        <f t="shared" si="78"/>
        <v>0</v>
      </c>
      <c r="BV92" s="71">
        <f t="shared" si="79"/>
        <v>0</v>
      </c>
      <c r="BW92" s="71">
        <f t="shared" si="80"/>
        <v>0</v>
      </c>
      <c r="BX92" s="71">
        <f t="shared" si="81"/>
        <v>0</v>
      </c>
      <c r="BY92" s="72">
        <f t="shared" si="82"/>
        <v>0</v>
      </c>
      <c r="CA92" s="73">
        <f t="shared" si="83"/>
        <v>0</v>
      </c>
      <c r="CB92" s="74"/>
      <c r="CD92" s="13">
        <f t="shared" si="86"/>
        <v>0</v>
      </c>
      <c r="CE92" s="89">
        <f t="shared" si="87"/>
        <v>0</v>
      </c>
      <c r="CF92">
        <v>0</v>
      </c>
    </row>
    <row r="93" spans="2:84" ht="15.75" customHeight="1">
      <c r="B93" s="26"/>
      <c r="C93" s="13"/>
      <c r="D93" s="95"/>
      <c r="E93" s="84"/>
      <c r="F93" s="59"/>
      <c r="G93" s="113" cm="1">
        <f t="array" ref="G93">INDEX(Programas!$F$3:$F$2000,MATCH(1,(Programas!$C$3:$C$2000=D93)*(Programas!$D$3:$D$2000=Auxiliares!$B74),0))</f>
        <v>0</v>
      </c>
      <c r="H93" s="114"/>
      <c r="I93" s="113" cm="1">
        <f t="array" ref="I93">INDEX(Programas!$E$3:$E$2000,MATCH(1,(Programas!$C$3:$C$2000=D93)*(Programas!$D$3:$D$2000=Auxiliares!$B74),0))</f>
        <v>0</v>
      </c>
      <c r="J93" s="114"/>
      <c r="K93" s="1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35"/>
      <c r="BA93" s="57">
        <f t="shared" si="67"/>
        <v>0</v>
      </c>
      <c r="BB93" s="41">
        <f t="shared" si="68"/>
        <v>0</v>
      </c>
      <c r="BC93" s="12">
        <f>IFERROR(VLOOKUP(Input!B93,Medio!$A$3:$D$1552,4,0),0)</f>
        <v>0</v>
      </c>
      <c r="BD93">
        <f t="shared" si="84"/>
        <v>0</v>
      </c>
      <c r="BE93">
        <f>IFERROR(VLOOKUP(L93,'Tipo de Descuento'!$B$3:$C$8,2,0),0)</f>
        <v>0</v>
      </c>
      <c r="BF93">
        <f t="shared" si="69"/>
        <v>0</v>
      </c>
      <c r="BG93">
        <f>IFERROR(VLOOKUP(N93,'Tipo de Descuento'!$B$3:$C$8,2,0),0)</f>
        <v>0</v>
      </c>
      <c r="BH93">
        <f t="shared" si="70"/>
        <v>0</v>
      </c>
      <c r="BI93">
        <f>IFERROR(VLOOKUP(P93,'Tipo de Descuento'!$B$3:$C$8,2,0),0)</f>
        <v>0</v>
      </c>
      <c r="BJ93">
        <f t="shared" si="71"/>
        <v>0</v>
      </c>
      <c r="BK93">
        <f>IFERROR(VLOOKUP(R93,'Tipo de Descuento'!$B$3:$C$8,2,0),0)</f>
        <v>0</v>
      </c>
      <c r="BL93">
        <f t="shared" si="72"/>
        <v>0</v>
      </c>
      <c r="BM93">
        <f>IFERROR(VLOOKUP(T93,'Tipo de Descuento'!$B$3:$C$8,2,0),0)</f>
        <v>0</v>
      </c>
      <c r="BN93">
        <f t="shared" si="73"/>
        <v>0</v>
      </c>
      <c r="BO93">
        <f t="shared" si="74"/>
        <v>0</v>
      </c>
      <c r="BP93">
        <f t="shared" si="75"/>
        <v>0</v>
      </c>
      <c r="BQ93">
        <f t="shared" si="76"/>
        <v>0</v>
      </c>
      <c r="BS93" s="70">
        <f t="shared" si="85"/>
        <v>0</v>
      </c>
      <c r="BT93" s="71">
        <f t="shared" si="77"/>
        <v>0</v>
      </c>
      <c r="BU93" s="71">
        <f t="shared" si="78"/>
        <v>0</v>
      </c>
      <c r="BV93" s="71">
        <f t="shared" si="79"/>
        <v>0</v>
      </c>
      <c r="BW93" s="71">
        <f t="shared" si="80"/>
        <v>0</v>
      </c>
      <c r="BX93" s="71">
        <f t="shared" si="81"/>
        <v>0</v>
      </c>
      <c r="BY93" s="72">
        <f t="shared" si="82"/>
        <v>0</v>
      </c>
      <c r="CA93" s="73">
        <f t="shared" si="83"/>
        <v>0</v>
      </c>
      <c r="CB93" s="74"/>
      <c r="CD93" s="13">
        <f t="shared" si="86"/>
        <v>0</v>
      </c>
      <c r="CE93" s="89">
        <f t="shared" si="87"/>
        <v>0</v>
      </c>
      <c r="CF93">
        <v>0</v>
      </c>
    </row>
    <row r="94" spans="2:84" ht="15.75" customHeight="1">
      <c r="B94" s="26"/>
      <c r="C94" s="13"/>
      <c r="D94" s="95"/>
      <c r="E94" s="84"/>
      <c r="F94" s="59"/>
      <c r="G94" s="113" cm="1">
        <f t="array" ref="G94">INDEX(Programas!$F$3:$F$2000,MATCH(1,(Programas!$C$3:$C$2000=D94)*(Programas!$D$3:$D$2000=Auxiliares!$B75),0))</f>
        <v>0</v>
      </c>
      <c r="H94" s="114"/>
      <c r="I94" s="113" cm="1">
        <f t="array" ref="I94">INDEX(Programas!$E$3:$E$2000,MATCH(1,(Programas!$C$3:$C$2000=D94)*(Programas!$D$3:$D$2000=Auxiliares!$B75),0))</f>
        <v>0</v>
      </c>
      <c r="J94" s="114"/>
      <c r="K94" s="1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35"/>
      <c r="BA94" s="57">
        <f t="shared" si="67"/>
        <v>0</v>
      </c>
      <c r="BB94" s="41">
        <f t="shared" si="68"/>
        <v>0</v>
      </c>
      <c r="BC94" s="12">
        <f>IFERROR(VLOOKUP(Input!B94,Medio!$A$3:$D$1552,4,0),0)</f>
        <v>0</v>
      </c>
      <c r="BD94">
        <f t="shared" si="84"/>
        <v>0</v>
      </c>
      <c r="BE94">
        <f>IFERROR(VLOOKUP(L94,'Tipo de Descuento'!$B$3:$C$8,2,0),0)</f>
        <v>0</v>
      </c>
      <c r="BF94">
        <f t="shared" si="69"/>
        <v>0</v>
      </c>
      <c r="BG94">
        <f>IFERROR(VLOOKUP(N94,'Tipo de Descuento'!$B$3:$C$8,2,0),0)</f>
        <v>0</v>
      </c>
      <c r="BH94">
        <f t="shared" si="70"/>
        <v>0</v>
      </c>
      <c r="BI94">
        <f>IFERROR(VLOOKUP(P94,'Tipo de Descuento'!$B$3:$C$8,2,0),0)</f>
        <v>0</v>
      </c>
      <c r="BJ94">
        <f t="shared" si="71"/>
        <v>0</v>
      </c>
      <c r="BK94">
        <f>IFERROR(VLOOKUP(R94,'Tipo de Descuento'!$B$3:$C$8,2,0),0)</f>
        <v>0</v>
      </c>
      <c r="BL94">
        <f t="shared" si="72"/>
        <v>0</v>
      </c>
      <c r="BM94">
        <f>IFERROR(VLOOKUP(T94,'Tipo de Descuento'!$B$3:$C$8,2,0),0)</f>
        <v>0</v>
      </c>
      <c r="BN94">
        <f t="shared" si="73"/>
        <v>0</v>
      </c>
      <c r="BO94">
        <f t="shared" si="74"/>
        <v>0</v>
      </c>
      <c r="BP94">
        <f t="shared" si="75"/>
        <v>0</v>
      </c>
      <c r="BQ94">
        <f t="shared" si="76"/>
        <v>0</v>
      </c>
      <c r="BS94" s="70">
        <f t="shared" si="85"/>
        <v>0</v>
      </c>
      <c r="BT94" s="71">
        <f t="shared" si="77"/>
        <v>0</v>
      </c>
      <c r="BU94" s="71">
        <f t="shared" si="78"/>
        <v>0</v>
      </c>
      <c r="BV94" s="71">
        <f t="shared" si="79"/>
        <v>0</v>
      </c>
      <c r="BW94" s="71">
        <f t="shared" si="80"/>
        <v>0</v>
      </c>
      <c r="BX94" s="71">
        <f t="shared" si="81"/>
        <v>0</v>
      </c>
      <c r="BY94" s="72">
        <f t="shared" si="82"/>
        <v>0</v>
      </c>
      <c r="CA94" s="73">
        <f t="shared" si="83"/>
        <v>0</v>
      </c>
      <c r="CB94" s="74"/>
      <c r="CD94" s="13">
        <f t="shared" si="86"/>
        <v>0</v>
      </c>
      <c r="CE94" s="89">
        <f t="shared" si="87"/>
        <v>0</v>
      </c>
      <c r="CF94">
        <v>0</v>
      </c>
    </row>
    <row r="95" spans="2:84" ht="15.75" customHeight="1">
      <c r="B95" s="26"/>
      <c r="C95" s="13"/>
      <c r="D95" s="95"/>
      <c r="E95" s="84"/>
      <c r="F95" s="59"/>
      <c r="G95" s="113" cm="1">
        <f t="array" ref="G95">INDEX(Programas!$F$3:$F$2000,MATCH(1,(Programas!$C$3:$C$2000=D95)*(Programas!$D$3:$D$2000=Auxiliares!$B76),0))</f>
        <v>0</v>
      </c>
      <c r="H95" s="114"/>
      <c r="I95" s="113" cm="1">
        <f t="array" ref="I95">INDEX(Programas!$E$3:$E$2000,MATCH(1,(Programas!$C$3:$C$2000=D95)*(Programas!$D$3:$D$2000=Auxiliares!$B76),0))</f>
        <v>0</v>
      </c>
      <c r="J95" s="114"/>
      <c r="K95" s="1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35"/>
      <c r="BA95" s="57">
        <f t="shared" si="67"/>
        <v>0</v>
      </c>
      <c r="BB95" s="41">
        <f t="shared" si="68"/>
        <v>0</v>
      </c>
      <c r="BC95" s="12">
        <f>IFERROR(VLOOKUP(Input!B95,Medio!$A$3:$D$1552,4,0),0)</f>
        <v>0</v>
      </c>
      <c r="BD95">
        <f t="shared" si="84"/>
        <v>0</v>
      </c>
      <c r="BE95">
        <f>IFERROR(VLOOKUP(L95,'Tipo de Descuento'!$B$3:$C$8,2,0),0)</f>
        <v>0</v>
      </c>
      <c r="BF95">
        <f t="shared" si="69"/>
        <v>0</v>
      </c>
      <c r="BG95">
        <f>IFERROR(VLOOKUP(N95,'Tipo de Descuento'!$B$3:$C$8,2,0),0)</f>
        <v>0</v>
      </c>
      <c r="BH95">
        <f t="shared" si="70"/>
        <v>0</v>
      </c>
      <c r="BI95">
        <f>IFERROR(VLOOKUP(P95,'Tipo de Descuento'!$B$3:$C$8,2,0),0)</f>
        <v>0</v>
      </c>
      <c r="BJ95">
        <f t="shared" si="71"/>
        <v>0</v>
      </c>
      <c r="BK95">
        <f>IFERROR(VLOOKUP(R95,'Tipo de Descuento'!$B$3:$C$8,2,0),0)</f>
        <v>0</v>
      </c>
      <c r="BL95">
        <f t="shared" si="72"/>
        <v>0</v>
      </c>
      <c r="BM95">
        <f>IFERROR(VLOOKUP(T95,'Tipo de Descuento'!$B$3:$C$8,2,0),0)</f>
        <v>0</v>
      </c>
      <c r="BN95">
        <f t="shared" si="73"/>
        <v>0</v>
      </c>
      <c r="BO95">
        <f t="shared" si="74"/>
        <v>0</v>
      </c>
      <c r="BP95">
        <f t="shared" si="75"/>
        <v>0</v>
      </c>
      <c r="BQ95">
        <f t="shared" si="76"/>
        <v>0</v>
      </c>
      <c r="BS95" s="70">
        <f t="shared" si="85"/>
        <v>0</v>
      </c>
      <c r="BT95" s="71">
        <f t="shared" si="77"/>
        <v>0</v>
      </c>
      <c r="BU95" s="71">
        <f t="shared" si="78"/>
        <v>0</v>
      </c>
      <c r="BV95" s="71">
        <f t="shared" si="79"/>
        <v>0</v>
      </c>
      <c r="BW95" s="71">
        <f t="shared" si="80"/>
        <v>0</v>
      </c>
      <c r="BX95" s="71">
        <f t="shared" si="81"/>
        <v>0</v>
      </c>
      <c r="BY95" s="72">
        <f t="shared" si="82"/>
        <v>0</v>
      </c>
      <c r="CA95" s="73">
        <f t="shared" si="83"/>
        <v>0</v>
      </c>
      <c r="CB95" s="74"/>
      <c r="CD95" s="13">
        <f t="shared" si="86"/>
        <v>0</v>
      </c>
      <c r="CE95" s="89">
        <f t="shared" si="87"/>
        <v>0</v>
      </c>
      <c r="CF95">
        <v>0</v>
      </c>
    </row>
    <row r="96" spans="2:84" ht="15.75" customHeight="1">
      <c r="B96" s="26"/>
      <c r="C96" s="13"/>
      <c r="D96" s="95"/>
      <c r="E96" s="84"/>
      <c r="F96" s="59"/>
      <c r="G96" s="113" cm="1">
        <f t="array" ref="G96">INDEX(Programas!$F$3:$F$2000,MATCH(1,(Programas!$C$3:$C$2000=D96)*(Programas!$D$3:$D$2000=Auxiliares!$B77),0))</f>
        <v>0</v>
      </c>
      <c r="H96" s="114"/>
      <c r="I96" s="113" cm="1">
        <f t="array" ref="I96">INDEX(Programas!$E$3:$E$2000,MATCH(1,(Programas!$C$3:$C$2000=D96)*(Programas!$D$3:$D$2000=Auxiliares!$B77),0))</f>
        <v>0</v>
      </c>
      <c r="J96" s="114"/>
      <c r="K96" s="1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35"/>
      <c r="BA96" s="57">
        <f t="shared" si="67"/>
        <v>0</v>
      </c>
      <c r="BB96" s="41">
        <f t="shared" si="68"/>
        <v>0</v>
      </c>
      <c r="BC96" s="12">
        <f>IFERROR(VLOOKUP(Input!B96,Medio!$A$3:$D$1552,4,0),0)</f>
        <v>0</v>
      </c>
      <c r="BD96">
        <f t="shared" si="84"/>
        <v>0</v>
      </c>
      <c r="BE96">
        <f>IFERROR(VLOOKUP(L96,'Tipo de Descuento'!$B$3:$C$8,2,0),0)</f>
        <v>0</v>
      </c>
      <c r="BF96">
        <f t="shared" si="69"/>
        <v>0</v>
      </c>
      <c r="BG96">
        <f>IFERROR(VLOOKUP(N96,'Tipo de Descuento'!$B$3:$C$8,2,0),0)</f>
        <v>0</v>
      </c>
      <c r="BH96">
        <f t="shared" si="70"/>
        <v>0</v>
      </c>
      <c r="BI96">
        <f>IFERROR(VLOOKUP(P96,'Tipo de Descuento'!$B$3:$C$8,2,0),0)</f>
        <v>0</v>
      </c>
      <c r="BJ96">
        <f t="shared" si="71"/>
        <v>0</v>
      </c>
      <c r="BK96">
        <f>IFERROR(VLOOKUP(R96,'Tipo de Descuento'!$B$3:$C$8,2,0),0)</f>
        <v>0</v>
      </c>
      <c r="BL96">
        <f t="shared" si="72"/>
        <v>0</v>
      </c>
      <c r="BM96">
        <f>IFERROR(VLOOKUP(T96,'Tipo de Descuento'!$B$3:$C$8,2,0),0)</f>
        <v>0</v>
      </c>
      <c r="BN96">
        <f t="shared" si="73"/>
        <v>0</v>
      </c>
      <c r="BO96">
        <f t="shared" si="74"/>
        <v>0</v>
      </c>
      <c r="BP96">
        <f t="shared" si="75"/>
        <v>0</v>
      </c>
      <c r="BQ96">
        <f t="shared" si="76"/>
        <v>0</v>
      </c>
      <c r="BS96" s="70">
        <f t="shared" si="85"/>
        <v>0</v>
      </c>
      <c r="BT96" s="71">
        <f t="shared" si="77"/>
        <v>0</v>
      </c>
      <c r="BU96" s="71">
        <f t="shared" si="78"/>
        <v>0</v>
      </c>
      <c r="BV96" s="71">
        <f t="shared" si="79"/>
        <v>0</v>
      </c>
      <c r="BW96" s="71">
        <f t="shared" si="80"/>
        <v>0</v>
      </c>
      <c r="BX96" s="71">
        <f t="shared" si="81"/>
        <v>0</v>
      </c>
      <c r="BY96" s="72">
        <f t="shared" si="82"/>
        <v>0</v>
      </c>
      <c r="CA96" s="73">
        <f t="shared" si="83"/>
        <v>0</v>
      </c>
      <c r="CB96" s="74"/>
      <c r="CD96" s="13">
        <f t="shared" si="86"/>
        <v>0</v>
      </c>
      <c r="CE96" s="89">
        <f t="shared" si="87"/>
        <v>0</v>
      </c>
      <c r="CF96">
        <v>0</v>
      </c>
    </row>
    <row r="97" spans="2:84" ht="15.75" customHeight="1">
      <c r="B97" s="26"/>
      <c r="C97" s="13"/>
      <c r="D97" s="95"/>
      <c r="E97" s="84"/>
      <c r="F97" s="59"/>
      <c r="G97" s="113" cm="1">
        <f t="array" ref="G97">INDEX(Programas!$F$3:$F$2000,MATCH(1,(Programas!$C$3:$C$2000=D97)*(Programas!$D$3:$D$2000=Auxiliares!$B78),0))</f>
        <v>0</v>
      </c>
      <c r="H97" s="114"/>
      <c r="I97" s="113" cm="1">
        <f t="array" ref="I97">INDEX(Programas!$E$3:$E$2000,MATCH(1,(Programas!$C$3:$C$2000=D97)*(Programas!$D$3:$D$2000=Auxiliares!$B78),0))</f>
        <v>0</v>
      </c>
      <c r="J97" s="114"/>
      <c r="K97" s="1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35"/>
      <c r="BA97" s="57">
        <f t="shared" si="67"/>
        <v>0</v>
      </c>
      <c r="BB97" s="41">
        <f t="shared" si="68"/>
        <v>0</v>
      </c>
      <c r="BC97" s="12">
        <f>IFERROR(VLOOKUP(Input!B97,Medio!$A$3:$D$1552,4,0),0)</f>
        <v>0</v>
      </c>
      <c r="BD97">
        <f t="shared" si="84"/>
        <v>0</v>
      </c>
      <c r="BE97">
        <f>IFERROR(VLOOKUP(L97,'Tipo de Descuento'!$B$3:$C$8,2,0),0)</f>
        <v>0</v>
      </c>
      <c r="BF97">
        <f t="shared" si="69"/>
        <v>0</v>
      </c>
      <c r="BG97">
        <f>IFERROR(VLOOKUP(N97,'Tipo de Descuento'!$B$3:$C$8,2,0),0)</f>
        <v>0</v>
      </c>
      <c r="BH97">
        <f t="shared" si="70"/>
        <v>0</v>
      </c>
      <c r="BI97">
        <f>IFERROR(VLOOKUP(P97,'Tipo de Descuento'!$B$3:$C$8,2,0),0)</f>
        <v>0</v>
      </c>
      <c r="BJ97">
        <f t="shared" si="71"/>
        <v>0</v>
      </c>
      <c r="BK97">
        <f>IFERROR(VLOOKUP(R97,'Tipo de Descuento'!$B$3:$C$8,2,0),0)</f>
        <v>0</v>
      </c>
      <c r="BL97">
        <f t="shared" si="72"/>
        <v>0</v>
      </c>
      <c r="BM97">
        <f>IFERROR(VLOOKUP(T97,'Tipo de Descuento'!$B$3:$C$8,2,0),0)</f>
        <v>0</v>
      </c>
      <c r="BN97">
        <f t="shared" si="73"/>
        <v>0</v>
      </c>
      <c r="BO97">
        <f t="shared" si="74"/>
        <v>0</v>
      </c>
      <c r="BP97">
        <f t="shared" si="75"/>
        <v>0</v>
      </c>
      <c r="BQ97">
        <f t="shared" si="76"/>
        <v>0</v>
      </c>
      <c r="BS97" s="70">
        <f t="shared" si="85"/>
        <v>0</v>
      </c>
      <c r="BT97" s="71">
        <f t="shared" si="77"/>
        <v>0</v>
      </c>
      <c r="BU97" s="71">
        <f t="shared" si="78"/>
        <v>0</v>
      </c>
      <c r="BV97" s="71">
        <f t="shared" si="79"/>
        <v>0</v>
      </c>
      <c r="BW97" s="71">
        <f t="shared" si="80"/>
        <v>0</v>
      </c>
      <c r="BX97" s="71">
        <f t="shared" si="81"/>
        <v>0</v>
      </c>
      <c r="BY97" s="72">
        <f t="shared" si="82"/>
        <v>0</v>
      </c>
      <c r="CA97" s="73">
        <f t="shared" si="83"/>
        <v>0</v>
      </c>
      <c r="CB97" s="74"/>
      <c r="CD97" s="13">
        <f t="shared" si="86"/>
        <v>0</v>
      </c>
      <c r="CE97" s="89">
        <f t="shared" si="87"/>
        <v>0</v>
      </c>
      <c r="CF97">
        <v>0</v>
      </c>
    </row>
    <row r="98" spans="2:84" ht="15.75" customHeight="1">
      <c r="B98" s="26"/>
      <c r="C98" s="13"/>
      <c r="D98" s="95"/>
      <c r="E98" s="84"/>
      <c r="F98" s="59"/>
      <c r="G98" s="113" cm="1">
        <f t="array" ref="G98">INDEX(Programas!$F$3:$F$2000,MATCH(1,(Programas!$C$3:$C$2000=D98)*(Programas!$D$3:$D$2000=Auxiliares!$B79),0))</f>
        <v>0</v>
      </c>
      <c r="H98" s="114"/>
      <c r="I98" s="113" cm="1">
        <f t="array" ref="I98">INDEX(Programas!$E$3:$E$2000,MATCH(1,(Programas!$C$3:$C$2000=D98)*(Programas!$D$3:$D$2000=Auxiliares!$B79),0))</f>
        <v>0</v>
      </c>
      <c r="J98" s="114"/>
      <c r="K98" s="1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35"/>
      <c r="BA98" s="57">
        <f t="shared" si="67"/>
        <v>0</v>
      </c>
      <c r="BB98" s="41">
        <f t="shared" si="68"/>
        <v>0</v>
      </c>
      <c r="BC98" s="12">
        <f>IFERROR(VLOOKUP(Input!B98,Medio!$A$3:$D$1552,4,0),0)</f>
        <v>0</v>
      </c>
      <c r="BD98">
        <f t="shared" si="84"/>
        <v>0</v>
      </c>
      <c r="BE98">
        <f>IFERROR(VLOOKUP(L98,'Tipo de Descuento'!$B$3:$C$8,2,0),0)</f>
        <v>0</v>
      </c>
      <c r="BF98">
        <f t="shared" si="69"/>
        <v>0</v>
      </c>
      <c r="BG98">
        <f>IFERROR(VLOOKUP(N98,'Tipo de Descuento'!$B$3:$C$8,2,0),0)</f>
        <v>0</v>
      </c>
      <c r="BH98">
        <f t="shared" si="70"/>
        <v>0</v>
      </c>
      <c r="BI98">
        <f>IFERROR(VLOOKUP(P98,'Tipo de Descuento'!$B$3:$C$8,2,0),0)</f>
        <v>0</v>
      </c>
      <c r="BJ98">
        <f t="shared" si="71"/>
        <v>0</v>
      </c>
      <c r="BK98">
        <f>IFERROR(VLOOKUP(R98,'Tipo de Descuento'!$B$3:$C$8,2,0),0)</f>
        <v>0</v>
      </c>
      <c r="BL98">
        <f t="shared" si="72"/>
        <v>0</v>
      </c>
      <c r="BM98">
        <f>IFERROR(VLOOKUP(T98,'Tipo de Descuento'!$B$3:$C$8,2,0),0)</f>
        <v>0</v>
      </c>
      <c r="BN98">
        <f t="shared" si="73"/>
        <v>0</v>
      </c>
      <c r="BO98">
        <f t="shared" si="74"/>
        <v>0</v>
      </c>
      <c r="BP98">
        <f t="shared" si="75"/>
        <v>0</v>
      </c>
      <c r="BQ98">
        <f t="shared" si="76"/>
        <v>0</v>
      </c>
      <c r="BS98" s="70">
        <f t="shared" si="85"/>
        <v>0</v>
      </c>
      <c r="BT98" s="71">
        <f t="shared" si="77"/>
        <v>0</v>
      </c>
      <c r="BU98" s="71">
        <f t="shared" si="78"/>
        <v>0</v>
      </c>
      <c r="BV98" s="71">
        <f t="shared" si="79"/>
        <v>0</v>
      </c>
      <c r="BW98" s="71">
        <f t="shared" si="80"/>
        <v>0</v>
      </c>
      <c r="BX98" s="71">
        <f t="shared" si="81"/>
        <v>0</v>
      </c>
      <c r="BY98" s="72">
        <f t="shared" si="82"/>
        <v>0</v>
      </c>
      <c r="CA98" s="73">
        <f t="shared" si="83"/>
        <v>0</v>
      </c>
      <c r="CB98" s="74"/>
      <c r="CD98" s="13">
        <f t="shared" si="86"/>
        <v>0</v>
      </c>
      <c r="CE98" s="89">
        <f t="shared" si="87"/>
        <v>0</v>
      </c>
      <c r="CF98">
        <v>0</v>
      </c>
    </row>
    <row r="99" spans="2:84" ht="15.75" customHeight="1">
      <c r="B99" s="26"/>
      <c r="C99" s="13"/>
      <c r="D99" s="95"/>
      <c r="E99" s="84"/>
      <c r="F99" s="59"/>
      <c r="G99" s="113" cm="1">
        <f t="array" ref="G99">INDEX(Programas!$F$3:$F$2000,MATCH(1,(Programas!$C$3:$C$2000=D99)*(Programas!$D$3:$D$2000=Auxiliares!$B80),0))</f>
        <v>0</v>
      </c>
      <c r="H99" s="114"/>
      <c r="I99" s="113" cm="1">
        <f t="array" ref="I99">INDEX(Programas!$E$3:$E$2000,MATCH(1,(Programas!$C$3:$C$2000=D99)*(Programas!$D$3:$D$2000=Auxiliares!$B80),0))</f>
        <v>0</v>
      </c>
      <c r="J99" s="114"/>
      <c r="K99" s="1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35"/>
      <c r="BA99" s="57">
        <f t="shared" si="67"/>
        <v>0</v>
      </c>
      <c r="BB99" s="41">
        <f t="shared" si="68"/>
        <v>0</v>
      </c>
      <c r="BC99" s="12">
        <f>IFERROR(VLOOKUP(Input!B99,Medio!$A$3:$D$1552,4,0),0)</f>
        <v>0</v>
      </c>
      <c r="BD99">
        <f t="shared" si="84"/>
        <v>0</v>
      </c>
      <c r="BE99">
        <f>IFERROR(VLOOKUP(L99,'Tipo de Descuento'!$B$3:$C$8,2,0),0)</f>
        <v>0</v>
      </c>
      <c r="BF99">
        <f t="shared" si="69"/>
        <v>0</v>
      </c>
      <c r="BG99">
        <f>IFERROR(VLOOKUP(N99,'Tipo de Descuento'!$B$3:$C$8,2,0),0)</f>
        <v>0</v>
      </c>
      <c r="BH99">
        <f t="shared" si="70"/>
        <v>0</v>
      </c>
      <c r="BI99">
        <f>IFERROR(VLOOKUP(P99,'Tipo de Descuento'!$B$3:$C$8,2,0),0)</f>
        <v>0</v>
      </c>
      <c r="BJ99">
        <f t="shared" si="71"/>
        <v>0</v>
      </c>
      <c r="BK99">
        <f>IFERROR(VLOOKUP(R99,'Tipo de Descuento'!$B$3:$C$8,2,0),0)</f>
        <v>0</v>
      </c>
      <c r="BL99">
        <f t="shared" si="72"/>
        <v>0</v>
      </c>
      <c r="BM99">
        <f>IFERROR(VLOOKUP(T99,'Tipo de Descuento'!$B$3:$C$8,2,0),0)</f>
        <v>0</v>
      </c>
      <c r="BN99">
        <f t="shared" si="73"/>
        <v>0</v>
      </c>
      <c r="BO99">
        <f t="shared" si="74"/>
        <v>0</v>
      </c>
      <c r="BP99">
        <f t="shared" si="75"/>
        <v>0</v>
      </c>
      <c r="BQ99">
        <f t="shared" si="76"/>
        <v>0</v>
      </c>
      <c r="BS99" s="70">
        <f t="shared" si="85"/>
        <v>0</v>
      </c>
      <c r="BT99" s="71">
        <f t="shared" si="77"/>
        <v>0</v>
      </c>
      <c r="BU99" s="71">
        <f t="shared" si="78"/>
        <v>0</v>
      </c>
      <c r="BV99" s="71">
        <f t="shared" si="79"/>
        <v>0</v>
      </c>
      <c r="BW99" s="71">
        <f t="shared" si="80"/>
        <v>0</v>
      </c>
      <c r="BX99" s="71">
        <f t="shared" si="81"/>
        <v>0</v>
      </c>
      <c r="BY99" s="72">
        <f t="shared" si="82"/>
        <v>0</v>
      </c>
      <c r="CA99" s="73">
        <f t="shared" si="83"/>
        <v>0</v>
      </c>
      <c r="CB99" s="74"/>
      <c r="CD99" s="13">
        <f t="shared" si="86"/>
        <v>0</v>
      </c>
      <c r="CE99" s="89">
        <f t="shared" si="87"/>
        <v>0</v>
      </c>
      <c r="CF99">
        <v>0</v>
      </c>
    </row>
    <row r="100" spans="2:84" ht="15.75" customHeight="1">
      <c r="B100" s="26"/>
      <c r="C100" s="13"/>
      <c r="D100" s="95"/>
      <c r="E100" s="84"/>
      <c r="F100" s="59"/>
      <c r="G100" s="113" cm="1">
        <f t="array" ref="G100">INDEX(Programas!$F$3:$F$2000,MATCH(1,(Programas!$C$3:$C$2000=D100)*(Programas!$D$3:$D$2000=Auxiliares!$B81),0))</f>
        <v>0</v>
      </c>
      <c r="H100" s="114"/>
      <c r="I100" s="113" cm="1">
        <f t="array" ref="I100">INDEX(Programas!$E$3:$E$2000,MATCH(1,(Programas!$C$3:$C$2000=D100)*(Programas!$D$3:$D$2000=Auxiliares!$B81),0))</f>
        <v>0</v>
      </c>
      <c r="J100" s="114"/>
      <c r="K100" s="1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35"/>
      <c r="BA100" s="57">
        <f t="shared" si="67"/>
        <v>0</v>
      </c>
      <c r="BB100" s="41">
        <f t="shared" si="68"/>
        <v>0</v>
      </c>
      <c r="BC100" s="12">
        <f>IFERROR(VLOOKUP(Input!B100,Medio!$A$3:$D$1552,4,0),0)</f>
        <v>0</v>
      </c>
      <c r="BD100">
        <f t="shared" si="84"/>
        <v>0</v>
      </c>
      <c r="BE100">
        <f>IFERROR(VLOOKUP(L100,'Tipo de Descuento'!$B$3:$C$8,2,0),0)</f>
        <v>0</v>
      </c>
      <c r="BF100">
        <f t="shared" si="69"/>
        <v>0</v>
      </c>
      <c r="BG100">
        <f>IFERROR(VLOOKUP(N100,'Tipo de Descuento'!$B$3:$C$8,2,0),0)</f>
        <v>0</v>
      </c>
      <c r="BH100">
        <f t="shared" si="70"/>
        <v>0</v>
      </c>
      <c r="BI100">
        <f>IFERROR(VLOOKUP(P100,'Tipo de Descuento'!$B$3:$C$8,2,0),0)</f>
        <v>0</v>
      </c>
      <c r="BJ100">
        <f t="shared" si="71"/>
        <v>0</v>
      </c>
      <c r="BK100">
        <f>IFERROR(VLOOKUP(R100,'Tipo de Descuento'!$B$3:$C$8,2,0),0)</f>
        <v>0</v>
      </c>
      <c r="BL100">
        <f t="shared" si="72"/>
        <v>0</v>
      </c>
      <c r="BM100">
        <f>IFERROR(VLOOKUP(T100,'Tipo de Descuento'!$B$3:$C$8,2,0),0)</f>
        <v>0</v>
      </c>
      <c r="BN100">
        <f t="shared" si="73"/>
        <v>0</v>
      </c>
      <c r="BO100">
        <f t="shared" si="74"/>
        <v>0</v>
      </c>
      <c r="BP100">
        <f t="shared" si="75"/>
        <v>0</v>
      </c>
      <c r="BQ100">
        <f t="shared" si="76"/>
        <v>0</v>
      </c>
      <c r="BS100" s="70">
        <f t="shared" si="85"/>
        <v>0</v>
      </c>
      <c r="BT100" s="71">
        <f t="shared" si="77"/>
        <v>0</v>
      </c>
      <c r="BU100" s="71">
        <f t="shared" si="78"/>
        <v>0</v>
      </c>
      <c r="BV100" s="71">
        <f t="shared" si="79"/>
        <v>0</v>
      </c>
      <c r="BW100" s="71">
        <f t="shared" si="80"/>
        <v>0</v>
      </c>
      <c r="BX100" s="71">
        <f t="shared" si="81"/>
        <v>0</v>
      </c>
      <c r="BY100" s="72">
        <f t="shared" si="82"/>
        <v>0</v>
      </c>
      <c r="CA100" s="73">
        <f t="shared" si="83"/>
        <v>0</v>
      </c>
      <c r="CB100" s="74"/>
      <c r="CD100" s="13">
        <f t="shared" si="86"/>
        <v>0</v>
      </c>
      <c r="CE100" s="89">
        <f t="shared" si="87"/>
        <v>0</v>
      </c>
      <c r="CF100">
        <v>0</v>
      </c>
    </row>
    <row r="101" spans="2:84" ht="15.75" customHeight="1">
      <c r="B101" s="26"/>
      <c r="C101" s="13"/>
      <c r="D101" s="95"/>
      <c r="E101" s="84"/>
      <c r="F101" s="59"/>
      <c r="G101" s="113" cm="1">
        <f t="array" ref="G101">INDEX(Programas!$F$3:$F$2000,MATCH(1,(Programas!$C$3:$C$2000=D101)*(Programas!$D$3:$D$2000=Auxiliares!$B82),0))</f>
        <v>0</v>
      </c>
      <c r="H101" s="114"/>
      <c r="I101" s="113" cm="1">
        <f t="array" ref="I101">INDEX(Programas!$E$3:$E$2000,MATCH(1,(Programas!$C$3:$C$2000=D101)*(Programas!$D$3:$D$2000=Auxiliares!$B82),0))</f>
        <v>0</v>
      </c>
      <c r="J101" s="114"/>
      <c r="K101" s="1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35"/>
      <c r="BA101" s="57">
        <f t="shared" si="67"/>
        <v>0</v>
      </c>
      <c r="BB101" s="41">
        <f t="shared" si="68"/>
        <v>0</v>
      </c>
      <c r="BC101" s="12">
        <f>IFERROR(VLOOKUP(Input!B101,Medio!$A$3:$D$1552,4,0),0)</f>
        <v>0</v>
      </c>
      <c r="BD101">
        <f t="shared" si="84"/>
        <v>0</v>
      </c>
      <c r="BE101">
        <f>IFERROR(VLOOKUP(L101,'Tipo de Descuento'!$B$3:$C$8,2,0),0)</f>
        <v>0</v>
      </c>
      <c r="BF101">
        <f t="shared" si="69"/>
        <v>0</v>
      </c>
      <c r="BG101">
        <f>IFERROR(VLOOKUP(N101,'Tipo de Descuento'!$B$3:$C$8,2,0),0)</f>
        <v>0</v>
      </c>
      <c r="BH101">
        <f t="shared" si="70"/>
        <v>0</v>
      </c>
      <c r="BI101">
        <f>IFERROR(VLOOKUP(P101,'Tipo de Descuento'!$B$3:$C$8,2,0),0)</f>
        <v>0</v>
      </c>
      <c r="BJ101">
        <f t="shared" si="71"/>
        <v>0</v>
      </c>
      <c r="BK101">
        <f>IFERROR(VLOOKUP(R101,'Tipo de Descuento'!$B$3:$C$8,2,0),0)</f>
        <v>0</v>
      </c>
      <c r="BL101">
        <f t="shared" si="72"/>
        <v>0</v>
      </c>
      <c r="BM101">
        <f>IFERROR(VLOOKUP(T101,'Tipo de Descuento'!$B$3:$C$8,2,0),0)</f>
        <v>0</v>
      </c>
      <c r="BN101">
        <f t="shared" si="73"/>
        <v>0</v>
      </c>
      <c r="BO101">
        <f t="shared" si="74"/>
        <v>0</v>
      </c>
      <c r="BP101">
        <f t="shared" si="75"/>
        <v>0</v>
      </c>
      <c r="BQ101">
        <f t="shared" si="76"/>
        <v>0</v>
      </c>
      <c r="BS101" s="70">
        <f t="shared" si="85"/>
        <v>0</v>
      </c>
      <c r="BT101" s="71">
        <f t="shared" si="77"/>
        <v>0</v>
      </c>
      <c r="BU101" s="71">
        <f t="shared" si="78"/>
        <v>0</v>
      </c>
      <c r="BV101" s="71">
        <f t="shared" si="79"/>
        <v>0</v>
      </c>
      <c r="BW101" s="71">
        <f t="shared" si="80"/>
        <v>0</v>
      </c>
      <c r="BX101" s="71">
        <f t="shared" si="81"/>
        <v>0</v>
      </c>
      <c r="BY101" s="72">
        <f t="shared" si="82"/>
        <v>0</v>
      </c>
      <c r="CA101" s="73">
        <f t="shared" si="83"/>
        <v>0</v>
      </c>
      <c r="CB101" s="74"/>
      <c r="CD101" s="13">
        <f t="shared" si="86"/>
        <v>0</v>
      </c>
      <c r="CE101" s="89">
        <f t="shared" si="87"/>
        <v>0</v>
      </c>
      <c r="CF101">
        <v>0</v>
      </c>
    </row>
    <row r="102" spans="2:84" ht="15.75" customHeight="1">
      <c r="B102" s="26"/>
      <c r="C102" s="13"/>
      <c r="D102" s="95"/>
      <c r="E102" s="84"/>
      <c r="F102" s="59"/>
      <c r="G102" s="113" cm="1">
        <f t="array" ref="G102">INDEX(Programas!$F$3:$F$2000,MATCH(1,(Programas!$C$3:$C$2000=D102)*(Programas!$D$3:$D$2000=Auxiliares!$B83),0))</f>
        <v>0</v>
      </c>
      <c r="H102" s="114"/>
      <c r="I102" s="113" cm="1">
        <f t="array" ref="I102">INDEX(Programas!$E$3:$E$2000,MATCH(1,(Programas!$C$3:$C$2000=D102)*(Programas!$D$3:$D$2000=Auxiliares!$B83),0))</f>
        <v>0</v>
      </c>
      <c r="J102" s="114"/>
      <c r="K102" s="1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35"/>
      <c r="BA102" s="57">
        <f t="shared" si="67"/>
        <v>0</v>
      </c>
      <c r="BB102" s="41">
        <f t="shared" si="68"/>
        <v>0</v>
      </c>
      <c r="BC102" s="12">
        <f>IFERROR(VLOOKUP(Input!B102,Medio!$A$3:$D$1552,4,0),0)</f>
        <v>0</v>
      </c>
      <c r="BD102">
        <f t="shared" si="84"/>
        <v>0</v>
      </c>
      <c r="BE102">
        <f>IFERROR(VLOOKUP(L102,'Tipo de Descuento'!$B$3:$C$8,2,0),0)</f>
        <v>0</v>
      </c>
      <c r="BF102">
        <f t="shared" si="69"/>
        <v>0</v>
      </c>
      <c r="BG102">
        <f>IFERROR(VLOOKUP(N102,'Tipo de Descuento'!$B$3:$C$8,2,0),0)</f>
        <v>0</v>
      </c>
      <c r="BH102">
        <f t="shared" si="70"/>
        <v>0</v>
      </c>
      <c r="BI102">
        <f>IFERROR(VLOOKUP(P102,'Tipo de Descuento'!$B$3:$C$8,2,0),0)</f>
        <v>0</v>
      </c>
      <c r="BJ102">
        <f t="shared" si="71"/>
        <v>0</v>
      </c>
      <c r="BK102">
        <f>IFERROR(VLOOKUP(R102,'Tipo de Descuento'!$B$3:$C$8,2,0),0)</f>
        <v>0</v>
      </c>
      <c r="BL102">
        <f t="shared" si="72"/>
        <v>0</v>
      </c>
      <c r="BM102">
        <f>IFERROR(VLOOKUP(T102,'Tipo de Descuento'!$B$3:$C$8,2,0),0)</f>
        <v>0</v>
      </c>
      <c r="BN102">
        <f t="shared" si="73"/>
        <v>0</v>
      </c>
      <c r="BO102">
        <f t="shared" si="74"/>
        <v>0</v>
      </c>
      <c r="BP102">
        <f t="shared" si="75"/>
        <v>0</v>
      </c>
      <c r="BQ102">
        <f t="shared" si="76"/>
        <v>0</v>
      </c>
      <c r="BS102" s="70">
        <f t="shared" si="85"/>
        <v>0</v>
      </c>
      <c r="BT102" s="71">
        <f t="shared" si="77"/>
        <v>0</v>
      </c>
      <c r="BU102" s="71">
        <f t="shared" si="78"/>
        <v>0</v>
      </c>
      <c r="BV102" s="71">
        <f t="shared" si="79"/>
        <v>0</v>
      </c>
      <c r="BW102" s="71">
        <f t="shared" si="80"/>
        <v>0</v>
      </c>
      <c r="BX102" s="71">
        <f t="shared" si="81"/>
        <v>0</v>
      </c>
      <c r="BY102" s="72">
        <f t="shared" si="82"/>
        <v>0</v>
      </c>
      <c r="CA102" s="73">
        <f t="shared" si="83"/>
        <v>0</v>
      </c>
      <c r="CB102" s="74"/>
      <c r="CD102" s="13">
        <f t="shared" si="86"/>
        <v>0</v>
      </c>
      <c r="CE102" s="89">
        <f t="shared" si="87"/>
        <v>0</v>
      </c>
      <c r="CF102">
        <v>0</v>
      </c>
    </row>
    <row r="103" spans="2:84" ht="15.75" customHeight="1">
      <c r="B103" s="26"/>
      <c r="C103" s="13"/>
      <c r="D103" s="95"/>
      <c r="E103" s="84"/>
      <c r="F103" s="59"/>
      <c r="G103" s="113" cm="1">
        <f t="array" ref="G103">INDEX(Programas!$F$3:$F$2000,MATCH(1,(Programas!$C$3:$C$2000=D103)*(Programas!$D$3:$D$2000=Auxiliares!$B84),0))</f>
        <v>0</v>
      </c>
      <c r="H103" s="114"/>
      <c r="I103" s="113" cm="1">
        <f t="array" ref="I103">INDEX(Programas!$E$3:$E$2000,MATCH(1,(Programas!$C$3:$C$2000=D103)*(Programas!$D$3:$D$2000=Auxiliares!$B84),0))</f>
        <v>0</v>
      </c>
      <c r="J103" s="114"/>
      <c r="K103" s="1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35"/>
      <c r="BA103" s="57">
        <f t="shared" si="67"/>
        <v>0</v>
      </c>
      <c r="BB103" s="41">
        <f t="shared" si="68"/>
        <v>0</v>
      </c>
      <c r="BC103" s="12">
        <f>IFERROR(VLOOKUP(Input!B103,Medio!$A$3:$D$1552,4,0),0)</f>
        <v>0</v>
      </c>
      <c r="BD103">
        <f t="shared" si="84"/>
        <v>0</v>
      </c>
      <c r="BE103">
        <f>IFERROR(VLOOKUP(L103,'Tipo de Descuento'!$B$3:$C$8,2,0),0)</f>
        <v>0</v>
      </c>
      <c r="BF103">
        <f t="shared" si="69"/>
        <v>0</v>
      </c>
      <c r="BG103">
        <f>IFERROR(VLOOKUP(N103,'Tipo de Descuento'!$B$3:$C$8,2,0),0)</f>
        <v>0</v>
      </c>
      <c r="BH103">
        <f t="shared" si="70"/>
        <v>0</v>
      </c>
      <c r="BI103">
        <f>IFERROR(VLOOKUP(P103,'Tipo de Descuento'!$B$3:$C$8,2,0),0)</f>
        <v>0</v>
      </c>
      <c r="BJ103">
        <f t="shared" si="71"/>
        <v>0</v>
      </c>
      <c r="BK103">
        <f>IFERROR(VLOOKUP(R103,'Tipo de Descuento'!$B$3:$C$8,2,0),0)</f>
        <v>0</v>
      </c>
      <c r="BL103">
        <f t="shared" si="72"/>
        <v>0</v>
      </c>
      <c r="BM103">
        <f>IFERROR(VLOOKUP(T103,'Tipo de Descuento'!$B$3:$C$8,2,0),0)</f>
        <v>0</v>
      </c>
      <c r="BN103">
        <f t="shared" si="73"/>
        <v>0</v>
      </c>
      <c r="BO103">
        <f t="shared" si="74"/>
        <v>0</v>
      </c>
      <c r="BP103">
        <f t="shared" si="75"/>
        <v>0</v>
      </c>
      <c r="BQ103">
        <f t="shared" si="76"/>
        <v>0</v>
      </c>
      <c r="BS103" s="70">
        <f t="shared" si="85"/>
        <v>0</v>
      </c>
      <c r="BT103" s="71">
        <f t="shared" si="77"/>
        <v>0</v>
      </c>
      <c r="BU103" s="71">
        <f t="shared" si="78"/>
        <v>0</v>
      </c>
      <c r="BV103" s="71">
        <f t="shared" si="79"/>
        <v>0</v>
      </c>
      <c r="BW103" s="71">
        <f t="shared" si="80"/>
        <v>0</v>
      </c>
      <c r="BX103" s="71">
        <f t="shared" si="81"/>
        <v>0</v>
      </c>
      <c r="BY103" s="72">
        <f t="shared" si="82"/>
        <v>0</v>
      </c>
      <c r="CA103" s="73">
        <f t="shared" si="83"/>
        <v>0</v>
      </c>
      <c r="CB103" s="74"/>
      <c r="CD103" s="13">
        <f t="shared" si="86"/>
        <v>0</v>
      </c>
      <c r="CE103" s="89">
        <f t="shared" si="87"/>
        <v>0</v>
      </c>
      <c r="CF103">
        <v>0</v>
      </c>
    </row>
    <row r="104" spans="2:84" ht="15.75" customHeight="1">
      <c r="B104" s="26"/>
      <c r="C104" s="13"/>
      <c r="D104" s="95"/>
      <c r="E104" s="84"/>
      <c r="F104" s="59"/>
      <c r="G104" s="113" cm="1">
        <f t="array" ref="G104">INDEX(Programas!$F$3:$F$2000,MATCH(1,(Programas!$C$3:$C$2000=D104)*(Programas!$D$3:$D$2000=Auxiliares!$B85),0))</f>
        <v>0</v>
      </c>
      <c r="H104" s="114"/>
      <c r="I104" s="113" cm="1">
        <f t="array" ref="I104">INDEX(Programas!$E$3:$E$2000,MATCH(1,(Programas!$C$3:$C$2000=D104)*(Programas!$D$3:$D$2000=Auxiliares!$B85),0))</f>
        <v>0</v>
      </c>
      <c r="J104" s="114"/>
      <c r="K104" s="1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35"/>
      <c r="BA104" s="57">
        <f t="shared" si="67"/>
        <v>0</v>
      </c>
      <c r="BB104" s="41">
        <f t="shared" si="68"/>
        <v>0</v>
      </c>
      <c r="BC104" s="12">
        <f>IFERROR(VLOOKUP(Input!B104,Medio!$A$3:$D$1552,4,0),0)</f>
        <v>0</v>
      </c>
      <c r="BD104">
        <f t="shared" si="84"/>
        <v>0</v>
      </c>
      <c r="BE104">
        <f>IFERROR(VLOOKUP(L104,'Tipo de Descuento'!$B$3:$C$8,2,0),0)</f>
        <v>0</v>
      </c>
      <c r="BF104">
        <f t="shared" si="69"/>
        <v>0</v>
      </c>
      <c r="BG104">
        <f>IFERROR(VLOOKUP(N104,'Tipo de Descuento'!$B$3:$C$8,2,0),0)</f>
        <v>0</v>
      </c>
      <c r="BH104">
        <f t="shared" si="70"/>
        <v>0</v>
      </c>
      <c r="BI104">
        <f>IFERROR(VLOOKUP(P104,'Tipo de Descuento'!$B$3:$C$8,2,0),0)</f>
        <v>0</v>
      </c>
      <c r="BJ104">
        <f t="shared" si="71"/>
        <v>0</v>
      </c>
      <c r="BK104">
        <f>IFERROR(VLOOKUP(R104,'Tipo de Descuento'!$B$3:$C$8,2,0),0)</f>
        <v>0</v>
      </c>
      <c r="BL104">
        <f t="shared" si="72"/>
        <v>0</v>
      </c>
      <c r="BM104">
        <f>IFERROR(VLOOKUP(T104,'Tipo de Descuento'!$B$3:$C$8,2,0),0)</f>
        <v>0</v>
      </c>
      <c r="BN104">
        <f t="shared" si="73"/>
        <v>0</v>
      </c>
      <c r="BO104">
        <f t="shared" si="74"/>
        <v>0</v>
      </c>
      <c r="BP104">
        <f t="shared" si="75"/>
        <v>0</v>
      </c>
      <c r="BQ104">
        <f t="shared" si="76"/>
        <v>0</v>
      </c>
      <c r="BS104" s="70">
        <f t="shared" si="85"/>
        <v>0</v>
      </c>
      <c r="BT104" s="71">
        <f t="shared" si="77"/>
        <v>0</v>
      </c>
      <c r="BU104" s="71">
        <f t="shared" si="78"/>
        <v>0</v>
      </c>
      <c r="BV104" s="71">
        <f t="shared" si="79"/>
        <v>0</v>
      </c>
      <c r="BW104" s="71">
        <f t="shared" si="80"/>
        <v>0</v>
      </c>
      <c r="BX104" s="71">
        <f t="shared" si="81"/>
        <v>0</v>
      </c>
      <c r="BY104" s="72">
        <f t="shared" si="82"/>
        <v>0</v>
      </c>
      <c r="CA104" s="73">
        <f t="shared" si="83"/>
        <v>0</v>
      </c>
      <c r="CB104" s="74"/>
      <c r="CD104" s="13">
        <f t="shared" si="86"/>
        <v>0</v>
      </c>
      <c r="CE104" s="89">
        <f t="shared" si="87"/>
        <v>0</v>
      </c>
      <c r="CF104">
        <v>0</v>
      </c>
    </row>
    <row r="105" spans="2:84" ht="15.75" customHeight="1">
      <c r="B105" s="26"/>
      <c r="C105" s="13"/>
      <c r="D105" s="95"/>
      <c r="E105" s="84"/>
      <c r="F105" s="59"/>
      <c r="G105" s="113" cm="1">
        <f t="array" ref="G105">INDEX(Programas!$F$3:$F$2000,MATCH(1,(Programas!$C$3:$C$2000=D105)*(Programas!$D$3:$D$2000=Auxiliares!$B86),0))</f>
        <v>0</v>
      </c>
      <c r="H105" s="114"/>
      <c r="I105" s="113" cm="1">
        <f t="array" ref="I105">INDEX(Programas!$E$3:$E$2000,MATCH(1,(Programas!$C$3:$C$2000=D105)*(Programas!$D$3:$D$2000=Auxiliares!$B86),0))</f>
        <v>0</v>
      </c>
      <c r="J105" s="114"/>
      <c r="K105" s="1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35"/>
      <c r="BA105" s="57">
        <f t="shared" si="67"/>
        <v>0</v>
      </c>
      <c r="BB105" s="41">
        <f t="shared" si="68"/>
        <v>0</v>
      </c>
      <c r="BC105" s="12">
        <f>IFERROR(VLOOKUP(Input!B105,Medio!$A$3:$D$1552,4,0),0)</f>
        <v>0</v>
      </c>
      <c r="BD105">
        <f t="shared" si="84"/>
        <v>0</v>
      </c>
      <c r="BE105">
        <f>IFERROR(VLOOKUP(L105,'Tipo de Descuento'!$B$3:$C$8,2,0),0)</f>
        <v>0</v>
      </c>
      <c r="BF105">
        <f t="shared" si="69"/>
        <v>0</v>
      </c>
      <c r="BG105">
        <f>IFERROR(VLOOKUP(N105,'Tipo de Descuento'!$B$3:$C$8,2,0),0)</f>
        <v>0</v>
      </c>
      <c r="BH105">
        <f t="shared" si="70"/>
        <v>0</v>
      </c>
      <c r="BI105">
        <f>IFERROR(VLOOKUP(P105,'Tipo de Descuento'!$B$3:$C$8,2,0),0)</f>
        <v>0</v>
      </c>
      <c r="BJ105">
        <f t="shared" si="71"/>
        <v>0</v>
      </c>
      <c r="BK105">
        <f>IFERROR(VLOOKUP(R105,'Tipo de Descuento'!$B$3:$C$8,2,0),0)</f>
        <v>0</v>
      </c>
      <c r="BL105">
        <f t="shared" si="72"/>
        <v>0</v>
      </c>
      <c r="BM105">
        <f>IFERROR(VLOOKUP(T105,'Tipo de Descuento'!$B$3:$C$8,2,0),0)</f>
        <v>0</v>
      </c>
      <c r="BN105">
        <f t="shared" si="73"/>
        <v>0</v>
      </c>
      <c r="BO105">
        <f t="shared" si="74"/>
        <v>0</v>
      </c>
      <c r="BP105">
        <f t="shared" si="75"/>
        <v>0</v>
      </c>
      <c r="BQ105">
        <f t="shared" si="76"/>
        <v>0</v>
      </c>
      <c r="BS105" s="70">
        <f t="shared" si="85"/>
        <v>0</v>
      </c>
      <c r="BT105" s="71">
        <f t="shared" si="77"/>
        <v>0</v>
      </c>
      <c r="BU105" s="71">
        <f t="shared" si="78"/>
        <v>0</v>
      </c>
      <c r="BV105" s="71">
        <f t="shared" si="79"/>
        <v>0</v>
      </c>
      <c r="BW105" s="71">
        <f t="shared" si="80"/>
        <v>0</v>
      </c>
      <c r="BX105" s="71">
        <f t="shared" si="81"/>
        <v>0</v>
      </c>
      <c r="BY105" s="72">
        <f t="shared" si="82"/>
        <v>0</v>
      </c>
      <c r="CA105" s="73">
        <f t="shared" si="83"/>
        <v>0</v>
      </c>
      <c r="CB105" s="74"/>
      <c r="CD105" s="13">
        <f t="shared" si="86"/>
        <v>0</v>
      </c>
      <c r="CE105" s="89">
        <f t="shared" si="87"/>
        <v>0</v>
      </c>
      <c r="CF105">
        <v>0</v>
      </c>
    </row>
    <row r="106" spans="2:84" ht="15.75" customHeight="1">
      <c r="B106" s="26"/>
      <c r="C106" s="13"/>
      <c r="D106" s="95"/>
      <c r="E106" s="84"/>
      <c r="F106" s="59"/>
      <c r="G106" s="113" cm="1">
        <f t="array" ref="G106">INDEX(Programas!$F$3:$F$2000,MATCH(1,(Programas!$C$3:$C$2000=D106)*(Programas!$D$3:$D$2000=Auxiliares!$B87),0))</f>
        <v>0</v>
      </c>
      <c r="H106" s="114"/>
      <c r="I106" s="113" cm="1">
        <f t="array" ref="I106">INDEX(Programas!$E$3:$E$2000,MATCH(1,(Programas!$C$3:$C$2000=D106)*(Programas!$D$3:$D$2000=Auxiliares!$B87),0))</f>
        <v>0</v>
      </c>
      <c r="J106" s="114"/>
      <c r="K106" s="1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35"/>
      <c r="BA106" s="57">
        <f t="shared" si="67"/>
        <v>0</v>
      </c>
      <c r="BB106" s="41">
        <f t="shared" si="68"/>
        <v>0</v>
      </c>
      <c r="BC106" s="12">
        <f>IFERROR(VLOOKUP(Input!B106,Medio!$A$3:$D$1552,4,0),0)</f>
        <v>0</v>
      </c>
      <c r="BD106">
        <f t="shared" si="84"/>
        <v>0</v>
      </c>
      <c r="BE106">
        <f>IFERROR(VLOOKUP(L106,'Tipo de Descuento'!$B$3:$C$8,2,0),0)</f>
        <v>0</v>
      </c>
      <c r="BF106">
        <f t="shared" si="69"/>
        <v>0</v>
      </c>
      <c r="BG106">
        <f>IFERROR(VLOOKUP(N106,'Tipo de Descuento'!$B$3:$C$8,2,0),0)</f>
        <v>0</v>
      </c>
      <c r="BH106">
        <f t="shared" si="70"/>
        <v>0</v>
      </c>
      <c r="BI106">
        <f>IFERROR(VLOOKUP(P106,'Tipo de Descuento'!$B$3:$C$8,2,0),0)</f>
        <v>0</v>
      </c>
      <c r="BJ106">
        <f t="shared" si="71"/>
        <v>0</v>
      </c>
      <c r="BK106">
        <f>IFERROR(VLOOKUP(R106,'Tipo de Descuento'!$B$3:$C$8,2,0),0)</f>
        <v>0</v>
      </c>
      <c r="BL106">
        <f t="shared" si="72"/>
        <v>0</v>
      </c>
      <c r="BM106">
        <f>IFERROR(VLOOKUP(T106,'Tipo de Descuento'!$B$3:$C$8,2,0),0)</f>
        <v>0</v>
      </c>
      <c r="BN106">
        <f t="shared" si="73"/>
        <v>0</v>
      </c>
      <c r="BO106">
        <f t="shared" si="74"/>
        <v>0</v>
      </c>
      <c r="BP106">
        <f t="shared" si="75"/>
        <v>0</v>
      </c>
      <c r="BQ106">
        <f t="shared" si="76"/>
        <v>0</v>
      </c>
      <c r="BS106" s="70">
        <f t="shared" si="85"/>
        <v>0</v>
      </c>
      <c r="BT106" s="71">
        <f t="shared" si="77"/>
        <v>0</v>
      </c>
      <c r="BU106" s="71">
        <f t="shared" si="78"/>
        <v>0</v>
      </c>
      <c r="BV106" s="71">
        <f t="shared" si="79"/>
        <v>0</v>
      </c>
      <c r="BW106" s="71">
        <f t="shared" si="80"/>
        <v>0</v>
      </c>
      <c r="BX106" s="71">
        <f t="shared" si="81"/>
        <v>0</v>
      </c>
      <c r="BY106" s="72">
        <f t="shared" si="82"/>
        <v>0</v>
      </c>
      <c r="CA106" s="73">
        <f t="shared" si="83"/>
        <v>0</v>
      </c>
      <c r="CB106" s="74"/>
      <c r="CD106" s="13">
        <f t="shared" si="86"/>
        <v>0</v>
      </c>
      <c r="CE106" s="89">
        <f t="shared" si="87"/>
        <v>0</v>
      </c>
      <c r="CF106">
        <v>0</v>
      </c>
    </row>
    <row r="107" spans="2:84" ht="15.75" customHeight="1">
      <c r="B107" s="26"/>
      <c r="C107" s="13"/>
      <c r="D107" s="95"/>
      <c r="E107" s="84"/>
      <c r="F107" s="59"/>
      <c r="G107" s="113" cm="1">
        <f t="array" ref="G107">INDEX(Programas!$F$3:$F$2000,MATCH(1,(Programas!$C$3:$C$2000=D107)*(Programas!$D$3:$D$2000=Auxiliares!$B88),0))</f>
        <v>0</v>
      </c>
      <c r="H107" s="114"/>
      <c r="I107" s="113" cm="1">
        <f t="array" ref="I107">INDEX(Programas!$E$3:$E$2000,MATCH(1,(Programas!$C$3:$C$2000=D107)*(Programas!$D$3:$D$2000=Auxiliares!$B88),0))</f>
        <v>0</v>
      </c>
      <c r="J107" s="114"/>
      <c r="K107" s="1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35"/>
      <c r="BA107" s="57">
        <f t="shared" si="67"/>
        <v>0</v>
      </c>
      <c r="BB107" s="41">
        <f t="shared" si="68"/>
        <v>0</v>
      </c>
      <c r="BC107" s="12">
        <f>IFERROR(VLOOKUP(Input!B107,Medio!$A$3:$D$1552,4,0),0)</f>
        <v>0</v>
      </c>
      <c r="BD107">
        <f t="shared" si="84"/>
        <v>0</v>
      </c>
      <c r="BE107">
        <f>IFERROR(VLOOKUP(L107,'Tipo de Descuento'!$B$3:$C$8,2,0),0)</f>
        <v>0</v>
      </c>
      <c r="BF107">
        <f t="shared" si="69"/>
        <v>0</v>
      </c>
      <c r="BG107">
        <f>IFERROR(VLOOKUP(N107,'Tipo de Descuento'!$B$3:$C$8,2,0),0)</f>
        <v>0</v>
      </c>
      <c r="BH107">
        <f t="shared" si="70"/>
        <v>0</v>
      </c>
      <c r="BI107">
        <f>IFERROR(VLOOKUP(P107,'Tipo de Descuento'!$B$3:$C$8,2,0),0)</f>
        <v>0</v>
      </c>
      <c r="BJ107">
        <f t="shared" si="71"/>
        <v>0</v>
      </c>
      <c r="BK107">
        <f>IFERROR(VLOOKUP(R107,'Tipo de Descuento'!$B$3:$C$8,2,0),0)</f>
        <v>0</v>
      </c>
      <c r="BL107">
        <f t="shared" si="72"/>
        <v>0</v>
      </c>
      <c r="BM107">
        <f>IFERROR(VLOOKUP(T107,'Tipo de Descuento'!$B$3:$C$8,2,0),0)</f>
        <v>0</v>
      </c>
      <c r="BN107">
        <f t="shared" si="73"/>
        <v>0</v>
      </c>
      <c r="BO107">
        <f t="shared" si="74"/>
        <v>0</v>
      </c>
      <c r="BP107">
        <f t="shared" si="75"/>
        <v>0</v>
      </c>
      <c r="BQ107">
        <f t="shared" si="76"/>
        <v>0</v>
      </c>
      <c r="BS107" s="70">
        <f t="shared" si="85"/>
        <v>0</v>
      </c>
      <c r="BT107" s="71">
        <f t="shared" si="77"/>
        <v>0</v>
      </c>
      <c r="BU107" s="71">
        <f t="shared" si="78"/>
        <v>0</v>
      </c>
      <c r="BV107" s="71">
        <f t="shared" si="79"/>
        <v>0</v>
      </c>
      <c r="BW107" s="71">
        <f t="shared" si="80"/>
        <v>0</v>
      </c>
      <c r="BX107" s="71">
        <f t="shared" si="81"/>
        <v>0</v>
      </c>
      <c r="BY107" s="72">
        <f t="shared" si="82"/>
        <v>0</v>
      </c>
      <c r="CA107" s="73">
        <f t="shared" si="83"/>
        <v>0</v>
      </c>
      <c r="CB107" s="74"/>
      <c r="CD107" s="13">
        <f t="shared" si="86"/>
        <v>0</v>
      </c>
      <c r="CE107" s="89">
        <f t="shared" si="87"/>
        <v>0</v>
      </c>
      <c r="CF107">
        <v>0</v>
      </c>
    </row>
    <row r="108" spans="2:84" ht="15.75" customHeight="1">
      <c r="B108" s="26"/>
      <c r="C108" s="13"/>
      <c r="D108" s="95"/>
      <c r="E108" s="84"/>
      <c r="F108" s="59"/>
      <c r="G108" s="113" cm="1">
        <f t="array" ref="G108">INDEX(Programas!$F$3:$F$2000,MATCH(1,(Programas!$C$3:$C$2000=D108)*(Programas!$D$3:$D$2000=Auxiliares!$B89),0))</f>
        <v>0</v>
      </c>
      <c r="H108" s="114"/>
      <c r="I108" s="113" cm="1">
        <f t="array" ref="I108">INDEX(Programas!$E$3:$E$2000,MATCH(1,(Programas!$C$3:$C$2000=D108)*(Programas!$D$3:$D$2000=Auxiliares!$B89),0))</f>
        <v>0</v>
      </c>
      <c r="J108" s="114"/>
      <c r="K108" s="1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35"/>
      <c r="BA108" s="57">
        <f t="shared" si="67"/>
        <v>0</v>
      </c>
      <c r="BB108" s="41">
        <f t="shared" si="68"/>
        <v>0</v>
      </c>
      <c r="BC108" s="12">
        <f>IFERROR(VLOOKUP(Input!B108,Medio!$A$3:$D$1552,4,0),0)</f>
        <v>0</v>
      </c>
      <c r="BD108">
        <f t="shared" si="84"/>
        <v>0</v>
      </c>
      <c r="BE108">
        <f>IFERROR(VLOOKUP(L108,'Tipo de Descuento'!$B$3:$C$8,2,0),0)</f>
        <v>0</v>
      </c>
      <c r="BF108">
        <f t="shared" si="69"/>
        <v>0</v>
      </c>
      <c r="BG108">
        <f>IFERROR(VLOOKUP(N108,'Tipo de Descuento'!$B$3:$C$8,2,0),0)</f>
        <v>0</v>
      </c>
      <c r="BH108">
        <f t="shared" si="70"/>
        <v>0</v>
      </c>
      <c r="BI108">
        <f>IFERROR(VLOOKUP(P108,'Tipo de Descuento'!$B$3:$C$8,2,0),0)</f>
        <v>0</v>
      </c>
      <c r="BJ108">
        <f t="shared" si="71"/>
        <v>0</v>
      </c>
      <c r="BK108">
        <f>IFERROR(VLOOKUP(R108,'Tipo de Descuento'!$B$3:$C$8,2,0),0)</f>
        <v>0</v>
      </c>
      <c r="BL108">
        <f t="shared" si="72"/>
        <v>0</v>
      </c>
      <c r="BM108">
        <f>IFERROR(VLOOKUP(T108,'Tipo de Descuento'!$B$3:$C$8,2,0),0)</f>
        <v>0</v>
      </c>
      <c r="BN108">
        <f t="shared" si="73"/>
        <v>0</v>
      </c>
      <c r="BO108">
        <f t="shared" si="74"/>
        <v>0</v>
      </c>
      <c r="BP108">
        <f t="shared" si="75"/>
        <v>0</v>
      </c>
      <c r="BQ108">
        <f t="shared" si="76"/>
        <v>0</v>
      </c>
      <c r="BS108" s="70">
        <f t="shared" si="85"/>
        <v>0</v>
      </c>
      <c r="BT108" s="71">
        <f t="shared" si="77"/>
        <v>0</v>
      </c>
      <c r="BU108" s="71">
        <f t="shared" si="78"/>
        <v>0</v>
      </c>
      <c r="BV108" s="71">
        <f t="shared" si="79"/>
        <v>0</v>
      </c>
      <c r="BW108" s="71">
        <f t="shared" si="80"/>
        <v>0</v>
      </c>
      <c r="BX108" s="71">
        <f t="shared" si="81"/>
        <v>0</v>
      </c>
      <c r="BY108" s="72">
        <f t="shared" si="82"/>
        <v>0</v>
      </c>
      <c r="CA108" s="73">
        <f t="shared" si="83"/>
        <v>0</v>
      </c>
      <c r="CB108" s="74"/>
      <c r="CD108" s="13">
        <f t="shared" si="86"/>
        <v>0</v>
      </c>
      <c r="CE108" s="89">
        <f t="shared" si="87"/>
        <v>0</v>
      </c>
      <c r="CF108">
        <v>0</v>
      </c>
    </row>
    <row r="109" spans="2:84" ht="15.75" customHeight="1">
      <c r="B109" s="26"/>
      <c r="C109" s="13"/>
      <c r="D109" s="95"/>
      <c r="E109" s="84"/>
      <c r="F109" s="59"/>
      <c r="G109" s="113" cm="1">
        <f t="array" ref="G109">INDEX(Programas!$F$3:$F$2000,MATCH(1,(Programas!$C$3:$C$2000=D109)*(Programas!$D$3:$D$2000=Auxiliares!$B90),0))</f>
        <v>0</v>
      </c>
      <c r="H109" s="114"/>
      <c r="I109" s="113" cm="1">
        <f t="array" ref="I109">INDEX(Programas!$E$3:$E$2000,MATCH(1,(Programas!$C$3:$C$2000=D109)*(Programas!$D$3:$D$2000=Auxiliares!$B90),0))</f>
        <v>0</v>
      </c>
      <c r="J109" s="114"/>
      <c r="K109" s="1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35"/>
      <c r="BA109" s="57">
        <f t="shared" si="67"/>
        <v>0</v>
      </c>
      <c r="BB109" s="41">
        <f t="shared" si="68"/>
        <v>0</v>
      </c>
      <c r="BC109" s="12">
        <f>IFERROR(VLOOKUP(Input!B109,Medio!$A$3:$D$1552,4,0),0)</f>
        <v>0</v>
      </c>
      <c r="BD109">
        <f t="shared" si="84"/>
        <v>0</v>
      </c>
      <c r="BE109">
        <f>IFERROR(VLOOKUP(L109,'Tipo de Descuento'!$B$3:$C$8,2,0),0)</f>
        <v>0</v>
      </c>
      <c r="BF109">
        <f t="shared" si="69"/>
        <v>0</v>
      </c>
      <c r="BG109">
        <f>IFERROR(VLOOKUP(N109,'Tipo de Descuento'!$B$3:$C$8,2,0),0)</f>
        <v>0</v>
      </c>
      <c r="BH109">
        <f t="shared" si="70"/>
        <v>0</v>
      </c>
      <c r="BI109">
        <f>IFERROR(VLOOKUP(P109,'Tipo de Descuento'!$B$3:$C$8,2,0),0)</f>
        <v>0</v>
      </c>
      <c r="BJ109">
        <f t="shared" si="71"/>
        <v>0</v>
      </c>
      <c r="BK109">
        <f>IFERROR(VLOOKUP(R109,'Tipo de Descuento'!$B$3:$C$8,2,0),0)</f>
        <v>0</v>
      </c>
      <c r="BL109">
        <f t="shared" si="72"/>
        <v>0</v>
      </c>
      <c r="BM109">
        <f>IFERROR(VLOOKUP(T109,'Tipo de Descuento'!$B$3:$C$8,2,0),0)</f>
        <v>0</v>
      </c>
      <c r="BN109">
        <f t="shared" si="73"/>
        <v>0</v>
      </c>
      <c r="BO109">
        <f t="shared" si="74"/>
        <v>0</v>
      </c>
      <c r="BP109">
        <f t="shared" si="75"/>
        <v>0</v>
      </c>
      <c r="BQ109">
        <f t="shared" si="76"/>
        <v>0</v>
      </c>
      <c r="BS109" s="70">
        <f t="shared" si="85"/>
        <v>0</v>
      </c>
      <c r="BT109" s="71">
        <f t="shared" si="77"/>
        <v>0</v>
      </c>
      <c r="BU109" s="71">
        <f t="shared" si="78"/>
        <v>0</v>
      </c>
      <c r="BV109" s="71">
        <f t="shared" si="79"/>
        <v>0</v>
      </c>
      <c r="BW109" s="71">
        <f t="shared" si="80"/>
        <v>0</v>
      </c>
      <c r="BX109" s="71">
        <f t="shared" si="81"/>
        <v>0</v>
      </c>
      <c r="BY109" s="72">
        <f t="shared" si="82"/>
        <v>0</v>
      </c>
      <c r="CA109" s="73">
        <f t="shared" si="83"/>
        <v>0</v>
      </c>
      <c r="CB109" s="74"/>
      <c r="CD109" s="13">
        <f t="shared" si="86"/>
        <v>0</v>
      </c>
      <c r="CE109" s="89">
        <f t="shared" si="87"/>
        <v>0</v>
      </c>
      <c r="CF109">
        <v>0</v>
      </c>
    </row>
    <row r="110" spans="2:84" ht="15.75" customHeight="1">
      <c r="B110" s="26"/>
      <c r="C110" s="13"/>
      <c r="D110" s="95"/>
      <c r="E110" s="84"/>
      <c r="F110" s="59"/>
      <c r="G110" s="113" cm="1">
        <f t="array" ref="G110">INDEX(Programas!$F$3:$F$2000,MATCH(1,(Programas!$C$3:$C$2000=D110)*(Programas!$D$3:$D$2000=Auxiliares!$B91),0))</f>
        <v>0</v>
      </c>
      <c r="H110" s="114"/>
      <c r="I110" s="113" cm="1">
        <f t="array" ref="I110">INDEX(Programas!$E$3:$E$2000,MATCH(1,(Programas!$C$3:$C$2000=D110)*(Programas!$D$3:$D$2000=Auxiliares!$B91),0))</f>
        <v>0</v>
      </c>
      <c r="J110" s="114"/>
      <c r="K110" s="1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35"/>
      <c r="BA110" s="57">
        <f t="shared" si="67"/>
        <v>0</v>
      </c>
      <c r="BB110" s="41">
        <f t="shared" si="68"/>
        <v>0</v>
      </c>
      <c r="BC110" s="12">
        <f>IFERROR(VLOOKUP(Input!B110,Medio!$A$3:$D$1552,4,0),0)</f>
        <v>0</v>
      </c>
      <c r="BD110">
        <f t="shared" si="84"/>
        <v>0</v>
      </c>
      <c r="BE110">
        <f>IFERROR(VLOOKUP(L110,'Tipo de Descuento'!$B$3:$C$8,2,0),0)</f>
        <v>0</v>
      </c>
      <c r="BF110">
        <f t="shared" si="69"/>
        <v>0</v>
      </c>
      <c r="BG110">
        <f>IFERROR(VLOOKUP(N110,'Tipo de Descuento'!$B$3:$C$8,2,0),0)</f>
        <v>0</v>
      </c>
      <c r="BH110">
        <f t="shared" si="70"/>
        <v>0</v>
      </c>
      <c r="BI110">
        <f>IFERROR(VLOOKUP(P110,'Tipo de Descuento'!$B$3:$C$8,2,0),0)</f>
        <v>0</v>
      </c>
      <c r="BJ110">
        <f t="shared" si="71"/>
        <v>0</v>
      </c>
      <c r="BK110">
        <f>IFERROR(VLOOKUP(R110,'Tipo de Descuento'!$B$3:$C$8,2,0),0)</f>
        <v>0</v>
      </c>
      <c r="BL110">
        <f t="shared" si="72"/>
        <v>0</v>
      </c>
      <c r="BM110">
        <f>IFERROR(VLOOKUP(T110,'Tipo de Descuento'!$B$3:$C$8,2,0),0)</f>
        <v>0</v>
      </c>
      <c r="BN110">
        <f t="shared" si="73"/>
        <v>0</v>
      </c>
      <c r="BO110">
        <f t="shared" si="74"/>
        <v>0</v>
      </c>
      <c r="BP110">
        <f t="shared" si="75"/>
        <v>0</v>
      </c>
      <c r="BQ110">
        <f t="shared" si="76"/>
        <v>0</v>
      </c>
      <c r="BS110" s="70">
        <f t="shared" si="85"/>
        <v>0</v>
      </c>
      <c r="BT110" s="71">
        <f t="shared" si="77"/>
        <v>0</v>
      </c>
      <c r="BU110" s="71">
        <f t="shared" si="78"/>
        <v>0</v>
      </c>
      <c r="BV110" s="71">
        <f t="shared" si="79"/>
        <v>0</v>
      </c>
      <c r="BW110" s="71">
        <f t="shared" si="80"/>
        <v>0</v>
      </c>
      <c r="BX110" s="71">
        <f t="shared" si="81"/>
        <v>0</v>
      </c>
      <c r="BY110" s="72">
        <f t="shared" si="82"/>
        <v>0</v>
      </c>
      <c r="CA110" s="73">
        <f t="shared" si="83"/>
        <v>0</v>
      </c>
      <c r="CB110" s="74"/>
      <c r="CD110" s="13">
        <f t="shared" si="86"/>
        <v>0</v>
      </c>
      <c r="CE110" s="89">
        <f t="shared" si="87"/>
        <v>0</v>
      </c>
      <c r="CF110">
        <v>0</v>
      </c>
    </row>
    <row r="111" spans="2:84" ht="15.75" customHeight="1">
      <c r="B111" s="26"/>
      <c r="C111" s="13"/>
      <c r="D111" s="95"/>
      <c r="E111" s="84"/>
      <c r="F111" s="59"/>
      <c r="G111" s="113" cm="1">
        <f t="array" ref="G111">INDEX(Programas!$F$3:$F$2000,MATCH(1,(Programas!$C$3:$C$2000=D111)*(Programas!$D$3:$D$2000=Auxiliares!$B92),0))</f>
        <v>0</v>
      </c>
      <c r="H111" s="114"/>
      <c r="I111" s="113" cm="1">
        <f t="array" ref="I111">INDEX(Programas!$E$3:$E$2000,MATCH(1,(Programas!$C$3:$C$2000=D111)*(Programas!$D$3:$D$2000=Auxiliares!$B92),0))</f>
        <v>0</v>
      </c>
      <c r="J111" s="114"/>
      <c r="K111" s="1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35"/>
      <c r="BA111" s="57">
        <f t="shared" si="67"/>
        <v>0</v>
      </c>
      <c r="BB111" s="41">
        <f t="shared" si="68"/>
        <v>0</v>
      </c>
      <c r="BC111" s="12">
        <f>IFERROR(VLOOKUP(Input!B111,Medio!$A$3:$D$1552,4,0),0)</f>
        <v>0</v>
      </c>
      <c r="BD111">
        <f t="shared" si="84"/>
        <v>0</v>
      </c>
      <c r="BE111">
        <f>IFERROR(VLOOKUP(L111,'Tipo de Descuento'!$B$3:$C$8,2,0),0)</f>
        <v>0</v>
      </c>
      <c r="BF111">
        <f t="shared" si="69"/>
        <v>0</v>
      </c>
      <c r="BG111">
        <f>IFERROR(VLOOKUP(N111,'Tipo de Descuento'!$B$3:$C$8,2,0),0)</f>
        <v>0</v>
      </c>
      <c r="BH111">
        <f t="shared" si="70"/>
        <v>0</v>
      </c>
      <c r="BI111">
        <f>IFERROR(VLOOKUP(P111,'Tipo de Descuento'!$B$3:$C$8,2,0),0)</f>
        <v>0</v>
      </c>
      <c r="BJ111">
        <f t="shared" si="71"/>
        <v>0</v>
      </c>
      <c r="BK111">
        <f>IFERROR(VLOOKUP(R111,'Tipo de Descuento'!$B$3:$C$8,2,0),0)</f>
        <v>0</v>
      </c>
      <c r="BL111">
        <f t="shared" si="72"/>
        <v>0</v>
      </c>
      <c r="BM111">
        <f>IFERROR(VLOOKUP(T111,'Tipo de Descuento'!$B$3:$C$8,2,0),0)</f>
        <v>0</v>
      </c>
      <c r="BN111">
        <f t="shared" si="73"/>
        <v>0</v>
      </c>
      <c r="BO111">
        <f t="shared" si="74"/>
        <v>0</v>
      </c>
      <c r="BP111">
        <f t="shared" si="75"/>
        <v>0</v>
      </c>
      <c r="BQ111">
        <f t="shared" si="76"/>
        <v>0</v>
      </c>
      <c r="BS111" s="70">
        <f t="shared" si="85"/>
        <v>0</v>
      </c>
      <c r="BT111" s="71">
        <f t="shared" si="77"/>
        <v>0</v>
      </c>
      <c r="BU111" s="71">
        <f t="shared" si="78"/>
        <v>0</v>
      </c>
      <c r="BV111" s="71">
        <f t="shared" si="79"/>
        <v>0</v>
      </c>
      <c r="BW111" s="71">
        <f t="shared" si="80"/>
        <v>0</v>
      </c>
      <c r="BX111" s="71">
        <f t="shared" si="81"/>
        <v>0</v>
      </c>
      <c r="BY111" s="72">
        <f t="shared" si="82"/>
        <v>0</v>
      </c>
      <c r="CA111" s="73">
        <f t="shared" si="83"/>
        <v>0</v>
      </c>
      <c r="CB111" s="74"/>
      <c r="CD111" s="13">
        <f t="shared" si="86"/>
        <v>0</v>
      </c>
      <c r="CE111" s="89">
        <f t="shared" si="87"/>
        <v>0</v>
      </c>
      <c r="CF111">
        <v>0</v>
      </c>
    </row>
    <row r="112" spans="2:84" ht="15.75" customHeight="1">
      <c r="B112" s="26"/>
      <c r="C112" s="13"/>
      <c r="D112" s="95"/>
      <c r="E112" s="84"/>
      <c r="F112" s="59"/>
      <c r="G112" s="113" cm="1">
        <f t="array" ref="G112">INDEX(Programas!$F$3:$F$2000,MATCH(1,(Programas!$C$3:$C$2000=D112)*(Programas!$D$3:$D$2000=Auxiliares!$B93),0))</f>
        <v>0</v>
      </c>
      <c r="H112" s="114"/>
      <c r="I112" s="113" cm="1">
        <f t="array" ref="I112">INDEX(Programas!$E$3:$E$2000,MATCH(1,(Programas!$C$3:$C$2000=D112)*(Programas!$D$3:$D$2000=Auxiliares!$B93),0))</f>
        <v>0</v>
      </c>
      <c r="J112" s="114"/>
      <c r="K112" s="1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35"/>
      <c r="BA112" s="57">
        <f t="shared" si="67"/>
        <v>0</v>
      </c>
      <c r="BB112" s="41">
        <f t="shared" si="68"/>
        <v>0</v>
      </c>
      <c r="BC112" s="12">
        <f>IFERROR(VLOOKUP(Input!B112,Medio!$A$3:$D$1552,4,0),0)</f>
        <v>0</v>
      </c>
      <c r="BD112">
        <f t="shared" si="84"/>
        <v>0</v>
      </c>
      <c r="BE112">
        <f>IFERROR(VLOOKUP(L112,'Tipo de Descuento'!$B$3:$C$8,2,0),0)</f>
        <v>0</v>
      </c>
      <c r="BF112">
        <f t="shared" si="69"/>
        <v>0</v>
      </c>
      <c r="BG112">
        <f>IFERROR(VLOOKUP(N112,'Tipo de Descuento'!$B$3:$C$8,2,0),0)</f>
        <v>0</v>
      </c>
      <c r="BH112">
        <f t="shared" si="70"/>
        <v>0</v>
      </c>
      <c r="BI112">
        <f>IFERROR(VLOOKUP(P112,'Tipo de Descuento'!$B$3:$C$8,2,0),0)</f>
        <v>0</v>
      </c>
      <c r="BJ112">
        <f t="shared" si="71"/>
        <v>0</v>
      </c>
      <c r="BK112">
        <f>IFERROR(VLOOKUP(R112,'Tipo de Descuento'!$B$3:$C$8,2,0),0)</f>
        <v>0</v>
      </c>
      <c r="BL112">
        <f t="shared" si="72"/>
        <v>0</v>
      </c>
      <c r="BM112">
        <f>IFERROR(VLOOKUP(T112,'Tipo de Descuento'!$B$3:$C$8,2,0),0)</f>
        <v>0</v>
      </c>
      <c r="BN112">
        <f t="shared" si="73"/>
        <v>0</v>
      </c>
      <c r="BO112">
        <f t="shared" si="74"/>
        <v>0</v>
      </c>
      <c r="BP112">
        <f t="shared" si="75"/>
        <v>0</v>
      </c>
      <c r="BQ112">
        <f t="shared" si="76"/>
        <v>0</v>
      </c>
      <c r="BS112" s="70">
        <f t="shared" si="85"/>
        <v>0</v>
      </c>
      <c r="BT112" s="71">
        <f t="shared" si="77"/>
        <v>0</v>
      </c>
      <c r="BU112" s="71">
        <f t="shared" si="78"/>
        <v>0</v>
      </c>
      <c r="BV112" s="71">
        <f t="shared" si="79"/>
        <v>0</v>
      </c>
      <c r="BW112" s="71">
        <f t="shared" si="80"/>
        <v>0</v>
      </c>
      <c r="BX112" s="71">
        <f t="shared" si="81"/>
        <v>0</v>
      </c>
      <c r="BY112" s="72">
        <f t="shared" si="82"/>
        <v>0</v>
      </c>
      <c r="CA112" s="73">
        <f t="shared" si="83"/>
        <v>0</v>
      </c>
      <c r="CB112" s="74"/>
      <c r="CD112" s="13">
        <f t="shared" si="86"/>
        <v>0</v>
      </c>
      <c r="CE112" s="89">
        <f t="shared" si="87"/>
        <v>0</v>
      </c>
      <c r="CF112">
        <v>0</v>
      </c>
    </row>
    <row r="113" spans="2:84" ht="15.75" customHeight="1">
      <c r="B113" s="26"/>
      <c r="C113" s="13"/>
      <c r="D113" s="95"/>
      <c r="E113" s="84"/>
      <c r="F113" s="59"/>
      <c r="G113" s="113" cm="1">
        <f t="array" ref="G113">INDEX(Programas!$F$3:$F$2000,MATCH(1,(Programas!$C$3:$C$2000=D113)*(Programas!$D$3:$D$2000=Auxiliares!$B94),0))</f>
        <v>0</v>
      </c>
      <c r="H113" s="114"/>
      <c r="I113" s="113" cm="1">
        <f t="array" ref="I113">INDEX(Programas!$E$3:$E$2000,MATCH(1,(Programas!$C$3:$C$2000=D113)*(Programas!$D$3:$D$2000=Auxiliares!$B94),0))</f>
        <v>0</v>
      </c>
      <c r="J113" s="114"/>
      <c r="K113" s="1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35"/>
      <c r="BA113" s="57">
        <f t="shared" si="67"/>
        <v>0</v>
      </c>
      <c r="BB113" s="41">
        <f t="shared" si="68"/>
        <v>0</v>
      </c>
      <c r="BC113" s="12">
        <f>IFERROR(VLOOKUP(Input!B113,Medio!$A$3:$D$1552,4,0),0)</f>
        <v>0</v>
      </c>
      <c r="BD113">
        <f t="shared" si="84"/>
        <v>0</v>
      </c>
      <c r="BE113">
        <f>IFERROR(VLOOKUP(L113,'Tipo de Descuento'!$B$3:$C$8,2,0),0)</f>
        <v>0</v>
      </c>
      <c r="BF113">
        <f t="shared" si="69"/>
        <v>0</v>
      </c>
      <c r="BG113">
        <f>IFERROR(VLOOKUP(N113,'Tipo de Descuento'!$B$3:$C$8,2,0),0)</f>
        <v>0</v>
      </c>
      <c r="BH113">
        <f t="shared" si="70"/>
        <v>0</v>
      </c>
      <c r="BI113">
        <f>IFERROR(VLOOKUP(P113,'Tipo de Descuento'!$B$3:$C$8,2,0),0)</f>
        <v>0</v>
      </c>
      <c r="BJ113">
        <f t="shared" si="71"/>
        <v>0</v>
      </c>
      <c r="BK113">
        <f>IFERROR(VLOOKUP(R113,'Tipo de Descuento'!$B$3:$C$8,2,0),0)</f>
        <v>0</v>
      </c>
      <c r="BL113">
        <f t="shared" si="72"/>
        <v>0</v>
      </c>
      <c r="BM113">
        <f>IFERROR(VLOOKUP(T113,'Tipo de Descuento'!$B$3:$C$8,2,0),0)</f>
        <v>0</v>
      </c>
      <c r="BN113">
        <f t="shared" si="73"/>
        <v>0</v>
      </c>
      <c r="BO113">
        <f t="shared" si="74"/>
        <v>0</v>
      </c>
      <c r="BP113">
        <f t="shared" si="75"/>
        <v>0</v>
      </c>
      <c r="BQ113">
        <f t="shared" si="76"/>
        <v>0</v>
      </c>
      <c r="BS113" s="70">
        <f t="shared" si="85"/>
        <v>0</v>
      </c>
      <c r="BT113" s="71">
        <f t="shared" si="77"/>
        <v>0</v>
      </c>
      <c r="BU113" s="71">
        <f t="shared" si="78"/>
        <v>0</v>
      </c>
      <c r="BV113" s="71">
        <f t="shared" si="79"/>
        <v>0</v>
      </c>
      <c r="BW113" s="71">
        <f t="shared" si="80"/>
        <v>0</v>
      </c>
      <c r="BX113" s="71">
        <f t="shared" si="81"/>
        <v>0</v>
      </c>
      <c r="BY113" s="72">
        <f t="shared" si="82"/>
        <v>0</v>
      </c>
      <c r="CA113" s="73">
        <f t="shared" si="83"/>
        <v>0</v>
      </c>
      <c r="CB113" s="74"/>
      <c r="CD113" s="13">
        <f t="shared" si="86"/>
        <v>0</v>
      </c>
      <c r="CE113" s="89">
        <f t="shared" si="87"/>
        <v>0</v>
      </c>
      <c r="CF113">
        <v>0</v>
      </c>
    </row>
    <row r="114" spans="2:84" ht="15.75" customHeight="1">
      <c r="B114" s="26"/>
      <c r="C114" s="13"/>
      <c r="D114" s="95"/>
      <c r="E114" s="84"/>
      <c r="F114" s="59"/>
      <c r="G114" s="113" cm="1">
        <f t="array" ref="G114">INDEX(Programas!$F$3:$F$2000,MATCH(1,(Programas!$C$3:$C$2000=D114)*(Programas!$D$3:$D$2000=Auxiliares!$B95),0))</f>
        <v>0</v>
      </c>
      <c r="H114" s="114"/>
      <c r="I114" s="113" cm="1">
        <f t="array" ref="I114">INDEX(Programas!$E$3:$E$2000,MATCH(1,(Programas!$C$3:$C$2000=D114)*(Programas!$D$3:$D$2000=Auxiliares!$B95),0))</f>
        <v>0</v>
      </c>
      <c r="J114" s="114"/>
      <c r="K114" s="1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35"/>
      <c r="BA114" s="57">
        <f t="shared" si="67"/>
        <v>0</v>
      </c>
      <c r="BB114" s="41">
        <f t="shared" si="68"/>
        <v>0</v>
      </c>
      <c r="BC114" s="12">
        <f>IFERROR(VLOOKUP(Input!B114,Medio!$A$3:$D$1552,4,0),0)</f>
        <v>0</v>
      </c>
      <c r="BD114">
        <f t="shared" si="84"/>
        <v>0</v>
      </c>
      <c r="BE114">
        <f>IFERROR(VLOOKUP(L114,'Tipo de Descuento'!$B$3:$C$8,2,0),0)</f>
        <v>0</v>
      </c>
      <c r="BF114">
        <f t="shared" si="69"/>
        <v>0</v>
      </c>
      <c r="BG114">
        <f>IFERROR(VLOOKUP(N114,'Tipo de Descuento'!$B$3:$C$8,2,0),0)</f>
        <v>0</v>
      </c>
      <c r="BH114">
        <f t="shared" si="70"/>
        <v>0</v>
      </c>
      <c r="BI114">
        <f>IFERROR(VLOOKUP(P114,'Tipo de Descuento'!$B$3:$C$8,2,0),0)</f>
        <v>0</v>
      </c>
      <c r="BJ114">
        <f t="shared" si="71"/>
        <v>0</v>
      </c>
      <c r="BK114">
        <f>IFERROR(VLOOKUP(R114,'Tipo de Descuento'!$B$3:$C$8,2,0),0)</f>
        <v>0</v>
      </c>
      <c r="BL114">
        <f t="shared" si="72"/>
        <v>0</v>
      </c>
      <c r="BM114">
        <f>IFERROR(VLOOKUP(T114,'Tipo de Descuento'!$B$3:$C$8,2,0),0)</f>
        <v>0</v>
      </c>
      <c r="BN114">
        <f t="shared" si="73"/>
        <v>0</v>
      </c>
      <c r="BO114">
        <f t="shared" si="74"/>
        <v>0</v>
      </c>
      <c r="BP114">
        <f t="shared" si="75"/>
        <v>0</v>
      </c>
      <c r="BQ114">
        <f t="shared" si="76"/>
        <v>0</v>
      </c>
      <c r="BS114" s="70">
        <f t="shared" si="85"/>
        <v>0</v>
      </c>
      <c r="BT114" s="71">
        <f t="shared" si="77"/>
        <v>0</v>
      </c>
      <c r="BU114" s="71">
        <f t="shared" si="78"/>
        <v>0</v>
      </c>
      <c r="BV114" s="71">
        <f t="shared" si="79"/>
        <v>0</v>
      </c>
      <c r="BW114" s="71">
        <f t="shared" si="80"/>
        <v>0</v>
      </c>
      <c r="BX114" s="71">
        <f t="shared" si="81"/>
        <v>0</v>
      </c>
      <c r="BY114" s="72">
        <f t="shared" si="82"/>
        <v>0</v>
      </c>
      <c r="CA114" s="73">
        <f t="shared" si="83"/>
        <v>0</v>
      </c>
      <c r="CB114" s="74"/>
      <c r="CD114" s="13">
        <f t="shared" si="86"/>
        <v>0</v>
      </c>
      <c r="CE114" s="89">
        <f t="shared" si="87"/>
        <v>0</v>
      </c>
      <c r="CF114">
        <v>0</v>
      </c>
    </row>
    <row r="115" spans="2:84" ht="15.75" customHeight="1">
      <c r="B115" s="26"/>
      <c r="C115" s="13"/>
      <c r="D115" s="95"/>
      <c r="E115" s="84"/>
      <c r="F115" s="59"/>
      <c r="G115" s="113" cm="1">
        <f t="array" ref="G115">INDEX(Programas!$F$3:$F$2000,MATCH(1,(Programas!$C$3:$C$2000=D115)*(Programas!$D$3:$D$2000=Auxiliares!$B96),0))</f>
        <v>0</v>
      </c>
      <c r="H115" s="114"/>
      <c r="I115" s="113" cm="1">
        <f t="array" ref="I115">INDEX(Programas!$E$3:$E$2000,MATCH(1,(Programas!$C$3:$C$2000=D115)*(Programas!$D$3:$D$2000=Auxiliares!$B96),0))</f>
        <v>0</v>
      </c>
      <c r="J115" s="114"/>
      <c r="K115" s="1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35"/>
      <c r="BA115" s="57">
        <f t="shared" si="67"/>
        <v>0</v>
      </c>
      <c r="BB115" s="41">
        <f t="shared" si="68"/>
        <v>0</v>
      </c>
      <c r="BC115" s="12">
        <f>IFERROR(VLOOKUP(Input!B115,Medio!$A$3:$D$1552,4,0),0)</f>
        <v>0</v>
      </c>
      <c r="BD115">
        <f t="shared" si="84"/>
        <v>0</v>
      </c>
      <c r="BE115">
        <f>IFERROR(VLOOKUP(L115,'Tipo de Descuento'!$B$3:$C$8,2,0),0)</f>
        <v>0</v>
      </c>
      <c r="BF115">
        <f t="shared" si="69"/>
        <v>0</v>
      </c>
      <c r="BG115">
        <f>IFERROR(VLOOKUP(N115,'Tipo de Descuento'!$B$3:$C$8,2,0),0)</f>
        <v>0</v>
      </c>
      <c r="BH115">
        <f t="shared" si="70"/>
        <v>0</v>
      </c>
      <c r="BI115">
        <f>IFERROR(VLOOKUP(P115,'Tipo de Descuento'!$B$3:$C$8,2,0),0)</f>
        <v>0</v>
      </c>
      <c r="BJ115">
        <f t="shared" si="71"/>
        <v>0</v>
      </c>
      <c r="BK115">
        <f>IFERROR(VLOOKUP(R115,'Tipo de Descuento'!$B$3:$C$8,2,0),0)</f>
        <v>0</v>
      </c>
      <c r="BL115">
        <f t="shared" si="72"/>
        <v>0</v>
      </c>
      <c r="BM115">
        <f>IFERROR(VLOOKUP(T115,'Tipo de Descuento'!$B$3:$C$8,2,0),0)</f>
        <v>0</v>
      </c>
      <c r="BN115">
        <f t="shared" si="73"/>
        <v>0</v>
      </c>
      <c r="BO115">
        <f t="shared" si="74"/>
        <v>0</v>
      </c>
      <c r="BP115">
        <f t="shared" si="75"/>
        <v>0</v>
      </c>
      <c r="BQ115">
        <f t="shared" si="76"/>
        <v>0</v>
      </c>
      <c r="BS115" s="70">
        <f t="shared" si="85"/>
        <v>0</v>
      </c>
      <c r="BT115" s="71">
        <f t="shared" si="77"/>
        <v>0</v>
      </c>
      <c r="BU115" s="71">
        <f t="shared" si="78"/>
        <v>0</v>
      </c>
      <c r="BV115" s="71">
        <f t="shared" si="79"/>
        <v>0</v>
      </c>
      <c r="BW115" s="71">
        <f t="shared" si="80"/>
        <v>0</v>
      </c>
      <c r="BX115" s="71">
        <f t="shared" si="81"/>
        <v>0</v>
      </c>
      <c r="BY115" s="72">
        <f t="shared" si="82"/>
        <v>0</v>
      </c>
      <c r="CA115" s="73">
        <f t="shared" si="83"/>
        <v>0</v>
      </c>
      <c r="CB115" s="74"/>
      <c r="CD115" s="13">
        <f t="shared" si="86"/>
        <v>0</v>
      </c>
      <c r="CE115" s="89">
        <f t="shared" si="87"/>
        <v>0</v>
      </c>
      <c r="CF115">
        <v>0</v>
      </c>
    </row>
    <row r="116" spans="2:84" ht="15.75" customHeight="1">
      <c r="B116" s="26"/>
      <c r="C116" s="13"/>
      <c r="D116" s="95"/>
      <c r="E116" s="84"/>
      <c r="F116" s="59"/>
      <c r="G116" s="113" cm="1">
        <f t="array" ref="G116">INDEX(Programas!$F$3:$F$2000,MATCH(1,(Programas!$C$3:$C$2000=D116)*(Programas!$D$3:$D$2000=Auxiliares!$B97),0))</f>
        <v>0</v>
      </c>
      <c r="H116" s="114"/>
      <c r="I116" s="113" cm="1">
        <f t="array" ref="I116">INDEX(Programas!$E$3:$E$2000,MATCH(1,(Programas!$C$3:$C$2000=D116)*(Programas!$D$3:$D$2000=Auxiliares!$B97),0))</f>
        <v>0</v>
      </c>
      <c r="J116" s="114"/>
      <c r="K116" s="1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35"/>
      <c r="BA116" s="57">
        <f t="shared" si="67"/>
        <v>0</v>
      </c>
      <c r="BB116" s="41">
        <f t="shared" si="68"/>
        <v>0</v>
      </c>
      <c r="BC116" s="12">
        <f>IFERROR(VLOOKUP(Input!B116,Medio!$A$3:$D$1552,4,0),0)</f>
        <v>0</v>
      </c>
      <c r="BD116">
        <f t="shared" si="84"/>
        <v>0</v>
      </c>
      <c r="BE116">
        <f>IFERROR(VLOOKUP(L116,'Tipo de Descuento'!$B$3:$C$8,2,0),0)</f>
        <v>0</v>
      </c>
      <c r="BF116">
        <f t="shared" si="69"/>
        <v>0</v>
      </c>
      <c r="BG116">
        <f>IFERROR(VLOOKUP(N116,'Tipo de Descuento'!$B$3:$C$8,2,0),0)</f>
        <v>0</v>
      </c>
      <c r="BH116">
        <f t="shared" si="70"/>
        <v>0</v>
      </c>
      <c r="BI116">
        <f>IFERROR(VLOOKUP(P116,'Tipo de Descuento'!$B$3:$C$8,2,0),0)</f>
        <v>0</v>
      </c>
      <c r="BJ116">
        <f t="shared" si="71"/>
        <v>0</v>
      </c>
      <c r="BK116">
        <f>IFERROR(VLOOKUP(R116,'Tipo de Descuento'!$B$3:$C$8,2,0),0)</f>
        <v>0</v>
      </c>
      <c r="BL116">
        <f t="shared" si="72"/>
        <v>0</v>
      </c>
      <c r="BM116">
        <f>IFERROR(VLOOKUP(T116,'Tipo de Descuento'!$B$3:$C$8,2,0),0)</f>
        <v>0</v>
      </c>
      <c r="BN116">
        <f t="shared" si="73"/>
        <v>0</v>
      </c>
      <c r="BO116">
        <f t="shared" si="74"/>
        <v>0</v>
      </c>
      <c r="BP116">
        <f t="shared" si="75"/>
        <v>0</v>
      </c>
      <c r="BQ116">
        <f t="shared" si="76"/>
        <v>0</v>
      </c>
      <c r="BS116" s="70">
        <f t="shared" si="85"/>
        <v>0</v>
      </c>
      <c r="BT116" s="71">
        <f t="shared" si="77"/>
        <v>0</v>
      </c>
      <c r="BU116" s="71">
        <f t="shared" si="78"/>
        <v>0</v>
      </c>
      <c r="BV116" s="71">
        <f t="shared" si="79"/>
        <v>0</v>
      </c>
      <c r="BW116" s="71">
        <f t="shared" si="80"/>
        <v>0</v>
      </c>
      <c r="BX116" s="71">
        <f t="shared" si="81"/>
        <v>0</v>
      </c>
      <c r="BY116" s="72">
        <f t="shared" si="82"/>
        <v>0</v>
      </c>
      <c r="CA116" s="73">
        <f t="shared" si="83"/>
        <v>0</v>
      </c>
      <c r="CB116" s="74"/>
      <c r="CD116" s="13">
        <f t="shared" si="86"/>
        <v>0</v>
      </c>
      <c r="CE116" s="89">
        <f t="shared" si="87"/>
        <v>0</v>
      </c>
      <c r="CF116">
        <v>0</v>
      </c>
    </row>
    <row r="117" spans="2:84" ht="15.75" customHeight="1">
      <c r="B117" s="26"/>
      <c r="C117" s="13"/>
      <c r="D117" s="95"/>
      <c r="E117" s="84"/>
      <c r="F117" s="59"/>
      <c r="G117" s="113" cm="1">
        <f t="array" ref="G117">INDEX(Programas!$F$3:$F$2000,MATCH(1,(Programas!$C$3:$C$2000=D117)*(Programas!$D$3:$D$2000=Auxiliares!$B98),0))</f>
        <v>0</v>
      </c>
      <c r="H117" s="114"/>
      <c r="I117" s="113" cm="1">
        <f t="array" ref="I117">INDEX(Programas!$E$3:$E$2000,MATCH(1,(Programas!$C$3:$C$2000=D117)*(Programas!$D$3:$D$2000=Auxiliares!$B98),0))</f>
        <v>0</v>
      </c>
      <c r="J117" s="114"/>
      <c r="K117" s="1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35"/>
      <c r="BA117" s="57">
        <f t="shared" si="67"/>
        <v>0</v>
      </c>
      <c r="BB117" s="41">
        <f t="shared" si="68"/>
        <v>0</v>
      </c>
      <c r="BC117" s="12">
        <f>IFERROR(VLOOKUP(Input!B117,Medio!$A$3:$D$1552,4,0),0)</f>
        <v>0</v>
      </c>
      <c r="BD117">
        <f t="shared" ref="BD117:BD150" si="88">+BA117*G117*F117</f>
        <v>0</v>
      </c>
      <c r="BE117">
        <f>IFERROR(VLOOKUP(L117,'Tipo de Descuento'!$B$3:$C$8,2,0),0)</f>
        <v>0</v>
      </c>
      <c r="BF117">
        <f t="shared" si="69"/>
        <v>0</v>
      </c>
      <c r="BG117">
        <f>IFERROR(VLOOKUP(N117,'Tipo de Descuento'!$B$3:$C$8,2,0),0)</f>
        <v>0</v>
      </c>
      <c r="BH117">
        <f t="shared" si="70"/>
        <v>0</v>
      </c>
      <c r="BI117">
        <f>IFERROR(VLOOKUP(P117,'Tipo de Descuento'!$B$3:$C$8,2,0),0)</f>
        <v>0</v>
      </c>
      <c r="BJ117">
        <f t="shared" si="71"/>
        <v>0</v>
      </c>
      <c r="BK117">
        <f>IFERROR(VLOOKUP(R117,'Tipo de Descuento'!$B$3:$C$8,2,0),0)</f>
        <v>0</v>
      </c>
      <c r="BL117">
        <f t="shared" si="72"/>
        <v>0</v>
      </c>
      <c r="BM117">
        <f>IFERROR(VLOOKUP(T117,'Tipo de Descuento'!$B$3:$C$8,2,0),0)</f>
        <v>0</v>
      </c>
      <c r="BN117">
        <f t="shared" si="73"/>
        <v>0</v>
      </c>
      <c r="BO117">
        <f t="shared" si="74"/>
        <v>0</v>
      </c>
      <c r="BP117">
        <f t="shared" si="75"/>
        <v>0</v>
      </c>
      <c r="BQ117">
        <f t="shared" si="76"/>
        <v>0</v>
      </c>
      <c r="BS117" s="70">
        <f t="shared" ref="BS117:BS150" si="89">+BA117*F117*I117</f>
        <v>0</v>
      </c>
      <c r="BT117" s="71">
        <f t="shared" si="77"/>
        <v>0</v>
      </c>
      <c r="BU117" s="71">
        <f t="shared" si="78"/>
        <v>0</v>
      </c>
      <c r="BV117" s="71">
        <f t="shared" si="79"/>
        <v>0</v>
      </c>
      <c r="BW117" s="71">
        <f t="shared" si="80"/>
        <v>0</v>
      </c>
      <c r="BX117" s="71">
        <f t="shared" si="81"/>
        <v>0</v>
      </c>
      <c r="BY117" s="72">
        <f t="shared" si="82"/>
        <v>0</v>
      </c>
      <c r="CA117" s="73">
        <f t="shared" si="83"/>
        <v>0</v>
      </c>
      <c r="CB117" s="74"/>
      <c r="CD117" s="13">
        <f t="shared" ref="CD117:CD150" si="90">+B117</f>
        <v>0</v>
      </c>
      <c r="CE117" s="89">
        <f t="shared" si="87"/>
        <v>0</v>
      </c>
      <c r="CF117">
        <v>0</v>
      </c>
    </row>
    <row r="118" spans="2:84" ht="15.75" customHeight="1">
      <c r="B118" s="26"/>
      <c r="C118" s="13"/>
      <c r="D118" s="95"/>
      <c r="E118" s="84"/>
      <c r="F118" s="59"/>
      <c r="G118" s="113" cm="1">
        <f t="array" ref="G118">INDEX(Programas!$F$3:$F$2000,MATCH(1,(Programas!$C$3:$C$2000=D118)*(Programas!$D$3:$D$2000=Auxiliares!$B99),0))</f>
        <v>0</v>
      </c>
      <c r="H118" s="114"/>
      <c r="I118" s="113" cm="1">
        <f t="array" ref="I118">INDEX(Programas!$E$3:$E$2000,MATCH(1,(Programas!$C$3:$C$2000=D118)*(Programas!$D$3:$D$2000=Auxiliares!$B99),0))</f>
        <v>0</v>
      </c>
      <c r="J118" s="114"/>
      <c r="K118" s="1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35"/>
      <c r="BA118" s="57">
        <f t="shared" si="67"/>
        <v>0</v>
      </c>
      <c r="BB118" s="41">
        <f t="shared" si="68"/>
        <v>0</v>
      </c>
      <c r="BC118" s="12">
        <f>IFERROR(VLOOKUP(Input!B118,Medio!$A$3:$D$1552,4,0),0)</f>
        <v>0</v>
      </c>
      <c r="BD118">
        <f t="shared" si="88"/>
        <v>0</v>
      </c>
      <c r="BE118">
        <f>IFERROR(VLOOKUP(L118,'Tipo de Descuento'!$B$3:$C$8,2,0),0)</f>
        <v>0</v>
      </c>
      <c r="BF118">
        <f t="shared" si="69"/>
        <v>0</v>
      </c>
      <c r="BG118">
        <f>IFERROR(VLOOKUP(N118,'Tipo de Descuento'!$B$3:$C$8,2,0),0)</f>
        <v>0</v>
      </c>
      <c r="BH118">
        <f t="shared" si="70"/>
        <v>0</v>
      </c>
      <c r="BI118">
        <f>IFERROR(VLOOKUP(P118,'Tipo de Descuento'!$B$3:$C$8,2,0),0)</f>
        <v>0</v>
      </c>
      <c r="BJ118">
        <f t="shared" si="71"/>
        <v>0</v>
      </c>
      <c r="BK118">
        <f>IFERROR(VLOOKUP(R118,'Tipo de Descuento'!$B$3:$C$8,2,0),0)</f>
        <v>0</v>
      </c>
      <c r="BL118">
        <f t="shared" si="72"/>
        <v>0</v>
      </c>
      <c r="BM118">
        <f>IFERROR(VLOOKUP(T118,'Tipo de Descuento'!$B$3:$C$8,2,0),0)</f>
        <v>0</v>
      </c>
      <c r="BN118">
        <f t="shared" si="73"/>
        <v>0</v>
      </c>
      <c r="BO118">
        <f t="shared" si="74"/>
        <v>0</v>
      </c>
      <c r="BP118">
        <f t="shared" si="75"/>
        <v>0</v>
      </c>
      <c r="BQ118">
        <f t="shared" si="76"/>
        <v>0</v>
      </c>
      <c r="BS118" s="70">
        <f t="shared" si="89"/>
        <v>0</v>
      </c>
      <c r="BT118" s="71">
        <f t="shared" si="77"/>
        <v>0</v>
      </c>
      <c r="BU118" s="71">
        <f t="shared" si="78"/>
        <v>0</v>
      </c>
      <c r="BV118" s="71">
        <f t="shared" si="79"/>
        <v>0</v>
      </c>
      <c r="BW118" s="71">
        <f t="shared" si="80"/>
        <v>0</v>
      </c>
      <c r="BX118" s="71">
        <f t="shared" si="81"/>
        <v>0</v>
      </c>
      <c r="BY118" s="72">
        <f t="shared" si="82"/>
        <v>0</v>
      </c>
      <c r="CA118" s="73">
        <f t="shared" si="83"/>
        <v>0</v>
      </c>
      <c r="CB118" s="74"/>
      <c r="CD118" s="13">
        <f t="shared" si="90"/>
        <v>0</v>
      </c>
      <c r="CE118" s="89">
        <f t="shared" si="87"/>
        <v>0</v>
      </c>
      <c r="CF118">
        <v>0</v>
      </c>
    </row>
    <row r="119" spans="2:84" ht="15.75" customHeight="1">
      <c r="B119" s="26"/>
      <c r="C119" s="13"/>
      <c r="D119" s="95"/>
      <c r="E119" s="84"/>
      <c r="F119" s="59"/>
      <c r="G119" s="113" cm="1">
        <f t="array" ref="G119">INDEX(Programas!$F$3:$F$2000,MATCH(1,(Programas!$C$3:$C$2000=D119)*(Programas!$D$3:$D$2000=Auxiliares!$B100),0))</f>
        <v>0</v>
      </c>
      <c r="H119" s="114"/>
      <c r="I119" s="113" cm="1">
        <f t="array" ref="I119">INDEX(Programas!$E$3:$E$2000,MATCH(1,(Programas!$C$3:$C$2000=D119)*(Programas!$D$3:$D$2000=Auxiliares!$B100),0))</f>
        <v>0</v>
      </c>
      <c r="J119" s="114"/>
      <c r="K119" s="1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35"/>
      <c r="BA119" s="57">
        <f t="shared" si="67"/>
        <v>0</v>
      </c>
      <c r="BB119" s="41">
        <f t="shared" si="68"/>
        <v>0</v>
      </c>
      <c r="BC119" s="12">
        <f>IFERROR(VLOOKUP(Input!B119,Medio!$A$3:$D$1552,4,0),0)</f>
        <v>0</v>
      </c>
      <c r="BD119">
        <f t="shared" si="88"/>
        <v>0</v>
      </c>
      <c r="BE119">
        <f>IFERROR(VLOOKUP(L119,'Tipo de Descuento'!$B$3:$C$8,2,0),0)</f>
        <v>0</v>
      </c>
      <c r="BF119">
        <f t="shared" si="69"/>
        <v>0</v>
      </c>
      <c r="BG119">
        <f>IFERROR(VLOOKUP(N119,'Tipo de Descuento'!$B$3:$C$8,2,0),0)</f>
        <v>0</v>
      </c>
      <c r="BH119">
        <f t="shared" si="70"/>
        <v>0</v>
      </c>
      <c r="BI119">
        <f>IFERROR(VLOOKUP(P119,'Tipo de Descuento'!$B$3:$C$8,2,0),0)</f>
        <v>0</v>
      </c>
      <c r="BJ119">
        <f t="shared" si="71"/>
        <v>0</v>
      </c>
      <c r="BK119">
        <f>IFERROR(VLOOKUP(R119,'Tipo de Descuento'!$B$3:$C$8,2,0),0)</f>
        <v>0</v>
      </c>
      <c r="BL119">
        <f t="shared" si="72"/>
        <v>0</v>
      </c>
      <c r="BM119">
        <f>IFERROR(VLOOKUP(T119,'Tipo de Descuento'!$B$3:$C$8,2,0),0)</f>
        <v>0</v>
      </c>
      <c r="BN119">
        <f t="shared" si="73"/>
        <v>0</v>
      </c>
      <c r="BO119">
        <f t="shared" si="74"/>
        <v>0</v>
      </c>
      <c r="BP119">
        <f t="shared" si="75"/>
        <v>0</v>
      </c>
      <c r="BQ119">
        <f t="shared" si="76"/>
        <v>0</v>
      </c>
      <c r="BS119" s="70">
        <f t="shared" si="89"/>
        <v>0</v>
      </c>
      <c r="BT119" s="71">
        <f t="shared" si="77"/>
        <v>0</v>
      </c>
      <c r="BU119" s="71">
        <f t="shared" si="78"/>
        <v>0</v>
      </c>
      <c r="BV119" s="71">
        <f t="shared" si="79"/>
        <v>0</v>
      </c>
      <c r="BW119" s="71">
        <f t="shared" si="80"/>
        <v>0</v>
      </c>
      <c r="BX119" s="71">
        <f t="shared" si="81"/>
        <v>0</v>
      </c>
      <c r="BY119" s="72">
        <f t="shared" si="82"/>
        <v>0</v>
      </c>
      <c r="CA119" s="73">
        <f t="shared" si="83"/>
        <v>0</v>
      </c>
      <c r="CB119" s="74"/>
      <c r="CD119" s="13">
        <f t="shared" si="90"/>
        <v>0</v>
      </c>
      <c r="CE119" s="89">
        <f t="shared" si="87"/>
        <v>0</v>
      </c>
      <c r="CF119">
        <v>0</v>
      </c>
    </row>
    <row r="120" spans="2:84" ht="15.75" customHeight="1">
      <c r="B120" s="26"/>
      <c r="C120" s="13"/>
      <c r="D120" s="95"/>
      <c r="E120" s="84"/>
      <c r="F120" s="59"/>
      <c r="G120" s="113" cm="1">
        <f t="array" ref="G120">INDEX(Programas!$F$3:$F$2000,MATCH(1,(Programas!$C$3:$C$2000=D120)*(Programas!$D$3:$D$2000=Auxiliares!$B101),0))</f>
        <v>0</v>
      </c>
      <c r="H120" s="114"/>
      <c r="I120" s="113" cm="1">
        <f t="array" ref="I120">INDEX(Programas!$E$3:$E$2000,MATCH(1,(Programas!$C$3:$C$2000=D120)*(Programas!$D$3:$D$2000=Auxiliares!$B101),0))</f>
        <v>0</v>
      </c>
      <c r="J120" s="114"/>
      <c r="K120" s="1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35"/>
      <c r="BA120" s="57">
        <f t="shared" si="67"/>
        <v>0</v>
      </c>
      <c r="BB120" s="41">
        <f t="shared" si="68"/>
        <v>0</v>
      </c>
      <c r="BC120" s="12">
        <f>IFERROR(VLOOKUP(Input!B120,Medio!$A$3:$D$1552,4,0),0)</f>
        <v>0</v>
      </c>
      <c r="BD120">
        <f t="shared" si="88"/>
        <v>0</v>
      </c>
      <c r="BE120">
        <f>IFERROR(VLOOKUP(L120,'Tipo de Descuento'!$B$3:$C$8,2,0),0)</f>
        <v>0</v>
      </c>
      <c r="BF120">
        <f t="shared" si="69"/>
        <v>0</v>
      </c>
      <c r="BG120">
        <f>IFERROR(VLOOKUP(N120,'Tipo de Descuento'!$B$3:$C$8,2,0),0)</f>
        <v>0</v>
      </c>
      <c r="BH120">
        <f t="shared" si="70"/>
        <v>0</v>
      </c>
      <c r="BI120">
        <f>IFERROR(VLOOKUP(P120,'Tipo de Descuento'!$B$3:$C$8,2,0),0)</f>
        <v>0</v>
      </c>
      <c r="BJ120">
        <f t="shared" si="71"/>
        <v>0</v>
      </c>
      <c r="BK120">
        <f>IFERROR(VLOOKUP(R120,'Tipo de Descuento'!$B$3:$C$8,2,0),0)</f>
        <v>0</v>
      </c>
      <c r="BL120">
        <f t="shared" si="72"/>
        <v>0</v>
      </c>
      <c r="BM120">
        <f>IFERROR(VLOOKUP(T120,'Tipo de Descuento'!$B$3:$C$8,2,0),0)</f>
        <v>0</v>
      </c>
      <c r="BN120">
        <f t="shared" si="73"/>
        <v>0</v>
      </c>
      <c r="BO120">
        <f t="shared" si="74"/>
        <v>0</v>
      </c>
      <c r="BP120">
        <f t="shared" si="75"/>
        <v>0</v>
      </c>
      <c r="BQ120">
        <f t="shared" si="76"/>
        <v>0</v>
      </c>
      <c r="BS120" s="70">
        <f t="shared" si="89"/>
        <v>0</v>
      </c>
      <c r="BT120" s="71">
        <f t="shared" si="77"/>
        <v>0</v>
      </c>
      <c r="BU120" s="71">
        <f t="shared" si="78"/>
        <v>0</v>
      </c>
      <c r="BV120" s="71">
        <f t="shared" si="79"/>
        <v>0</v>
      </c>
      <c r="BW120" s="71">
        <f t="shared" si="80"/>
        <v>0</v>
      </c>
      <c r="BX120" s="71">
        <f t="shared" si="81"/>
        <v>0</v>
      </c>
      <c r="BY120" s="72">
        <f t="shared" si="82"/>
        <v>0</v>
      </c>
      <c r="CA120" s="73">
        <f t="shared" si="83"/>
        <v>0</v>
      </c>
      <c r="CB120" s="74"/>
      <c r="CD120" s="13">
        <f t="shared" si="90"/>
        <v>0</v>
      </c>
      <c r="CE120" s="89">
        <f t="shared" si="87"/>
        <v>0</v>
      </c>
      <c r="CF120">
        <v>0</v>
      </c>
    </row>
    <row r="121" spans="2:84" ht="15.75" customHeight="1">
      <c r="B121" s="26"/>
      <c r="C121" s="13"/>
      <c r="D121" s="95"/>
      <c r="E121" s="84"/>
      <c r="F121" s="59"/>
      <c r="G121" s="113" cm="1">
        <f t="array" ref="G121">INDEX(Programas!$F$3:$F$2000,MATCH(1,(Programas!$C$3:$C$2000=D121)*(Programas!$D$3:$D$2000=Auxiliares!$B102),0))</f>
        <v>0</v>
      </c>
      <c r="H121" s="114"/>
      <c r="I121" s="113" cm="1">
        <f t="array" ref="I121">INDEX(Programas!$E$3:$E$2000,MATCH(1,(Programas!$C$3:$C$2000=D121)*(Programas!$D$3:$D$2000=Auxiliares!$B102),0))</f>
        <v>0</v>
      </c>
      <c r="J121" s="114"/>
      <c r="K121" s="1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35"/>
      <c r="BA121" s="57">
        <f t="shared" si="67"/>
        <v>0</v>
      </c>
      <c r="BB121" s="41">
        <f t="shared" si="68"/>
        <v>0</v>
      </c>
      <c r="BC121" s="12">
        <f>IFERROR(VLOOKUP(Input!B121,Medio!$A$3:$D$1552,4,0),0)</f>
        <v>0</v>
      </c>
      <c r="BD121">
        <f t="shared" si="88"/>
        <v>0</v>
      </c>
      <c r="BE121">
        <f>IFERROR(VLOOKUP(L121,'Tipo de Descuento'!$B$3:$C$8,2,0),0)</f>
        <v>0</v>
      </c>
      <c r="BF121">
        <f t="shared" si="69"/>
        <v>0</v>
      </c>
      <c r="BG121">
        <f>IFERROR(VLOOKUP(N121,'Tipo de Descuento'!$B$3:$C$8,2,0),0)</f>
        <v>0</v>
      </c>
      <c r="BH121">
        <f t="shared" si="70"/>
        <v>0</v>
      </c>
      <c r="BI121">
        <f>IFERROR(VLOOKUP(P121,'Tipo de Descuento'!$B$3:$C$8,2,0),0)</f>
        <v>0</v>
      </c>
      <c r="BJ121">
        <f t="shared" si="71"/>
        <v>0</v>
      </c>
      <c r="BK121">
        <f>IFERROR(VLOOKUP(R121,'Tipo de Descuento'!$B$3:$C$8,2,0),0)</f>
        <v>0</v>
      </c>
      <c r="BL121">
        <f t="shared" si="72"/>
        <v>0</v>
      </c>
      <c r="BM121">
        <f>IFERROR(VLOOKUP(T121,'Tipo de Descuento'!$B$3:$C$8,2,0),0)</f>
        <v>0</v>
      </c>
      <c r="BN121">
        <f t="shared" si="73"/>
        <v>0</v>
      </c>
      <c r="BO121">
        <f t="shared" si="74"/>
        <v>0</v>
      </c>
      <c r="BP121">
        <f t="shared" si="75"/>
        <v>0</v>
      </c>
      <c r="BQ121">
        <f t="shared" si="76"/>
        <v>0</v>
      </c>
      <c r="BS121" s="70">
        <f t="shared" si="89"/>
        <v>0</v>
      </c>
      <c r="BT121" s="71">
        <f t="shared" si="77"/>
        <v>0</v>
      </c>
      <c r="BU121" s="71">
        <f t="shared" si="78"/>
        <v>0</v>
      </c>
      <c r="BV121" s="71">
        <f t="shared" si="79"/>
        <v>0</v>
      </c>
      <c r="BW121" s="71">
        <f t="shared" si="80"/>
        <v>0</v>
      </c>
      <c r="BX121" s="71">
        <f t="shared" si="81"/>
        <v>0</v>
      </c>
      <c r="BY121" s="72">
        <f t="shared" si="82"/>
        <v>0</v>
      </c>
      <c r="CA121" s="73">
        <f t="shared" si="83"/>
        <v>0</v>
      </c>
      <c r="CB121" s="74"/>
      <c r="CD121" s="13">
        <f t="shared" si="90"/>
        <v>0</v>
      </c>
      <c r="CE121" s="89">
        <f t="shared" si="87"/>
        <v>0</v>
      </c>
      <c r="CF121">
        <v>0</v>
      </c>
    </row>
    <row r="122" spans="2:84" ht="15.75" customHeight="1">
      <c r="B122" s="26"/>
      <c r="C122" s="13"/>
      <c r="D122" s="95"/>
      <c r="E122" s="84"/>
      <c r="F122" s="59"/>
      <c r="G122" s="113" cm="1">
        <f t="array" ref="G122">INDEX(Programas!$F$3:$F$2000,MATCH(1,(Programas!$C$3:$C$2000=D122)*(Programas!$D$3:$D$2000=Auxiliares!$B103),0))</f>
        <v>0</v>
      </c>
      <c r="H122" s="114"/>
      <c r="I122" s="113" cm="1">
        <f t="array" ref="I122">INDEX(Programas!$E$3:$E$2000,MATCH(1,(Programas!$C$3:$C$2000=D122)*(Programas!$D$3:$D$2000=Auxiliares!$B103),0))</f>
        <v>0</v>
      </c>
      <c r="J122" s="114"/>
      <c r="K122" s="1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35"/>
      <c r="BA122" s="57">
        <f t="shared" si="67"/>
        <v>0</v>
      </c>
      <c r="BB122" s="41">
        <f t="shared" si="68"/>
        <v>0</v>
      </c>
      <c r="BC122" s="12">
        <f>IFERROR(VLOOKUP(Input!B122,Medio!$A$3:$D$1552,4,0),0)</f>
        <v>0</v>
      </c>
      <c r="BD122">
        <f t="shared" si="88"/>
        <v>0</v>
      </c>
      <c r="BE122">
        <f>IFERROR(VLOOKUP(L122,'Tipo de Descuento'!$B$3:$C$8,2,0),0)</f>
        <v>0</v>
      </c>
      <c r="BF122">
        <f t="shared" si="69"/>
        <v>0</v>
      </c>
      <c r="BG122">
        <f>IFERROR(VLOOKUP(N122,'Tipo de Descuento'!$B$3:$C$8,2,0),0)</f>
        <v>0</v>
      </c>
      <c r="BH122">
        <f t="shared" si="70"/>
        <v>0</v>
      </c>
      <c r="BI122">
        <f>IFERROR(VLOOKUP(P122,'Tipo de Descuento'!$B$3:$C$8,2,0),0)</f>
        <v>0</v>
      </c>
      <c r="BJ122">
        <f t="shared" si="71"/>
        <v>0</v>
      </c>
      <c r="BK122">
        <f>IFERROR(VLOOKUP(R122,'Tipo de Descuento'!$B$3:$C$8,2,0),0)</f>
        <v>0</v>
      </c>
      <c r="BL122">
        <f t="shared" si="72"/>
        <v>0</v>
      </c>
      <c r="BM122">
        <f>IFERROR(VLOOKUP(T122,'Tipo de Descuento'!$B$3:$C$8,2,0),0)</f>
        <v>0</v>
      </c>
      <c r="BN122">
        <f t="shared" si="73"/>
        <v>0</v>
      </c>
      <c r="BO122">
        <f t="shared" si="74"/>
        <v>0</v>
      </c>
      <c r="BP122">
        <f t="shared" si="75"/>
        <v>0</v>
      </c>
      <c r="BQ122">
        <f t="shared" si="76"/>
        <v>0</v>
      </c>
      <c r="BS122" s="70">
        <f t="shared" si="89"/>
        <v>0</v>
      </c>
      <c r="BT122" s="71">
        <f t="shared" si="77"/>
        <v>0</v>
      </c>
      <c r="BU122" s="71">
        <f t="shared" si="78"/>
        <v>0</v>
      </c>
      <c r="BV122" s="71">
        <f t="shared" si="79"/>
        <v>0</v>
      </c>
      <c r="BW122" s="71">
        <f t="shared" si="80"/>
        <v>0</v>
      </c>
      <c r="BX122" s="71">
        <f t="shared" si="81"/>
        <v>0</v>
      </c>
      <c r="BY122" s="72">
        <f t="shared" si="82"/>
        <v>0</v>
      </c>
      <c r="CA122" s="73">
        <f t="shared" si="83"/>
        <v>0</v>
      </c>
      <c r="CB122" s="74"/>
      <c r="CD122" s="13">
        <f t="shared" si="90"/>
        <v>0</v>
      </c>
      <c r="CE122" s="89">
        <f t="shared" si="87"/>
        <v>0</v>
      </c>
      <c r="CF122">
        <v>0</v>
      </c>
    </row>
    <row r="123" spans="2:84" ht="15.75" customHeight="1">
      <c r="B123" s="26"/>
      <c r="C123" s="13"/>
      <c r="D123" s="95"/>
      <c r="E123" s="84"/>
      <c r="F123" s="59"/>
      <c r="G123" s="113" cm="1">
        <f t="array" ref="G123">INDEX(Programas!$F$3:$F$2000,MATCH(1,(Programas!$C$3:$C$2000=D123)*(Programas!$D$3:$D$2000=Auxiliares!$B104),0))</f>
        <v>0</v>
      </c>
      <c r="H123" s="114"/>
      <c r="I123" s="113" cm="1">
        <f t="array" ref="I123">INDEX(Programas!$E$3:$E$2000,MATCH(1,(Programas!$C$3:$C$2000=D123)*(Programas!$D$3:$D$2000=Auxiliares!$B104),0))</f>
        <v>0</v>
      </c>
      <c r="J123" s="114"/>
      <c r="K123" s="1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35"/>
      <c r="BA123" s="57">
        <f t="shared" si="67"/>
        <v>0</v>
      </c>
      <c r="BB123" s="41">
        <f t="shared" si="68"/>
        <v>0</v>
      </c>
      <c r="BC123" s="12">
        <f>IFERROR(VLOOKUP(Input!B123,Medio!$A$3:$D$1552,4,0),0)</f>
        <v>0</v>
      </c>
      <c r="BD123">
        <f t="shared" si="88"/>
        <v>0</v>
      </c>
      <c r="BE123">
        <f>IFERROR(VLOOKUP(L123,'Tipo de Descuento'!$B$3:$C$8,2,0),0)</f>
        <v>0</v>
      </c>
      <c r="BF123">
        <f t="shared" si="69"/>
        <v>0</v>
      </c>
      <c r="BG123">
        <f>IFERROR(VLOOKUP(N123,'Tipo de Descuento'!$B$3:$C$8,2,0),0)</f>
        <v>0</v>
      </c>
      <c r="BH123">
        <f t="shared" si="70"/>
        <v>0</v>
      </c>
      <c r="BI123">
        <f>IFERROR(VLOOKUP(P123,'Tipo de Descuento'!$B$3:$C$8,2,0),0)</f>
        <v>0</v>
      </c>
      <c r="BJ123">
        <f t="shared" si="71"/>
        <v>0</v>
      </c>
      <c r="BK123">
        <f>IFERROR(VLOOKUP(R123,'Tipo de Descuento'!$B$3:$C$8,2,0),0)</f>
        <v>0</v>
      </c>
      <c r="BL123">
        <f t="shared" si="72"/>
        <v>0</v>
      </c>
      <c r="BM123">
        <f>IFERROR(VLOOKUP(T123,'Tipo de Descuento'!$B$3:$C$8,2,0),0)</f>
        <v>0</v>
      </c>
      <c r="BN123">
        <f t="shared" si="73"/>
        <v>0</v>
      </c>
      <c r="BO123">
        <f t="shared" si="74"/>
        <v>0</v>
      </c>
      <c r="BP123">
        <f t="shared" si="75"/>
        <v>0</v>
      </c>
      <c r="BQ123">
        <f t="shared" si="76"/>
        <v>0</v>
      </c>
      <c r="BS123" s="70">
        <f t="shared" si="89"/>
        <v>0</v>
      </c>
      <c r="BT123" s="71">
        <f t="shared" si="77"/>
        <v>0</v>
      </c>
      <c r="BU123" s="71">
        <f t="shared" si="78"/>
        <v>0</v>
      </c>
      <c r="BV123" s="71">
        <f t="shared" si="79"/>
        <v>0</v>
      </c>
      <c r="BW123" s="71">
        <f t="shared" si="80"/>
        <v>0</v>
      </c>
      <c r="BX123" s="71">
        <f t="shared" si="81"/>
        <v>0</v>
      </c>
      <c r="BY123" s="72">
        <f t="shared" si="82"/>
        <v>0</v>
      </c>
      <c r="CA123" s="73">
        <f t="shared" si="83"/>
        <v>0</v>
      </c>
      <c r="CB123" s="74"/>
      <c r="CD123" s="13">
        <f t="shared" si="90"/>
        <v>0</v>
      </c>
      <c r="CE123" s="89">
        <f t="shared" si="87"/>
        <v>0</v>
      </c>
      <c r="CF123">
        <v>0</v>
      </c>
    </row>
    <row r="124" spans="2:84" ht="15.75" customHeight="1">
      <c r="B124" s="26"/>
      <c r="C124" s="13"/>
      <c r="D124" s="95"/>
      <c r="E124" s="84"/>
      <c r="F124" s="59"/>
      <c r="G124" s="113" cm="1">
        <f t="array" ref="G124">INDEX(Programas!$F$3:$F$2000,MATCH(1,(Programas!$C$3:$C$2000=D124)*(Programas!$D$3:$D$2000=Auxiliares!$B105),0))</f>
        <v>0</v>
      </c>
      <c r="H124" s="114"/>
      <c r="I124" s="113" cm="1">
        <f t="array" ref="I124">INDEX(Programas!$E$3:$E$2000,MATCH(1,(Programas!$C$3:$C$2000=D124)*(Programas!$D$3:$D$2000=Auxiliares!$B105),0))</f>
        <v>0</v>
      </c>
      <c r="J124" s="114"/>
      <c r="K124" s="1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35"/>
      <c r="BA124" s="57">
        <f t="shared" si="67"/>
        <v>0</v>
      </c>
      <c r="BB124" s="41">
        <f t="shared" si="68"/>
        <v>0</v>
      </c>
      <c r="BC124" s="12">
        <f>IFERROR(VLOOKUP(Input!B124,Medio!$A$3:$D$1552,4,0),0)</f>
        <v>0</v>
      </c>
      <c r="BD124">
        <f t="shared" si="88"/>
        <v>0</v>
      </c>
      <c r="BE124">
        <f>IFERROR(VLOOKUP(L124,'Tipo de Descuento'!$B$3:$C$8,2,0),0)</f>
        <v>0</v>
      </c>
      <c r="BF124">
        <f t="shared" si="69"/>
        <v>0</v>
      </c>
      <c r="BG124">
        <f>IFERROR(VLOOKUP(N124,'Tipo de Descuento'!$B$3:$C$8,2,0),0)</f>
        <v>0</v>
      </c>
      <c r="BH124">
        <f t="shared" si="70"/>
        <v>0</v>
      </c>
      <c r="BI124">
        <f>IFERROR(VLOOKUP(P124,'Tipo de Descuento'!$B$3:$C$8,2,0),0)</f>
        <v>0</v>
      </c>
      <c r="BJ124">
        <f t="shared" si="71"/>
        <v>0</v>
      </c>
      <c r="BK124">
        <f>IFERROR(VLOOKUP(R124,'Tipo de Descuento'!$B$3:$C$8,2,0),0)</f>
        <v>0</v>
      </c>
      <c r="BL124">
        <f t="shared" si="72"/>
        <v>0</v>
      </c>
      <c r="BM124">
        <f>IFERROR(VLOOKUP(T124,'Tipo de Descuento'!$B$3:$C$8,2,0),0)</f>
        <v>0</v>
      </c>
      <c r="BN124">
        <f t="shared" si="73"/>
        <v>0</v>
      </c>
      <c r="BO124">
        <f t="shared" si="74"/>
        <v>0</v>
      </c>
      <c r="BP124">
        <f t="shared" si="75"/>
        <v>0</v>
      </c>
      <c r="BQ124">
        <f t="shared" si="76"/>
        <v>0</v>
      </c>
      <c r="BS124" s="70">
        <f t="shared" si="89"/>
        <v>0</v>
      </c>
      <c r="BT124" s="71">
        <f t="shared" si="77"/>
        <v>0</v>
      </c>
      <c r="BU124" s="71">
        <f t="shared" si="78"/>
        <v>0</v>
      </c>
      <c r="BV124" s="71">
        <f t="shared" si="79"/>
        <v>0</v>
      </c>
      <c r="BW124" s="71">
        <f t="shared" si="80"/>
        <v>0</v>
      </c>
      <c r="BX124" s="71">
        <f t="shared" si="81"/>
        <v>0</v>
      </c>
      <c r="BY124" s="72">
        <f t="shared" si="82"/>
        <v>0</v>
      </c>
      <c r="CA124" s="73">
        <f t="shared" si="83"/>
        <v>0</v>
      </c>
      <c r="CB124" s="74"/>
      <c r="CD124" s="13">
        <f t="shared" si="90"/>
        <v>0</v>
      </c>
      <c r="CE124" s="89">
        <f t="shared" si="87"/>
        <v>0</v>
      </c>
      <c r="CF124">
        <v>0</v>
      </c>
    </row>
    <row r="125" spans="2:84" ht="15.75" customHeight="1">
      <c r="B125" s="26"/>
      <c r="C125" s="13"/>
      <c r="D125" s="95"/>
      <c r="E125" s="84"/>
      <c r="F125" s="59"/>
      <c r="G125" s="113" cm="1">
        <f t="array" ref="G125">INDEX(Programas!$F$3:$F$2000,MATCH(1,(Programas!$C$3:$C$2000=D125)*(Programas!$D$3:$D$2000=Auxiliares!$B106),0))</f>
        <v>0</v>
      </c>
      <c r="H125" s="114"/>
      <c r="I125" s="113" cm="1">
        <f t="array" ref="I125">INDEX(Programas!$E$3:$E$2000,MATCH(1,(Programas!$C$3:$C$2000=D125)*(Programas!$D$3:$D$2000=Auxiliares!$B106),0))</f>
        <v>0</v>
      </c>
      <c r="J125" s="114"/>
      <c r="K125" s="1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35"/>
      <c r="BA125" s="57">
        <f t="shared" si="67"/>
        <v>0</v>
      </c>
      <c r="BB125" s="41">
        <f t="shared" si="68"/>
        <v>0</v>
      </c>
      <c r="BC125" s="12">
        <f>IFERROR(VLOOKUP(Input!B125,Medio!$A$3:$D$1552,4,0),0)</f>
        <v>0</v>
      </c>
      <c r="BD125">
        <f t="shared" si="88"/>
        <v>0</v>
      </c>
      <c r="BE125">
        <f>IFERROR(VLOOKUP(L125,'Tipo de Descuento'!$B$3:$C$8,2,0),0)</f>
        <v>0</v>
      </c>
      <c r="BF125">
        <f t="shared" si="69"/>
        <v>0</v>
      </c>
      <c r="BG125">
        <f>IFERROR(VLOOKUP(N125,'Tipo de Descuento'!$B$3:$C$8,2,0),0)</f>
        <v>0</v>
      </c>
      <c r="BH125">
        <f t="shared" si="70"/>
        <v>0</v>
      </c>
      <c r="BI125">
        <f>IFERROR(VLOOKUP(P125,'Tipo de Descuento'!$B$3:$C$8,2,0),0)</f>
        <v>0</v>
      </c>
      <c r="BJ125">
        <f t="shared" si="71"/>
        <v>0</v>
      </c>
      <c r="BK125">
        <f>IFERROR(VLOOKUP(R125,'Tipo de Descuento'!$B$3:$C$8,2,0),0)</f>
        <v>0</v>
      </c>
      <c r="BL125">
        <f t="shared" si="72"/>
        <v>0</v>
      </c>
      <c r="BM125">
        <f>IFERROR(VLOOKUP(T125,'Tipo de Descuento'!$B$3:$C$8,2,0),0)</f>
        <v>0</v>
      </c>
      <c r="BN125">
        <f t="shared" si="73"/>
        <v>0</v>
      </c>
      <c r="BO125">
        <f t="shared" si="74"/>
        <v>0</v>
      </c>
      <c r="BP125">
        <f t="shared" si="75"/>
        <v>0</v>
      </c>
      <c r="BQ125">
        <f t="shared" si="76"/>
        <v>0</v>
      </c>
      <c r="BS125" s="70">
        <f t="shared" si="89"/>
        <v>0</v>
      </c>
      <c r="BT125" s="71">
        <f t="shared" si="77"/>
        <v>0</v>
      </c>
      <c r="BU125" s="71">
        <f t="shared" si="78"/>
        <v>0</v>
      </c>
      <c r="BV125" s="71">
        <f t="shared" si="79"/>
        <v>0</v>
      </c>
      <c r="BW125" s="71">
        <f t="shared" si="80"/>
        <v>0</v>
      </c>
      <c r="BX125" s="71">
        <f t="shared" si="81"/>
        <v>0</v>
      </c>
      <c r="BY125" s="72">
        <f t="shared" si="82"/>
        <v>0</v>
      </c>
      <c r="CA125" s="73">
        <f t="shared" si="83"/>
        <v>0</v>
      </c>
      <c r="CB125" s="74"/>
      <c r="CD125" s="13">
        <f t="shared" si="90"/>
        <v>0</v>
      </c>
      <c r="CE125" s="89">
        <f t="shared" si="87"/>
        <v>0</v>
      </c>
      <c r="CF125">
        <v>0</v>
      </c>
    </row>
    <row r="126" spans="2:84" ht="15.75" customHeight="1">
      <c r="B126" s="26"/>
      <c r="C126" s="13"/>
      <c r="D126" s="95"/>
      <c r="E126" s="84"/>
      <c r="F126" s="59"/>
      <c r="G126" s="113" cm="1">
        <f t="array" ref="G126">INDEX(Programas!$F$3:$F$2000,MATCH(1,(Programas!$C$3:$C$2000=D126)*(Programas!$D$3:$D$2000=Auxiliares!$B107),0))</f>
        <v>0</v>
      </c>
      <c r="H126" s="114"/>
      <c r="I126" s="113" cm="1">
        <f t="array" ref="I126">INDEX(Programas!$E$3:$E$2000,MATCH(1,(Programas!$C$3:$C$2000=D126)*(Programas!$D$3:$D$2000=Auxiliares!$B107),0))</f>
        <v>0</v>
      </c>
      <c r="J126" s="114"/>
      <c r="K126" s="1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35"/>
      <c r="BA126" s="57">
        <f t="shared" si="67"/>
        <v>0</v>
      </c>
      <c r="BB126" s="41">
        <f t="shared" si="68"/>
        <v>0</v>
      </c>
      <c r="BC126" s="12">
        <f>IFERROR(VLOOKUP(Input!B126,Medio!$A$3:$D$1552,4,0),0)</f>
        <v>0</v>
      </c>
      <c r="BD126">
        <f t="shared" si="88"/>
        <v>0</v>
      </c>
      <c r="BE126">
        <f>IFERROR(VLOOKUP(L126,'Tipo de Descuento'!$B$3:$C$8,2,0),0)</f>
        <v>0</v>
      </c>
      <c r="BF126">
        <f t="shared" si="69"/>
        <v>0</v>
      </c>
      <c r="BG126">
        <f>IFERROR(VLOOKUP(N126,'Tipo de Descuento'!$B$3:$C$8,2,0),0)</f>
        <v>0</v>
      </c>
      <c r="BH126">
        <f t="shared" si="70"/>
        <v>0</v>
      </c>
      <c r="BI126">
        <f>IFERROR(VLOOKUP(P126,'Tipo de Descuento'!$B$3:$C$8,2,0),0)</f>
        <v>0</v>
      </c>
      <c r="BJ126">
        <f t="shared" si="71"/>
        <v>0</v>
      </c>
      <c r="BK126">
        <f>IFERROR(VLOOKUP(R126,'Tipo de Descuento'!$B$3:$C$8,2,0),0)</f>
        <v>0</v>
      </c>
      <c r="BL126">
        <f t="shared" si="72"/>
        <v>0</v>
      </c>
      <c r="BM126">
        <f>IFERROR(VLOOKUP(T126,'Tipo de Descuento'!$B$3:$C$8,2,0),0)</f>
        <v>0</v>
      </c>
      <c r="BN126">
        <f t="shared" si="73"/>
        <v>0</v>
      </c>
      <c r="BO126">
        <f t="shared" si="74"/>
        <v>0</v>
      </c>
      <c r="BP126">
        <f t="shared" si="75"/>
        <v>0</v>
      </c>
      <c r="BQ126">
        <f t="shared" si="76"/>
        <v>0</v>
      </c>
      <c r="BS126" s="70">
        <f t="shared" si="89"/>
        <v>0</v>
      </c>
      <c r="BT126" s="71">
        <f t="shared" si="77"/>
        <v>0</v>
      </c>
      <c r="BU126" s="71">
        <f t="shared" si="78"/>
        <v>0</v>
      </c>
      <c r="BV126" s="71">
        <f t="shared" si="79"/>
        <v>0</v>
      </c>
      <c r="BW126" s="71">
        <f t="shared" si="80"/>
        <v>0</v>
      </c>
      <c r="BX126" s="71">
        <f t="shared" si="81"/>
        <v>0</v>
      </c>
      <c r="BY126" s="72">
        <f t="shared" si="82"/>
        <v>0</v>
      </c>
      <c r="CA126" s="73">
        <f t="shared" si="83"/>
        <v>0</v>
      </c>
      <c r="CB126" s="74"/>
      <c r="CD126" s="13">
        <f t="shared" si="90"/>
        <v>0</v>
      </c>
      <c r="CE126" s="89">
        <f t="shared" si="87"/>
        <v>0</v>
      </c>
      <c r="CF126">
        <v>0</v>
      </c>
    </row>
    <row r="127" spans="2:84" ht="15.75" customHeight="1">
      <c r="B127" s="26"/>
      <c r="C127" s="13"/>
      <c r="D127" s="95"/>
      <c r="E127" s="84"/>
      <c r="F127" s="59"/>
      <c r="G127" s="113" cm="1">
        <f t="array" ref="G127">INDEX(Programas!$F$3:$F$2000,MATCH(1,(Programas!$C$3:$C$2000=D127)*(Programas!$D$3:$D$2000=Auxiliares!$B108),0))</f>
        <v>0</v>
      </c>
      <c r="H127" s="114"/>
      <c r="I127" s="113" cm="1">
        <f t="array" ref="I127">INDEX(Programas!$E$3:$E$2000,MATCH(1,(Programas!$C$3:$C$2000=D127)*(Programas!$D$3:$D$2000=Auxiliares!$B108),0))</f>
        <v>0</v>
      </c>
      <c r="J127" s="114"/>
      <c r="K127" s="1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35"/>
      <c r="BA127" s="57">
        <f t="shared" si="67"/>
        <v>0</v>
      </c>
      <c r="BB127" s="41">
        <f t="shared" si="68"/>
        <v>0</v>
      </c>
      <c r="BC127" s="12">
        <f>IFERROR(VLOOKUP(Input!B127,Medio!$A$3:$D$1552,4,0),0)</f>
        <v>0</v>
      </c>
      <c r="BD127">
        <f t="shared" si="88"/>
        <v>0</v>
      </c>
      <c r="BE127">
        <f>IFERROR(VLOOKUP(L127,'Tipo de Descuento'!$B$3:$C$8,2,0),0)</f>
        <v>0</v>
      </c>
      <c r="BF127">
        <f t="shared" si="69"/>
        <v>0</v>
      </c>
      <c r="BG127">
        <f>IFERROR(VLOOKUP(N127,'Tipo de Descuento'!$B$3:$C$8,2,0),0)</f>
        <v>0</v>
      </c>
      <c r="BH127">
        <f t="shared" si="70"/>
        <v>0</v>
      </c>
      <c r="BI127">
        <f>IFERROR(VLOOKUP(P127,'Tipo de Descuento'!$B$3:$C$8,2,0),0)</f>
        <v>0</v>
      </c>
      <c r="BJ127">
        <f t="shared" si="71"/>
        <v>0</v>
      </c>
      <c r="BK127">
        <f>IFERROR(VLOOKUP(R127,'Tipo de Descuento'!$B$3:$C$8,2,0),0)</f>
        <v>0</v>
      </c>
      <c r="BL127">
        <f t="shared" si="72"/>
        <v>0</v>
      </c>
      <c r="BM127">
        <f>IFERROR(VLOOKUP(T127,'Tipo de Descuento'!$B$3:$C$8,2,0),0)</f>
        <v>0</v>
      </c>
      <c r="BN127">
        <f t="shared" si="73"/>
        <v>0</v>
      </c>
      <c r="BO127">
        <f t="shared" si="74"/>
        <v>0</v>
      </c>
      <c r="BP127">
        <f t="shared" si="75"/>
        <v>0</v>
      </c>
      <c r="BQ127">
        <f t="shared" si="76"/>
        <v>0</v>
      </c>
      <c r="BS127" s="70">
        <f t="shared" si="89"/>
        <v>0</v>
      </c>
      <c r="BT127" s="71">
        <f t="shared" si="77"/>
        <v>0</v>
      </c>
      <c r="BU127" s="71">
        <f t="shared" si="78"/>
        <v>0</v>
      </c>
      <c r="BV127" s="71">
        <f t="shared" si="79"/>
        <v>0</v>
      </c>
      <c r="BW127" s="71">
        <f t="shared" si="80"/>
        <v>0</v>
      </c>
      <c r="BX127" s="71">
        <f t="shared" si="81"/>
        <v>0</v>
      </c>
      <c r="BY127" s="72">
        <f t="shared" si="82"/>
        <v>0</v>
      </c>
      <c r="CA127" s="73">
        <f t="shared" si="83"/>
        <v>0</v>
      </c>
      <c r="CB127" s="74"/>
      <c r="CD127" s="13">
        <f t="shared" si="90"/>
        <v>0</v>
      </c>
      <c r="CE127" s="89">
        <f t="shared" si="87"/>
        <v>0</v>
      </c>
      <c r="CF127">
        <v>0</v>
      </c>
    </row>
    <row r="128" spans="2:84" ht="15.75" customHeight="1">
      <c r="B128" s="26"/>
      <c r="C128" s="13"/>
      <c r="D128" s="95"/>
      <c r="E128" s="84"/>
      <c r="F128" s="59"/>
      <c r="G128" s="113" cm="1">
        <f t="array" ref="G128">INDEX(Programas!$F$3:$F$2000,MATCH(1,(Programas!$C$3:$C$2000=D128)*(Programas!$D$3:$D$2000=Auxiliares!$B109),0))</f>
        <v>0</v>
      </c>
      <c r="H128" s="114"/>
      <c r="I128" s="113" cm="1">
        <f t="array" ref="I128">INDEX(Programas!$E$3:$E$2000,MATCH(1,(Programas!$C$3:$C$2000=D128)*(Programas!$D$3:$D$2000=Auxiliares!$B109),0))</f>
        <v>0</v>
      </c>
      <c r="J128" s="114"/>
      <c r="K128" s="1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35"/>
      <c r="BA128" s="57">
        <f t="shared" si="67"/>
        <v>0</v>
      </c>
      <c r="BB128" s="41">
        <f t="shared" si="68"/>
        <v>0</v>
      </c>
      <c r="BC128" s="12">
        <f>IFERROR(VLOOKUP(Input!B128,Medio!$A$3:$D$1552,4,0),0)</f>
        <v>0</v>
      </c>
      <c r="BD128">
        <f t="shared" si="88"/>
        <v>0</v>
      </c>
      <c r="BE128">
        <f>IFERROR(VLOOKUP(L128,'Tipo de Descuento'!$B$3:$C$8,2,0),0)</f>
        <v>0</v>
      </c>
      <c r="BF128">
        <f t="shared" si="69"/>
        <v>0</v>
      </c>
      <c r="BG128">
        <f>IFERROR(VLOOKUP(N128,'Tipo de Descuento'!$B$3:$C$8,2,0),0)</f>
        <v>0</v>
      </c>
      <c r="BH128">
        <f t="shared" si="70"/>
        <v>0</v>
      </c>
      <c r="BI128">
        <f>IFERROR(VLOOKUP(P128,'Tipo de Descuento'!$B$3:$C$8,2,0),0)</f>
        <v>0</v>
      </c>
      <c r="BJ128">
        <f t="shared" si="71"/>
        <v>0</v>
      </c>
      <c r="BK128">
        <f>IFERROR(VLOOKUP(R128,'Tipo de Descuento'!$B$3:$C$8,2,0),0)</f>
        <v>0</v>
      </c>
      <c r="BL128">
        <f t="shared" si="72"/>
        <v>0</v>
      </c>
      <c r="BM128">
        <f>IFERROR(VLOOKUP(T128,'Tipo de Descuento'!$B$3:$C$8,2,0),0)</f>
        <v>0</v>
      </c>
      <c r="BN128">
        <f t="shared" si="73"/>
        <v>0</v>
      </c>
      <c r="BO128">
        <f t="shared" si="74"/>
        <v>0</v>
      </c>
      <c r="BP128">
        <f t="shared" si="75"/>
        <v>0</v>
      </c>
      <c r="BQ128">
        <f t="shared" si="76"/>
        <v>0</v>
      </c>
      <c r="BS128" s="70">
        <f t="shared" si="89"/>
        <v>0</v>
      </c>
      <c r="BT128" s="71">
        <f t="shared" si="77"/>
        <v>0</v>
      </c>
      <c r="BU128" s="71">
        <f t="shared" si="78"/>
        <v>0</v>
      </c>
      <c r="BV128" s="71">
        <f t="shared" si="79"/>
        <v>0</v>
      </c>
      <c r="BW128" s="71">
        <f t="shared" si="80"/>
        <v>0</v>
      </c>
      <c r="BX128" s="71">
        <f t="shared" si="81"/>
        <v>0</v>
      </c>
      <c r="BY128" s="72">
        <f t="shared" si="82"/>
        <v>0</v>
      </c>
      <c r="CA128" s="73">
        <f t="shared" si="83"/>
        <v>0</v>
      </c>
      <c r="CB128" s="74"/>
      <c r="CD128" s="13">
        <f t="shared" si="90"/>
        <v>0</v>
      </c>
      <c r="CE128" s="89">
        <f t="shared" si="87"/>
        <v>0</v>
      </c>
      <c r="CF128">
        <v>0</v>
      </c>
    </row>
    <row r="129" spans="2:84" ht="15.75" customHeight="1">
      <c r="B129" s="26"/>
      <c r="C129" s="13"/>
      <c r="D129" s="95"/>
      <c r="E129" s="84"/>
      <c r="F129" s="59"/>
      <c r="G129" s="113" cm="1">
        <f t="array" ref="G129">INDEX(Programas!$F$3:$F$2000,MATCH(1,(Programas!$C$3:$C$2000=D129)*(Programas!$D$3:$D$2000=Auxiliares!$B110),0))</f>
        <v>0</v>
      </c>
      <c r="H129" s="114"/>
      <c r="I129" s="113" cm="1">
        <f t="array" ref="I129">INDEX(Programas!$E$3:$E$2000,MATCH(1,(Programas!$C$3:$C$2000=D129)*(Programas!$D$3:$D$2000=Auxiliares!$B110),0))</f>
        <v>0</v>
      </c>
      <c r="J129" s="114"/>
      <c r="K129" s="1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35"/>
      <c r="BA129" s="57">
        <f t="shared" si="67"/>
        <v>0</v>
      </c>
      <c r="BB129" s="41">
        <f t="shared" si="68"/>
        <v>0</v>
      </c>
      <c r="BC129" s="12">
        <f>IFERROR(VLOOKUP(Input!B129,Medio!$A$3:$D$1552,4,0),0)</f>
        <v>0</v>
      </c>
      <c r="BD129">
        <f t="shared" si="88"/>
        <v>0</v>
      </c>
      <c r="BE129">
        <f>IFERROR(VLOOKUP(L129,'Tipo de Descuento'!$B$3:$C$8,2,0),0)</f>
        <v>0</v>
      </c>
      <c r="BF129">
        <f t="shared" si="69"/>
        <v>0</v>
      </c>
      <c r="BG129">
        <f>IFERROR(VLOOKUP(N129,'Tipo de Descuento'!$B$3:$C$8,2,0),0)</f>
        <v>0</v>
      </c>
      <c r="BH129">
        <f t="shared" si="70"/>
        <v>0</v>
      </c>
      <c r="BI129">
        <f>IFERROR(VLOOKUP(P129,'Tipo de Descuento'!$B$3:$C$8,2,0),0)</f>
        <v>0</v>
      </c>
      <c r="BJ129">
        <f t="shared" si="71"/>
        <v>0</v>
      </c>
      <c r="BK129">
        <f>IFERROR(VLOOKUP(R129,'Tipo de Descuento'!$B$3:$C$8,2,0),0)</f>
        <v>0</v>
      </c>
      <c r="BL129">
        <f t="shared" si="72"/>
        <v>0</v>
      </c>
      <c r="BM129">
        <f>IFERROR(VLOOKUP(T129,'Tipo de Descuento'!$B$3:$C$8,2,0),0)</f>
        <v>0</v>
      </c>
      <c r="BN129">
        <f t="shared" si="73"/>
        <v>0</v>
      </c>
      <c r="BO129">
        <f t="shared" si="74"/>
        <v>0</v>
      </c>
      <c r="BP129">
        <f t="shared" si="75"/>
        <v>0</v>
      </c>
      <c r="BQ129">
        <f t="shared" si="76"/>
        <v>0</v>
      </c>
      <c r="BS129" s="70">
        <f t="shared" si="89"/>
        <v>0</v>
      </c>
      <c r="BT129" s="71">
        <f t="shared" si="77"/>
        <v>0</v>
      </c>
      <c r="BU129" s="71">
        <f t="shared" si="78"/>
        <v>0</v>
      </c>
      <c r="BV129" s="71">
        <f t="shared" si="79"/>
        <v>0</v>
      </c>
      <c r="BW129" s="71">
        <f t="shared" si="80"/>
        <v>0</v>
      </c>
      <c r="BX129" s="71">
        <f t="shared" si="81"/>
        <v>0</v>
      </c>
      <c r="BY129" s="72">
        <f t="shared" si="82"/>
        <v>0</v>
      </c>
      <c r="CA129" s="73">
        <f t="shared" si="83"/>
        <v>0</v>
      </c>
      <c r="CB129" s="74"/>
      <c r="CD129" s="13">
        <f t="shared" si="90"/>
        <v>0</v>
      </c>
      <c r="CE129" s="89">
        <f t="shared" si="87"/>
        <v>0</v>
      </c>
      <c r="CF129">
        <v>0</v>
      </c>
    </row>
    <row r="130" spans="2:84" ht="15.75" customHeight="1">
      <c r="B130" s="26"/>
      <c r="C130" s="13"/>
      <c r="D130" s="95"/>
      <c r="E130" s="84"/>
      <c r="F130" s="59"/>
      <c r="G130" s="113" cm="1">
        <f t="array" ref="G130">INDEX(Programas!$F$3:$F$2000,MATCH(1,(Programas!$C$3:$C$2000=D130)*(Programas!$D$3:$D$2000=Auxiliares!$B111),0))</f>
        <v>0</v>
      </c>
      <c r="H130" s="114"/>
      <c r="I130" s="113" cm="1">
        <f t="array" ref="I130">INDEX(Programas!$E$3:$E$2000,MATCH(1,(Programas!$C$3:$C$2000=D130)*(Programas!$D$3:$D$2000=Auxiliares!$B111),0))</f>
        <v>0</v>
      </c>
      <c r="J130" s="114"/>
      <c r="K130" s="1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35"/>
      <c r="BA130" s="57">
        <f t="shared" si="67"/>
        <v>0</v>
      </c>
      <c r="BB130" s="41">
        <f t="shared" si="68"/>
        <v>0</v>
      </c>
      <c r="BC130" s="12">
        <f>IFERROR(VLOOKUP(Input!B130,Medio!$A$3:$D$1552,4,0),0)</f>
        <v>0</v>
      </c>
      <c r="BD130">
        <f t="shared" si="88"/>
        <v>0</v>
      </c>
      <c r="BE130">
        <f>IFERROR(VLOOKUP(L130,'Tipo de Descuento'!$B$3:$C$8,2,0),0)</f>
        <v>0</v>
      </c>
      <c r="BF130">
        <f t="shared" si="69"/>
        <v>0</v>
      </c>
      <c r="BG130">
        <f>IFERROR(VLOOKUP(N130,'Tipo de Descuento'!$B$3:$C$8,2,0),0)</f>
        <v>0</v>
      </c>
      <c r="BH130">
        <f t="shared" si="70"/>
        <v>0</v>
      </c>
      <c r="BI130">
        <f>IFERROR(VLOOKUP(P130,'Tipo de Descuento'!$B$3:$C$8,2,0),0)</f>
        <v>0</v>
      </c>
      <c r="BJ130">
        <f t="shared" si="71"/>
        <v>0</v>
      </c>
      <c r="BK130">
        <f>IFERROR(VLOOKUP(R130,'Tipo de Descuento'!$B$3:$C$8,2,0),0)</f>
        <v>0</v>
      </c>
      <c r="BL130">
        <f t="shared" si="72"/>
        <v>0</v>
      </c>
      <c r="BM130">
        <f>IFERROR(VLOOKUP(T130,'Tipo de Descuento'!$B$3:$C$8,2,0),0)</f>
        <v>0</v>
      </c>
      <c r="BN130">
        <f t="shared" si="73"/>
        <v>0</v>
      </c>
      <c r="BO130">
        <f t="shared" si="74"/>
        <v>0</v>
      </c>
      <c r="BP130">
        <f t="shared" si="75"/>
        <v>0</v>
      </c>
      <c r="BQ130">
        <f t="shared" si="76"/>
        <v>0</v>
      </c>
      <c r="BS130" s="70">
        <f t="shared" si="89"/>
        <v>0</v>
      </c>
      <c r="BT130" s="71">
        <f t="shared" si="77"/>
        <v>0</v>
      </c>
      <c r="BU130" s="71">
        <f t="shared" si="78"/>
        <v>0</v>
      </c>
      <c r="BV130" s="71">
        <f t="shared" si="79"/>
        <v>0</v>
      </c>
      <c r="BW130" s="71">
        <f t="shared" si="80"/>
        <v>0</v>
      </c>
      <c r="BX130" s="71">
        <f t="shared" si="81"/>
        <v>0</v>
      </c>
      <c r="BY130" s="72">
        <f t="shared" si="82"/>
        <v>0</v>
      </c>
      <c r="CA130" s="73">
        <f t="shared" si="83"/>
        <v>0</v>
      </c>
      <c r="CB130" s="74"/>
      <c r="CD130" s="13">
        <f t="shared" si="90"/>
        <v>0</v>
      </c>
      <c r="CE130" s="89">
        <f t="shared" si="87"/>
        <v>0</v>
      </c>
      <c r="CF130">
        <v>0</v>
      </c>
    </row>
    <row r="131" spans="2:84" ht="15.75" customHeight="1">
      <c r="B131" s="26"/>
      <c r="C131" s="13"/>
      <c r="D131" s="95"/>
      <c r="E131" s="84"/>
      <c r="F131" s="59"/>
      <c r="G131" s="113" cm="1">
        <f t="array" ref="G131">INDEX(Programas!$F$3:$F$2000,MATCH(1,(Programas!$C$3:$C$2000=D131)*(Programas!$D$3:$D$2000=Auxiliares!$B112),0))</f>
        <v>0</v>
      </c>
      <c r="H131" s="114"/>
      <c r="I131" s="113" cm="1">
        <f t="array" ref="I131">INDEX(Programas!$E$3:$E$2000,MATCH(1,(Programas!$C$3:$C$2000=D131)*(Programas!$D$3:$D$2000=Auxiliares!$B112),0))</f>
        <v>0</v>
      </c>
      <c r="J131" s="114"/>
      <c r="K131" s="1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35"/>
      <c r="BA131" s="57">
        <f t="shared" ref="BA131:BA147" si="91">SUM(V131:AZ131)</f>
        <v>0</v>
      </c>
      <c r="BB131" s="41">
        <f t="shared" ref="BB131:BB147" si="92">+BQ131</f>
        <v>0</v>
      </c>
      <c r="BC131" s="12">
        <f>IFERROR(VLOOKUP(Input!B131,Medio!$A$3:$D$1552,4,0),0)</f>
        <v>0</v>
      </c>
      <c r="BD131">
        <f t="shared" si="88"/>
        <v>0</v>
      </c>
      <c r="BE131">
        <f>IFERROR(VLOOKUP(L131,'Tipo de Descuento'!$B$3:$C$8,2,0),0)</f>
        <v>0</v>
      </c>
      <c r="BF131">
        <f t="shared" ref="BF131:BF147" si="93">IF(OR(BE131=2,BE131=3),M131,0)</f>
        <v>0</v>
      </c>
      <c r="BG131">
        <f>IFERROR(VLOOKUP(N131,'Tipo de Descuento'!$B$3:$C$8,2,0),0)</f>
        <v>0</v>
      </c>
      <c r="BH131">
        <f t="shared" ref="BH131:BH147" si="94">IF(OR(BG131=2,BG131=3),O131,0)</f>
        <v>0</v>
      </c>
      <c r="BI131">
        <f>IFERROR(VLOOKUP(P131,'Tipo de Descuento'!$B$3:$C$8,2,0),0)</f>
        <v>0</v>
      </c>
      <c r="BJ131">
        <f t="shared" ref="BJ131:BJ147" si="95">IF(OR(BI131=2,BI131=3),Q131,0)</f>
        <v>0</v>
      </c>
      <c r="BK131">
        <f>IFERROR(VLOOKUP(R131,'Tipo de Descuento'!$B$3:$C$8,2,0),0)</f>
        <v>0</v>
      </c>
      <c r="BL131">
        <f t="shared" ref="BL131:BL147" si="96">IF(OR(BK131=2,BK131=3),S131,0)</f>
        <v>0</v>
      </c>
      <c r="BM131">
        <f>IFERROR(VLOOKUP(T131,'Tipo de Descuento'!$B$3:$C$8,2,0),0)</f>
        <v>0</v>
      </c>
      <c r="BN131">
        <f t="shared" ref="BN131:BN147" si="97">IF(OR(BM131=2,BM131=3),U131,0)</f>
        <v>0</v>
      </c>
      <c r="BO131">
        <f t="shared" ref="BO131:BO147" si="98">+BF131+BH131+BJ131+BL131+BN131</f>
        <v>0</v>
      </c>
      <c r="BP131">
        <f t="shared" ref="BP131:BP147" si="99">+BD131*BO131/100</f>
        <v>0</v>
      </c>
      <c r="BQ131">
        <f t="shared" ref="BQ131:BQ147" si="100">+BD131-BP131</f>
        <v>0</v>
      </c>
      <c r="BS131" s="70">
        <f t="shared" si="89"/>
        <v>0</v>
      </c>
      <c r="BT131" s="71">
        <f t="shared" ref="BT131:BT147" si="101">+(BS131*M131/100)</f>
        <v>0</v>
      </c>
      <c r="BU131" s="71">
        <f t="shared" ref="BU131:BU147" si="102">+(BS131-BT131)*O131/100</f>
        <v>0</v>
      </c>
      <c r="BV131" s="71">
        <f t="shared" ref="BV131:BV147" si="103">+(BS131-BT131-BU131)*Q131/100</f>
        <v>0</v>
      </c>
      <c r="BW131" s="71">
        <f t="shared" ref="BW131:BW147" si="104">+(BS131-BT131-BU131-BV131)*S131/100</f>
        <v>0</v>
      </c>
      <c r="BX131" s="71">
        <f t="shared" ref="BX131:BX147" si="105">+(BS131-BT131-BU131-BV131-BW131)*U131/100</f>
        <v>0</v>
      </c>
      <c r="BY131" s="72">
        <f t="shared" ref="BY131:BY147" si="106">+BS131-SUM(BT131:BX131)</f>
        <v>0</v>
      </c>
      <c r="CA131" s="73">
        <f t="shared" ref="CA131:CA147" si="107">+BB131-BY131</f>
        <v>0</v>
      </c>
      <c r="CB131" s="74"/>
      <c r="CD131" s="13">
        <f t="shared" si="90"/>
        <v>0</v>
      </c>
      <c r="CE131" s="89">
        <f t="shared" si="87"/>
        <v>0</v>
      </c>
      <c r="CF131">
        <v>0</v>
      </c>
    </row>
    <row r="132" spans="2:84" ht="15.75" customHeight="1">
      <c r="B132" s="26"/>
      <c r="C132" s="13"/>
      <c r="D132" s="95"/>
      <c r="E132" s="84"/>
      <c r="F132" s="59"/>
      <c r="G132" s="113" cm="1">
        <f t="array" ref="G132">INDEX(Programas!$F$3:$F$2000,MATCH(1,(Programas!$C$3:$C$2000=D132)*(Programas!$D$3:$D$2000=Auxiliares!$B113),0))</f>
        <v>0</v>
      </c>
      <c r="H132" s="114"/>
      <c r="I132" s="113" cm="1">
        <f t="array" ref="I132">INDEX(Programas!$E$3:$E$2000,MATCH(1,(Programas!$C$3:$C$2000=D132)*(Programas!$D$3:$D$2000=Auxiliares!$B113),0))</f>
        <v>0</v>
      </c>
      <c r="J132" s="114"/>
      <c r="K132" s="1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35"/>
      <c r="BA132" s="57">
        <f t="shared" si="91"/>
        <v>0</v>
      </c>
      <c r="BB132" s="41">
        <f t="shared" si="92"/>
        <v>0</v>
      </c>
      <c r="BC132" s="12">
        <f>IFERROR(VLOOKUP(Input!B132,Medio!$A$3:$D$1552,4,0),0)</f>
        <v>0</v>
      </c>
      <c r="BD132">
        <f t="shared" si="88"/>
        <v>0</v>
      </c>
      <c r="BE132">
        <f>IFERROR(VLOOKUP(L132,'Tipo de Descuento'!$B$3:$C$8,2,0),0)</f>
        <v>0</v>
      </c>
      <c r="BF132">
        <f t="shared" si="93"/>
        <v>0</v>
      </c>
      <c r="BG132">
        <f>IFERROR(VLOOKUP(N132,'Tipo de Descuento'!$B$3:$C$8,2,0),0)</f>
        <v>0</v>
      </c>
      <c r="BH132">
        <f t="shared" si="94"/>
        <v>0</v>
      </c>
      <c r="BI132">
        <f>IFERROR(VLOOKUP(P132,'Tipo de Descuento'!$B$3:$C$8,2,0),0)</f>
        <v>0</v>
      </c>
      <c r="BJ132">
        <f t="shared" si="95"/>
        <v>0</v>
      </c>
      <c r="BK132">
        <f>IFERROR(VLOOKUP(R132,'Tipo de Descuento'!$B$3:$C$8,2,0),0)</f>
        <v>0</v>
      </c>
      <c r="BL132">
        <f t="shared" si="96"/>
        <v>0</v>
      </c>
      <c r="BM132">
        <f>IFERROR(VLOOKUP(T132,'Tipo de Descuento'!$B$3:$C$8,2,0),0)</f>
        <v>0</v>
      </c>
      <c r="BN132">
        <f t="shared" si="97"/>
        <v>0</v>
      </c>
      <c r="BO132">
        <f t="shared" si="98"/>
        <v>0</v>
      </c>
      <c r="BP132">
        <f t="shared" si="99"/>
        <v>0</v>
      </c>
      <c r="BQ132">
        <f t="shared" si="100"/>
        <v>0</v>
      </c>
      <c r="BS132" s="70">
        <f t="shared" si="89"/>
        <v>0</v>
      </c>
      <c r="BT132" s="71">
        <f t="shared" si="101"/>
        <v>0</v>
      </c>
      <c r="BU132" s="71">
        <f t="shared" si="102"/>
        <v>0</v>
      </c>
      <c r="BV132" s="71">
        <f t="shared" si="103"/>
        <v>0</v>
      </c>
      <c r="BW132" s="71">
        <f t="shared" si="104"/>
        <v>0</v>
      </c>
      <c r="BX132" s="71">
        <f t="shared" si="105"/>
        <v>0</v>
      </c>
      <c r="BY132" s="72">
        <f t="shared" si="106"/>
        <v>0</v>
      </c>
      <c r="CA132" s="73">
        <f t="shared" si="107"/>
        <v>0</v>
      </c>
      <c r="CB132" s="74"/>
      <c r="CD132" s="13">
        <f t="shared" si="90"/>
        <v>0</v>
      </c>
      <c r="CE132" s="89">
        <f t="shared" si="87"/>
        <v>0</v>
      </c>
      <c r="CF132">
        <v>0</v>
      </c>
    </row>
    <row r="133" spans="2:84" ht="15.75" customHeight="1">
      <c r="B133" s="26"/>
      <c r="C133" s="13"/>
      <c r="D133" s="95"/>
      <c r="E133" s="84"/>
      <c r="F133" s="59"/>
      <c r="G133" s="113" cm="1">
        <f t="array" ref="G133">INDEX(Programas!$F$3:$F$2000,MATCH(1,(Programas!$C$3:$C$2000=D133)*(Programas!$D$3:$D$2000=Auxiliares!$B114),0))</f>
        <v>0</v>
      </c>
      <c r="H133" s="114"/>
      <c r="I133" s="113" cm="1">
        <f t="array" ref="I133">INDEX(Programas!$E$3:$E$2000,MATCH(1,(Programas!$C$3:$C$2000=D133)*(Programas!$D$3:$D$2000=Auxiliares!$B114),0))</f>
        <v>0</v>
      </c>
      <c r="J133" s="114"/>
      <c r="K133" s="1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35"/>
      <c r="BA133" s="57">
        <f t="shared" si="91"/>
        <v>0</v>
      </c>
      <c r="BB133" s="41">
        <f t="shared" si="92"/>
        <v>0</v>
      </c>
      <c r="BC133" s="12">
        <f>IFERROR(VLOOKUP(Input!B133,Medio!$A$3:$D$1552,4,0),0)</f>
        <v>0</v>
      </c>
      <c r="BD133">
        <f t="shared" si="88"/>
        <v>0</v>
      </c>
      <c r="BE133">
        <f>IFERROR(VLOOKUP(L133,'Tipo de Descuento'!$B$3:$C$8,2,0),0)</f>
        <v>0</v>
      </c>
      <c r="BF133">
        <f t="shared" si="93"/>
        <v>0</v>
      </c>
      <c r="BG133">
        <f>IFERROR(VLOOKUP(N133,'Tipo de Descuento'!$B$3:$C$8,2,0),0)</f>
        <v>0</v>
      </c>
      <c r="BH133">
        <f t="shared" si="94"/>
        <v>0</v>
      </c>
      <c r="BI133">
        <f>IFERROR(VLOOKUP(P133,'Tipo de Descuento'!$B$3:$C$8,2,0),0)</f>
        <v>0</v>
      </c>
      <c r="BJ133">
        <f t="shared" si="95"/>
        <v>0</v>
      </c>
      <c r="BK133">
        <f>IFERROR(VLOOKUP(R133,'Tipo de Descuento'!$B$3:$C$8,2,0),0)</f>
        <v>0</v>
      </c>
      <c r="BL133">
        <f t="shared" si="96"/>
        <v>0</v>
      </c>
      <c r="BM133">
        <f>IFERROR(VLOOKUP(T133,'Tipo de Descuento'!$B$3:$C$8,2,0),0)</f>
        <v>0</v>
      </c>
      <c r="BN133">
        <f t="shared" si="97"/>
        <v>0</v>
      </c>
      <c r="BO133">
        <f t="shared" si="98"/>
        <v>0</v>
      </c>
      <c r="BP133">
        <f t="shared" si="99"/>
        <v>0</v>
      </c>
      <c r="BQ133">
        <f t="shared" si="100"/>
        <v>0</v>
      </c>
      <c r="BS133" s="70">
        <f t="shared" si="89"/>
        <v>0</v>
      </c>
      <c r="BT133" s="71">
        <f t="shared" si="101"/>
        <v>0</v>
      </c>
      <c r="BU133" s="71">
        <f t="shared" si="102"/>
        <v>0</v>
      </c>
      <c r="BV133" s="71">
        <f t="shared" si="103"/>
        <v>0</v>
      </c>
      <c r="BW133" s="71">
        <f t="shared" si="104"/>
        <v>0</v>
      </c>
      <c r="BX133" s="71">
        <f t="shared" si="105"/>
        <v>0</v>
      </c>
      <c r="BY133" s="72">
        <f t="shared" si="106"/>
        <v>0</v>
      </c>
      <c r="CA133" s="73">
        <f t="shared" si="107"/>
        <v>0</v>
      </c>
      <c r="CB133" s="74"/>
      <c r="CD133" s="13">
        <f t="shared" si="90"/>
        <v>0</v>
      </c>
      <c r="CE133" s="89">
        <f t="shared" si="87"/>
        <v>0</v>
      </c>
      <c r="CF133">
        <v>0</v>
      </c>
    </row>
    <row r="134" spans="2:84" ht="15.75" customHeight="1">
      <c r="B134" s="26"/>
      <c r="C134" s="13"/>
      <c r="D134" s="95"/>
      <c r="E134" s="84"/>
      <c r="F134" s="59"/>
      <c r="G134" s="113" cm="1">
        <f t="array" ref="G134">INDEX(Programas!$F$3:$F$2000,MATCH(1,(Programas!$C$3:$C$2000=D134)*(Programas!$D$3:$D$2000=Auxiliares!$B115),0))</f>
        <v>0</v>
      </c>
      <c r="H134" s="114"/>
      <c r="I134" s="113" cm="1">
        <f t="array" ref="I134">INDEX(Programas!$E$3:$E$2000,MATCH(1,(Programas!$C$3:$C$2000=D134)*(Programas!$D$3:$D$2000=Auxiliares!$B115),0))</f>
        <v>0</v>
      </c>
      <c r="J134" s="114"/>
      <c r="K134" s="1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35"/>
      <c r="BA134" s="57">
        <f t="shared" si="91"/>
        <v>0</v>
      </c>
      <c r="BB134" s="41">
        <f t="shared" si="92"/>
        <v>0</v>
      </c>
      <c r="BC134" s="12">
        <f>IFERROR(VLOOKUP(Input!B134,Medio!$A$3:$D$1552,4,0),0)</f>
        <v>0</v>
      </c>
      <c r="BD134">
        <f t="shared" si="88"/>
        <v>0</v>
      </c>
      <c r="BE134">
        <f>IFERROR(VLOOKUP(L134,'Tipo de Descuento'!$B$3:$C$8,2,0),0)</f>
        <v>0</v>
      </c>
      <c r="BF134">
        <f t="shared" si="93"/>
        <v>0</v>
      </c>
      <c r="BG134">
        <f>IFERROR(VLOOKUP(N134,'Tipo de Descuento'!$B$3:$C$8,2,0),0)</f>
        <v>0</v>
      </c>
      <c r="BH134">
        <f t="shared" si="94"/>
        <v>0</v>
      </c>
      <c r="BI134">
        <f>IFERROR(VLOOKUP(P134,'Tipo de Descuento'!$B$3:$C$8,2,0),0)</f>
        <v>0</v>
      </c>
      <c r="BJ134">
        <f t="shared" si="95"/>
        <v>0</v>
      </c>
      <c r="BK134">
        <f>IFERROR(VLOOKUP(R134,'Tipo de Descuento'!$B$3:$C$8,2,0),0)</f>
        <v>0</v>
      </c>
      <c r="BL134">
        <f t="shared" si="96"/>
        <v>0</v>
      </c>
      <c r="BM134">
        <f>IFERROR(VLOOKUP(T134,'Tipo de Descuento'!$B$3:$C$8,2,0),0)</f>
        <v>0</v>
      </c>
      <c r="BN134">
        <f t="shared" si="97"/>
        <v>0</v>
      </c>
      <c r="BO134">
        <f t="shared" si="98"/>
        <v>0</v>
      </c>
      <c r="BP134">
        <f t="shared" si="99"/>
        <v>0</v>
      </c>
      <c r="BQ134">
        <f t="shared" si="100"/>
        <v>0</v>
      </c>
      <c r="BS134" s="70">
        <f t="shared" si="89"/>
        <v>0</v>
      </c>
      <c r="BT134" s="71">
        <f t="shared" si="101"/>
        <v>0</v>
      </c>
      <c r="BU134" s="71">
        <f t="shared" si="102"/>
        <v>0</v>
      </c>
      <c r="BV134" s="71">
        <f t="shared" si="103"/>
        <v>0</v>
      </c>
      <c r="BW134" s="71">
        <f t="shared" si="104"/>
        <v>0</v>
      </c>
      <c r="BX134" s="71">
        <f t="shared" si="105"/>
        <v>0</v>
      </c>
      <c r="BY134" s="72">
        <f t="shared" si="106"/>
        <v>0</v>
      </c>
      <c r="CA134" s="73">
        <f t="shared" si="107"/>
        <v>0</v>
      </c>
      <c r="CB134" s="74"/>
      <c r="CD134" s="13">
        <f t="shared" si="90"/>
        <v>0</v>
      </c>
      <c r="CE134" s="89">
        <f t="shared" si="87"/>
        <v>0</v>
      </c>
      <c r="CF134">
        <v>0</v>
      </c>
    </row>
    <row r="135" spans="2:84" ht="15.75" customHeight="1">
      <c r="B135" s="26"/>
      <c r="C135" s="13"/>
      <c r="D135" s="95"/>
      <c r="E135" s="84"/>
      <c r="F135" s="59"/>
      <c r="G135" s="113" cm="1">
        <f t="array" ref="G135">INDEX(Programas!$F$3:$F$2000,MATCH(1,(Programas!$C$3:$C$2000=D135)*(Programas!$D$3:$D$2000=Auxiliares!$B116),0))</f>
        <v>0</v>
      </c>
      <c r="H135" s="114"/>
      <c r="I135" s="113" cm="1">
        <f t="array" ref="I135">INDEX(Programas!$E$3:$E$2000,MATCH(1,(Programas!$C$3:$C$2000=D135)*(Programas!$D$3:$D$2000=Auxiliares!$B116),0))</f>
        <v>0</v>
      </c>
      <c r="J135" s="114"/>
      <c r="K135" s="1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35"/>
      <c r="BA135" s="57">
        <f t="shared" si="91"/>
        <v>0</v>
      </c>
      <c r="BB135" s="41">
        <f t="shared" si="92"/>
        <v>0</v>
      </c>
      <c r="BC135" s="12">
        <f>IFERROR(VLOOKUP(Input!B135,Medio!$A$3:$D$1552,4,0),0)</f>
        <v>0</v>
      </c>
      <c r="BD135">
        <f t="shared" si="88"/>
        <v>0</v>
      </c>
      <c r="BE135">
        <f>IFERROR(VLOOKUP(L135,'Tipo de Descuento'!$B$3:$C$8,2,0),0)</f>
        <v>0</v>
      </c>
      <c r="BF135">
        <f t="shared" si="93"/>
        <v>0</v>
      </c>
      <c r="BG135">
        <f>IFERROR(VLOOKUP(N135,'Tipo de Descuento'!$B$3:$C$8,2,0),0)</f>
        <v>0</v>
      </c>
      <c r="BH135">
        <f t="shared" si="94"/>
        <v>0</v>
      </c>
      <c r="BI135">
        <f>IFERROR(VLOOKUP(P135,'Tipo de Descuento'!$B$3:$C$8,2,0),0)</f>
        <v>0</v>
      </c>
      <c r="BJ135">
        <f t="shared" si="95"/>
        <v>0</v>
      </c>
      <c r="BK135">
        <f>IFERROR(VLOOKUP(R135,'Tipo de Descuento'!$B$3:$C$8,2,0),0)</f>
        <v>0</v>
      </c>
      <c r="BL135">
        <f t="shared" si="96"/>
        <v>0</v>
      </c>
      <c r="BM135">
        <f>IFERROR(VLOOKUP(T135,'Tipo de Descuento'!$B$3:$C$8,2,0),0)</f>
        <v>0</v>
      </c>
      <c r="BN135">
        <f t="shared" si="97"/>
        <v>0</v>
      </c>
      <c r="BO135">
        <f t="shared" si="98"/>
        <v>0</v>
      </c>
      <c r="BP135">
        <f t="shared" si="99"/>
        <v>0</v>
      </c>
      <c r="BQ135">
        <f t="shared" si="100"/>
        <v>0</v>
      </c>
      <c r="BS135" s="70">
        <f t="shared" si="89"/>
        <v>0</v>
      </c>
      <c r="BT135" s="71">
        <f t="shared" si="101"/>
        <v>0</v>
      </c>
      <c r="BU135" s="71">
        <f t="shared" si="102"/>
        <v>0</v>
      </c>
      <c r="BV135" s="71">
        <f t="shared" si="103"/>
        <v>0</v>
      </c>
      <c r="BW135" s="71">
        <f t="shared" si="104"/>
        <v>0</v>
      </c>
      <c r="BX135" s="71">
        <f t="shared" si="105"/>
        <v>0</v>
      </c>
      <c r="BY135" s="72">
        <f t="shared" si="106"/>
        <v>0</v>
      </c>
      <c r="CA135" s="73">
        <f t="shared" si="107"/>
        <v>0</v>
      </c>
      <c r="CB135" s="74"/>
      <c r="CD135" s="13">
        <f t="shared" si="90"/>
        <v>0</v>
      </c>
      <c r="CE135" s="89">
        <f t="shared" si="87"/>
        <v>0</v>
      </c>
      <c r="CF135">
        <v>0</v>
      </c>
    </row>
    <row r="136" spans="2:84" ht="15.75" customHeight="1">
      <c r="B136" s="26"/>
      <c r="C136" s="13"/>
      <c r="D136" s="95"/>
      <c r="E136" s="84"/>
      <c r="F136" s="59"/>
      <c r="G136" s="113" cm="1">
        <f t="array" ref="G136">INDEX(Programas!$F$3:$F$2000,MATCH(1,(Programas!$C$3:$C$2000=D136)*(Programas!$D$3:$D$2000=Auxiliares!$B117),0))</f>
        <v>0</v>
      </c>
      <c r="H136" s="114"/>
      <c r="I136" s="113" cm="1">
        <f t="array" ref="I136">INDEX(Programas!$E$3:$E$2000,MATCH(1,(Programas!$C$3:$C$2000=D136)*(Programas!$D$3:$D$2000=Auxiliares!$B117),0))</f>
        <v>0</v>
      </c>
      <c r="J136" s="114"/>
      <c r="K136" s="1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35"/>
      <c r="BA136" s="57">
        <f t="shared" si="91"/>
        <v>0</v>
      </c>
      <c r="BB136" s="41">
        <f t="shared" si="92"/>
        <v>0</v>
      </c>
      <c r="BC136" s="12">
        <f>IFERROR(VLOOKUP(Input!B136,Medio!$A$3:$D$1552,4,0),0)</f>
        <v>0</v>
      </c>
      <c r="BD136">
        <f t="shared" si="88"/>
        <v>0</v>
      </c>
      <c r="BE136">
        <f>IFERROR(VLOOKUP(L136,'Tipo de Descuento'!$B$3:$C$8,2,0),0)</f>
        <v>0</v>
      </c>
      <c r="BF136">
        <f t="shared" si="93"/>
        <v>0</v>
      </c>
      <c r="BG136">
        <f>IFERROR(VLOOKUP(N136,'Tipo de Descuento'!$B$3:$C$8,2,0),0)</f>
        <v>0</v>
      </c>
      <c r="BH136">
        <f t="shared" si="94"/>
        <v>0</v>
      </c>
      <c r="BI136">
        <f>IFERROR(VLOOKUP(P136,'Tipo de Descuento'!$B$3:$C$8,2,0),0)</f>
        <v>0</v>
      </c>
      <c r="BJ136">
        <f t="shared" si="95"/>
        <v>0</v>
      </c>
      <c r="BK136">
        <f>IFERROR(VLOOKUP(R136,'Tipo de Descuento'!$B$3:$C$8,2,0),0)</f>
        <v>0</v>
      </c>
      <c r="BL136">
        <f t="shared" si="96"/>
        <v>0</v>
      </c>
      <c r="BM136">
        <f>IFERROR(VLOOKUP(T136,'Tipo de Descuento'!$B$3:$C$8,2,0),0)</f>
        <v>0</v>
      </c>
      <c r="BN136">
        <f t="shared" si="97"/>
        <v>0</v>
      </c>
      <c r="BO136">
        <f t="shared" si="98"/>
        <v>0</v>
      </c>
      <c r="BP136">
        <f t="shared" si="99"/>
        <v>0</v>
      </c>
      <c r="BQ136">
        <f t="shared" si="100"/>
        <v>0</v>
      </c>
      <c r="BS136" s="70">
        <f t="shared" si="89"/>
        <v>0</v>
      </c>
      <c r="BT136" s="71">
        <f t="shared" si="101"/>
        <v>0</v>
      </c>
      <c r="BU136" s="71">
        <f t="shared" si="102"/>
        <v>0</v>
      </c>
      <c r="BV136" s="71">
        <f t="shared" si="103"/>
        <v>0</v>
      </c>
      <c r="BW136" s="71">
        <f t="shared" si="104"/>
        <v>0</v>
      </c>
      <c r="BX136" s="71">
        <f t="shared" si="105"/>
        <v>0</v>
      </c>
      <c r="BY136" s="72">
        <f t="shared" si="106"/>
        <v>0</v>
      </c>
      <c r="CA136" s="73">
        <f t="shared" si="107"/>
        <v>0</v>
      </c>
      <c r="CB136" s="74"/>
      <c r="CD136" s="13">
        <f t="shared" si="90"/>
        <v>0</v>
      </c>
      <c r="CE136" s="89">
        <f t="shared" si="87"/>
        <v>0</v>
      </c>
      <c r="CF136">
        <v>0</v>
      </c>
    </row>
    <row r="137" spans="2:84" ht="15.75" customHeight="1">
      <c r="B137" s="26"/>
      <c r="C137" s="13"/>
      <c r="D137" s="95"/>
      <c r="E137" s="84"/>
      <c r="F137" s="59"/>
      <c r="G137" s="113" cm="1">
        <f t="array" ref="G137">INDEX(Programas!$F$3:$F$2000,MATCH(1,(Programas!$C$3:$C$2000=D137)*(Programas!$D$3:$D$2000=Auxiliares!$B118),0))</f>
        <v>0</v>
      </c>
      <c r="H137" s="114"/>
      <c r="I137" s="113" cm="1">
        <f t="array" ref="I137">INDEX(Programas!$E$3:$E$2000,MATCH(1,(Programas!$C$3:$C$2000=D137)*(Programas!$D$3:$D$2000=Auxiliares!$B118),0))</f>
        <v>0</v>
      </c>
      <c r="J137" s="114"/>
      <c r="K137" s="1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35"/>
      <c r="BA137" s="57">
        <f t="shared" si="91"/>
        <v>0</v>
      </c>
      <c r="BB137" s="41">
        <f t="shared" si="92"/>
        <v>0</v>
      </c>
      <c r="BC137" s="12">
        <f>IFERROR(VLOOKUP(Input!B137,Medio!$A$3:$D$1552,4,0),0)</f>
        <v>0</v>
      </c>
      <c r="BD137">
        <f t="shared" si="88"/>
        <v>0</v>
      </c>
      <c r="BE137">
        <f>IFERROR(VLOOKUP(L137,'Tipo de Descuento'!$B$3:$C$8,2,0),0)</f>
        <v>0</v>
      </c>
      <c r="BF137">
        <f t="shared" si="93"/>
        <v>0</v>
      </c>
      <c r="BG137">
        <f>IFERROR(VLOOKUP(N137,'Tipo de Descuento'!$B$3:$C$8,2,0),0)</f>
        <v>0</v>
      </c>
      <c r="BH137">
        <f t="shared" si="94"/>
        <v>0</v>
      </c>
      <c r="BI137">
        <f>IFERROR(VLOOKUP(P137,'Tipo de Descuento'!$B$3:$C$8,2,0),0)</f>
        <v>0</v>
      </c>
      <c r="BJ137">
        <f t="shared" si="95"/>
        <v>0</v>
      </c>
      <c r="BK137">
        <f>IFERROR(VLOOKUP(R137,'Tipo de Descuento'!$B$3:$C$8,2,0),0)</f>
        <v>0</v>
      </c>
      <c r="BL137">
        <f t="shared" si="96"/>
        <v>0</v>
      </c>
      <c r="BM137">
        <f>IFERROR(VLOOKUP(T137,'Tipo de Descuento'!$B$3:$C$8,2,0),0)</f>
        <v>0</v>
      </c>
      <c r="BN137">
        <f t="shared" si="97"/>
        <v>0</v>
      </c>
      <c r="BO137">
        <f t="shared" si="98"/>
        <v>0</v>
      </c>
      <c r="BP137">
        <f t="shared" si="99"/>
        <v>0</v>
      </c>
      <c r="BQ137">
        <f t="shared" si="100"/>
        <v>0</v>
      </c>
      <c r="BS137" s="70">
        <f t="shared" si="89"/>
        <v>0</v>
      </c>
      <c r="BT137" s="71">
        <f t="shared" si="101"/>
        <v>0</v>
      </c>
      <c r="BU137" s="71">
        <f t="shared" si="102"/>
        <v>0</v>
      </c>
      <c r="BV137" s="71">
        <f t="shared" si="103"/>
        <v>0</v>
      </c>
      <c r="BW137" s="71">
        <f t="shared" si="104"/>
        <v>0</v>
      </c>
      <c r="BX137" s="71">
        <f t="shared" si="105"/>
        <v>0</v>
      </c>
      <c r="BY137" s="72">
        <f t="shared" si="106"/>
        <v>0</v>
      </c>
      <c r="CA137" s="73">
        <f t="shared" si="107"/>
        <v>0</v>
      </c>
      <c r="CB137" s="74"/>
      <c r="CD137" s="13">
        <f t="shared" si="90"/>
        <v>0</v>
      </c>
      <c r="CE137" s="89">
        <f t="shared" si="87"/>
        <v>0</v>
      </c>
      <c r="CF137">
        <v>0</v>
      </c>
    </row>
    <row r="138" spans="2:84" ht="15.75" customHeight="1">
      <c r="B138" s="26"/>
      <c r="C138" s="13"/>
      <c r="D138" s="95"/>
      <c r="E138" s="84"/>
      <c r="F138" s="59"/>
      <c r="G138" s="113" cm="1">
        <f t="array" ref="G138">INDEX(Programas!$F$3:$F$2000,MATCH(1,(Programas!$C$3:$C$2000=D138)*(Programas!$D$3:$D$2000=Auxiliares!$B119),0))</f>
        <v>0</v>
      </c>
      <c r="H138" s="114"/>
      <c r="I138" s="113" cm="1">
        <f t="array" ref="I138">INDEX(Programas!$E$3:$E$2000,MATCH(1,(Programas!$C$3:$C$2000=D138)*(Programas!$D$3:$D$2000=Auxiliares!$B119),0))</f>
        <v>0</v>
      </c>
      <c r="J138" s="114"/>
      <c r="K138" s="1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35"/>
      <c r="BA138" s="57">
        <f t="shared" si="91"/>
        <v>0</v>
      </c>
      <c r="BB138" s="41">
        <f t="shared" si="92"/>
        <v>0</v>
      </c>
      <c r="BC138" s="12">
        <f>IFERROR(VLOOKUP(Input!B138,Medio!$A$3:$D$1552,4,0),0)</f>
        <v>0</v>
      </c>
      <c r="BD138">
        <f t="shared" si="88"/>
        <v>0</v>
      </c>
      <c r="BE138">
        <f>IFERROR(VLOOKUP(L138,'Tipo de Descuento'!$B$3:$C$8,2,0),0)</f>
        <v>0</v>
      </c>
      <c r="BF138">
        <f t="shared" si="93"/>
        <v>0</v>
      </c>
      <c r="BG138">
        <f>IFERROR(VLOOKUP(N138,'Tipo de Descuento'!$B$3:$C$8,2,0),0)</f>
        <v>0</v>
      </c>
      <c r="BH138">
        <f t="shared" si="94"/>
        <v>0</v>
      </c>
      <c r="BI138">
        <f>IFERROR(VLOOKUP(P138,'Tipo de Descuento'!$B$3:$C$8,2,0),0)</f>
        <v>0</v>
      </c>
      <c r="BJ138">
        <f t="shared" si="95"/>
        <v>0</v>
      </c>
      <c r="BK138">
        <f>IFERROR(VLOOKUP(R138,'Tipo de Descuento'!$B$3:$C$8,2,0),0)</f>
        <v>0</v>
      </c>
      <c r="BL138">
        <f t="shared" si="96"/>
        <v>0</v>
      </c>
      <c r="BM138">
        <f>IFERROR(VLOOKUP(T138,'Tipo de Descuento'!$B$3:$C$8,2,0),0)</f>
        <v>0</v>
      </c>
      <c r="BN138">
        <f t="shared" si="97"/>
        <v>0</v>
      </c>
      <c r="BO138">
        <f t="shared" si="98"/>
        <v>0</v>
      </c>
      <c r="BP138">
        <f t="shared" si="99"/>
        <v>0</v>
      </c>
      <c r="BQ138">
        <f t="shared" si="100"/>
        <v>0</v>
      </c>
      <c r="BS138" s="70">
        <f t="shared" si="89"/>
        <v>0</v>
      </c>
      <c r="BT138" s="71">
        <f t="shared" si="101"/>
        <v>0</v>
      </c>
      <c r="BU138" s="71">
        <f t="shared" si="102"/>
        <v>0</v>
      </c>
      <c r="BV138" s="71">
        <f t="shared" si="103"/>
        <v>0</v>
      </c>
      <c r="BW138" s="71">
        <f t="shared" si="104"/>
        <v>0</v>
      </c>
      <c r="BX138" s="71">
        <f t="shared" si="105"/>
        <v>0</v>
      </c>
      <c r="BY138" s="72">
        <f t="shared" si="106"/>
        <v>0</v>
      </c>
      <c r="CA138" s="73">
        <f t="shared" si="107"/>
        <v>0</v>
      </c>
      <c r="CB138" s="74"/>
      <c r="CD138" s="13">
        <f t="shared" si="90"/>
        <v>0</v>
      </c>
      <c r="CE138" s="89">
        <f t="shared" si="87"/>
        <v>0</v>
      </c>
      <c r="CF138">
        <v>0</v>
      </c>
    </row>
    <row r="139" spans="2:84" ht="15.75" customHeight="1">
      <c r="B139" s="26"/>
      <c r="C139" s="13"/>
      <c r="D139" s="95"/>
      <c r="E139" s="84"/>
      <c r="F139" s="59"/>
      <c r="G139" s="113" cm="1">
        <f t="array" ref="G139">INDEX(Programas!$F$3:$F$2000,MATCH(1,(Programas!$C$3:$C$2000=D139)*(Programas!$D$3:$D$2000=Auxiliares!$B120),0))</f>
        <v>0</v>
      </c>
      <c r="H139" s="114"/>
      <c r="I139" s="113" cm="1">
        <f t="array" ref="I139">INDEX(Programas!$E$3:$E$2000,MATCH(1,(Programas!$C$3:$C$2000=D139)*(Programas!$D$3:$D$2000=Auxiliares!$B120),0))</f>
        <v>0</v>
      </c>
      <c r="J139" s="114"/>
      <c r="K139" s="1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35"/>
      <c r="BA139" s="57">
        <f t="shared" si="91"/>
        <v>0</v>
      </c>
      <c r="BB139" s="41">
        <f t="shared" si="92"/>
        <v>0</v>
      </c>
      <c r="BC139" s="12">
        <f>IFERROR(VLOOKUP(Input!B139,Medio!$A$3:$D$1552,4,0),0)</f>
        <v>0</v>
      </c>
      <c r="BD139">
        <f t="shared" si="88"/>
        <v>0</v>
      </c>
      <c r="BE139">
        <f>IFERROR(VLOOKUP(L139,'Tipo de Descuento'!$B$3:$C$8,2,0),0)</f>
        <v>0</v>
      </c>
      <c r="BF139">
        <f t="shared" si="93"/>
        <v>0</v>
      </c>
      <c r="BG139">
        <f>IFERROR(VLOOKUP(N139,'Tipo de Descuento'!$B$3:$C$8,2,0),0)</f>
        <v>0</v>
      </c>
      <c r="BH139">
        <f t="shared" si="94"/>
        <v>0</v>
      </c>
      <c r="BI139">
        <f>IFERROR(VLOOKUP(P139,'Tipo de Descuento'!$B$3:$C$8,2,0),0)</f>
        <v>0</v>
      </c>
      <c r="BJ139">
        <f t="shared" si="95"/>
        <v>0</v>
      </c>
      <c r="BK139">
        <f>IFERROR(VLOOKUP(R139,'Tipo de Descuento'!$B$3:$C$8,2,0),0)</f>
        <v>0</v>
      </c>
      <c r="BL139">
        <f t="shared" si="96"/>
        <v>0</v>
      </c>
      <c r="BM139">
        <f>IFERROR(VLOOKUP(T139,'Tipo de Descuento'!$B$3:$C$8,2,0),0)</f>
        <v>0</v>
      </c>
      <c r="BN139">
        <f t="shared" si="97"/>
        <v>0</v>
      </c>
      <c r="BO139">
        <f t="shared" si="98"/>
        <v>0</v>
      </c>
      <c r="BP139">
        <f t="shared" si="99"/>
        <v>0</v>
      </c>
      <c r="BQ139">
        <f t="shared" si="100"/>
        <v>0</v>
      </c>
      <c r="BS139" s="70">
        <f t="shared" si="89"/>
        <v>0</v>
      </c>
      <c r="BT139" s="71">
        <f t="shared" si="101"/>
        <v>0</v>
      </c>
      <c r="BU139" s="71">
        <f t="shared" si="102"/>
        <v>0</v>
      </c>
      <c r="BV139" s="71">
        <f t="shared" si="103"/>
        <v>0</v>
      </c>
      <c r="BW139" s="71">
        <f t="shared" si="104"/>
        <v>0</v>
      </c>
      <c r="BX139" s="71">
        <f t="shared" si="105"/>
        <v>0</v>
      </c>
      <c r="BY139" s="72">
        <f t="shared" si="106"/>
        <v>0</v>
      </c>
      <c r="CA139" s="73">
        <f t="shared" si="107"/>
        <v>0</v>
      </c>
      <c r="CB139" s="74"/>
      <c r="CD139" s="13">
        <f t="shared" si="90"/>
        <v>0</v>
      </c>
      <c r="CE139" s="89">
        <f t="shared" si="87"/>
        <v>0</v>
      </c>
      <c r="CF139">
        <v>0</v>
      </c>
    </row>
    <row r="140" spans="2:84" ht="15.75" customHeight="1">
      <c r="B140" s="26"/>
      <c r="C140" s="13"/>
      <c r="D140" s="95"/>
      <c r="E140" s="84"/>
      <c r="F140" s="59"/>
      <c r="G140" s="113" cm="1">
        <f t="array" ref="G140">INDEX(Programas!$F$3:$F$2000,MATCH(1,(Programas!$C$3:$C$2000=D140)*(Programas!$D$3:$D$2000=Auxiliares!$B121),0))</f>
        <v>0</v>
      </c>
      <c r="H140" s="114"/>
      <c r="I140" s="113" cm="1">
        <f t="array" ref="I140">INDEX(Programas!$E$3:$E$2000,MATCH(1,(Programas!$C$3:$C$2000=D140)*(Programas!$D$3:$D$2000=Auxiliares!$B121),0))</f>
        <v>0</v>
      </c>
      <c r="J140" s="114"/>
      <c r="K140" s="1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35"/>
      <c r="BA140" s="57">
        <f t="shared" si="91"/>
        <v>0</v>
      </c>
      <c r="BB140" s="41">
        <f t="shared" si="92"/>
        <v>0</v>
      </c>
      <c r="BC140" s="12">
        <f>IFERROR(VLOOKUP(Input!B140,Medio!$A$3:$D$1552,4,0),0)</f>
        <v>0</v>
      </c>
      <c r="BD140">
        <f t="shared" si="88"/>
        <v>0</v>
      </c>
      <c r="BE140">
        <f>IFERROR(VLOOKUP(L140,'Tipo de Descuento'!$B$3:$C$8,2,0),0)</f>
        <v>0</v>
      </c>
      <c r="BF140">
        <f t="shared" si="93"/>
        <v>0</v>
      </c>
      <c r="BG140">
        <f>IFERROR(VLOOKUP(N140,'Tipo de Descuento'!$B$3:$C$8,2,0),0)</f>
        <v>0</v>
      </c>
      <c r="BH140">
        <f t="shared" si="94"/>
        <v>0</v>
      </c>
      <c r="BI140">
        <f>IFERROR(VLOOKUP(P140,'Tipo de Descuento'!$B$3:$C$8,2,0),0)</f>
        <v>0</v>
      </c>
      <c r="BJ140">
        <f t="shared" si="95"/>
        <v>0</v>
      </c>
      <c r="BK140">
        <f>IFERROR(VLOOKUP(R140,'Tipo de Descuento'!$B$3:$C$8,2,0),0)</f>
        <v>0</v>
      </c>
      <c r="BL140">
        <f t="shared" si="96"/>
        <v>0</v>
      </c>
      <c r="BM140">
        <f>IFERROR(VLOOKUP(T140,'Tipo de Descuento'!$B$3:$C$8,2,0),0)</f>
        <v>0</v>
      </c>
      <c r="BN140">
        <f t="shared" si="97"/>
        <v>0</v>
      </c>
      <c r="BO140">
        <f t="shared" si="98"/>
        <v>0</v>
      </c>
      <c r="BP140">
        <f t="shared" si="99"/>
        <v>0</v>
      </c>
      <c r="BQ140">
        <f t="shared" si="100"/>
        <v>0</v>
      </c>
      <c r="BS140" s="70">
        <f t="shared" si="89"/>
        <v>0</v>
      </c>
      <c r="BT140" s="71">
        <f t="shared" si="101"/>
        <v>0</v>
      </c>
      <c r="BU140" s="71">
        <f t="shared" si="102"/>
        <v>0</v>
      </c>
      <c r="BV140" s="71">
        <f t="shared" si="103"/>
        <v>0</v>
      </c>
      <c r="BW140" s="71">
        <f t="shared" si="104"/>
        <v>0</v>
      </c>
      <c r="BX140" s="71">
        <f t="shared" si="105"/>
        <v>0</v>
      </c>
      <c r="BY140" s="72">
        <f t="shared" si="106"/>
        <v>0</v>
      </c>
      <c r="CA140" s="73">
        <f t="shared" si="107"/>
        <v>0</v>
      </c>
      <c r="CB140" s="74"/>
      <c r="CD140" s="13">
        <f t="shared" si="90"/>
        <v>0</v>
      </c>
      <c r="CE140" s="89">
        <f t="shared" si="87"/>
        <v>0</v>
      </c>
      <c r="CF140">
        <v>0</v>
      </c>
    </row>
    <row r="141" spans="2:84" ht="15.75" customHeight="1">
      <c r="B141" s="26"/>
      <c r="C141" s="13"/>
      <c r="D141" s="95"/>
      <c r="E141" s="84"/>
      <c r="F141" s="59"/>
      <c r="G141" s="113" cm="1">
        <f t="array" ref="G141">INDEX(Programas!$F$3:$F$2000,MATCH(1,(Programas!$C$3:$C$2000=D141)*(Programas!$D$3:$D$2000=Auxiliares!$B122),0))</f>
        <v>0</v>
      </c>
      <c r="H141" s="114"/>
      <c r="I141" s="113" cm="1">
        <f t="array" ref="I141">INDEX(Programas!$E$3:$E$2000,MATCH(1,(Programas!$C$3:$C$2000=D141)*(Programas!$D$3:$D$2000=Auxiliares!$B122),0))</f>
        <v>0</v>
      </c>
      <c r="J141" s="114"/>
      <c r="K141" s="1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35"/>
      <c r="BA141" s="57">
        <f t="shared" si="91"/>
        <v>0</v>
      </c>
      <c r="BB141" s="41">
        <f t="shared" si="92"/>
        <v>0</v>
      </c>
      <c r="BC141" s="12">
        <f>IFERROR(VLOOKUP(Input!B141,Medio!$A$3:$D$1552,4,0),0)</f>
        <v>0</v>
      </c>
      <c r="BD141">
        <f t="shared" si="88"/>
        <v>0</v>
      </c>
      <c r="BE141">
        <f>IFERROR(VLOOKUP(L141,'Tipo de Descuento'!$B$3:$C$8,2,0),0)</f>
        <v>0</v>
      </c>
      <c r="BF141">
        <f t="shared" si="93"/>
        <v>0</v>
      </c>
      <c r="BG141">
        <f>IFERROR(VLOOKUP(N141,'Tipo de Descuento'!$B$3:$C$8,2,0),0)</f>
        <v>0</v>
      </c>
      <c r="BH141">
        <f t="shared" si="94"/>
        <v>0</v>
      </c>
      <c r="BI141">
        <f>IFERROR(VLOOKUP(P141,'Tipo de Descuento'!$B$3:$C$8,2,0),0)</f>
        <v>0</v>
      </c>
      <c r="BJ141">
        <f t="shared" si="95"/>
        <v>0</v>
      </c>
      <c r="BK141">
        <f>IFERROR(VLOOKUP(R141,'Tipo de Descuento'!$B$3:$C$8,2,0),0)</f>
        <v>0</v>
      </c>
      <c r="BL141">
        <f t="shared" si="96"/>
        <v>0</v>
      </c>
      <c r="BM141">
        <f>IFERROR(VLOOKUP(T141,'Tipo de Descuento'!$B$3:$C$8,2,0),0)</f>
        <v>0</v>
      </c>
      <c r="BN141">
        <f t="shared" si="97"/>
        <v>0</v>
      </c>
      <c r="BO141">
        <f t="shared" si="98"/>
        <v>0</v>
      </c>
      <c r="BP141">
        <f t="shared" si="99"/>
        <v>0</v>
      </c>
      <c r="BQ141">
        <f t="shared" si="100"/>
        <v>0</v>
      </c>
      <c r="BS141" s="70">
        <f t="shared" si="89"/>
        <v>0</v>
      </c>
      <c r="BT141" s="71">
        <f t="shared" si="101"/>
        <v>0</v>
      </c>
      <c r="BU141" s="71">
        <f t="shared" si="102"/>
        <v>0</v>
      </c>
      <c r="BV141" s="71">
        <f t="shared" si="103"/>
        <v>0</v>
      </c>
      <c r="BW141" s="71">
        <f t="shared" si="104"/>
        <v>0</v>
      </c>
      <c r="BX141" s="71">
        <f t="shared" si="105"/>
        <v>0</v>
      </c>
      <c r="BY141" s="72">
        <f t="shared" si="106"/>
        <v>0</v>
      </c>
      <c r="CA141" s="73">
        <f t="shared" si="107"/>
        <v>0</v>
      </c>
      <c r="CB141" s="74"/>
      <c r="CD141" s="13">
        <f t="shared" si="90"/>
        <v>0</v>
      </c>
      <c r="CE141" s="89">
        <f t="shared" si="87"/>
        <v>0</v>
      </c>
      <c r="CF141">
        <v>0</v>
      </c>
    </row>
    <row r="142" spans="2:84" ht="15.75" customHeight="1">
      <c r="B142" s="26"/>
      <c r="C142" s="13"/>
      <c r="D142" s="95"/>
      <c r="E142" s="84"/>
      <c r="F142" s="59"/>
      <c r="G142" s="113" cm="1">
        <f t="array" ref="G142">INDEX(Programas!$F$3:$F$2000,MATCH(1,(Programas!$C$3:$C$2000=D142)*(Programas!$D$3:$D$2000=Auxiliares!$B123),0))</f>
        <v>0</v>
      </c>
      <c r="H142" s="114"/>
      <c r="I142" s="113" cm="1">
        <f t="array" ref="I142">INDEX(Programas!$E$3:$E$2000,MATCH(1,(Programas!$C$3:$C$2000=D142)*(Programas!$D$3:$D$2000=Auxiliares!$B123),0))</f>
        <v>0</v>
      </c>
      <c r="J142" s="114"/>
      <c r="K142" s="1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35"/>
      <c r="BA142" s="57">
        <f t="shared" si="91"/>
        <v>0</v>
      </c>
      <c r="BB142" s="41">
        <f t="shared" si="92"/>
        <v>0</v>
      </c>
      <c r="BC142" s="12">
        <f>IFERROR(VLOOKUP(Input!B142,Medio!$A$3:$D$1552,4,0),0)</f>
        <v>0</v>
      </c>
      <c r="BD142">
        <f t="shared" si="88"/>
        <v>0</v>
      </c>
      <c r="BE142">
        <f>IFERROR(VLOOKUP(L142,'Tipo de Descuento'!$B$3:$C$8,2,0),0)</f>
        <v>0</v>
      </c>
      <c r="BF142">
        <f t="shared" si="93"/>
        <v>0</v>
      </c>
      <c r="BG142">
        <f>IFERROR(VLOOKUP(N142,'Tipo de Descuento'!$B$3:$C$8,2,0),0)</f>
        <v>0</v>
      </c>
      <c r="BH142">
        <f t="shared" si="94"/>
        <v>0</v>
      </c>
      <c r="BI142">
        <f>IFERROR(VLOOKUP(P142,'Tipo de Descuento'!$B$3:$C$8,2,0),0)</f>
        <v>0</v>
      </c>
      <c r="BJ142">
        <f t="shared" si="95"/>
        <v>0</v>
      </c>
      <c r="BK142">
        <f>IFERROR(VLOOKUP(R142,'Tipo de Descuento'!$B$3:$C$8,2,0),0)</f>
        <v>0</v>
      </c>
      <c r="BL142">
        <f t="shared" si="96"/>
        <v>0</v>
      </c>
      <c r="BM142">
        <f>IFERROR(VLOOKUP(T142,'Tipo de Descuento'!$B$3:$C$8,2,0),0)</f>
        <v>0</v>
      </c>
      <c r="BN142">
        <f t="shared" si="97"/>
        <v>0</v>
      </c>
      <c r="BO142">
        <f t="shared" si="98"/>
        <v>0</v>
      </c>
      <c r="BP142">
        <f t="shared" si="99"/>
        <v>0</v>
      </c>
      <c r="BQ142">
        <f t="shared" si="100"/>
        <v>0</v>
      </c>
      <c r="BS142" s="70">
        <f t="shared" si="89"/>
        <v>0</v>
      </c>
      <c r="BT142" s="71">
        <f t="shared" si="101"/>
        <v>0</v>
      </c>
      <c r="BU142" s="71">
        <f t="shared" si="102"/>
        <v>0</v>
      </c>
      <c r="BV142" s="71">
        <f t="shared" si="103"/>
        <v>0</v>
      </c>
      <c r="BW142" s="71">
        <f t="shared" si="104"/>
        <v>0</v>
      </c>
      <c r="BX142" s="71">
        <f t="shared" si="105"/>
        <v>0</v>
      </c>
      <c r="BY142" s="72">
        <f t="shared" si="106"/>
        <v>0</v>
      </c>
      <c r="CA142" s="73">
        <f t="shared" si="107"/>
        <v>0</v>
      </c>
      <c r="CB142" s="74"/>
      <c r="CD142" s="13">
        <f t="shared" si="90"/>
        <v>0</v>
      </c>
      <c r="CE142" s="89">
        <f t="shared" si="87"/>
        <v>0</v>
      </c>
      <c r="CF142">
        <v>0</v>
      </c>
    </row>
    <row r="143" spans="2:84" ht="15.75" customHeight="1">
      <c r="B143" s="26"/>
      <c r="C143" s="13"/>
      <c r="D143" s="95"/>
      <c r="E143" s="84"/>
      <c r="F143" s="59"/>
      <c r="G143" s="113" cm="1">
        <f t="array" ref="G143">INDEX(Programas!$F$3:$F$2000,MATCH(1,(Programas!$C$3:$C$2000=D143)*(Programas!$D$3:$D$2000=Auxiliares!$B124),0))</f>
        <v>0</v>
      </c>
      <c r="H143" s="114"/>
      <c r="I143" s="113" cm="1">
        <f t="array" ref="I143">INDEX(Programas!$E$3:$E$2000,MATCH(1,(Programas!$C$3:$C$2000=D143)*(Programas!$D$3:$D$2000=Auxiliares!$B124),0))</f>
        <v>0</v>
      </c>
      <c r="J143" s="114"/>
      <c r="K143" s="1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35"/>
      <c r="BA143" s="57">
        <f t="shared" si="91"/>
        <v>0</v>
      </c>
      <c r="BB143" s="41">
        <f t="shared" si="92"/>
        <v>0</v>
      </c>
      <c r="BC143" s="12">
        <f>IFERROR(VLOOKUP(Input!B143,Medio!$A$3:$D$1552,4,0),0)</f>
        <v>0</v>
      </c>
      <c r="BD143">
        <f t="shared" si="88"/>
        <v>0</v>
      </c>
      <c r="BE143">
        <f>IFERROR(VLOOKUP(L143,'Tipo de Descuento'!$B$3:$C$8,2,0),0)</f>
        <v>0</v>
      </c>
      <c r="BF143">
        <f t="shared" si="93"/>
        <v>0</v>
      </c>
      <c r="BG143">
        <f>IFERROR(VLOOKUP(N143,'Tipo de Descuento'!$B$3:$C$8,2,0),0)</f>
        <v>0</v>
      </c>
      <c r="BH143">
        <f t="shared" si="94"/>
        <v>0</v>
      </c>
      <c r="BI143">
        <f>IFERROR(VLOOKUP(P143,'Tipo de Descuento'!$B$3:$C$8,2,0),0)</f>
        <v>0</v>
      </c>
      <c r="BJ143">
        <f t="shared" si="95"/>
        <v>0</v>
      </c>
      <c r="BK143">
        <f>IFERROR(VLOOKUP(R143,'Tipo de Descuento'!$B$3:$C$8,2,0),0)</f>
        <v>0</v>
      </c>
      <c r="BL143">
        <f t="shared" si="96"/>
        <v>0</v>
      </c>
      <c r="BM143">
        <f>IFERROR(VLOOKUP(T143,'Tipo de Descuento'!$B$3:$C$8,2,0),0)</f>
        <v>0</v>
      </c>
      <c r="BN143">
        <f t="shared" si="97"/>
        <v>0</v>
      </c>
      <c r="BO143">
        <f t="shared" si="98"/>
        <v>0</v>
      </c>
      <c r="BP143">
        <f t="shared" si="99"/>
        <v>0</v>
      </c>
      <c r="BQ143">
        <f t="shared" si="100"/>
        <v>0</v>
      </c>
      <c r="BS143" s="70">
        <f t="shared" si="89"/>
        <v>0</v>
      </c>
      <c r="BT143" s="71">
        <f t="shared" si="101"/>
        <v>0</v>
      </c>
      <c r="BU143" s="71">
        <f t="shared" si="102"/>
        <v>0</v>
      </c>
      <c r="BV143" s="71">
        <f t="shared" si="103"/>
        <v>0</v>
      </c>
      <c r="BW143" s="71">
        <f t="shared" si="104"/>
        <v>0</v>
      </c>
      <c r="BX143" s="71">
        <f t="shared" si="105"/>
        <v>0</v>
      </c>
      <c r="BY143" s="72">
        <f t="shared" si="106"/>
        <v>0</v>
      </c>
      <c r="CA143" s="73">
        <f t="shared" si="107"/>
        <v>0</v>
      </c>
      <c r="CB143" s="74"/>
      <c r="CD143" s="13">
        <f t="shared" si="90"/>
        <v>0</v>
      </c>
      <c r="CE143" s="89">
        <f t="shared" si="87"/>
        <v>0</v>
      </c>
      <c r="CF143">
        <v>0</v>
      </c>
    </row>
    <row r="144" spans="2:84" ht="15.75" customHeight="1">
      <c r="B144" s="26"/>
      <c r="C144" s="13"/>
      <c r="D144" s="95"/>
      <c r="E144" s="84"/>
      <c r="F144" s="59"/>
      <c r="G144" s="113" cm="1">
        <f t="array" ref="G144">INDEX(Programas!$F$3:$F$2000,MATCH(1,(Programas!$C$3:$C$2000=D144)*(Programas!$D$3:$D$2000=Auxiliares!$B125),0))</f>
        <v>0</v>
      </c>
      <c r="H144" s="114"/>
      <c r="I144" s="113" cm="1">
        <f t="array" ref="I144">INDEX(Programas!$E$3:$E$2000,MATCH(1,(Programas!$C$3:$C$2000=D144)*(Programas!$D$3:$D$2000=Auxiliares!$B125),0))</f>
        <v>0</v>
      </c>
      <c r="J144" s="114"/>
      <c r="K144" s="1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35"/>
      <c r="BA144" s="57">
        <f t="shared" si="91"/>
        <v>0</v>
      </c>
      <c r="BB144" s="41">
        <f t="shared" si="92"/>
        <v>0</v>
      </c>
      <c r="BC144" s="12">
        <f>IFERROR(VLOOKUP(Input!B144,Medio!$A$3:$D$1552,4,0),0)</f>
        <v>0</v>
      </c>
      <c r="BD144">
        <f t="shared" si="88"/>
        <v>0</v>
      </c>
      <c r="BE144">
        <f>IFERROR(VLOOKUP(L144,'Tipo de Descuento'!$B$3:$C$8,2,0),0)</f>
        <v>0</v>
      </c>
      <c r="BF144">
        <f t="shared" si="93"/>
        <v>0</v>
      </c>
      <c r="BG144">
        <f>IFERROR(VLOOKUP(N144,'Tipo de Descuento'!$B$3:$C$8,2,0),0)</f>
        <v>0</v>
      </c>
      <c r="BH144">
        <f t="shared" si="94"/>
        <v>0</v>
      </c>
      <c r="BI144">
        <f>IFERROR(VLOOKUP(P144,'Tipo de Descuento'!$B$3:$C$8,2,0),0)</f>
        <v>0</v>
      </c>
      <c r="BJ144">
        <f t="shared" si="95"/>
        <v>0</v>
      </c>
      <c r="BK144">
        <f>IFERROR(VLOOKUP(R144,'Tipo de Descuento'!$B$3:$C$8,2,0),0)</f>
        <v>0</v>
      </c>
      <c r="BL144">
        <f t="shared" si="96"/>
        <v>0</v>
      </c>
      <c r="BM144">
        <f>IFERROR(VLOOKUP(T144,'Tipo de Descuento'!$B$3:$C$8,2,0),0)</f>
        <v>0</v>
      </c>
      <c r="BN144">
        <f t="shared" si="97"/>
        <v>0</v>
      </c>
      <c r="BO144">
        <f t="shared" si="98"/>
        <v>0</v>
      </c>
      <c r="BP144">
        <f t="shared" si="99"/>
        <v>0</v>
      </c>
      <c r="BQ144">
        <f t="shared" si="100"/>
        <v>0</v>
      </c>
      <c r="BS144" s="70">
        <f t="shared" si="89"/>
        <v>0</v>
      </c>
      <c r="BT144" s="71">
        <f t="shared" si="101"/>
        <v>0</v>
      </c>
      <c r="BU144" s="71">
        <f t="shared" si="102"/>
        <v>0</v>
      </c>
      <c r="BV144" s="71">
        <f t="shared" si="103"/>
        <v>0</v>
      </c>
      <c r="BW144" s="71">
        <f t="shared" si="104"/>
        <v>0</v>
      </c>
      <c r="BX144" s="71">
        <f t="shared" si="105"/>
        <v>0</v>
      </c>
      <c r="BY144" s="72">
        <f t="shared" si="106"/>
        <v>0</v>
      </c>
      <c r="CA144" s="73">
        <f t="shared" si="107"/>
        <v>0</v>
      </c>
      <c r="CB144" s="74"/>
      <c r="CD144" s="13">
        <f t="shared" si="90"/>
        <v>0</v>
      </c>
      <c r="CE144" s="89">
        <f t="shared" si="87"/>
        <v>0</v>
      </c>
      <c r="CF144">
        <v>0</v>
      </c>
    </row>
    <row r="145" spans="2:84" ht="15.75" customHeight="1">
      <c r="B145" s="26"/>
      <c r="C145" s="13"/>
      <c r="D145" s="95"/>
      <c r="E145" s="84"/>
      <c r="F145" s="59"/>
      <c r="G145" s="113" cm="1">
        <f t="array" ref="G145">INDEX(Programas!$F$3:$F$2000,MATCH(1,(Programas!$C$3:$C$2000=D145)*(Programas!$D$3:$D$2000=Auxiliares!$B126),0))</f>
        <v>0</v>
      </c>
      <c r="H145" s="114"/>
      <c r="I145" s="113" cm="1">
        <f t="array" ref="I145">INDEX(Programas!$E$3:$E$2000,MATCH(1,(Programas!$C$3:$C$2000=D145)*(Programas!$D$3:$D$2000=Auxiliares!$B126),0))</f>
        <v>0</v>
      </c>
      <c r="J145" s="114"/>
      <c r="K145" s="1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35"/>
      <c r="BA145" s="57">
        <f t="shared" si="91"/>
        <v>0</v>
      </c>
      <c r="BB145" s="41">
        <f t="shared" si="92"/>
        <v>0</v>
      </c>
      <c r="BC145" s="12">
        <f>IFERROR(VLOOKUP(Input!B145,Medio!$A$3:$D$1552,4,0),0)</f>
        <v>0</v>
      </c>
      <c r="BD145">
        <f t="shared" si="88"/>
        <v>0</v>
      </c>
      <c r="BE145">
        <f>IFERROR(VLOOKUP(L145,'Tipo de Descuento'!$B$3:$C$8,2,0),0)</f>
        <v>0</v>
      </c>
      <c r="BF145">
        <f t="shared" si="93"/>
        <v>0</v>
      </c>
      <c r="BG145">
        <f>IFERROR(VLOOKUP(N145,'Tipo de Descuento'!$B$3:$C$8,2,0),0)</f>
        <v>0</v>
      </c>
      <c r="BH145">
        <f t="shared" si="94"/>
        <v>0</v>
      </c>
      <c r="BI145">
        <f>IFERROR(VLOOKUP(P145,'Tipo de Descuento'!$B$3:$C$8,2,0),0)</f>
        <v>0</v>
      </c>
      <c r="BJ145">
        <f t="shared" si="95"/>
        <v>0</v>
      </c>
      <c r="BK145">
        <f>IFERROR(VLOOKUP(R145,'Tipo de Descuento'!$B$3:$C$8,2,0),0)</f>
        <v>0</v>
      </c>
      <c r="BL145">
        <f t="shared" si="96"/>
        <v>0</v>
      </c>
      <c r="BM145">
        <f>IFERROR(VLOOKUP(T145,'Tipo de Descuento'!$B$3:$C$8,2,0),0)</f>
        <v>0</v>
      </c>
      <c r="BN145">
        <f t="shared" si="97"/>
        <v>0</v>
      </c>
      <c r="BO145">
        <f t="shared" si="98"/>
        <v>0</v>
      </c>
      <c r="BP145">
        <f t="shared" si="99"/>
        <v>0</v>
      </c>
      <c r="BQ145">
        <f t="shared" si="100"/>
        <v>0</v>
      </c>
      <c r="BS145" s="70">
        <f t="shared" si="89"/>
        <v>0</v>
      </c>
      <c r="BT145" s="71">
        <f t="shared" si="101"/>
        <v>0</v>
      </c>
      <c r="BU145" s="71">
        <f t="shared" si="102"/>
        <v>0</v>
      </c>
      <c r="BV145" s="71">
        <f t="shared" si="103"/>
        <v>0</v>
      </c>
      <c r="BW145" s="71">
        <f t="shared" si="104"/>
        <v>0</v>
      </c>
      <c r="BX145" s="71">
        <f t="shared" si="105"/>
        <v>0</v>
      </c>
      <c r="BY145" s="72">
        <f t="shared" si="106"/>
        <v>0</v>
      </c>
      <c r="CA145" s="73">
        <f t="shared" si="107"/>
        <v>0</v>
      </c>
      <c r="CB145" s="74"/>
      <c r="CD145" s="13">
        <f t="shared" si="90"/>
        <v>0</v>
      </c>
      <c r="CE145" s="89">
        <f t="shared" si="87"/>
        <v>0</v>
      </c>
      <c r="CF145">
        <v>0</v>
      </c>
    </row>
    <row r="146" spans="2:84" ht="15.75" customHeight="1">
      <c r="B146" s="26"/>
      <c r="C146" s="13"/>
      <c r="D146" s="95"/>
      <c r="E146" s="84"/>
      <c r="F146" s="59"/>
      <c r="G146" s="113" cm="1">
        <f t="array" ref="G146">INDEX(Programas!$F$3:$F$2000,MATCH(1,(Programas!$C$3:$C$2000=D146)*(Programas!$D$3:$D$2000=Auxiliares!$B127),0))</f>
        <v>0</v>
      </c>
      <c r="H146" s="114"/>
      <c r="I146" s="113" cm="1">
        <f t="array" ref="I146">INDEX(Programas!$E$3:$E$2000,MATCH(1,(Programas!$C$3:$C$2000=D146)*(Programas!$D$3:$D$2000=Auxiliares!$B127),0))</f>
        <v>0</v>
      </c>
      <c r="J146" s="114"/>
      <c r="K146" s="1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35"/>
      <c r="BA146" s="57">
        <f t="shared" si="91"/>
        <v>0</v>
      </c>
      <c r="BB146" s="41">
        <f t="shared" si="92"/>
        <v>0</v>
      </c>
      <c r="BC146" s="12">
        <f>IFERROR(VLOOKUP(Input!B146,Medio!$A$3:$D$1552,4,0),0)</f>
        <v>0</v>
      </c>
      <c r="BD146">
        <f t="shared" si="88"/>
        <v>0</v>
      </c>
      <c r="BE146">
        <f>IFERROR(VLOOKUP(L146,'Tipo de Descuento'!$B$3:$C$8,2,0),0)</f>
        <v>0</v>
      </c>
      <c r="BF146">
        <f t="shared" si="93"/>
        <v>0</v>
      </c>
      <c r="BG146">
        <f>IFERROR(VLOOKUP(N146,'Tipo de Descuento'!$B$3:$C$8,2,0),0)</f>
        <v>0</v>
      </c>
      <c r="BH146">
        <f t="shared" si="94"/>
        <v>0</v>
      </c>
      <c r="BI146">
        <f>IFERROR(VLOOKUP(P146,'Tipo de Descuento'!$B$3:$C$8,2,0),0)</f>
        <v>0</v>
      </c>
      <c r="BJ146">
        <f t="shared" si="95"/>
        <v>0</v>
      </c>
      <c r="BK146">
        <f>IFERROR(VLOOKUP(R146,'Tipo de Descuento'!$B$3:$C$8,2,0),0)</f>
        <v>0</v>
      </c>
      <c r="BL146">
        <f t="shared" si="96"/>
        <v>0</v>
      </c>
      <c r="BM146">
        <f>IFERROR(VLOOKUP(T146,'Tipo de Descuento'!$B$3:$C$8,2,0),0)</f>
        <v>0</v>
      </c>
      <c r="BN146">
        <f t="shared" si="97"/>
        <v>0</v>
      </c>
      <c r="BO146">
        <f t="shared" si="98"/>
        <v>0</v>
      </c>
      <c r="BP146">
        <f t="shared" si="99"/>
        <v>0</v>
      </c>
      <c r="BQ146">
        <f t="shared" si="100"/>
        <v>0</v>
      </c>
      <c r="BS146" s="70">
        <f t="shared" si="89"/>
        <v>0</v>
      </c>
      <c r="BT146" s="71">
        <f t="shared" si="101"/>
        <v>0</v>
      </c>
      <c r="BU146" s="71">
        <f t="shared" si="102"/>
        <v>0</v>
      </c>
      <c r="BV146" s="71">
        <f t="shared" si="103"/>
        <v>0</v>
      </c>
      <c r="BW146" s="71">
        <f t="shared" si="104"/>
        <v>0</v>
      </c>
      <c r="BX146" s="71">
        <f t="shared" si="105"/>
        <v>0</v>
      </c>
      <c r="BY146" s="72">
        <f t="shared" si="106"/>
        <v>0</v>
      </c>
      <c r="CA146" s="73">
        <f t="shared" si="107"/>
        <v>0</v>
      </c>
      <c r="CB146" s="74"/>
      <c r="CD146" s="13">
        <f t="shared" si="90"/>
        <v>0</v>
      </c>
      <c r="CE146" s="89">
        <f t="shared" si="87"/>
        <v>0</v>
      </c>
      <c r="CF146">
        <v>0</v>
      </c>
    </row>
    <row r="147" spans="2:84" ht="15.75" customHeight="1">
      <c r="B147" s="26"/>
      <c r="C147" s="13"/>
      <c r="D147" s="95"/>
      <c r="E147" s="84"/>
      <c r="F147" s="59"/>
      <c r="G147" s="113" cm="1">
        <f t="array" ref="G147">INDEX(Programas!$F$3:$F$2000,MATCH(1,(Programas!$C$3:$C$2000=D147)*(Programas!$D$3:$D$2000=Auxiliares!$B128),0))</f>
        <v>0</v>
      </c>
      <c r="H147" s="114"/>
      <c r="I147" s="113" cm="1">
        <f t="array" ref="I147">INDEX(Programas!$E$3:$E$2000,MATCH(1,(Programas!$C$3:$C$2000=D147)*(Programas!$D$3:$D$2000=Auxiliares!$B128),0))</f>
        <v>0</v>
      </c>
      <c r="J147" s="114"/>
      <c r="K147" s="1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35"/>
      <c r="BA147" s="57">
        <f t="shared" si="91"/>
        <v>0</v>
      </c>
      <c r="BB147" s="41">
        <f t="shared" si="92"/>
        <v>0</v>
      </c>
      <c r="BC147" s="12">
        <f>IFERROR(VLOOKUP(Input!B147,Medio!$A$3:$D$1552,4,0),0)</f>
        <v>0</v>
      </c>
      <c r="BD147">
        <f t="shared" si="88"/>
        <v>0</v>
      </c>
      <c r="BE147">
        <f>IFERROR(VLOOKUP(L147,'Tipo de Descuento'!$B$3:$C$8,2,0),0)</f>
        <v>0</v>
      </c>
      <c r="BF147">
        <f t="shared" si="93"/>
        <v>0</v>
      </c>
      <c r="BG147">
        <f>IFERROR(VLOOKUP(N147,'Tipo de Descuento'!$B$3:$C$8,2,0),0)</f>
        <v>0</v>
      </c>
      <c r="BH147">
        <f t="shared" si="94"/>
        <v>0</v>
      </c>
      <c r="BI147">
        <f>IFERROR(VLOOKUP(P147,'Tipo de Descuento'!$B$3:$C$8,2,0),0)</f>
        <v>0</v>
      </c>
      <c r="BJ147">
        <f t="shared" si="95"/>
        <v>0</v>
      </c>
      <c r="BK147">
        <f>IFERROR(VLOOKUP(R147,'Tipo de Descuento'!$B$3:$C$8,2,0),0)</f>
        <v>0</v>
      </c>
      <c r="BL147">
        <f t="shared" si="96"/>
        <v>0</v>
      </c>
      <c r="BM147">
        <f>IFERROR(VLOOKUP(T147,'Tipo de Descuento'!$B$3:$C$8,2,0),0)</f>
        <v>0</v>
      </c>
      <c r="BN147">
        <f t="shared" si="97"/>
        <v>0</v>
      </c>
      <c r="BO147">
        <f t="shared" si="98"/>
        <v>0</v>
      </c>
      <c r="BP147">
        <f t="shared" si="99"/>
        <v>0</v>
      </c>
      <c r="BQ147">
        <f t="shared" si="100"/>
        <v>0</v>
      </c>
      <c r="BS147" s="70">
        <f t="shared" si="89"/>
        <v>0</v>
      </c>
      <c r="BT147" s="71">
        <f t="shared" si="101"/>
        <v>0</v>
      </c>
      <c r="BU147" s="71">
        <f t="shared" si="102"/>
        <v>0</v>
      </c>
      <c r="BV147" s="71">
        <f t="shared" si="103"/>
        <v>0</v>
      </c>
      <c r="BW147" s="71">
        <f t="shared" si="104"/>
        <v>0</v>
      </c>
      <c r="BX147" s="71">
        <f t="shared" si="105"/>
        <v>0</v>
      </c>
      <c r="BY147" s="72">
        <f t="shared" si="106"/>
        <v>0</v>
      </c>
      <c r="CA147" s="73">
        <f t="shared" si="107"/>
        <v>0</v>
      </c>
      <c r="CB147" s="74"/>
      <c r="CD147" s="13">
        <f t="shared" si="90"/>
        <v>0</v>
      </c>
      <c r="CE147" s="89">
        <f t="shared" si="87"/>
        <v>0</v>
      </c>
      <c r="CF147">
        <v>0</v>
      </c>
    </row>
    <row r="148" spans="2:84" ht="15.75" customHeight="1">
      <c r="B148" s="26"/>
      <c r="C148" s="13" t="str">
        <f>IF(B148="","",VLOOKUP(BC148,Proveedor!$B$3:$C$2036,2,0))</f>
        <v/>
      </c>
      <c r="D148" s="95"/>
      <c r="E148" s="84"/>
      <c r="F148" s="59"/>
      <c r="G148" s="113" cm="1">
        <f t="array" ref="G148">INDEX(Programas!$F$3:$F$2000,MATCH(1,(Programas!$C$3:$C$2000=D148)*(Programas!$D$3:$D$2000=Auxiliares!$B129),0))</f>
        <v>0</v>
      </c>
      <c r="H148" s="114"/>
      <c r="I148" s="113" cm="1">
        <f t="array" ref="I148">INDEX(Programas!$E$3:$E$2000,MATCH(1,(Programas!$C$3:$C$2000=D148)*(Programas!$D$3:$D$2000=Auxiliares!$B129),0))</f>
        <v>0</v>
      </c>
      <c r="J148" s="114"/>
      <c r="K148" s="1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35"/>
      <c r="BA148" s="57">
        <f t="shared" si="12"/>
        <v>0</v>
      </c>
      <c r="BB148" s="41">
        <f t="shared" si="13"/>
        <v>0</v>
      </c>
      <c r="BC148" s="12">
        <f>IFERROR(VLOOKUP(Input!B148,Medio!$A$3:$D$1552,4,0),0)</f>
        <v>0</v>
      </c>
      <c r="BD148">
        <f t="shared" si="88"/>
        <v>0</v>
      </c>
      <c r="BE148">
        <f>IFERROR(VLOOKUP(L148,'Tipo de Descuento'!$B$3:$C$8,2,0),0)</f>
        <v>0</v>
      </c>
      <c r="BF148">
        <f t="shared" si="14"/>
        <v>0</v>
      </c>
      <c r="BG148">
        <f>IFERROR(VLOOKUP(N148,'Tipo de Descuento'!$B$3:$C$8,2,0),0)</f>
        <v>0</v>
      </c>
      <c r="BH148">
        <f t="shared" si="15"/>
        <v>0</v>
      </c>
      <c r="BI148">
        <f>IFERROR(VLOOKUP(P148,'Tipo de Descuento'!$B$3:$C$8,2,0),0)</f>
        <v>0</v>
      </c>
      <c r="BJ148">
        <f t="shared" si="16"/>
        <v>0</v>
      </c>
      <c r="BK148">
        <f>IFERROR(VLOOKUP(R148,'Tipo de Descuento'!$B$3:$C$8,2,0),0)</f>
        <v>0</v>
      </c>
      <c r="BL148">
        <f t="shared" si="17"/>
        <v>0</v>
      </c>
      <c r="BM148">
        <f>IFERROR(VLOOKUP(T148,'Tipo de Descuento'!$B$3:$C$8,2,0),0)</f>
        <v>0</v>
      </c>
      <c r="BN148">
        <f t="shared" si="18"/>
        <v>0</v>
      </c>
      <c r="BO148">
        <f t="shared" si="19"/>
        <v>0</v>
      </c>
      <c r="BP148">
        <f t="shared" si="20"/>
        <v>0</v>
      </c>
      <c r="BQ148">
        <f t="shared" si="21"/>
        <v>0</v>
      </c>
      <c r="BS148" s="70">
        <f t="shared" si="89"/>
        <v>0</v>
      </c>
      <c r="BT148" s="71">
        <f t="shared" si="22"/>
        <v>0</v>
      </c>
      <c r="BU148" s="71">
        <f t="shared" si="23"/>
        <v>0</v>
      </c>
      <c r="BV148" s="71">
        <f t="shared" si="24"/>
        <v>0</v>
      </c>
      <c r="BW148" s="71">
        <f t="shared" si="25"/>
        <v>0</v>
      </c>
      <c r="BX148" s="71">
        <f t="shared" si="26"/>
        <v>0</v>
      </c>
      <c r="BY148" s="72">
        <f t="shared" si="27"/>
        <v>0</v>
      </c>
      <c r="CA148" s="73">
        <f t="shared" si="28"/>
        <v>0</v>
      </c>
      <c r="CB148" s="74"/>
      <c r="CD148" s="13">
        <f t="shared" si="90"/>
        <v>0</v>
      </c>
      <c r="CE148" s="89">
        <f t="shared" si="87"/>
        <v>0</v>
      </c>
      <c r="CF148">
        <v>0</v>
      </c>
    </row>
    <row r="149" spans="2:84" ht="15.75" customHeight="1">
      <c r="B149" s="26"/>
      <c r="C149" s="13" t="str">
        <f>IF(B149="","",VLOOKUP(BC149,Proveedor!$B$3:$C$2036,2,0))</f>
        <v/>
      </c>
      <c r="D149" s="95"/>
      <c r="E149" s="84"/>
      <c r="F149" s="59"/>
      <c r="G149" s="113" cm="1">
        <f t="array" ref="G149">INDEX(Programas!$F$3:$F$2000,MATCH(1,(Programas!$C$3:$C$2000=D149)*(Programas!$D$3:$D$2000=Auxiliares!$B130),0))</f>
        <v>0</v>
      </c>
      <c r="H149" s="114"/>
      <c r="I149" s="113" cm="1">
        <f t="array" ref="I149">INDEX(Programas!$E$3:$E$2000,MATCH(1,(Programas!$C$3:$C$2000=D149)*(Programas!$D$3:$D$2000=Auxiliares!$B130),0))</f>
        <v>0</v>
      </c>
      <c r="J149" s="114"/>
      <c r="K149" s="1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35"/>
      <c r="BA149" s="57">
        <f t="shared" si="12"/>
        <v>0</v>
      </c>
      <c r="BB149" s="41">
        <f t="shared" si="13"/>
        <v>0</v>
      </c>
      <c r="BC149" s="12">
        <f>IFERROR(VLOOKUP(Input!B149,Medio!$A$3:$D$1552,4,0),0)</f>
        <v>0</v>
      </c>
      <c r="BD149">
        <f t="shared" si="88"/>
        <v>0</v>
      </c>
      <c r="BE149">
        <f>IFERROR(VLOOKUP(L149,'Tipo de Descuento'!$B$3:$C$8,2,0),0)</f>
        <v>0</v>
      </c>
      <c r="BF149">
        <f t="shared" si="14"/>
        <v>0</v>
      </c>
      <c r="BG149">
        <f>IFERROR(VLOOKUP(N149,'Tipo de Descuento'!$B$3:$C$8,2,0),0)</f>
        <v>0</v>
      </c>
      <c r="BH149">
        <f t="shared" si="15"/>
        <v>0</v>
      </c>
      <c r="BI149">
        <f>IFERROR(VLOOKUP(P149,'Tipo de Descuento'!$B$3:$C$8,2,0),0)</f>
        <v>0</v>
      </c>
      <c r="BJ149">
        <f t="shared" si="16"/>
        <v>0</v>
      </c>
      <c r="BK149">
        <f>IFERROR(VLOOKUP(R149,'Tipo de Descuento'!$B$3:$C$8,2,0),0)</f>
        <v>0</v>
      </c>
      <c r="BL149">
        <f t="shared" si="17"/>
        <v>0</v>
      </c>
      <c r="BM149">
        <f>IFERROR(VLOOKUP(T149,'Tipo de Descuento'!$B$3:$C$8,2,0),0)</f>
        <v>0</v>
      </c>
      <c r="BN149">
        <f t="shared" si="18"/>
        <v>0</v>
      </c>
      <c r="BO149">
        <f t="shared" si="19"/>
        <v>0</v>
      </c>
      <c r="BP149">
        <f t="shared" si="20"/>
        <v>0</v>
      </c>
      <c r="BQ149">
        <f t="shared" si="21"/>
        <v>0</v>
      </c>
      <c r="BS149" s="70">
        <f t="shared" si="89"/>
        <v>0</v>
      </c>
      <c r="BT149" s="71">
        <f t="shared" si="22"/>
        <v>0</v>
      </c>
      <c r="BU149" s="71">
        <f t="shared" si="23"/>
        <v>0</v>
      </c>
      <c r="BV149" s="71">
        <f t="shared" si="24"/>
        <v>0</v>
      </c>
      <c r="BW149" s="71">
        <f t="shared" si="25"/>
        <v>0</v>
      </c>
      <c r="BX149" s="71">
        <f t="shared" si="26"/>
        <v>0</v>
      </c>
      <c r="BY149" s="72">
        <f t="shared" si="27"/>
        <v>0</v>
      </c>
      <c r="CA149" s="73">
        <f t="shared" si="28"/>
        <v>0</v>
      </c>
      <c r="CB149" s="74"/>
      <c r="CD149" s="13">
        <f t="shared" si="90"/>
        <v>0</v>
      </c>
      <c r="CE149" s="89">
        <f t="shared" si="87"/>
        <v>0</v>
      </c>
      <c r="CF149">
        <v>0</v>
      </c>
    </row>
    <row r="150" spans="2:84" ht="15.75" customHeight="1" thickBot="1">
      <c r="B150" s="26"/>
      <c r="C150" s="13" t="str">
        <f>IF(B150="","",VLOOKUP(BC150,Proveedor!$B$3:$C$2036,2,0))</f>
        <v/>
      </c>
      <c r="D150" s="95"/>
      <c r="E150" s="84"/>
      <c r="F150" s="59"/>
      <c r="G150" s="113" cm="1">
        <f t="array" ref="G150">INDEX(Programas!$F$3:$F$2000,MATCH(1,(Programas!$C$3:$C$2000=D150)*(Programas!$D$3:$D$2000=Auxiliares!$B131),0))</f>
        <v>0</v>
      </c>
      <c r="H150" s="114"/>
      <c r="I150" s="113" cm="1">
        <f t="array" ref="I150">INDEX(Programas!$E$3:$E$2000,MATCH(1,(Programas!$C$3:$C$2000=D150)*(Programas!$D$3:$D$2000=Auxiliares!$B131),0))</f>
        <v>0</v>
      </c>
      <c r="J150" s="114"/>
      <c r="K150" s="23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36"/>
      <c r="BA150" s="58">
        <f t="shared" si="12"/>
        <v>0</v>
      </c>
      <c r="BB150" s="42">
        <f t="shared" si="13"/>
        <v>0</v>
      </c>
      <c r="BC150" s="12">
        <f>IFERROR(VLOOKUP(Input!B150,Medio!$A$3:$D$1552,4,0),0)</f>
        <v>0</v>
      </c>
      <c r="BD150">
        <f t="shared" si="88"/>
        <v>0</v>
      </c>
      <c r="BE150">
        <f>IFERROR(VLOOKUP(L150,'Tipo de Descuento'!$B$3:$C$8,2,0),0)</f>
        <v>0</v>
      </c>
      <c r="BF150">
        <f t="shared" si="14"/>
        <v>0</v>
      </c>
      <c r="BG150">
        <f>IFERROR(VLOOKUP(N150,'Tipo de Descuento'!$B$3:$C$8,2,0),0)</f>
        <v>0</v>
      </c>
      <c r="BH150">
        <f t="shared" si="15"/>
        <v>0</v>
      </c>
      <c r="BI150">
        <f>IFERROR(VLOOKUP(P150,'Tipo de Descuento'!$B$3:$C$8,2,0),0)</f>
        <v>0</v>
      </c>
      <c r="BJ150">
        <f t="shared" si="16"/>
        <v>0</v>
      </c>
      <c r="BK150">
        <f>IFERROR(VLOOKUP(R150,'Tipo de Descuento'!$B$3:$C$8,2,0),0)</f>
        <v>0</v>
      </c>
      <c r="BL150">
        <f t="shared" si="17"/>
        <v>0</v>
      </c>
      <c r="BM150">
        <f>IFERROR(VLOOKUP(T150,'Tipo de Descuento'!$B$3:$C$8,2,0),0)</f>
        <v>0</v>
      </c>
      <c r="BN150">
        <f t="shared" si="18"/>
        <v>0</v>
      </c>
      <c r="BO150">
        <f t="shared" si="19"/>
        <v>0</v>
      </c>
      <c r="BP150">
        <f t="shared" si="20"/>
        <v>0</v>
      </c>
      <c r="BQ150">
        <f t="shared" si="21"/>
        <v>0</v>
      </c>
      <c r="BS150" s="75">
        <f t="shared" si="89"/>
        <v>0</v>
      </c>
      <c r="BT150" s="76">
        <f t="shared" si="22"/>
        <v>0</v>
      </c>
      <c r="BU150" s="76">
        <f t="shared" si="23"/>
        <v>0</v>
      </c>
      <c r="BV150" s="76">
        <f t="shared" si="24"/>
        <v>0</v>
      </c>
      <c r="BW150" s="76">
        <f t="shared" si="25"/>
        <v>0</v>
      </c>
      <c r="BX150" s="76">
        <f t="shared" si="26"/>
        <v>0</v>
      </c>
      <c r="BY150" s="77">
        <f t="shared" si="27"/>
        <v>0</v>
      </c>
      <c r="CA150" s="73">
        <f t="shared" si="28"/>
        <v>0</v>
      </c>
      <c r="CB150" s="74"/>
      <c r="CD150" s="13">
        <f t="shared" si="90"/>
        <v>0</v>
      </c>
      <c r="CE150" s="89">
        <f t="shared" ref="CE150" si="108">+BB150</f>
        <v>0</v>
      </c>
      <c r="CF150">
        <v>0</v>
      </c>
    </row>
    <row r="151" spans="2:84" ht="15.75" customHeight="1" thickBot="1">
      <c r="B151" s="26"/>
      <c r="C151" s="13" t="str">
        <f>IF(B151="","",VLOOKUP(BC151,Proveedor!$B$3:$C$2036,2,0))</f>
        <v/>
      </c>
      <c r="D151" s="95"/>
      <c r="E151" s="84"/>
      <c r="F151" s="59"/>
      <c r="G151" s="113" cm="1">
        <f t="array" ref="G151">INDEX(Programas!$F$3:$F$2000,MATCH(1,(Programas!$C$3:$C$2000=D151)*(Programas!$D$3:$D$2000=Auxiliares!$B132),0))</f>
        <v>0</v>
      </c>
      <c r="H151" s="114"/>
      <c r="I151" s="113" cm="1">
        <f t="array" ref="I151">INDEX(Programas!$E$3:$E$2000,MATCH(1,(Programas!$C$3:$C$2000=D151)*(Programas!$D$3:$D$2000=Auxiliares!$B132),0))</f>
        <v>0</v>
      </c>
      <c r="J151" s="114"/>
      <c r="K151" s="23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36"/>
      <c r="BA151" s="58">
        <f t="shared" ref="BA151:BA214" si="109">SUM(V151:AZ151)</f>
        <v>0</v>
      </c>
      <c r="BB151" s="42">
        <f t="shared" ref="BB151:BB214" si="110">+BQ151</f>
        <v>0</v>
      </c>
      <c r="BC151" s="12">
        <f>IFERROR(VLOOKUP(Input!B151,Medio!$A$3:$D$1552,4,0),0)</f>
        <v>0</v>
      </c>
      <c r="BD151">
        <f t="shared" ref="BD151:BD214" si="111">+BA151*G151*F151</f>
        <v>0</v>
      </c>
      <c r="BE151">
        <f>IFERROR(VLOOKUP(L151,'Tipo de Descuento'!$B$3:$C$8,2,0),0)</f>
        <v>0</v>
      </c>
      <c r="BF151">
        <f t="shared" ref="BF151:BF214" si="112">IF(OR(BE151=2,BE151=3),M151,0)</f>
        <v>0</v>
      </c>
      <c r="BG151">
        <f>IFERROR(VLOOKUP(N151,'Tipo de Descuento'!$B$3:$C$8,2,0),0)</f>
        <v>0</v>
      </c>
      <c r="BH151">
        <f t="shared" ref="BH151:BH214" si="113">IF(OR(BG151=2,BG151=3),O151,0)</f>
        <v>0</v>
      </c>
      <c r="BI151">
        <f>IFERROR(VLOOKUP(P151,'Tipo de Descuento'!$B$3:$C$8,2,0),0)</f>
        <v>0</v>
      </c>
      <c r="BJ151">
        <f t="shared" ref="BJ151:BJ214" si="114">IF(OR(BI151=2,BI151=3),Q151,0)</f>
        <v>0</v>
      </c>
      <c r="BK151">
        <f>IFERROR(VLOOKUP(R151,'Tipo de Descuento'!$B$3:$C$8,2,0),0)</f>
        <v>0</v>
      </c>
      <c r="BL151">
        <f t="shared" ref="BL151:BL214" si="115">IF(OR(BK151=2,BK151=3),S151,0)</f>
        <v>0</v>
      </c>
      <c r="BM151">
        <f>IFERROR(VLOOKUP(T151,'Tipo de Descuento'!$B$3:$C$8,2,0),0)</f>
        <v>0</v>
      </c>
      <c r="BN151">
        <f t="shared" ref="BN151:BN214" si="116">IF(OR(BM151=2,BM151=3),U151,0)</f>
        <v>0</v>
      </c>
      <c r="BO151">
        <f t="shared" ref="BO151:BO214" si="117">+BF151+BH151+BJ151+BL151+BN151</f>
        <v>0</v>
      </c>
      <c r="BP151">
        <f t="shared" ref="BP151:BP214" si="118">+BD151*BO151/100</f>
        <v>0</v>
      </c>
      <c r="BQ151">
        <f t="shared" ref="BQ151:BQ214" si="119">+BD151-BP151</f>
        <v>0</v>
      </c>
      <c r="BS151" s="75">
        <f t="shared" ref="BS151:BS214" si="120">+BA151*F151*I151</f>
        <v>0</v>
      </c>
      <c r="BT151" s="76">
        <f t="shared" ref="BT151:BT214" si="121">+(BS151*M151/100)</f>
        <v>0</v>
      </c>
      <c r="BU151" s="76">
        <f t="shared" ref="BU151:BU214" si="122">+(BS151-BT151)*O151/100</f>
        <v>0</v>
      </c>
      <c r="BV151" s="76">
        <f t="shared" ref="BV151:BV214" si="123">+(BS151-BT151-BU151)*Q151/100</f>
        <v>0</v>
      </c>
      <c r="BW151" s="76">
        <f t="shared" ref="BW151:BW214" si="124">+(BS151-BT151-BU151-BV151)*S151/100</f>
        <v>0</v>
      </c>
      <c r="BX151" s="76">
        <f t="shared" ref="BX151:BX214" si="125">+(BS151-BT151-BU151-BV151-BW151)*U151/100</f>
        <v>0</v>
      </c>
      <c r="BY151" s="77">
        <f t="shared" ref="BY151:BY214" si="126">+BS151-SUM(BT151:BX151)</f>
        <v>0</v>
      </c>
      <c r="CA151" s="73">
        <f t="shared" ref="CA151:CA214" si="127">+BB151-BY151</f>
        <v>0</v>
      </c>
      <c r="CB151" s="74"/>
      <c r="CD151" s="13">
        <f t="shared" ref="CD151:CD214" si="128">+B151</f>
        <v>0</v>
      </c>
      <c r="CE151" s="89">
        <f t="shared" ref="CE151:CE214" si="129">+BB151</f>
        <v>0</v>
      </c>
      <c r="CF151">
        <v>0</v>
      </c>
    </row>
    <row r="152" spans="2:84" ht="15.75" customHeight="1" thickBot="1">
      <c r="B152" s="26"/>
      <c r="C152" s="13" t="str">
        <f>IF(B152="","",VLOOKUP(BC152,Proveedor!$B$3:$C$2036,2,0))</f>
        <v/>
      </c>
      <c r="D152" s="95"/>
      <c r="E152" s="84"/>
      <c r="F152" s="59"/>
      <c r="G152" s="113" cm="1">
        <f t="array" ref="G152">INDEX(Programas!$F$3:$F$2000,MATCH(1,(Programas!$C$3:$C$2000=D152)*(Programas!$D$3:$D$2000=Auxiliares!$B133),0))</f>
        <v>0</v>
      </c>
      <c r="H152" s="114"/>
      <c r="I152" s="113" cm="1">
        <f t="array" ref="I152">INDEX(Programas!$E$3:$E$2000,MATCH(1,(Programas!$C$3:$C$2000=D152)*(Programas!$D$3:$D$2000=Auxiliares!$B133),0))</f>
        <v>0</v>
      </c>
      <c r="J152" s="114"/>
      <c r="K152" s="23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36"/>
      <c r="BA152" s="58">
        <f t="shared" si="109"/>
        <v>0</v>
      </c>
      <c r="BB152" s="42">
        <f t="shared" si="110"/>
        <v>0</v>
      </c>
      <c r="BC152" s="12">
        <f>IFERROR(VLOOKUP(Input!B152,Medio!$A$3:$D$1552,4,0),0)</f>
        <v>0</v>
      </c>
      <c r="BD152">
        <f t="shared" si="111"/>
        <v>0</v>
      </c>
      <c r="BE152">
        <f>IFERROR(VLOOKUP(L152,'Tipo de Descuento'!$B$3:$C$8,2,0),0)</f>
        <v>0</v>
      </c>
      <c r="BF152">
        <f t="shared" si="112"/>
        <v>0</v>
      </c>
      <c r="BG152">
        <f>IFERROR(VLOOKUP(N152,'Tipo de Descuento'!$B$3:$C$8,2,0),0)</f>
        <v>0</v>
      </c>
      <c r="BH152">
        <f t="shared" si="113"/>
        <v>0</v>
      </c>
      <c r="BI152">
        <f>IFERROR(VLOOKUP(P152,'Tipo de Descuento'!$B$3:$C$8,2,0),0)</f>
        <v>0</v>
      </c>
      <c r="BJ152">
        <f t="shared" si="114"/>
        <v>0</v>
      </c>
      <c r="BK152">
        <f>IFERROR(VLOOKUP(R152,'Tipo de Descuento'!$B$3:$C$8,2,0),0)</f>
        <v>0</v>
      </c>
      <c r="BL152">
        <f t="shared" si="115"/>
        <v>0</v>
      </c>
      <c r="BM152">
        <f>IFERROR(VLOOKUP(T152,'Tipo de Descuento'!$B$3:$C$8,2,0),0)</f>
        <v>0</v>
      </c>
      <c r="BN152">
        <f t="shared" si="116"/>
        <v>0</v>
      </c>
      <c r="BO152">
        <f t="shared" si="117"/>
        <v>0</v>
      </c>
      <c r="BP152">
        <f t="shared" si="118"/>
        <v>0</v>
      </c>
      <c r="BQ152">
        <f t="shared" si="119"/>
        <v>0</v>
      </c>
      <c r="BS152" s="75">
        <f t="shared" si="120"/>
        <v>0</v>
      </c>
      <c r="BT152" s="76">
        <f t="shared" si="121"/>
        <v>0</v>
      </c>
      <c r="BU152" s="76">
        <f t="shared" si="122"/>
        <v>0</v>
      </c>
      <c r="BV152" s="76">
        <f t="shared" si="123"/>
        <v>0</v>
      </c>
      <c r="BW152" s="76">
        <f t="shared" si="124"/>
        <v>0</v>
      </c>
      <c r="BX152" s="76">
        <f t="shared" si="125"/>
        <v>0</v>
      </c>
      <c r="BY152" s="77">
        <f t="shared" si="126"/>
        <v>0</v>
      </c>
      <c r="CA152" s="73">
        <f t="shared" si="127"/>
        <v>0</v>
      </c>
      <c r="CB152" s="74"/>
      <c r="CD152" s="13">
        <f t="shared" si="128"/>
        <v>0</v>
      </c>
      <c r="CE152" s="89">
        <f t="shared" si="129"/>
        <v>0</v>
      </c>
      <c r="CF152">
        <v>0</v>
      </c>
    </row>
    <row r="153" spans="2:84" ht="15.75" customHeight="1" thickBot="1">
      <c r="B153" s="26"/>
      <c r="C153" s="13" t="str">
        <f>IF(B153="","",VLOOKUP(BC153,Proveedor!$B$3:$C$2036,2,0))</f>
        <v/>
      </c>
      <c r="D153" s="95"/>
      <c r="E153" s="84"/>
      <c r="F153" s="59"/>
      <c r="G153" s="113" cm="1">
        <f t="array" ref="G153">INDEX(Programas!$F$3:$F$2000,MATCH(1,(Programas!$C$3:$C$2000=D153)*(Programas!$D$3:$D$2000=Auxiliares!$B134),0))</f>
        <v>0</v>
      </c>
      <c r="H153" s="114"/>
      <c r="I153" s="113" cm="1">
        <f t="array" ref="I153">INDEX(Programas!$E$3:$E$2000,MATCH(1,(Programas!$C$3:$C$2000=D153)*(Programas!$D$3:$D$2000=Auxiliares!$B134),0))</f>
        <v>0</v>
      </c>
      <c r="J153" s="114"/>
      <c r="K153" s="23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36"/>
      <c r="BA153" s="58">
        <f t="shared" si="109"/>
        <v>0</v>
      </c>
      <c r="BB153" s="42">
        <f t="shared" si="110"/>
        <v>0</v>
      </c>
      <c r="BC153" s="12">
        <f>IFERROR(VLOOKUP(Input!B153,Medio!$A$3:$D$1552,4,0),0)</f>
        <v>0</v>
      </c>
      <c r="BD153">
        <f t="shared" si="111"/>
        <v>0</v>
      </c>
      <c r="BE153">
        <f>IFERROR(VLOOKUP(L153,'Tipo de Descuento'!$B$3:$C$8,2,0),0)</f>
        <v>0</v>
      </c>
      <c r="BF153">
        <f t="shared" si="112"/>
        <v>0</v>
      </c>
      <c r="BG153">
        <f>IFERROR(VLOOKUP(N153,'Tipo de Descuento'!$B$3:$C$8,2,0),0)</f>
        <v>0</v>
      </c>
      <c r="BH153">
        <f t="shared" si="113"/>
        <v>0</v>
      </c>
      <c r="BI153">
        <f>IFERROR(VLOOKUP(P153,'Tipo de Descuento'!$B$3:$C$8,2,0),0)</f>
        <v>0</v>
      </c>
      <c r="BJ153">
        <f t="shared" si="114"/>
        <v>0</v>
      </c>
      <c r="BK153">
        <f>IFERROR(VLOOKUP(R153,'Tipo de Descuento'!$B$3:$C$8,2,0),0)</f>
        <v>0</v>
      </c>
      <c r="BL153">
        <f t="shared" si="115"/>
        <v>0</v>
      </c>
      <c r="BM153">
        <f>IFERROR(VLOOKUP(T153,'Tipo de Descuento'!$B$3:$C$8,2,0),0)</f>
        <v>0</v>
      </c>
      <c r="BN153">
        <f t="shared" si="116"/>
        <v>0</v>
      </c>
      <c r="BO153">
        <f t="shared" si="117"/>
        <v>0</v>
      </c>
      <c r="BP153">
        <f t="shared" si="118"/>
        <v>0</v>
      </c>
      <c r="BQ153">
        <f t="shared" si="119"/>
        <v>0</v>
      </c>
      <c r="BS153" s="75">
        <f t="shared" si="120"/>
        <v>0</v>
      </c>
      <c r="BT153" s="76">
        <f t="shared" si="121"/>
        <v>0</v>
      </c>
      <c r="BU153" s="76">
        <f t="shared" si="122"/>
        <v>0</v>
      </c>
      <c r="BV153" s="76">
        <f t="shared" si="123"/>
        <v>0</v>
      </c>
      <c r="BW153" s="76">
        <f t="shared" si="124"/>
        <v>0</v>
      </c>
      <c r="BX153" s="76">
        <f t="shared" si="125"/>
        <v>0</v>
      </c>
      <c r="BY153" s="77">
        <f t="shared" si="126"/>
        <v>0</v>
      </c>
      <c r="CA153" s="73">
        <f t="shared" si="127"/>
        <v>0</v>
      </c>
      <c r="CB153" s="74"/>
      <c r="CD153" s="13">
        <f t="shared" si="128"/>
        <v>0</v>
      </c>
      <c r="CE153" s="89">
        <f t="shared" si="129"/>
        <v>0</v>
      </c>
      <c r="CF153">
        <v>0</v>
      </c>
    </row>
    <row r="154" spans="2:84" ht="15.75" customHeight="1" thickBot="1">
      <c r="B154" s="26"/>
      <c r="C154" s="13" t="str">
        <f>IF(B154="","",VLOOKUP(BC154,Proveedor!$B$3:$C$2036,2,0))</f>
        <v/>
      </c>
      <c r="D154" s="95"/>
      <c r="E154" s="84"/>
      <c r="F154" s="59"/>
      <c r="G154" s="113" cm="1">
        <f t="array" ref="G154">INDEX(Programas!$F$3:$F$2000,MATCH(1,(Programas!$C$3:$C$2000=D154)*(Programas!$D$3:$D$2000=Auxiliares!$B135),0))</f>
        <v>0</v>
      </c>
      <c r="H154" s="114"/>
      <c r="I154" s="113" cm="1">
        <f t="array" ref="I154">INDEX(Programas!$E$3:$E$2000,MATCH(1,(Programas!$C$3:$C$2000=D154)*(Programas!$D$3:$D$2000=Auxiliares!$B135),0))</f>
        <v>0</v>
      </c>
      <c r="J154" s="114"/>
      <c r="K154" s="23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36"/>
      <c r="BA154" s="58">
        <f t="shared" si="109"/>
        <v>0</v>
      </c>
      <c r="BB154" s="42">
        <f t="shared" si="110"/>
        <v>0</v>
      </c>
      <c r="BC154" s="12">
        <f>IFERROR(VLOOKUP(Input!B154,Medio!$A$3:$D$1552,4,0),0)</f>
        <v>0</v>
      </c>
      <c r="BD154">
        <f t="shared" si="111"/>
        <v>0</v>
      </c>
      <c r="BE154">
        <f>IFERROR(VLOOKUP(L154,'Tipo de Descuento'!$B$3:$C$8,2,0),0)</f>
        <v>0</v>
      </c>
      <c r="BF154">
        <f t="shared" si="112"/>
        <v>0</v>
      </c>
      <c r="BG154">
        <f>IFERROR(VLOOKUP(N154,'Tipo de Descuento'!$B$3:$C$8,2,0),0)</f>
        <v>0</v>
      </c>
      <c r="BH154">
        <f t="shared" si="113"/>
        <v>0</v>
      </c>
      <c r="BI154">
        <f>IFERROR(VLOOKUP(P154,'Tipo de Descuento'!$B$3:$C$8,2,0),0)</f>
        <v>0</v>
      </c>
      <c r="BJ154">
        <f t="shared" si="114"/>
        <v>0</v>
      </c>
      <c r="BK154">
        <f>IFERROR(VLOOKUP(R154,'Tipo de Descuento'!$B$3:$C$8,2,0),0)</f>
        <v>0</v>
      </c>
      <c r="BL154">
        <f t="shared" si="115"/>
        <v>0</v>
      </c>
      <c r="BM154">
        <f>IFERROR(VLOOKUP(T154,'Tipo de Descuento'!$B$3:$C$8,2,0),0)</f>
        <v>0</v>
      </c>
      <c r="BN154">
        <f t="shared" si="116"/>
        <v>0</v>
      </c>
      <c r="BO154">
        <f t="shared" si="117"/>
        <v>0</v>
      </c>
      <c r="BP154">
        <f t="shared" si="118"/>
        <v>0</v>
      </c>
      <c r="BQ154">
        <f t="shared" si="119"/>
        <v>0</v>
      </c>
      <c r="BS154" s="75">
        <f t="shared" si="120"/>
        <v>0</v>
      </c>
      <c r="BT154" s="76">
        <f t="shared" si="121"/>
        <v>0</v>
      </c>
      <c r="BU154" s="76">
        <f t="shared" si="122"/>
        <v>0</v>
      </c>
      <c r="BV154" s="76">
        <f t="shared" si="123"/>
        <v>0</v>
      </c>
      <c r="BW154" s="76">
        <f t="shared" si="124"/>
        <v>0</v>
      </c>
      <c r="BX154" s="76">
        <f t="shared" si="125"/>
        <v>0</v>
      </c>
      <c r="BY154" s="77">
        <f t="shared" si="126"/>
        <v>0</v>
      </c>
      <c r="CA154" s="73">
        <f t="shared" si="127"/>
        <v>0</v>
      </c>
      <c r="CB154" s="74"/>
      <c r="CD154" s="13">
        <f t="shared" si="128"/>
        <v>0</v>
      </c>
      <c r="CE154" s="89">
        <f t="shared" si="129"/>
        <v>0</v>
      </c>
      <c r="CF154">
        <v>0</v>
      </c>
    </row>
    <row r="155" spans="2:84" ht="15.75" customHeight="1" thickBot="1">
      <c r="B155" s="26"/>
      <c r="C155" s="13" t="str">
        <f>IF(B155="","",VLOOKUP(BC155,Proveedor!$B$3:$C$2036,2,0))</f>
        <v/>
      </c>
      <c r="D155" s="95"/>
      <c r="E155" s="84"/>
      <c r="F155" s="59"/>
      <c r="G155" s="113" cm="1">
        <f t="array" ref="G155">INDEX(Programas!$F$3:$F$2000,MATCH(1,(Programas!$C$3:$C$2000=D155)*(Programas!$D$3:$D$2000=Auxiliares!$B136),0))</f>
        <v>0</v>
      </c>
      <c r="H155" s="114"/>
      <c r="I155" s="113" cm="1">
        <f t="array" ref="I155">INDEX(Programas!$E$3:$E$2000,MATCH(1,(Programas!$C$3:$C$2000=D155)*(Programas!$D$3:$D$2000=Auxiliares!$B136),0))</f>
        <v>0</v>
      </c>
      <c r="J155" s="114"/>
      <c r="K155" s="23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36"/>
      <c r="BA155" s="58">
        <f t="shared" si="109"/>
        <v>0</v>
      </c>
      <c r="BB155" s="42">
        <f t="shared" si="110"/>
        <v>0</v>
      </c>
      <c r="BC155" s="12">
        <f>IFERROR(VLOOKUP(Input!B155,Medio!$A$3:$D$1552,4,0),0)</f>
        <v>0</v>
      </c>
      <c r="BD155">
        <f t="shared" si="111"/>
        <v>0</v>
      </c>
      <c r="BE155">
        <f>IFERROR(VLOOKUP(L155,'Tipo de Descuento'!$B$3:$C$8,2,0),0)</f>
        <v>0</v>
      </c>
      <c r="BF155">
        <f t="shared" si="112"/>
        <v>0</v>
      </c>
      <c r="BG155">
        <f>IFERROR(VLOOKUP(N155,'Tipo de Descuento'!$B$3:$C$8,2,0),0)</f>
        <v>0</v>
      </c>
      <c r="BH155">
        <f t="shared" si="113"/>
        <v>0</v>
      </c>
      <c r="BI155">
        <f>IFERROR(VLOOKUP(P155,'Tipo de Descuento'!$B$3:$C$8,2,0),0)</f>
        <v>0</v>
      </c>
      <c r="BJ155">
        <f t="shared" si="114"/>
        <v>0</v>
      </c>
      <c r="BK155">
        <f>IFERROR(VLOOKUP(R155,'Tipo de Descuento'!$B$3:$C$8,2,0),0)</f>
        <v>0</v>
      </c>
      <c r="BL155">
        <f t="shared" si="115"/>
        <v>0</v>
      </c>
      <c r="BM155">
        <f>IFERROR(VLOOKUP(T155,'Tipo de Descuento'!$B$3:$C$8,2,0),0)</f>
        <v>0</v>
      </c>
      <c r="BN155">
        <f t="shared" si="116"/>
        <v>0</v>
      </c>
      <c r="BO155">
        <f t="shared" si="117"/>
        <v>0</v>
      </c>
      <c r="BP155">
        <f t="shared" si="118"/>
        <v>0</v>
      </c>
      <c r="BQ155">
        <f t="shared" si="119"/>
        <v>0</v>
      </c>
      <c r="BS155" s="75">
        <f t="shared" si="120"/>
        <v>0</v>
      </c>
      <c r="BT155" s="76">
        <f t="shared" si="121"/>
        <v>0</v>
      </c>
      <c r="BU155" s="76">
        <f t="shared" si="122"/>
        <v>0</v>
      </c>
      <c r="BV155" s="76">
        <f t="shared" si="123"/>
        <v>0</v>
      </c>
      <c r="BW155" s="76">
        <f t="shared" si="124"/>
        <v>0</v>
      </c>
      <c r="BX155" s="76">
        <f t="shared" si="125"/>
        <v>0</v>
      </c>
      <c r="BY155" s="77">
        <f t="shared" si="126"/>
        <v>0</v>
      </c>
      <c r="CA155" s="73">
        <f t="shared" si="127"/>
        <v>0</v>
      </c>
      <c r="CB155" s="74"/>
      <c r="CD155" s="13">
        <f t="shared" si="128"/>
        <v>0</v>
      </c>
      <c r="CE155" s="89">
        <f t="shared" si="129"/>
        <v>0</v>
      </c>
      <c r="CF155">
        <v>0</v>
      </c>
    </row>
    <row r="156" spans="2:84" ht="15.75" customHeight="1" thickBot="1">
      <c r="B156" s="26"/>
      <c r="C156" s="13" t="str">
        <f>IF(B156="","",VLOOKUP(BC156,Proveedor!$B$3:$C$2036,2,0))</f>
        <v/>
      </c>
      <c r="D156" s="95"/>
      <c r="E156" s="84"/>
      <c r="F156" s="59"/>
      <c r="G156" s="113" cm="1">
        <f t="array" ref="G156">INDEX(Programas!$F$3:$F$2000,MATCH(1,(Programas!$C$3:$C$2000=D156)*(Programas!$D$3:$D$2000=Auxiliares!$B137),0))</f>
        <v>0</v>
      </c>
      <c r="H156" s="114"/>
      <c r="I156" s="113" cm="1">
        <f t="array" ref="I156">INDEX(Programas!$E$3:$E$2000,MATCH(1,(Programas!$C$3:$C$2000=D156)*(Programas!$D$3:$D$2000=Auxiliares!$B137),0))</f>
        <v>0</v>
      </c>
      <c r="J156" s="114"/>
      <c r="K156" s="23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36"/>
      <c r="BA156" s="58">
        <f t="shared" si="109"/>
        <v>0</v>
      </c>
      <c r="BB156" s="42">
        <f t="shared" si="110"/>
        <v>0</v>
      </c>
      <c r="BC156" s="12">
        <f>IFERROR(VLOOKUP(Input!B156,Medio!$A$3:$D$1552,4,0),0)</f>
        <v>0</v>
      </c>
      <c r="BD156">
        <f t="shared" si="111"/>
        <v>0</v>
      </c>
      <c r="BE156">
        <f>IFERROR(VLOOKUP(L156,'Tipo de Descuento'!$B$3:$C$8,2,0),0)</f>
        <v>0</v>
      </c>
      <c r="BF156">
        <f t="shared" si="112"/>
        <v>0</v>
      </c>
      <c r="BG156">
        <f>IFERROR(VLOOKUP(N156,'Tipo de Descuento'!$B$3:$C$8,2,0),0)</f>
        <v>0</v>
      </c>
      <c r="BH156">
        <f t="shared" si="113"/>
        <v>0</v>
      </c>
      <c r="BI156">
        <f>IFERROR(VLOOKUP(P156,'Tipo de Descuento'!$B$3:$C$8,2,0),0)</f>
        <v>0</v>
      </c>
      <c r="BJ156">
        <f t="shared" si="114"/>
        <v>0</v>
      </c>
      <c r="BK156">
        <f>IFERROR(VLOOKUP(R156,'Tipo de Descuento'!$B$3:$C$8,2,0),0)</f>
        <v>0</v>
      </c>
      <c r="BL156">
        <f t="shared" si="115"/>
        <v>0</v>
      </c>
      <c r="BM156">
        <f>IFERROR(VLOOKUP(T156,'Tipo de Descuento'!$B$3:$C$8,2,0),0)</f>
        <v>0</v>
      </c>
      <c r="BN156">
        <f t="shared" si="116"/>
        <v>0</v>
      </c>
      <c r="BO156">
        <f t="shared" si="117"/>
        <v>0</v>
      </c>
      <c r="BP156">
        <f t="shared" si="118"/>
        <v>0</v>
      </c>
      <c r="BQ156">
        <f t="shared" si="119"/>
        <v>0</v>
      </c>
      <c r="BS156" s="75">
        <f t="shared" si="120"/>
        <v>0</v>
      </c>
      <c r="BT156" s="76">
        <f t="shared" si="121"/>
        <v>0</v>
      </c>
      <c r="BU156" s="76">
        <f t="shared" si="122"/>
        <v>0</v>
      </c>
      <c r="BV156" s="76">
        <f t="shared" si="123"/>
        <v>0</v>
      </c>
      <c r="BW156" s="76">
        <f t="shared" si="124"/>
        <v>0</v>
      </c>
      <c r="BX156" s="76">
        <f t="shared" si="125"/>
        <v>0</v>
      </c>
      <c r="BY156" s="77">
        <f t="shared" si="126"/>
        <v>0</v>
      </c>
      <c r="CA156" s="73">
        <f t="shared" si="127"/>
        <v>0</v>
      </c>
      <c r="CB156" s="74"/>
      <c r="CD156" s="13">
        <f t="shared" si="128"/>
        <v>0</v>
      </c>
      <c r="CE156" s="89">
        <f t="shared" si="129"/>
        <v>0</v>
      </c>
      <c r="CF156">
        <v>0</v>
      </c>
    </row>
    <row r="157" spans="2:84" ht="15.75" customHeight="1" thickBot="1">
      <c r="B157" s="26"/>
      <c r="C157" s="13" t="str">
        <f>IF(B157="","",VLOOKUP(BC157,Proveedor!$B$3:$C$2036,2,0))</f>
        <v/>
      </c>
      <c r="D157" s="95"/>
      <c r="E157" s="84"/>
      <c r="F157" s="59"/>
      <c r="G157" s="113" cm="1">
        <f t="array" ref="G157">INDEX(Programas!$F$3:$F$2000,MATCH(1,(Programas!$C$3:$C$2000=D157)*(Programas!$D$3:$D$2000=Auxiliares!$B138),0))</f>
        <v>0</v>
      </c>
      <c r="H157" s="114"/>
      <c r="I157" s="113" cm="1">
        <f t="array" ref="I157">INDEX(Programas!$E$3:$E$2000,MATCH(1,(Programas!$C$3:$C$2000=D157)*(Programas!$D$3:$D$2000=Auxiliares!$B138),0))</f>
        <v>0</v>
      </c>
      <c r="J157" s="114"/>
      <c r="K157" s="23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36"/>
      <c r="BA157" s="58">
        <f t="shared" si="109"/>
        <v>0</v>
      </c>
      <c r="BB157" s="42">
        <f t="shared" si="110"/>
        <v>0</v>
      </c>
      <c r="BC157" s="12">
        <f>IFERROR(VLOOKUP(Input!B157,Medio!$A$3:$D$1552,4,0),0)</f>
        <v>0</v>
      </c>
      <c r="BD157">
        <f t="shared" si="111"/>
        <v>0</v>
      </c>
      <c r="BE157">
        <f>IFERROR(VLOOKUP(L157,'Tipo de Descuento'!$B$3:$C$8,2,0),0)</f>
        <v>0</v>
      </c>
      <c r="BF157">
        <f t="shared" si="112"/>
        <v>0</v>
      </c>
      <c r="BG157">
        <f>IFERROR(VLOOKUP(N157,'Tipo de Descuento'!$B$3:$C$8,2,0),0)</f>
        <v>0</v>
      </c>
      <c r="BH157">
        <f t="shared" si="113"/>
        <v>0</v>
      </c>
      <c r="BI157">
        <f>IFERROR(VLOOKUP(P157,'Tipo de Descuento'!$B$3:$C$8,2,0),0)</f>
        <v>0</v>
      </c>
      <c r="BJ157">
        <f t="shared" si="114"/>
        <v>0</v>
      </c>
      <c r="BK157">
        <f>IFERROR(VLOOKUP(R157,'Tipo de Descuento'!$B$3:$C$8,2,0),0)</f>
        <v>0</v>
      </c>
      <c r="BL157">
        <f t="shared" si="115"/>
        <v>0</v>
      </c>
      <c r="BM157">
        <f>IFERROR(VLOOKUP(T157,'Tipo de Descuento'!$B$3:$C$8,2,0),0)</f>
        <v>0</v>
      </c>
      <c r="BN157">
        <f t="shared" si="116"/>
        <v>0</v>
      </c>
      <c r="BO157">
        <f t="shared" si="117"/>
        <v>0</v>
      </c>
      <c r="BP157">
        <f t="shared" si="118"/>
        <v>0</v>
      </c>
      <c r="BQ157">
        <f t="shared" si="119"/>
        <v>0</v>
      </c>
      <c r="BS157" s="75">
        <f t="shared" si="120"/>
        <v>0</v>
      </c>
      <c r="BT157" s="76">
        <f t="shared" si="121"/>
        <v>0</v>
      </c>
      <c r="BU157" s="76">
        <f t="shared" si="122"/>
        <v>0</v>
      </c>
      <c r="BV157" s="76">
        <f t="shared" si="123"/>
        <v>0</v>
      </c>
      <c r="BW157" s="76">
        <f t="shared" si="124"/>
        <v>0</v>
      </c>
      <c r="BX157" s="76">
        <f t="shared" si="125"/>
        <v>0</v>
      </c>
      <c r="BY157" s="77">
        <f t="shared" si="126"/>
        <v>0</v>
      </c>
      <c r="CA157" s="73">
        <f t="shared" si="127"/>
        <v>0</v>
      </c>
      <c r="CB157" s="74"/>
      <c r="CD157" s="13">
        <f t="shared" si="128"/>
        <v>0</v>
      </c>
      <c r="CE157" s="89">
        <f t="shared" si="129"/>
        <v>0</v>
      </c>
      <c r="CF157">
        <v>0</v>
      </c>
    </row>
    <row r="158" spans="2:84" ht="15.75" customHeight="1" thickBot="1">
      <c r="B158" s="26"/>
      <c r="C158" s="13" t="str">
        <f>IF(B158="","",VLOOKUP(BC158,Proveedor!$B$3:$C$2036,2,0))</f>
        <v/>
      </c>
      <c r="D158" s="95"/>
      <c r="E158" s="84"/>
      <c r="F158" s="59"/>
      <c r="G158" s="113" cm="1">
        <f t="array" ref="G158">INDEX(Programas!$F$3:$F$2000,MATCH(1,(Programas!$C$3:$C$2000=D158)*(Programas!$D$3:$D$2000=Auxiliares!$B139),0))</f>
        <v>0</v>
      </c>
      <c r="H158" s="114"/>
      <c r="I158" s="113" cm="1">
        <f t="array" ref="I158">INDEX(Programas!$E$3:$E$2000,MATCH(1,(Programas!$C$3:$C$2000=D158)*(Programas!$D$3:$D$2000=Auxiliares!$B139),0))</f>
        <v>0</v>
      </c>
      <c r="J158" s="114"/>
      <c r="K158" s="23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36"/>
      <c r="BA158" s="58">
        <f t="shared" si="109"/>
        <v>0</v>
      </c>
      <c r="BB158" s="42">
        <f t="shared" si="110"/>
        <v>0</v>
      </c>
      <c r="BC158" s="12">
        <f>IFERROR(VLOOKUP(Input!B158,Medio!$A$3:$D$1552,4,0),0)</f>
        <v>0</v>
      </c>
      <c r="BD158">
        <f t="shared" si="111"/>
        <v>0</v>
      </c>
      <c r="BE158">
        <f>IFERROR(VLOOKUP(L158,'Tipo de Descuento'!$B$3:$C$8,2,0),0)</f>
        <v>0</v>
      </c>
      <c r="BF158">
        <f t="shared" si="112"/>
        <v>0</v>
      </c>
      <c r="BG158">
        <f>IFERROR(VLOOKUP(N158,'Tipo de Descuento'!$B$3:$C$8,2,0),0)</f>
        <v>0</v>
      </c>
      <c r="BH158">
        <f t="shared" si="113"/>
        <v>0</v>
      </c>
      <c r="BI158">
        <f>IFERROR(VLOOKUP(P158,'Tipo de Descuento'!$B$3:$C$8,2,0),0)</f>
        <v>0</v>
      </c>
      <c r="BJ158">
        <f t="shared" si="114"/>
        <v>0</v>
      </c>
      <c r="BK158">
        <f>IFERROR(VLOOKUP(R158,'Tipo de Descuento'!$B$3:$C$8,2,0),0)</f>
        <v>0</v>
      </c>
      <c r="BL158">
        <f t="shared" si="115"/>
        <v>0</v>
      </c>
      <c r="BM158">
        <f>IFERROR(VLOOKUP(T158,'Tipo de Descuento'!$B$3:$C$8,2,0),0)</f>
        <v>0</v>
      </c>
      <c r="BN158">
        <f t="shared" si="116"/>
        <v>0</v>
      </c>
      <c r="BO158">
        <f t="shared" si="117"/>
        <v>0</v>
      </c>
      <c r="BP158">
        <f t="shared" si="118"/>
        <v>0</v>
      </c>
      <c r="BQ158">
        <f t="shared" si="119"/>
        <v>0</v>
      </c>
      <c r="BS158" s="75">
        <f t="shared" si="120"/>
        <v>0</v>
      </c>
      <c r="BT158" s="76">
        <f t="shared" si="121"/>
        <v>0</v>
      </c>
      <c r="BU158" s="76">
        <f t="shared" si="122"/>
        <v>0</v>
      </c>
      <c r="BV158" s="76">
        <f t="shared" si="123"/>
        <v>0</v>
      </c>
      <c r="BW158" s="76">
        <f t="shared" si="124"/>
        <v>0</v>
      </c>
      <c r="BX158" s="76">
        <f t="shared" si="125"/>
        <v>0</v>
      </c>
      <c r="BY158" s="77">
        <f t="shared" si="126"/>
        <v>0</v>
      </c>
      <c r="CA158" s="73">
        <f t="shared" si="127"/>
        <v>0</v>
      </c>
      <c r="CB158" s="74"/>
      <c r="CD158" s="13">
        <f t="shared" si="128"/>
        <v>0</v>
      </c>
      <c r="CE158" s="89">
        <f t="shared" si="129"/>
        <v>0</v>
      </c>
      <c r="CF158">
        <v>0</v>
      </c>
    </row>
    <row r="159" spans="2:84" ht="15.75" customHeight="1" thickBot="1">
      <c r="B159" s="26"/>
      <c r="C159" s="13" t="str">
        <f>IF(B159="","",VLOOKUP(BC159,Proveedor!$B$3:$C$2036,2,0))</f>
        <v/>
      </c>
      <c r="D159" s="95"/>
      <c r="E159" s="84"/>
      <c r="F159" s="59"/>
      <c r="G159" s="113" cm="1">
        <f t="array" ref="G159">INDEX(Programas!$F$3:$F$2000,MATCH(1,(Programas!$C$3:$C$2000=D159)*(Programas!$D$3:$D$2000=Auxiliares!$B140),0))</f>
        <v>0</v>
      </c>
      <c r="H159" s="114"/>
      <c r="I159" s="113" cm="1">
        <f t="array" ref="I159">INDEX(Programas!$E$3:$E$2000,MATCH(1,(Programas!$C$3:$C$2000=D159)*(Programas!$D$3:$D$2000=Auxiliares!$B140),0))</f>
        <v>0</v>
      </c>
      <c r="J159" s="114"/>
      <c r="K159" s="23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36"/>
      <c r="BA159" s="58">
        <f t="shared" si="109"/>
        <v>0</v>
      </c>
      <c r="BB159" s="42">
        <f t="shared" si="110"/>
        <v>0</v>
      </c>
      <c r="BC159" s="12">
        <f>IFERROR(VLOOKUP(Input!B159,Medio!$A$3:$D$1552,4,0),0)</f>
        <v>0</v>
      </c>
      <c r="BD159">
        <f t="shared" si="111"/>
        <v>0</v>
      </c>
      <c r="BE159">
        <f>IFERROR(VLOOKUP(L159,'Tipo de Descuento'!$B$3:$C$8,2,0),0)</f>
        <v>0</v>
      </c>
      <c r="BF159">
        <f t="shared" si="112"/>
        <v>0</v>
      </c>
      <c r="BG159">
        <f>IFERROR(VLOOKUP(N159,'Tipo de Descuento'!$B$3:$C$8,2,0),0)</f>
        <v>0</v>
      </c>
      <c r="BH159">
        <f t="shared" si="113"/>
        <v>0</v>
      </c>
      <c r="BI159">
        <f>IFERROR(VLOOKUP(P159,'Tipo de Descuento'!$B$3:$C$8,2,0),0)</f>
        <v>0</v>
      </c>
      <c r="BJ159">
        <f t="shared" si="114"/>
        <v>0</v>
      </c>
      <c r="BK159">
        <f>IFERROR(VLOOKUP(R159,'Tipo de Descuento'!$B$3:$C$8,2,0),0)</f>
        <v>0</v>
      </c>
      <c r="BL159">
        <f t="shared" si="115"/>
        <v>0</v>
      </c>
      <c r="BM159">
        <f>IFERROR(VLOOKUP(T159,'Tipo de Descuento'!$B$3:$C$8,2,0),0)</f>
        <v>0</v>
      </c>
      <c r="BN159">
        <f t="shared" si="116"/>
        <v>0</v>
      </c>
      <c r="BO159">
        <f t="shared" si="117"/>
        <v>0</v>
      </c>
      <c r="BP159">
        <f t="shared" si="118"/>
        <v>0</v>
      </c>
      <c r="BQ159">
        <f t="shared" si="119"/>
        <v>0</v>
      </c>
      <c r="BS159" s="75">
        <f t="shared" si="120"/>
        <v>0</v>
      </c>
      <c r="BT159" s="76">
        <f t="shared" si="121"/>
        <v>0</v>
      </c>
      <c r="BU159" s="76">
        <f t="shared" si="122"/>
        <v>0</v>
      </c>
      <c r="BV159" s="76">
        <f t="shared" si="123"/>
        <v>0</v>
      </c>
      <c r="BW159" s="76">
        <f t="shared" si="124"/>
        <v>0</v>
      </c>
      <c r="BX159" s="76">
        <f t="shared" si="125"/>
        <v>0</v>
      </c>
      <c r="BY159" s="77">
        <f t="shared" si="126"/>
        <v>0</v>
      </c>
      <c r="CA159" s="73">
        <f t="shared" si="127"/>
        <v>0</v>
      </c>
      <c r="CB159" s="74"/>
      <c r="CD159" s="13">
        <f t="shared" si="128"/>
        <v>0</v>
      </c>
      <c r="CE159" s="89">
        <f t="shared" si="129"/>
        <v>0</v>
      </c>
      <c r="CF159">
        <v>0</v>
      </c>
    </row>
    <row r="160" spans="2:84" ht="15.75" customHeight="1" thickBot="1">
      <c r="B160" s="26"/>
      <c r="C160" s="13" t="str">
        <f>IF(B160="","",VLOOKUP(BC160,Proveedor!$B$3:$C$2036,2,0))</f>
        <v/>
      </c>
      <c r="D160" s="95"/>
      <c r="E160" s="84"/>
      <c r="F160" s="59"/>
      <c r="G160" s="113" cm="1">
        <f t="array" ref="G160">INDEX(Programas!$F$3:$F$2000,MATCH(1,(Programas!$C$3:$C$2000=D160)*(Programas!$D$3:$D$2000=Auxiliares!$B141),0))</f>
        <v>0</v>
      </c>
      <c r="H160" s="114"/>
      <c r="I160" s="113" cm="1">
        <f t="array" ref="I160">INDEX(Programas!$E$3:$E$2000,MATCH(1,(Programas!$C$3:$C$2000=D160)*(Programas!$D$3:$D$2000=Auxiliares!$B141),0))</f>
        <v>0</v>
      </c>
      <c r="J160" s="114"/>
      <c r="K160" s="23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36"/>
      <c r="BA160" s="58">
        <f t="shared" si="109"/>
        <v>0</v>
      </c>
      <c r="BB160" s="42">
        <f t="shared" si="110"/>
        <v>0</v>
      </c>
      <c r="BC160" s="12">
        <f>IFERROR(VLOOKUP(Input!B160,Medio!$A$3:$D$1552,4,0),0)</f>
        <v>0</v>
      </c>
      <c r="BD160">
        <f t="shared" si="111"/>
        <v>0</v>
      </c>
      <c r="BE160">
        <f>IFERROR(VLOOKUP(L160,'Tipo de Descuento'!$B$3:$C$8,2,0),0)</f>
        <v>0</v>
      </c>
      <c r="BF160">
        <f t="shared" si="112"/>
        <v>0</v>
      </c>
      <c r="BG160">
        <f>IFERROR(VLOOKUP(N160,'Tipo de Descuento'!$B$3:$C$8,2,0),0)</f>
        <v>0</v>
      </c>
      <c r="BH160">
        <f t="shared" si="113"/>
        <v>0</v>
      </c>
      <c r="BI160">
        <f>IFERROR(VLOOKUP(P160,'Tipo de Descuento'!$B$3:$C$8,2,0),0)</f>
        <v>0</v>
      </c>
      <c r="BJ160">
        <f t="shared" si="114"/>
        <v>0</v>
      </c>
      <c r="BK160">
        <f>IFERROR(VLOOKUP(R160,'Tipo de Descuento'!$B$3:$C$8,2,0),0)</f>
        <v>0</v>
      </c>
      <c r="BL160">
        <f t="shared" si="115"/>
        <v>0</v>
      </c>
      <c r="BM160">
        <f>IFERROR(VLOOKUP(T160,'Tipo de Descuento'!$B$3:$C$8,2,0),0)</f>
        <v>0</v>
      </c>
      <c r="BN160">
        <f t="shared" si="116"/>
        <v>0</v>
      </c>
      <c r="BO160">
        <f t="shared" si="117"/>
        <v>0</v>
      </c>
      <c r="BP160">
        <f t="shared" si="118"/>
        <v>0</v>
      </c>
      <c r="BQ160">
        <f t="shared" si="119"/>
        <v>0</v>
      </c>
      <c r="BS160" s="75">
        <f t="shared" si="120"/>
        <v>0</v>
      </c>
      <c r="BT160" s="76">
        <f t="shared" si="121"/>
        <v>0</v>
      </c>
      <c r="BU160" s="76">
        <f t="shared" si="122"/>
        <v>0</v>
      </c>
      <c r="BV160" s="76">
        <f t="shared" si="123"/>
        <v>0</v>
      </c>
      <c r="BW160" s="76">
        <f t="shared" si="124"/>
        <v>0</v>
      </c>
      <c r="BX160" s="76">
        <f t="shared" si="125"/>
        <v>0</v>
      </c>
      <c r="BY160" s="77">
        <f t="shared" si="126"/>
        <v>0</v>
      </c>
      <c r="CA160" s="73">
        <f t="shared" si="127"/>
        <v>0</v>
      </c>
      <c r="CB160" s="74"/>
      <c r="CD160" s="13">
        <f t="shared" si="128"/>
        <v>0</v>
      </c>
      <c r="CE160" s="89">
        <f t="shared" si="129"/>
        <v>0</v>
      </c>
      <c r="CF160">
        <v>0</v>
      </c>
    </row>
    <row r="161" spans="2:84" ht="15.75" customHeight="1" thickBot="1">
      <c r="B161" s="26"/>
      <c r="C161" s="13" t="str">
        <f>IF(B161="","",VLOOKUP(BC161,Proveedor!$B$3:$C$2036,2,0))</f>
        <v/>
      </c>
      <c r="D161" s="95"/>
      <c r="E161" s="84"/>
      <c r="F161" s="59"/>
      <c r="G161" s="113" cm="1">
        <f t="array" ref="G161">INDEX(Programas!$F$3:$F$2000,MATCH(1,(Programas!$C$3:$C$2000=D161)*(Programas!$D$3:$D$2000=Auxiliares!$B142),0))</f>
        <v>0</v>
      </c>
      <c r="H161" s="114"/>
      <c r="I161" s="113" cm="1">
        <f t="array" ref="I161">INDEX(Programas!$E$3:$E$2000,MATCH(1,(Programas!$C$3:$C$2000=D161)*(Programas!$D$3:$D$2000=Auxiliares!$B142),0))</f>
        <v>0</v>
      </c>
      <c r="J161" s="114"/>
      <c r="K161" s="23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36"/>
      <c r="BA161" s="58">
        <f t="shared" si="109"/>
        <v>0</v>
      </c>
      <c r="BB161" s="42">
        <f t="shared" si="110"/>
        <v>0</v>
      </c>
      <c r="BC161" s="12">
        <f>IFERROR(VLOOKUP(Input!B161,Medio!$A$3:$D$1552,4,0),0)</f>
        <v>0</v>
      </c>
      <c r="BD161">
        <f t="shared" si="111"/>
        <v>0</v>
      </c>
      <c r="BE161">
        <f>IFERROR(VLOOKUP(L161,'Tipo de Descuento'!$B$3:$C$8,2,0),0)</f>
        <v>0</v>
      </c>
      <c r="BF161">
        <f t="shared" si="112"/>
        <v>0</v>
      </c>
      <c r="BG161">
        <f>IFERROR(VLOOKUP(N161,'Tipo de Descuento'!$B$3:$C$8,2,0),0)</f>
        <v>0</v>
      </c>
      <c r="BH161">
        <f t="shared" si="113"/>
        <v>0</v>
      </c>
      <c r="BI161">
        <f>IFERROR(VLOOKUP(P161,'Tipo de Descuento'!$B$3:$C$8,2,0),0)</f>
        <v>0</v>
      </c>
      <c r="BJ161">
        <f t="shared" si="114"/>
        <v>0</v>
      </c>
      <c r="BK161">
        <f>IFERROR(VLOOKUP(R161,'Tipo de Descuento'!$B$3:$C$8,2,0),0)</f>
        <v>0</v>
      </c>
      <c r="BL161">
        <f t="shared" si="115"/>
        <v>0</v>
      </c>
      <c r="BM161">
        <f>IFERROR(VLOOKUP(T161,'Tipo de Descuento'!$B$3:$C$8,2,0),0)</f>
        <v>0</v>
      </c>
      <c r="BN161">
        <f t="shared" si="116"/>
        <v>0</v>
      </c>
      <c r="BO161">
        <f t="shared" si="117"/>
        <v>0</v>
      </c>
      <c r="BP161">
        <f t="shared" si="118"/>
        <v>0</v>
      </c>
      <c r="BQ161">
        <f t="shared" si="119"/>
        <v>0</v>
      </c>
      <c r="BS161" s="75">
        <f t="shared" si="120"/>
        <v>0</v>
      </c>
      <c r="BT161" s="76">
        <f t="shared" si="121"/>
        <v>0</v>
      </c>
      <c r="BU161" s="76">
        <f t="shared" si="122"/>
        <v>0</v>
      </c>
      <c r="BV161" s="76">
        <f t="shared" si="123"/>
        <v>0</v>
      </c>
      <c r="BW161" s="76">
        <f t="shared" si="124"/>
        <v>0</v>
      </c>
      <c r="BX161" s="76">
        <f t="shared" si="125"/>
        <v>0</v>
      </c>
      <c r="BY161" s="77">
        <f t="shared" si="126"/>
        <v>0</v>
      </c>
      <c r="CA161" s="73">
        <f t="shared" si="127"/>
        <v>0</v>
      </c>
      <c r="CB161" s="74"/>
      <c r="CD161" s="13">
        <f t="shared" si="128"/>
        <v>0</v>
      </c>
      <c r="CE161" s="89">
        <f t="shared" si="129"/>
        <v>0</v>
      </c>
      <c r="CF161">
        <v>0</v>
      </c>
    </row>
    <row r="162" spans="2:84" ht="15.75" customHeight="1" thickBot="1">
      <c r="B162" s="26"/>
      <c r="C162" s="13" t="str">
        <f>IF(B162="","",VLOOKUP(BC162,Proveedor!$B$3:$C$2036,2,0))</f>
        <v/>
      </c>
      <c r="D162" s="95"/>
      <c r="E162" s="84"/>
      <c r="F162" s="59"/>
      <c r="G162" s="113" cm="1">
        <f t="array" ref="G162">INDEX(Programas!$F$3:$F$2000,MATCH(1,(Programas!$C$3:$C$2000=D162)*(Programas!$D$3:$D$2000=Auxiliares!$B143),0))</f>
        <v>0</v>
      </c>
      <c r="H162" s="114"/>
      <c r="I162" s="113" cm="1">
        <f t="array" ref="I162">INDEX(Programas!$E$3:$E$2000,MATCH(1,(Programas!$C$3:$C$2000=D162)*(Programas!$D$3:$D$2000=Auxiliares!$B143),0))</f>
        <v>0</v>
      </c>
      <c r="J162" s="114"/>
      <c r="K162" s="23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36"/>
      <c r="BA162" s="58">
        <f t="shared" si="109"/>
        <v>0</v>
      </c>
      <c r="BB162" s="42">
        <f t="shared" si="110"/>
        <v>0</v>
      </c>
      <c r="BC162" s="12">
        <f>IFERROR(VLOOKUP(Input!B162,Medio!$A$3:$D$1552,4,0),0)</f>
        <v>0</v>
      </c>
      <c r="BD162">
        <f t="shared" si="111"/>
        <v>0</v>
      </c>
      <c r="BE162">
        <f>IFERROR(VLOOKUP(L162,'Tipo de Descuento'!$B$3:$C$8,2,0),0)</f>
        <v>0</v>
      </c>
      <c r="BF162">
        <f t="shared" si="112"/>
        <v>0</v>
      </c>
      <c r="BG162">
        <f>IFERROR(VLOOKUP(N162,'Tipo de Descuento'!$B$3:$C$8,2,0),0)</f>
        <v>0</v>
      </c>
      <c r="BH162">
        <f t="shared" si="113"/>
        <v>0</v>
      </c>
      <c r="BI162">
        <f>IFERROR(VLOOKUP(P162,'Tipo de Descuento'!$B$3:$C$8,2,0),0)</f>
        <v>0</v>
      </c>
      <c r="BJ162">
        <f t="shared" si="114"/>
        <v>0</v>
      </c>
      <c r="BK162">
        <f>IFERROR(VLOOKUP(R162,'Tipo de Descuento'!$B$3:$C$8,2,0),0)</f>
        <v>0</v>
      </c>
      <c r="BL162">
        <f t="shared" si="115"/>
        <v>0</v>
      </c>
      <c r="BM162">
        <f>IFERROR(VLOOKUP(T162,'Tipo de Descuento'!$B$3:$C$8,2,0),0)</f>
        <v>0</v>
      </c>
      <c r="BN162">
        <f t="shared" si="116"/>
        <v>0</v>
      </c>
      <c r="BO162">
        <f t="shared" si="117"/>
        <v>0</v>
      </c>
      <c r="BP162">
        <f t="shared" si="118"/>
        <v>0</v>
      </c>
      <c r="BQ162">
        <f t="shared" si="119"/>
        <v>0</v>
      </c>
      <c r="BS162" s="75">
        <f t="shared" si="120"/>
        <v>0</v>
      </c>
      <c r="BT162" s="76">
        <f t="shared" si="121"/>
        <v>0</v>
      </c>
      <c r="BU162" s="76">
        <f t="shared" si="122"/>
        <v>0</v>
      </c>
      <c r="BV162" s="76">
        <f t="shared" si="123"/>
        <v>0</v>
      </c>
      <c r="BW162" s="76">
        <f t="shared" si="124"/>
        <v>0</v>
      </c>
      <c r="BX162" s="76">
        <f t="shared" si="125"/>
        <v>0</v>
      </c>
      <c r="BY162" s="77">
        <f t="shared" si="126"/>
        <v>0</v>
      </c>
      <c r="CA162" s="73">
        <f t="shared" si="127"/>
        <v>0</v>
      </c>
      <c r="CB162" s="74"/>
      <c r="CD162" s="13">
        <f t="shared" si="128"/>
        <v>0</v>
      </c>
      <c r="CE162" s="89">
        <f t="shared" si="129"/>
        <v>0</v>
      </c>
      <c r="CF162">
        <v>0</v>
      </c>
    </row>
    <row r="163" spans="2:84" ht="15.75" customHeight="1" thickBot="1">
      <c r="B163" s="26"/>
      <c r="C163" s="13" t="str">
        <f>IF(B163="","",VLOOKUP(BC163,Proveedor!$B$3:$C$2036,2,0))</f>
        <v/>
      </c>
      <c r="D163" s="95"/>
      <c r="E163" s="84"/>
      <c r="F163" s="59"/>
      <c r="G163" s="113" cm="1">
        <f t="array" ref="G163">INDEX(Programas!$F$3:$F$2000,MATCH(1,(Programas!$C$3:$C$2000=D163)*(Programas!$D$3:$D$2000=Auxiliares!$B144),0))</f>
        <v>0</v>
      </c>
      <c r="H163" s="114"/>
      <c r="I163" s="113" cm="1">
        <f t="array" ref="I163">INDEX(Programas!$E$3:$E$2000,MATCH(1,(Programas!$C$3:$C$2000=D163)*(Programas!$D$3:$D$2000=Auxiliares!$B144),0))</f>
        <v>0</v>
      </c>
      <c r="J163" s="114"/>
      <c r="K163" s="23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36"/>
      <c r="BA163" s="58">
        <f t="shared" si="109"/>
        <v>0</v>
      </c>
      <c r="BB163" s="42">
        <f t="shared" si="110"/>
        <v>0</v>
      </c>
      <c r="BC163" s="12">
        <f>IFERROR(VLOOKUP(Input!B163,Medio!$A$3:$D$1552,4,0),0)</f>
        <v>0</v>
      </c>
      <c r="BD163">
        <f t="shared" si="111"/>
        <v>0</v>
      </c>
      <c r="BE163">
        <f>IFERROR(VLOOKUP(L163,'Tipo de Descuento'!$B$3:$C$8,2,0),0)</f>
        <v>0</v>
      </c>
      <c r="BF163">
        <f t="shared" si="112"/>
        <v>0</v>
      </c>
      <c r="BG163">
        <f>IFERROR(VLOOKUP(N163,'Tipo de Descuento'!$B$3:$C$8,2,0),0)</f>
        <v>0</v>
      </c>
      <c r="BH163">
        <f t="shared" si="113"/>
        <v>0</v>
      </c>
      <c r="BI163">
        <f>IFERROR(VLOOKUP(P163,'Tipo de Descuento'!$B$3:$C$8,2,0),0)</f>
        <v>0</v>
      </c>
      <c r="BJ163">
        <f t="shared" si="114"/>
        <v>0</v>
      </c>
      <c r="BK163">
        <f>IFERROR(VLOOKUP(R163,'Tipo de Descuento'!$B$3:$C$8,2,0),0)</f>
        <v>0</v>
      </c>
      <c r="BL163">
        <f t="shared" si="115"/>
        <v>0</v>
      </c>
      <c r="BM163">
        <f>IFERROR(VLOOKUP(T163,'Tipo de Descuento'!$B$3:$C$8,2,0),0)</f>
        <v>0</v>
      </c>
      <c r="BN163">
        <f t="shared" si="116"/>
        <v>0</v>
      </c>
      <c r="BO163">
        <f t="shared" si="117"/>
        <v>0</v>
      </c>
      <c r="BP163">
        <f t="shared" si="118"/>
        <v>0</v>
      </c>
      <c r="BQ163">
        <f t="shared" si="119"/>
        <v>0</v>
      </c>
      <c r="BS163" s="75">
        <f t="shared" si="120"/>
        <v>0</v>
      </c>
      <c r="BT163" s="76">
        <f t="shared" si="121"/>
        <v>0</v>
      </c>
      <c r="BU163" s="76">
        <f t="shared" si="122"/>
        <v>0</v>
      </c>
      <c r="BV163" s="76">
        <f t="shared" si="123"/>
        <v>0</v>
      </c>
      <c r="BW163" s="76">
        <f t="shared" si="124"/>
        <v>0</v>
      </c>
      <c r="BX163" s="76">
        <f t="shared" si="125"/>
        <v>0</v>
      </c>
      <c r="BY163" s="77">
        <f t="shared" si="126"/>
        <v>0</v>
      </c>
      <c r="CA163" s="73">
        <f t="shared" si="127"/>
        <v>0</v>
      </c>
      <c r="CB163" s="74"/>
      <c r="CD163" s="13">
        <f t="shared" si="128"/>
        <v>0</v>
      </c>
      <c r="CE163" s="89">
        <f t="shared" si="129"/>
        <v>0</v>
      </c>
      <c r="CF163">
        <v>0</v>
      </c>
    </row>
    <row r="164" spans="2:84" ht="15.75" customHeight="1" thickBot="1">
      <c r="B164" s="26"/>
      <c r="C164" s="13" t="str">
        <f>IF(B164="","",VLOOKUP(BC164,Proveedor!$B$3:$C$2036,2,0))</f>
        <v/>
      </c>
      <c r="D164" s="95"/>
      <c r="E164" s="84"/>
      <c r="F164" s="59"/>
      <c r="G164" s="113" cm="1">
        <f t="array" ref="G164">INDEX(Programas!$F$3:$F$2000,MATCH(1,(Programas!$C$3:$C$2000=D164)*(Programas!$D$3:$D$2000=Auxiliares!$B145),0))</f>
        <v>0</v>
      </c>
      <c r="H164" s="114"/>
      <c r="I164" s="113" cm="1">
        <f t="array" ref="I164">INDEX(Programas!$E$3:$E$2000,MATCH(1,(Programas!$C$3:$C$2000=D164)*(Programas!$D$3:$D$2000=Auxiliares!$B145),0))</f>
        <v>0</v>
      </c>
      <c r="J164" s="114"/>
      <c r="K164" s="23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36"/>
      <c r="BA164" s="58">
        <f t="shared" si="109"/>
        <v>0</v>
      </c>
      <c r="BB164" s="42">
        <f t="shared" si="110"/>
        <v>0</v>
      </c>
      <c r="BC164" s="12">
        <f>IFERROR(VLOOKUP(Input!B164,Medio!$A$3:$D$1552,4,0),0)</f>
        <v>0</v>
      </c>
      <c r="BD164">
        <f t="shared" si="111"/>
        <v>0</v>
      </c>
      <c r="BE164">
        <f>IFERROR(VLOOKUP(L164,'Tipo de Descuento'!$B$3:$C$8,2,0),0)</f>
        <v>0</v>
      </c>
      <c r="BF164">
        <f t="shared" si="112"/>
        <v>0</v>
      </c>
      <c r="BG164">
        <f>IFERROR(VLOOKUP(N164,'Tipo de Descuento'!$B$3:$C$8,2,0),0)</f>
        <v>0</v>
      </c>
      <c r="BH164">
        <f t="shared" si="113"/>
        <v>0</v>
      </c>
      <c r="BI164">
        <f>IFERROR(VLOOKUP(P164,'Tipo de Descuento'!$B$3:$C$8,2,0),0)</f>
        <v>0</v>
      </c>
      <c r="BJ164">
        <f t="shared" si="114"/>
        <v>0</v>
      </c>
      <c r="BK164">
        <f>IFERROR(VLOOKUP(R164,'Tipo de Descuento'!$B$3:$C$8,2,0),0)</f>
        <v>0</v>
      </c>
      <c r="BL164">
        <f t="shared" si="115"/>
        <v>0</v>
      </c>
      <c r="BM164">
        <f>IFERROR(VLOOKUP(T164,'Tipo de Descuento'!$B$3:$C$8,2,0),0)</f>
        <v>0</v>
      </c>
      <c r="BN164">
        <f t="shared" si="116"/>
        <v>0</v>
      </c>
      <c r="BO164">
        <f t="shared" si="117"/>
        <v>0</v>
      </c>
      <c r="BP164">
        <f t="shared" si="118"/>
        <v>0</v>
      </c>
      <c r="BQ164">
        <f t="shared" si="119"/>
        <v>0</v>
      </c>
      <c r="BS164" s="75">
        <f t="shared" si="120"/>
        <v>0</v>
      </c>
      <c r="BT164" s="76">
        <f t="shared" si="121"/>
        <v>0</v>
      </c>
      <c r="BU164" s="76">
        <f t="shared" si="122"/>
        <v>0</v>
      </c>
      <c r="BV164" s="76">
        <f t="shared" si="123"/>
        <v>0</v>
      </c>
      <c r="BW164" s="76">
        <f t="shared" si="124"/>
        <v>0</v>
      </c>
      <c r="BX164" s="76">
        <f t="shared" si="125"/>
        <v>0</v>
      </c>
      <c r="BY164" s="77">
        <f t="shared" si="126"/>
        <v>0</v>
      </c>
      <c r="CA164" s="73">
        <f t="shared" si="127"/>
        <v>0</v>
      </c>
      <c r="CB164" s="74"/>
      <c r="CD164" s="13">
        <f t="shared" si="128"/>
        <v>0</v>
      </c>
      <c r="CE164" s="89">
        <f t="shared" si="129"/>
        <v>0</v>
      </c>
      <c r="CF164">
        <v>0</v>
      </c>
    </row>
    <row r="165" spans="2:84" ht="15.75" customHeight="1" thickBot="1">
      <c r="B165" s="26"/>
      <c r="C165" s="13" t="str">
        <f>IF(B165="","",VLOOKUP(BC165,Proveedor!$B$3:$C$2036,2,0))</f>
        <v/>
      </c>
      <c r="D165" s="95"/>
      <c r="E165" s="84"/>
      <c r="F165" s="59"/>
      <c r="G165" s="113" cm="1">
        <f t="array" ref="G165">INDEX(Programas!$F$3:$F$2000,MATCH(1,(Programas!$C$3:$C$2000=D165)*(Programas!$D$3:$D$2000=Auxiliares!$B146),0))</f>
        <v>0</v>
      </c>
      <c r="H165" s="114"/>
      <c r="I165" s="113" cm="1">
        <f t="array" ref="I165">INDEX(Programas!$E$3:$E$2000,MATCH(1,(Programas!$C$3:$C$2000=D165)*(Programas!$D$3:$D$2000=Auxiliares!$B146),0))</f>
        <v>0</v>
      </c>
      <c r="J165" s="114"/>
      <c r="K165" s="23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36"/>
      <c r="BA165" s="58">
        <f t="shared" si="109"/>
        <v>0</v>
      </c>
      <c r="BB165" s="42">
        <f t="shared" si="110"/>
        <v>0</v>
      </c>
      <c r="BC165" s="12">
        <f>IFERROR(VLOOKUP(Input!B165,Medio!$A$3:$D$1552,4,0),0)</f>
        <v>0</v>
      </c>
      <c r="BD165">
        <f t="shared" si="111"/>
        <v>0</v>
      </c>
      <c r="BE165">
        <f>IFERROR(VLOOKUP(L165,'Tipo de Descuento'!$B$3:$C$8,2,0),0)</f>
        <v>0</v>
      </c>
      <c r="BF165">
        <f t="shared" si="112"/>
        <v>0</v>
      </c>
      <c r="BG165">
        <f>IFERROR(VLOOKUP(N165,'Tipo de Descuento'!$B$3:$C$8,2,0),0)</f>
        <v>0</v>
      </c>
      <c r="BH165">
        <f t="shared" si="113"/>
        <v>0</v>
      </c>
      <c r="BI165">
        <f>IFERROR(VLOOKUP(P165,'Tipo de Descuento'!$B$3:$C$8,2,0),0)</f>
        <v>0</v>
      </c>
      <c r="BJ165">
        <f t="shared" si="114"/>
        <v>0</v>
      </c>
      <c r="BK165">
        <f>IFERROR(VLOOKUP(R165,'Tipo de Descuento'!$B$3:$C$8,2,0),0)</f>
        <v>0</v>
      </c>
      <c r="BL165">
        <f t="shared" si="115"/>
        <v>0</v>
      </c>
      <c r="BM165">
        <f>IFERROR(VLOOKUP(T165,'Tipo de Descuento'!$B$3:$C$8,2,0),0)</f>
        <v>0</v>
      </c>
      <c r="BN165">
        <f t="shared" si="116"/>
        <v>0</v>
      </c>
      <c r="BO165">
        <f t="shared" si="117"/>
        <v>0</v>
      </c>
      <c r="BP165">
        <f t="shared" si="118"/>
        <v>0</v>
      </c>
      <c r="BQ165">
        <f t="shared" si="119"/>
        <v>0</v>
      </c>
      <c r="BS165" s="75">
        <f t="shared" si="120"/>
        <v>0</v>
      </c>
      <c r="BT165" s="76">
        <f t="shared" si="121"/>
        <v>0</v>
      </c>
      <c r="BU165" s="76">
        <f t="shared" si="122"/>
        <v>0</v>
      </c>
      <c r="BV165" s="76">
        <f t="shared" si="123"/>
        <v>0</v>
      </c>
      <c r="BW165" s="76">
        <f t="shared" si="124"/>
        <v>0</v>
      </c>
      <c r="BX165" s="76">
        <f t="shared" si="125"/>
        <v>0</v>
      </c>
      <c r="BY165" s="77">
        <f t="shared" si="126"/>
        <v>0</v>
      </c>
      <c r="CA165" s="73">
        <f t="shared" si="127"/>
        <v>0</v>
      </c>
      <c r="CB165" s="74"/>
      <c r="CD165" s="13">
        <f t="shared" si="128"/>
        <v>0</v>
      </c>
      <c r="CE165" s="89">
        <f t="shared" si="129"/>
        <v>0</v>
      </c>
      <c r="CF165">
        <v>0</v>
      </c>
    </row>
    <row r="166" spans="2:84" ht="15.75" customHeight="1" thickBot="1">
      <c r="B166" s="26"/>
      <c r="C166" s="13" t="str">
        <f>IF(B166="","",VLOOKUP(BC166,Proveedor!$B$3:$C$2036,2,0))</f>
        <v/>
      </c>
      <c r="D166" s="95"/>
      <c r="E166" s="84"/>
      <c r="F166" s="59"/>
      <c r="G166" s="113" cm="1">
        <f t="array" ref="G166">INDEX(Programas!$F$3:$F$2000,MATCH(1,(Programas!$C$3:$C$2000=D166)*(Programas!$D$3:$D$2000=Auxiliares!$B147),0))</f>
        <v>0</v>
      </c>
      <c r="H166" s="114"/>
      <c r="I166" s="113" cm="1">
        <f t="array" ref="I166">INDEX(Programas!$E$3:$E$2000,MATCH(1,(Programas!$C$3:$C$2000=D166)*(Programas!$D$3:$D$2000=Auxiliares!$B147),0))</f>
        <v>0</v>
      </c>
      <c r="J166" s="114"/>
      <c r="K166" s="23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36"/>
      <c r="BA166" s="58">
        <f t="shared" si="109"/>
        <v>0</v>
      </c>
      <c r="BB166" s="42">
        <f t="shared" si="110"/>
        <v>0</v>
      </c>
      <c r="BC166" s="12">
        <f>IFERROR(VLOOKUP(Input!B166,Medio!$A$3:$D$1552,4,0),0)</f>
        <v>0</v>
      </c>
      <c r="BD166">
        <f t="shared" si="111"/>
        <v>0</v>
      </c>
      <c r="BE166">
        <f>IFERROR(VLOOKUP(L166,'Tipo de Descuento'!$B$3:$C$8,2,0),0)</f>
        <v>0</v>
      </c>
      <c r="BF166">
        <f t="shared" si="112"/>
        <v>0</v>
      </c>
      <c r="BG166">
        <f>IFERROR(VLOOKUP(N166,'Tipo de Descuento'!$B$3:$C$8,2,0),0)</f>
        <v>0</v>
      </c>
      <c r="BH166">
        <f t="shared" si="113"/>
        <v>0</v>
      </c>
      <c r="BI166">
        <f>IFERROR(VLOOKUP(P166,'Tipo de Descuento'!$B$3:$C$8,2,0),0)</f>
        <v>0</v>
      </c>
      <c r="BJ166">
        <f t="shared" si="114"/>
        <v>0</v>
      </c>
      <c r="BK166">
        <f>IFERROR(VLOOKUP(R166,'Tipo de Descuento'!$B$3:$C$8,2,0),0)</f>
        <v>0</v>
      </c>
      <c r="BL166">
        <f t="shared" si="115"/>
        <v>0</v>
      </c>
      <c r="BM166">
        <f>IFERROR(VLOOKUP(T166,'Tipo de Descuento'!$B$3:$C$8,2,0),0)</f>
        <v>0</v>
      </c>
      <c r="BN166">
        <f t="shared" si="116"/>
        <v>0</v>
      </c>
      <c r="BO166">
        <f t="shared" si="117"/>
        <v>0</v>
      </c>
      <c r="BP166">
        <f t="shared" si="118"/>
        <v>0</v>
      </c>
      <c r="BQ166">
        <f t="shared" si="119"/>
        <v>0</v>
      </c>
      <c r="BS166" s="75">
        <f t="shared" si="120"/>
        <v>0</v>
      </c>
      <c r="BT166" s="76">
        <f t="shared" si="121"/>
        <v>0</v>
      </c>
      <c r="BU166" s="76">
        <f t="shared" si="122"/>
        <v>0</v>
      </c>
      <c r="BV166" s="76">
        <f t="shared" si="123"/>
        <v>0</v>
      </c>
      <c r="BW166" s="76">
        <f t="shared" si="124"/>
        <v>0</v>
      </c>
      <c r="BX166" s="76">
        <f t="shared" si="125"/>
        <v>0</v>
      </c>
      <c r="BY166" s="77">
        <f t="shared" si="126"/>
        <v>0</v>
      </c>
      <c r="CA166" s="73">
        <f t="shared" si="127"/>
        <v>0</v>
      </c>
      <c r="CB166" s="74"/>
      <c r="CD166" s="13">
        <f t="shared" si="128"/>
        <v>0</v>
      </c>
      <c r="CE166" s="89">
        <f t="shared" si="129"/>
        <v>0</v>
      </c>
      <c r="CF166">
        <v>0</v>
      </c>
    </row>
    <row r="167" spans="2:84" ht="15.75" customHeight="1" thickBot="1">
      <c r="B167" s="26"/>
      <c r="C167" s="13" t="str">
        <f>IF(B167="","",VLOOKUP(BC167,Proveedor!$B$3:$C$2036,2,0))</f>
        <v/>
      </c>
      <c r="D167" s="95"/>
      <c r="E167" s="84"/>
      <c r="F167" s="59"/>
      <c r="G167" s="113" cm="1">
        <f t="array" ref="G167">INDEX(Programas!$F$3:$F$2000,MATCH(1,(Programas!$C$3:$C$2000=D167)*(Programas!$D$3:$D$2000=Auxiliares!$B148),0))</f>
        <v>0</v>
      </c>
      <c r="H167" s="114"/>
      <c r="I167" s="113" cm="1">
        <f t="array" ref="I167">INDEX(Programas!$E$3:$E$2000,MATCH(1,(Programas!$C$3:$C$2000=D167)*(Programas!$D$3:$D$2000=Auxiliares!$B148),0))</f>
        <v>0</v>
      </c>
      <c r="J167" s="114"/>
      <c r="K167" s="23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36"/>
      <c r="BA167" s="58">
        <f t="shared" si="109"/>
        <v>0</v>
      </c>
      <c r="BB167" s="42">
        <f t="shared" si="110"/>
        <v>0</v>
      </c>
      <c r="BC167" s="12">
        <f>IFERROR(VLOOKUP(Input!B167,Medio!$A$3:$D$1552,4,0),0)</f>
        <v>0</v>
      </c>
      <c r="BD167">
        <f t="shared" si="111"/>
        <v>0</v>
      </c>
      <c r="BE167">
        <f>IFERROR(VLOOKUP(L167,'Tipo de Descuento'!$B$3:$C$8,2,0),0)</f>
        <v>0</v>
      </c>
      <c r="BF167">
        <f t="shared" si="112"/>
        <v>0</v>
      </c>
      <c r="BG167">
        <f>IFERROR(VLOOKUP(N167,'Tipo de Descuento'!$B$3:$C$8,2,0),0)</f>
        <v>0</v>
      </c>
      <c r="BH167">
        <f t="shared" si="113"/>
        <v>0</v>
      </c>
      <c r="BI167">
        <f>IFERROR(VLOOKUP(P167,'Tipo de Descuento'!$B$3:$C$8,2,0),0)</f>
        <v>0</v>
      </c>
      <c r="BJ167">
        <f t="shared" si="114"/>
        <v>0</v>
      </c>
      <c r="BK167">
        <f>IFERROR(VLOOKUP(R167,'Tipo de Descuento'!$B$3:$C$8,2,0),0)</f>
        <v>0</v>
      </c>
      <c r="BL167">
        <f t="shared" si="115"/>
        <v>0</v>
      </c>
      <c r="BM167">
        <f>IFERROR(VLOOKUP(T167,'Tipo de Descuento'!$B$3:$C$8,2,0),0)</f>
        <v>0</v>
      </c>
      <c r="BN167">
        <f t="shared" si="116"/>
        <v>0</v>
      </c>
      <c r="BO167">
        <f t="shared" si="117"/>
        <v>0</v>
      </c>
      <c r="BP167">
        <f t="shared" si="118"/>
        <v>0</v>
      </c>
      <c r="BQ167">
        <f t="shared" si="119"/>
        <v>0</v>
      </c>
      <c r="BS167" s="75">
        <f t="shared" si="120"/>
        <v>0</v>
      </c>
      <c r="BT167" s="76">
        <f t="shared" si="121"/>
        <v>0</v>
      </c>
      <c r="BU167" s="76">
        <f t="shared" si="122"/>
        <v>0</v>
      </c>
      <c r="BV167" s="76">
        <f t="shared" si="123"/>
        <v>0</v>
      </c>
      <c r="BW167" s="76">
        <f t="shared" si="124"/>
        <v>0</v>
      </c>
      <c r="BX167" s="76">
        <f t="shared" si="125"/>
        <v>0</v>
      </c>
      <c r="BY167" s="77">
        <f t="shared" si="126"/>
        <v>0</v>
      </c>
      <c r="CA167" s="73">
        <f t="shared" si="127"/>
        <v>0</v>
      </c>
      <c r="CB167" s="74"/>
      <c r="CD167" s="13">
        <f t="shared" si="128"/>
        <v>0</v>
      </c>
      <c r="CE167" s="89">
        <f t="shared" si="129"/>
        <v>0</v>
      </c>
      <c r="CF167">
        <v>0</v>
      </c>
    </row>
    <row r="168" spans="2:84" ht="15.75" customHeight="1" thickBot="1">
      <c r="B168" s="26"/>
      <c r="C168" s="13" t="str">
        <f>IF(B168="","",VLOOKUP(BC168,Proveedor!$B$3:$C$2036,2,0))</f>
        <v/>
      </c>
      <c r="D168" s="95"/>
      <c r="E168" s="84"/>
      <c r="F168" s="59"/>
      <c r="G168" s="113" cm="1">
        <f t="array" ref="G168">INDEX(Programas!$F$3:$F$2000,MATCH(1,(Programas!$C$3:$C$2000=D168)*(Programas!$D$3:$D$2000=Auxiliares!$B149),0))</f>
        <v>0</v>
      </c>
      <c r="H168" s="114"/>
      <c r="I168" s="113" cm="1">
        <f t="array" ref="I168">INDEX(Programas!$E$3:$E$2000,MATCH(1,(Programas!$C$3:$C$2000=D168)*(Programas!$D$3:$D$2000=Auxiliares!$B149),0))</f>
        <v>0</v>
      </c>
      <c r="J168" s="114"/>
      <c r="K168" s="23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36"/>
      <c r="BA168" s="58">
        <f t="shared" si="109"/>
        <v>0</v>
      </c>
      <c r="BB168" s="42">
        <f t="shared" si="110"/>
        <v>0</v>
      </c>
      <c r="BC168" s="12">
        <f>IFERROR(VLOOKUP(Input!B168,Medio!$A$3:$D$1552,4,0),0)</f>
        <v>0</v>
      </c>
      <c r="BD168">
        <f t="shared" si="111"/>
        <v>0</v>
      </c>
      <c r="BE168">
        <f>IFERROR(VLOOKUP(L168,'Tipo de Descuento'!$B$3:$C$8,2,0),0)</f>
        <v>0</v>
      </c>
      <c r="BF168">
        <f t="shared" si="112"/>
        <v>0</v>
      </c>
      <c r="BG168">
        <f>IFERROR(VLOOKUP(N168,'Tipo de Descuento'!$B$3:$C$8,2,0),0)</f>
        <v>0</v>
      </c>
      <c r="BH168">
        <f t="shared" si="113"/>
        <v>0</v>
      </c>
      <c r="BI168">
        <f>IFERROR(VLOOKUP(P168,'Tipo de Descuento'!$B$3:$C$8,2,0),0)</f>
        <v>0</v>
      </c>
      <c r="BJ168">
        <f t="shared" si="114"/>
        <v>0</v>
      </c>
      <c r="BK168">
        <f>IFERROR(VLOOKUP(R168,'Tipo de Descuento'!$B$3:$C$8,2,0),0)</f>
        <v>0</v>
      </c>
      <c r="BL168">
        <f t="shared" si="115"/>
        <v>0</v>
      </c>
      <c r="BM168">
        <f>IFERROR(VLOOKUP(T168,'Tipo de Descuento'!$B$3:$C$8,2,0),0)</f>
        <v>0</v>
      </c>
      <c r="BN168">
        <f t="shared" si="116"/>
        <v>0</v>
      </c>
      <c r="BO168">
        <f t="shared" si="117"/>
        <v>0</v>
      </c>
      <c r="BP168">
        <f t="shared" si="118"/>
        <v>0</v>
      </c>
      <c r="BQ168">
        <f t="shared" si="119"/>
        <v>0</v>
      </c>
      <c r="BS168" s="75">
        <f t="shared" si="120"/>
        <v>0</v>
      </c>
      <c r="BT168" s="76">
        <f t="shared" si="121"/>
        <v>0</v>
      </c>
      <c r="BU168" s="76">
        <f t="shared" si="122"/>
        <v>0</v>
      </c>
      <c r="BV168" s="76">
        <f t="shared" si="123"/>
        <v>0</v>
      </c>
      <c r="BW168" s="76">
        <f t="shared" si="124"/>
        <v>0</v>
      </c>
      <c r="BX168" s="76">
        <f t="shared" si="125"/>
        <v>0</v>
      </c>
      <c r="BY168" s="77">
        <f t="shared" si="126"/>
        <v>0</v>
      </c>
      <c r="CA168" s="73">
        <f t="shared" si="127"/>
        <v>0</v>
      </c>
      <c r="CB168" s="74"/>
      <c r="CD168" s="13">
        <f t="shared" si="128"/>
        <v>0</v>
      </c>
      <c r="CE168" s="89">
        <f t="shared" si="129"/>
        <v>0</v>
      </c>
      <c r="CF168">
        <v>0</v>
      </c>
    </row>
    <row r="169" spans="2:84" ht="15.75" customHeight="1" thickBot="1">
      <c r="B169" s="26"/>
      <c r="C169" s="13" t="str">
        <f>IF(B169="","",VLOOKUP(BC169,Proveedor!$B$3:$C$2036,2,0))</f>
        <v/>
      </c>
      <c r="D169" s="95"/>
      <c r="E169" s="84"/>
      <c r="F169" s="59"/>
      <c r="G169" s="113" cm="1">
        <f t="array" ref="G169">INDEX(Programas!$F$3:$F$2000,MATCH(1,(Programas!$C$3:$C$2000=D169)*(Programas!$D$3:$D$2000=Auxiliares!$B150),0))</f>
        <v>0</v>
      </c>
      <c r="H169" s="114"/>
      <c r="I169" s="113" cm="1">
        <f t="array" ref="I169">INDEX(Programas!$E$3:$E$2000,MATCH(1,(Programas!$C$3:$C$2000=D169)*(Programas!$D$3:$D$2000=Auxiliares!$B150),0))</f>
        <v>0</v>
      </c>
      <c r="J169" s="114"/>
      <c r="K169" s="23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36"/>
      <c r="BA169" s="58">
        <f t="shared" si="109"/>
        <v>0</v>
      </c>
      <c r="BB169" s="42">
        <f t="shared" si="110"/>
        <v>0</v>
      </c>
      <c r="BC169" s="12">
        <f>IFERROR(VLOOKUP(Input!B169,Medio!$A$3:$D$1552,4,0),0)</f>
        <v>0</v>
      </c>
      <c r="BD169">
        <f t="shared" si="111"/>
        <v>0</v>
      </c>
      <c r="BE169">
        <f>IFERROR(VLOOKUP(L169,'Tipo de Descuento'!$B$3:$C$8,2,0),0)</f>
        <v>0</v>
      </c>
      <c r="BF169">
        <f t="shared" si="112"/>
        <v>0</v>
      </c>
      <c r="BG169">
        <f>IFERROR(VLOOKUP(N169,'Tipo de Descuento'!$B$3:$C$8,2,0),0)</f>
        <v>0</v>
      </c>
      <c r="BH169">
        <f t="shared" si="113"/>
        <v>0</v>
      </c>
      <c r="BI169">
        <f>IFERROR(VLOOKUP(P169,'Tipo de Descuento'!$B$3:$C$8,2,0),0)</f>
        <v>0</v>
      </c>
      <c r="BJ169">
        <f t="shared" si="114"/>
        <v>0</v>
      </c>
      <c r="BK169">
        <f>IFERROR(VLOOKUP(R169,'Tipo de Descuento'!$B$3:$C$8,2,0),0)</f>
        <v>0</v>
      </c>
      <c r="BL169">
        <f t="shared" si="115"/>
        <v>0</v>
      </c>
      <c r="BM169">
        <f>IFERROR(VLOOKUP(T169,'Tipo de Descuento'!$B$3:$C$8,2,0),0)</f>
        <v>0</v>
      </c>
      <c r="BN169">
        <f t="shared" si="116"/>
        <v>0</v>
      </c>
      <c r="BO169">
        <f t="shared" si="117"/>
        <v>0</v>
      </c>
      <c r="BP169">
        <f t="shared" si="118"/>
        <v>0</v>
      </c>
      <c r="BQ169">
        <f t="shared" si="119"/>
        <v>0</v>
      </c>
      <c r="BS169" s="75">
        <f t="shared" si="120"/>
        <v>0</v>
      </c>
      <c r="BT169" s="76">
        <f t="shared" si="121"/>
        <v>0</v>
      </c>
      <c r="BU169" s="76">
        <f t="shared" si="122"/>
        <v>0</v>
      </c>
      <c r="BV169" s="76">
        <f t="shared" si="123"/>
        <v>0</v>
      </c>
      <c r="BW169" s="76">
        <f t="shared" si="124"/>
        <v>0</v>
      </c>
      <c r="BX169" s="76">
        <f t="shared" si="125"/>
        <v>0</v>
      </c>
      <c r="BY169" s="77">
        <f t="shared" si="126"/>
        <v>0</v>
      </c>
      <c r="CA169" s="73">
        <f t="shared" si="127"/>
        <v>0</v>
      </c>
      <c r="CB169" s="74"/>
      <c r="CD169" s="13">
        <f t="shared" si="128"/>
        <v>0</v>
      </c>
      <c r="CE169" s="89">
        <f t="shared" si="129"/>
        <v>0</v>
      </c>
      <c r="CF169">
        <v>0</v>
      </c>
    </row>
    <row r="170" spans="2:84" ht="15.75" customHeight="1" thickBot="1">
      <c r="B170" s="26"/>
      <c r="C170" s="13" t="str">
        <f>IF(B170="","",VLOOKUP(BC170,Proveedor!$B$3:$C$2036,2,0))</f>
        <v/>
      </c>
      <c r="D170" s="95"/>
      <c r="E170" s="84"/>
      <c r="F170" s="59"/>
      <c r="G170" s="113" cm="1">
        <f t="array" ref="G170">INDEX(Programas!$F$3:$F$2000,MATCH(1,(Programas!$C$3:$C$2000=D170)*(Programas!$D$3:$D$2000=Auxiliares!$B151),0))</f>
        <v>0</v>
      </c>
      <c r="H170" s="114"/>
      <c r="I170" s="113" cm="1">
        <f t="array" ref="I170">INDEX(Programas!$E$3:$E$2000,MATCH(1,(Programas!$C$3:$C$2000=D170)*(Programas!$D$3:$D$2000=Auxiliares!$B151),0))</f>
        <v>0</v>
      </c>
      <c r="J170" s="114"/>
      <c r="K170" s="23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36"/>
      <c r="BA170" s="58">
        <f t="shared" si="109"/>
        <v>0</v>
      </c>
      <c r="BB170" s="42">
        <f t="shared" si="110"/>
        <v>0</v>
      </c>
      <c r="BC170" s="12">
        <f>IFERROR(VLOOKUP(Input!B170,Medio!$A$3:$D$1552,4,0),0)</f>
        <v>0</v>
      </c>
      <c r="BD170">
        <f t="shared" si="111"/>
        <v>0</v>
      </c>
      <c r="BE170">
        <f>IFERROR(VLOOKUP(L170,'Tipo de Descuento'!$B$3:$C$8,2,0),0)</f>
        <v>0</v>
      </c>
      <c r="BF170">
        <f t="shared" si="112"/>
        <v>0</v>
      </c>
      <c r="BG170">
        <f>IFERROR(VLOOKUP(N170,'Tipo de Descuento'!$B$3:$C$8,2,0),0)</f>
        <v>0</v>
      </c>
      <c r="BH170">
        <f t="shared" si="113"/>
        <v>0</v>
      </c>
      <c r="BI170">
        <f>IFERROR(VLOOKUP(P170,'Tipo de Descuento'!$B$3:$C$8,2,0),0)</f>
        <v>0</v>
      </c>
      <c r="BJ170">
        <f t="shared" si="114"/>
        <v>0</v>
      </c>
      <c r="BK170">
        <f>IFERROR(VLOOKUP(R170,'Tipo de Descuento'!$B$3:$C$8,2,0),0)</f>
        <v>0</v>
      </c>
      <c r="BL170">
        <f t="shared" si="115"/>
        <v>0</v>
      </c>
      <c r="BM170">
        <f>IFERROR(VLOOKUP(T170,'Tipo de Descuento'!$B$3:$C$8,2,0),0)</f>
        <v>0</v>
      </c>
      <c r="BN170">
        <f t="shared" si="116"/>
        <v>0</v>
      </c>
      <c r="BO170">
        <f t="shared" si="117"/>
        <v>0</v>
      </c>
      <c r="BP170">
        <f t="shared" si="118"/>
        <v>0</v>
      </c>
      <c r="BQ170">
        <f t="shared" si="119"/>
        <v>0</v>
      </c>
      <c r="BS170" s="75">
        <f t="shared" si="120"/>
        <v>0</v>
      </c>
      <c r="BT170" s="76">
        <f t="shared" si="121"/>
        <v>0</v>
      </c>
      <c r="BU170" s="76">
        <f t="shared" si="122"/>
        <v>0</v>
      </c>
      <c r="BV170" s="76">
        <f t="shared" si="123"/>
        <v>0</v>
      </c>
      <c r="BW170" s="76">
        <f t="shared" si="124"/>
        <v>0</v>
      </c>
      <c r="BX170" s="76">
        <f t="shared" si="125"/>
        <v>0</v>
      </c>
      <c r="BY170" s="77">
        <f t="shared" si="126"/>
        <v>0</v>
      </c>
      <c r="CA170" s="73">
        <f t="shared" si="127"/>
        <v>0</v>
      </c>
      <c r="CB170" s="74"/>
      <c r="CD170" s="13">
        <f t="shared" si="128"/>
        <v>0</v>
      </c>
      <c r="CE170" s="89">
        <f t="shared" si="129"/>
        <v>0</v>
      </c>
      <c r="CF170">
        <v>0</v>
      </c>
    </row>
    <row r="171" spans="2:84" ht="15.75" customHeight="1" thickBot="1">
      <c r="B171" s="26"/>
      <c r="C171" s="13" t="str">
        <f>IF(B171="","",VLOOKUP(BC171,Proveedor!$B$3:$C$2036,2,0))</f>
        <v/>
      </c>
      <c r="D171" s="95"/>
      <c r="E171" s="84"/>
      <c r="F171" s="59"/>
      <c r="G171" s="113" cm="1">
        <f t="array" ref="G171">INDEX(Programas!$F$3:$F$2000,MATCH(1,(Programas!$C$3:$C$2000=D171)*(Programas!$D$3:$D$2000=Auxiliares!$B152),0))</f>
        <v>0</v>
      </c>
      <c r="H171" s="114"/>
      <c r="I171" s="113" cm="1">
        <f t="array" ref="I171">INDEX(Programas!$E$3:$E$2000,MATCH(1,(Programas!$C$3:$C$2000=D171)*(Programas!$D$3:$D$2000=Auxiliares!$B152),0))</f>
        <v>0</v>
      </c>
      <c r="J171" s="114"/>
      <c r="K171" s="23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36"/>
      <c r="BA171" s="58">
        <f t="shared" si="109"/>
        <v>0</v>
      </c>
      <c r="BB171" s="42">
        <f t="shared" si="110"/>
        <v>0</v>
      </c>
      <c r="BC171" s="12">
        <f>IFERROR(VLOOKUP(Input!B171,Medio!$A$3:$D$1552,4,0),0)</f>
        <v>0</v>
      </c>
      <c r="BD171">
        <f t="shared" si="111"/>
        <v>0</v>
      </c>
      <c r="BE171">
        <f>IFERROR(VLOOKUP(L171,'Tipo de Descuento'!$B$3:$C$8,2,0),0)</f>
        <v>0</v>
      </c>
      <c r="BF171">
        <f t="shared" si="112"/>
        <v>0</v>
      </c>
      <c r="BG171">
        <f>IFERROR(VLOOKUP(N171,'Tipo de Descuento'!$B$3:$C$8,2,0),0)</f>
        <v>0</v>
      </c>
      <c r="BH171">
        <f t="shared" si="113"/>
        <v>0</v>
      </c>
      <c r="BI171">
        <f>IFERROR(VLOOKUP(P171,'Tipo de Descuento'!$B$3:$C$8,2,0),0)</f>
        <v>0</v>
      </c>
      <c r="BJ171">
        <f t="shared" si="114"/>
        <v>0</v>
      </c>
      <c r="BK171">
        <f>IFERROR(VLOOKUP(R171,'Tipo de Descuento'!$B$3:$C$8,2,0),0)</f>
        <v>0</v>
      </c>
      <c r="BL171">
        <f t="shared" si="115"/>
        <v>0</v>
      </c>
      <c r="BM171">
        <f>IFERROR(VLOOKUP(T171,'Tipo de Descuento'!$B$3:$C$8,2,0),0)</f>
        <v>0</v>
      </c>
      <c r="BN171">
        <f t="shared" si="116"/>
        <v>0</v>
      </c>
      <c r="BO171">
        <f t="shared" si="117"/>
        <v>0</v>
      </c>
      <c r="BP171">
        <f t="shared" si="118"/>
        <v>0</v>
      </c>
      <c r="BQ171">
        <f t="shared" si="119"/>
        <v>0</v>
      </c>
      <c r="BS171" s="75">
        <f t="shared" si="120"/>
        <v>0</v>
      </c>
      <c r="BT171" s="76">
        <f t="shared" si="121"/>
        <v>0</v>
      </c>
      <c r="BU171" s="76">
        <f t="shared" si="122"/>
        <v>0</v>
      </c>
      <c r="BV171" s="76">
        <f t="shared" si="123"/>
        <v>0</v>
      </c>
      <c r="BW171" s="76">
        <f t="shared" si="124"/>
        <v>0</v>
      </c>
      <c r="BX171" s="76">
        <f t="shared" si="125"/>
        <v>0</v>
      </c>
      <c r="BY171" s="77">
        <f t="shared" si="126"/>
        <v>0</v>
      </c>
      <c r="CA171" s="73">
        <f t="shared" si="127"/>
        <v>0</v>
      </c>
      <c r="CB171" s="74"/>
      <c r="CD171" s="13">
        <f t="shared" si="128"/>
        <v>0</v>
      </c>
      <c r="CE171" s="89">
        <f t="shared" si="129"/>
        <v>0</v>
      </c>
      <c r="CF171">
        <v>0</v>
      </c>
    </row>
    <row r="172" spans="2:84" ht="15.75" customHeight="1" thickBot="1">
      <c r="B172" s="26"/>
      <c r="C172" s="13" t="str">
        <f>IF(B172="","",VLOOKUP(BC172,Proveedor!$B$3:$C$2036,2,0))</f>
        <v/>
      </c>
      <c r="D172" s="95"/>
      <c r="E172" s="84"/>
      <c r="F172" s="59"/>
      <c r="G172" s="113" cm="1">
        <f t="array" ref="G172">INDEX(Programas!$F$3:$F$2000,MATCH(1,(Programas!$C$3:$C$2000=D172)*(Programas!$D$3:$D$2000=Auxiliares!$B153),0))</f>
        <v>0</v>
      </c>
      <c r="H172" s="114"/>
      <c r="I172" s="113" cm="1">
        <f t="array" ref="I172">INDEX(Programas!$E$3:$E$2000,MATCH(1,(Programas!$C$3:$C$2000=D172)*(Programas!$D$3:$D$2000=Auxiliares!$B153),0))</f>
        <v>0</v>
      </c>
      <c r="J172" s="114"/>
      <c r="K172" s="23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36"/>
      <c r="BA172" s="58">
        <f t="shared" si="109"/>
        <v>0</v>
      </c>
      <c r="BB172" s="42">
        <f t="shared" si="110"/>
        <v>0</v>
      </c>
      <c r="BC172" s="12">
        <f>IFERROR(VLOOKUP(Input!B172,Medio!$A$3:$D$1552,4,0),0)</f>
        <v>0</v>
      </c>
      <c r="BD172">
        <f t="shared" si="111"/>
        <v>0</v>
      </c>
      <c r="BE172">
        <f>IFERROR(VLOOKUP(L172,'Tipo de Descuento'!$B$3:$C$8,2,0),0)</f>
        <v>0</v>
      </c>
      <c r="BF172">
        <f t="shared" si="112"/>
        <v>0</v>
      </c>
      <c r="BG172">
        <f>IFERROR(VLOOKUP(N172,'Tipo de Descuento'!$B$3:$C$8,2,0),0)</f>
        <v>0</v>
      </c>
      <c r="BH172">
        <f t="shared" si="113"/>
        <v>0</v>
      </c>
      <c r="BI172">
        <f>IFERROR(VLOOKUP(P172,'Tipo de Descuento'!$B$3:$C$8,2,0),0)</f>
        <v>0</v>
      </c>
      <c r="BJ172">
        <f t="shared" si="114"/>
        <v>0</v>
      </c>
      <c r="BK172">
        <f>IFERROR(VLOOKUP(R172,'Tipo de Descuento'!$B$3:$C$8,2,0),0)</f>
        <v>0</v>
      </c>
      <c r="BL172">
        <f t="shared" si="115"/>
        <v>0</v>
      </c>
      <c r="BM172">
        <f>IFERROR(VLOOKUP(T172,'Tipo de Descuento'!$B$3:$C$8,2,0),0)</f>
        <v>0</v>
      </c>
      <c r="BN172">
        <f t="shared" si="116"/>
        <v>0</v>
      </c>
      <c r="BO172">
        <f t="shared" si="117"/>
        <v>0</v>
      </c>
      <c r="BP172">
        <f t="shared" si="118"/>
        <v>0</v>
      </c>
      <c r="BQ172">
        <f t="shared" si="119"/>
        <v>0</v>
      </c>
      <c r="BS172" s="75">
        <f t="shared" si="120"/>
        <v>0</v>
      </c>
      <c r="BT172" s="76">
        <f t="shared" si="121"/>
        <v>0</v>
      </c>
      <c r="BU172" s="76">
        <f t="shared" si="122"/>
        <v>0</v>
      </c>
      <c r="BV172" s="76">
        <f t="shared" si="123"/>
        <v>0</v>
      </c>
      <c r="BW172" s="76">
        <f t="shared" si="124"/>
        <v>0</v>
      </c>
      <c r="BX172" s="76">
        <f t="shared" si="125"/>
        <v>0</v>
      </c>
      <c r="BY172" s="77">
        <f t="shared" si="126"/>
        <v>0</v>
      </c>
      <c r="CA172" s="73">
        <f t="shared" si="127"/>
        <v>0</v>
      </c>
      <c r="CB172" s="74"/>
      <c r="CD172" s="13">
        <f t="shared" si="128"/>
        <v>0</v>
      </c>
      <c r="CE172" s="89">
        <f t="shared" si="129"/>
        <v>0</v>
      </c>
      <c r="CF172">
        <v>0</v>
      </c>
    </row>
    <row r="173" spans="2:84" ht="15.75" customHeight="1" thickBot="1">
      <c r="B173" s="26"/>
      <c r="C173" s="13" t="str">
        <f>IF(B173="","",VLOOKUP(BC173,Proveedor!$B$3:$C$2036,2,0))</f>
        <v/>
      </c>
      <c r="D173" s="95"/>
      <c r="E173" s="84"/>
      <c r="F173" s="59"/>
      <c r="G173" s="113" cm="1">
        <f t="array" ref="G173">INDEX(Programas!$F$3:$F$2000,MATCH(1,(Programas!$C$3:$C$2000=D173)*(Programas!$D$3:$D$2000=Auxiliares!$B154),0))</f>
        <v>0</v>
      </c>
      <c r="H173" s="114"/>
      <c r="I173" s="113" cm="1">
        <f t="array" ref="I173">INDEX(Programas!$E$3:$E$2000,MATCH(1,(Programas!$C$3:$C$2000=D173)*(Programas!$D$3:$D$2000=Auxiliares!$B154),0))</f>
        <v>0</v>
      </c>
      <c r="J173" s="114"/>
      <c r="K173" s="23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36"/>
      <c r="BA173" s="58">
        <f t="shared" si="109"/>
        <v>0</v>
      </c>
      <c r="BB173" s="42">
        <f t="shared" si="110"/>
        <v>0</v>
      </c>
      <c r="BC173" s="12">
        <f>IFERROR(VLOOKUP(Input!B173,Medio!$A$3:$D$1552,4,0),0)</f>
        <v>0</v>
      </c>
      <c r="BD173">
        <f t="shared" si="111"/>
        <v>0</v>
      </c>
      <c r="BE173">
        <f>IFERROR(VLOOKUP(L173,'Tipo de Descuento'!$B$3:$C$8,2,0),0)</f>
        <v>0</v>
      </c>
      <c r="BF173">
        <f t="shared" si="112"/>
        <v>0</v>
      </c>
      <c r="BG173">
        <f>IFERROR(VLOOKUP(N173,'Tipo de Descuento'!$B$3:$C$8,2,0),0)</f>
        <v>0</v>
      </c>
      <c r="BH173">
        <f t="shared" si="113"/>
        <v>0</v>
      </c>
      <c r="BI173">
        <f>IFERROR(VLOOKUP(P173,'Tipo de Descuento'!$B$3:$C$8,2,0),0)</f>
        <v>0</v>
      </c>
      <c r="BJ173">
        <f t="shared" si="114"/>
        <v>0</v>
      </c>
      <c r="BK173">
        <f>IFERROR(VLOOKUP(R173,'Tipo de Descuento'!$B$3:$C$8,2,0),0)</f>
        <v>0</v>
      </c>
      <c r="BL173">
        <f t="shared" si="115"/>
        <v>0</v>
      </c>
      <c r="BM173">
        <f>IFERROR(VLOOKUP(T173,'Tipo de Descuento'!$B$3:$C$8,2,0),0)</f>
        <v>0</v>
      </c>
      <c r="BN173">
        <f t="shared" si="116"/>
        <v>0</v>
      </c>
      <c r="BO173">
        <f t="shared" si="117"/>
        <v>0</v>
      </c>
      <c r="BP173">
        <f t="shared" si="118"/>
        <v>0</v>
      </c>
      <c r="BQ173">
        <f t="shared" si="119"/>
        <v>0</v>
      </c>
      <c r="BS173" s="75">
        <f t="shared" si="120"/>
        <v>0</v>
      </c>
      <c r="BT173" s="76">
        <f t="shared" si="121"/>
        <v>0</v>
      </c>
      <c r="BU173" s="76">
        <f t="shared" si="122"/>
        <v>0</v>
      </c>
      <c r="BV173" s="76">
        <f t="shared" si="123"/>
        <v>0</v>
      </c>
      <c r="BW173" s="76">
        <f t="shared" si="124"/>
        <v>0</v>
      </c>
      <c r="BX173" s="76">
        <f t="shared" si="125"/>
        <v>0</v>
      </c>
      <c r="BY173" s="77">
        <f t="shared" si="126"/>
        <v>0</v>
      </c>
      <c r="CA173" s="73">
        <f t="shared" si="127"/>
        <v>0</v>
      </c>
      <c r="CB173" s="74"/>
      <c r="CD173" s="13">
        <f t="shared" si="128"/>
        <v>0</v>
      </c>
      <c r="CE173" s="89">
        <f t="shared" si="129"/>
        <v>0</v>
      </c>
      <c r="CF173">
        <v>0</v>
      </c>
    </row>
    <row r="174" spans="2:84" ht="15.75" customHeight="1" thickBot="1">
      <c r="B174" s="26"/>
      <c r="C174" s="13" t="str">
        <f>IF(B174="","",VLOOKUP(BC174,Proveedor!$B$3:$C$2036,2,0))</f>
        <v/>
      </c>
      <c r="D174" s="95"/>
      <c r="E174" s="84"/>
      <c r="F174" s="59"/>
      <c r="G174" s="113" cm="1">
        <f t="array" ref="G174">INDEX(Programas!$F$3:$F$2000,MATCH(1,(Programas!$C$3:$C$2000=D174)*(Programas!$D$3:$D$2000=Auxiliares!$B155),0))</f>
        <v>0</v>
      </c>
      <c r="H174" s="114"/>
      <c r="I174" s="113" cm="1">
        <f t="array" ref="I174">INDEX(Programas!$E$3:$E$2000,MATCH(1,(Programas!$C$3:$C$2000=D174)*(Programas!$D$3:$D$2000=Auxiliares!$B155),0))</f>
        <v>0</v>
      </c>
      <c r="J174" s="114"/>
      <c r="K174" s="23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36"/>
      <c r="BA174" s="58">
        <f t="shared" si="109"/>
        <v>0</v>
      </c>
      <c r="BB174" s="42">
        <f t="shared" si="110"/>
        <v>0</v>
      </c>
      <c r="BC174" s="12">
        <f>IFERROR(VLOOKUP(Input!B174,Medio!$A$3:$D$1552,4,0),0)</f>
        <v>0</v>
      </c>
      <c r="BD174">
        <f t="shared" si="111"/>
        <v>0</v>
      </c>
      <c r="BE174">
        <f>IFERROR(VLOOKUP(L174,'Tipo de Descuento'!$B$3:$C$8,2,0),0)</f>
        <v>0</v>
      </c>
      <c r="BF174">
        <f t="shared" si="112"/>
        <v>0</v>
      </c>
      <c r="BG174">
        <f>IFERROR(VLOOKUP(N174,'Tipo de Descuento'!$B$3:$C$8,2,0),0)</f>
        <v>0</v>
      </c>
      <c r="BH174">
        <f t="shared" si="113"/>
        <v>0</v>
      </c>
      <c r="BI174">
        <f>IFERROR(VLOOKUP(P174,'Tipo de Descuento'!$B$3:$C$8,2,0),0)</f>
        <v>0</v>
      </c>
      <c r="BJ174">
        <f t="shared" si="114"/>
        <v>0</v>
      </c>
      <c r="BK174">
        <f>IFERROR(VLOOKUP(R174,'Tipo de Descuento'!$B$3:$C$8,2,0),0)</f>
        <v>0</v>
      </c>
      <c r="BL174">
        <f t="shared" si="115"/>
        <v>0</v>
      </c>
      <c r="BM174">
        <f>IFERROR(VLOOKUP(T174,'Tipo de Descuento'!$B$3:$C$8,2,0),0)</f>
        <v>0</v>
      </c>
      <c r="BN174">
        <f t="shared" si="116"/>
        <v>0</v>
      </c>
      <c r="BO174">
        <f t="shared" si="117"/>
        <v>0</v>
      </c>
      <c r="BP174">
        <f t="shared" si="118"/>
        <v>0</v>
      </c>
      <c r="BQ174">
        <f t="shared" si="119"/>
        <v>0</v>
      </c>
      <c r="BS174" s="75">
        <f t="shared" si="120"/>
        <v>0</v>
      </c>
      <c r="BT174" s="76">
        <f t="shared" si="121"/>
        <v>0</v>
      </c>
      <c r="BU174" s="76">
        <f t="shared" si="122"/>
        <v>0</v>
      </c>
      <c r="BV174" s="76">
        <f t="shared" si="123"/>
        <v>0</v>
      </c>
      <c r="BW174" s="76">
        <f t="shared" si="124"/>
        <v>0</v>
      </c>
      <c r="BX174" s="76">
        <f t="shared" si="125"/>
        <v>0</v>
      </c>
      <c r="BY174" s="77">
        <f t="shared" si="126"/>
        <v>0</v>
      </c>
      <c r="CA174" s="73">
        <f t="shared" si="127"/>
        <v>0</v>
      </c>
      <c r="CB174" s="74"/>
      <c r="CD174" s="13">
        <f t="shared" si="128"/>
        <v>0</v>
      </c>
      <c r="CE174" s="89">
        <f t="shared" si="129"/>
        <v>0</v>
      </c>
      <c r="CF174">
        <v>0</v>
      </c>
    </row>
    <row r="175" spans="2:84" ht="15.75" customHeight="1" thickBot="1">
      <c r="B175" s="26"/>
      <c r="C175" s="13" t="str">
        <f>IF(B175="","",VLOOKUP(BC175,Proveedor!$B$3:$C$2036,2,0))</f>
        <v/>
      </c>
      <c r="D175" s="95"/>
      <c r="E175" s="84"/>
      <c r="F175" s="59"/>
      <c r="G175" s="113" cm="1">
        <f t="array" ref="G175">INDEX(Programas!$F$3:$F$2000,MATCH(1,(Programas!$C$3:$C$2000=D175)*(Programas!$D$3:$D$2000=Auxiliares!$B156),0))</f>
        <v>0</v>
      </c>
      <c r="H175" s="114"/>
      <c r="I175" s="113" cm="1">
        <f t="array" ref="I175">INDEX(Programas!$E$3:$E$2000,MATCH(1,(Programas!$C$3:$C$2000=D175)*(Programas!$D$3:$D$2000=Auxiliares!$B156),0))</f>
        <v>0</v>
      </c>
      <c r="J175" s="114"/>
      <c r="K175" s="23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36"/>
      <c r="BA175" s="58">
        <f t="shared" si="109"/>
        <v>0</v>
      </c>
      <c r="BB175" s="42">
        <f t="shared" si="110"/>
        <v>0</v>
      </c>
      <c r="BC175" s="12">
        <f>IFERROR(VLOOKUP(Input!B175,Medio!$A$3:$D$1552,4,0),0)</f>
        <v>0</v>
      </c>
      <c r="BD175">
        <f t="shared" si="111"/>
        <v>0</v>
      </c>
      <c r="BE175">
        <f>IFERROR(VLOOKUP(L175,'Tipo de Descuento'!$B$3:$C$8,2,0),0)</f>
        <v>0</v>
      </c>
      <c r="BF175">
        <f t="shared" si="112"/>
        <v>0</v>
      </c>
      <c r="BG175">
        <f>IFERROR(VLOOKUP(N175,'Tipo de Descuento'!$B$3:$C$8,2,0),0)</f>
        <v>0</v>
      </c>
      <c r="BH175">
        <f t="shared" si="113"/>
        <v>0</v>
      </c>
      <c r="BI175">
        <f>IFERROR(VLOOKUP(P175,'Tipo de Descuento'!$B$3:$C$8,2,0),0)</f>
        <v>0</v>
      </c>
      <c r="BJ175">
        <f t="shared" si="114"/>
        <v>0</v>
      </c>
      <c r="BK175">
        <f>IFERROR(VLOOKUP(R175,'Tipo de Descuento'!$B$3:$C$8,2,0),0)</f>
        <v>0</v>
      </c>
      <c r="BL175">
        <f t="shared" si="115"/>
        <v>0</v>
      </c>
      <c r="BM175">
        <f>IFERROR(VLOOKUP(T175,'Tipo de Descuento'!$B$3:$C$8,2,0),0)</f>
        <v>0</v>
      </c>
      <c r="BN175">
        <f t="shared" si="116"/>
        <v>0</v>
      </c>
      <c r="BO175">
        <f t="shared" si="117"/>
        <v>0</v>
      </c>
      <c r="BP175">
        <f t="shared" si="118"/>
        <v>0</v>
      </c>
      <c r="BQ175">
        <f t="shared" si="119"/>
        <v>0</v>
      </c>
      <c r="BS175" s="75">
        <f t="shared" si="120"/>
        <v>0</v>
      </c>
      <c r="BT175" s="76">
        <f t="shared" si="121"/>
        <v>0</v>
      </c>
      <c r="BU175" s="76">
        <f t="shared" si="122"/>
        <v>0</v>
      </c>
      <c r="BV175" s="76">
        <f t="shared" si="123"/>
        <v>0</v>
      </c>
      <c r="BW175" s="76">
        <f t="shared" si="124"/>
        <v>0</v>
      </c>
      <c r="BX175" s="76">
        <f t="shared" si="125"/>
        <v>0</v>
      </c>
      <c r="BY175" s="77">
        <f t="shared" si="126"/>
        <v>0</v>
      </c>
      <c r="CA175" s="73">
        <f t="shared" si="127"/>
        <v>0</v>
      </c>
      <c r="CB175" s="74"/>
      <c r="CD175" s="13">
        <f t="shared" si="128"/>
        <v>0</v>
      </c>
      <c r="CE175" s="89">
        <f t="shared" si="129"/>
        <v>0</v>
      </c>
      <c r="CF175">
        <v>0</v>
      </c>
    </row>
    <row r="176" spans="2:84" ht="15.75" customHeight="1" thickBot="1">
      <c r="B176" s="26"/>
      <c r="C176" s="13" t="str">
        <f>IF(B176="","",VLOOKUP(BC176,Proveedor!$B$3:$C$2036,2,0))</f>
        <v/>
      </c>
      <c r="D176" s="95"/>
      <c r="E176" s="84"/>
      <c r="F176" s="59"/>
      <c r="G176" s="113" cm="1">
        <f t="array" ref="G176">INDEX(Programas!$F$3:$F$2000,MATCH(1,(Programas!$C$3:$C$2000=D176)*(Programas!$D$3:$D$2000=Auxiliares!$B157),0))</f>
        <v>0</v>
      </c>
      <c r="H176" s="114"/>
      <c r="I176" s="113" cm="1">
        <f t="array" ref="I176">INDEX(Programas!$E$3:$E$2000,MATCH(1,(Programas!$C$3:$C$2000=D176)*(Programas!$D$3:$D$2000=Auxiliares!$B157),0))</f>
        <v>0</v>
      </c>
      <c r="J176" s="114"/>
      <c r="K176" s="23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36"/>
      <c r="BA176" s="58">
        <f t="shared" si="109"/>
        <v>0</v>
      </c>
      <c r="BB176" s="42">
        <f t="shared" si="110"/>
        <v>0</v>
      </c>
      <c r="BC176" s="12">
        <f>IFERROR(VLOOKUP(Input!B176,Medio!$A$3:$D$1552,4,0),0)</f>
        <v>0</v>
      </c>
      <c r="BD176">
        <f t="shared" si="111"/>
        <v>0</v>
      </c>
      <c r="BE176">
        <f>IFERROR(VLOOKUP(L176,'Tipo de Descuento'!$B$3:$C$8,2,0),0)</f>
        <v>0</v>
      </c>
      <c r="BF176">
        <f t="shared" si="112"/>
        <v>0</v>
      </c>
      <c r="BG176">
        <f>IFERROR(VLOOKUP(N176,'Tipo de Descuento'!$B$3:$C$8,2,0),0)</f>
        <v>0</v>
      </c>
      <c r="BH176">
        <f t="shared" si="113"/>
        <v>0</v>
      </c>
      <c r="BI176">
        <f>IFERROR(VLOOKUP(P176,'Tipo de Descuento'!$B$3:$C$8,2,0),0)</f>
        <v>0</v>
      </c>
      <c r="BJ176">
        <f t="shared" si="114"/>
        <v>0</v>
      </c>
      <c r="BK176">
        <f>IFERROR(VLOOKUP(R176,'Tipo de Descuento'!$B$3:$C$8,2,0),0)</f>
        <v>0</v>
      </c>
      <c r="BL176">
        <f t="shared" si="115"/>
        <v>0</v>
      </c>
      <c r="BM176">
        <f>IFERROR(VLOOKUP(T176,'Tipo de Descuento'!$B$3:$C$8,2,0),0)</f>
        <v>0</v>
      </c>
      <c r="BN176">
        <f t="shared" si="116"/>
        <v>0</v>
      </c>
      <c r="BO176">
        <f t="shared" si="117"/>
        <v>0</v>
      </c>
      <c r="BP176">
        <f t="shared" si="118"/>
        <v>0</v>
      </c>
      <c r="BQ176">
        <f t="shared" si="119"/>
        <v>0</v>
      </c>
      <c r="BS176" s="75">
        <f t="shared" si="120"/>
        <v>0</v>
      </c>
      <c r="BT176" s="76">
        <f t="shared" si="121"/>
        <v>0</v>
      </c>
      <c r="BU176" s="76">
        <f t="shared" si="122"/>
        <v>0</v>
      </c>
      <c r="BV176" s="76">
        <f t="shared" si="123"/>
        <v>0</v>
      </c>
      <c r="BW176" s="76">
        <f t="shared" si="124"/>
        <v>0</v>
      </c>
      <c r="BX176" s="76">
        <f t="shared" si="125"/>
        <v>0</v>
      </c>
      <c r="BY176" s="77">
        <f t="shared" si="126"/>
        <v>0</v>
      </c>
      <c r="CA176" s="73">
        <f t="shared" si="127"/>
        <v>0</v>
      </c>
      <c r="CB176" s="74"/>
      <c r="CD176" s="13">
        <f t="shared" si="128"/>
        <v>0</v>
      </c>
      <c r="CE176" s="89">
        <f t="shared" si="129"/>
        <v>0</v>
      </c>
      <c r="CF176">
        <v>0</v>
      </c>
    </row>
    <row r="177" spans="2:84" ht="15.75" customHeight="1" thickBot="1">
      <c r="B177" s="26"/>
      <c r="C177" s="13" t="str">
        <f>IF(B177="","",VLOOKUP(BC177,Proveedor!$B$3:$C$2036,2,0))</f>
        <v/>
      </c>
      <c r="D177" s="95"/>
      <c r="E177" s="84"/>
      <c r="F177" s="59"/>
      <c r="G177" s="113" cm="1">
        <f t="array" ref="G177">INDEX(Programas!$F$3:$F$2000,MATCH(1,(Programas!$C$3:$C$2000=D177)*(Programas!$D$3:$D$2000=Auxiliares!$B158),0))</f>
        <v>0</v>
      </c>
      <c r="H177" s="114"/>
      <c r="I177" s="113" cm="1">
        <f t="array" ref="I177">INDEX(Programas!$E$3:$E$2000,MATCH(1,(Programas!$C$3:$C$2000=D177)*(Programas!$D$3:$D$2000=Auxiliares!$B158),0))</f>
        <v>0</v>
      </c>
      <c r="J177" s="114"/>
      <c r="K177" s="23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36"/>
      <c r="BA177" s="58">
        <f t="shared" si="109"/>
        <v>0</v>
      </c>
      <c r="BB177" s="42">
        <f t="shared" si="110"/>
        <v>0</v>
      </c>
      <c r="BC177" s="12">
        <f>IFERROR(VLOOKUP(Input!B177,Medio!$A$3:$D$1552,4,0),0)</f>
        <v>0</v>
      </c>
      <c r="BD177">
        <f t="shared" si="111"/>
        <v>0</v>
      </c>
      <c r="BE177">
        <f>IFERROR(VLOOKUP(L177,'Tipo de Descuento'!$B$3:$C$8,2,0),0)</f>
        <v>0</v>
      </c>
      <c r="BF177">
        <f t="shared" si="112"/>
        <v>0</v>
      </c>
      <c r="BG177">
        <f>IFERROR(VLOOKUP(N177,'Tipo de Descuento'!$B$3:$C$8,2,0),0)</f>
        <v>0</v>
      </c>
      <c r="BH177">
        <f t="shared" si="113"/>
        <v>0</v>
      </c>
      <c r="BI177">
        <f>IFERROR(VLOOKUP(P177,'Tipo de Descuento'!$B$3:$C$8,2,0),0)</f>
        <v>0</v>
      </c>
      <c r="BJ177">
        <f t="shared" si="114"/>
        <v>0</v>
      </c>
      <c r="BK177">
        <f>IFERROR(VLOOKUP(R177,'Tipo de Descuento'!$B$3:$C$8,2,0),0)</f>
        <v>0</v>
      </c>
      <c r="BL177">
        <f t="shared" si="115"/>
        <v>0</v>
      </c>
      <c r="BM177">
        <f>IFERROR(VLOOKUP(T177,'Tipo de Descuento'!$B$3:$C$8,2,0),0)</f>
        <v>0</v>
      </c>
      <c r="BN177">
        <f t="shared" si="116"/>
        <v>0</v>
      </c>
      <c r="BO177">
        <f t="shared" si="117"/>
        <v>0</v>
      </c>
      <c r="BP177">
        <f t="shared" si="118"/>
        <v>0</v>
      </c>
      <c r="BQ177">
        <f t="shared" si="119"/>
        <v>0</v>
      </c>
      <c r="BS177" s="75">
        <f t="shared" si="120"/>
        <v>0</v>
      </c>
      <c r="BT177" s="76">
        <f t="shared" si="121"/>
        <v>0</v>
      </c>
      <c r="BU177" s="76">
        <f t="shared" si="122"/>
        <v>0</v>
      </c>
      <c r="BV177" s="76">
        <f t="shared" si="123"/>
        <v>0</v>
      </c>
      <c r="BW177" s="76">
        <f t="shared" si="124"/>
        <v>0</v>
      </c>
      <c r="BX177" s="76">
        <f t="shared" si="125"/>
        <v>0</v>
      </c>
      <c r="BY177" s="77">
        <f t="shared" si="126"/>
        <v>0</v>
      </c>
      <c r="CA177" s="73">
        <f t="shared" si="127"/>
        <v>0</v>
      </c>
      <c r="CB177" s="74"/>
      <c r="CD177" s="13">
        <f t="shared" si="128"/>
        <v>0</v>
      </c>
      <c r="CE177" s="89">
        <f t="shared" si="129"/>
        <v>0</v>
      </c>
      <c r="CF177">
        <v>0</v>
      </c>
    </row>
    <row r="178" spans="2:84" ht="15.75" customHeight="1" thickBot="1">
      <c r="B178" s="26"/>
      <c r="C178" s="13" t="str">
        <f>IF(B178="","",VLOOKUP(BC178,Proveedor!$B$3:$C$2036,2,0))</f>
        <v/>
      </c>
      <c r="D178" s="95"/>
      <c r="E178" s="84"/>
      <c r="F178" s="59"/>
      <c r="G178" s="113" cm="1">
        <f t="array" ref="G178">INDEX(Programas!$F$3:$F$2000,MATCH(1,(Programas!$C$3:$C$2000=D178)*(Programas!$D$3:$D$2000=Auxiliares!$B159),0))</f>
        <v>0</v>
      </c>
      <c r="H178" s="114"/>
      <c r="I178" s="113" cm="1">
        <f t="array" ref="I178">INDEX(Programas!$E$3:$E$2000,MATCH(1,(Programas!$C$3:$C$2000=D178)*(Programas!$D$3:$D$2000=Auxiliares!$B159),0))</f>
        <v>0</v>
      </c>
      <c r="J178" s="114"/>
      <c r="K178" s="23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36"/>
      <c r="BA178" s="58">
        <f t="shared" si="109"/>
        <v>0</v>
      </c>
      <c r="BB178" s="42">
        <f t="shared" si="110"/>
        <v>0</v>
      </c>
      <c r="BC178" s="12">
        <f>IFERROR(VLOOKUP(Input!B178,Medio!$A$3:$D$1552,4,0),0)</f>
        <v>0</v>
      </c>
      <c r="BD178">
        <f t="shared" si="111"/>
        <v>0</v>
      </c>
      <c r="BE178">
        <f>IFERROR(VLOOKUP(L178,'Tipo de Descuento'!$B$3:$C$8,2,0),0)</f>
        <v>0</v>
      </c>
      <c r="BF178">
        <f t="shared" si="112"/>
        <v>0</v>
      </c>
      <c r="BG178">
        <f>IFERROR(VLOOKUP(N178,'Tipo de Descuento'!$B$3:$C$8,2,0),0)</f>
        <v>0</v>
      </c>
      <c r="BH178">
        <f t="shared" si="113"/>
        <v>0</v>
      </c>
      <c r="BI178">
        <f>IFERROR(VLOOKUP(P178,'Tipo de Descuento'!$B$3:$C$8,2,0),0)</f>
        <v>0</v>
      </c>
      <c r="BJ178">
        <f t="shared" si="114"/>
        <v>0</v>
      </c>
      <c r="BK178">
        <f>IFERROR(VLOOKUP(R178,'Tipo de Descuento'!$B$3:$C$8,2,0),0)</f>
        <v>0</v>
      </c>
      <c r="BL178">
        <f t="shared" si="115"/>
        <v>0</v>
      </c>
      <c r="BM178">
        <f>IFERROR(VLOOKUP(T178,'Tipo de Descuento'!$B$3:$C$8,2,0),0)</f>
        <v>0</v>
      </c>
      <c r="BN178">
        <f t="shared" si="116"/>
        <v>0</v>
      </c>
      <c r="BO178">
        <f t="shared" si="117"/>
        <v>0</v>
      </c>
      <c r="BP178">
        <f t="shared" si="118"/>
        <v>0</v>
      </c>
      <c r="BQ178">
        <f t="shared" si="119"/>
        <v>0</v>
      </c>
      <c r="BS178" s="75">
        <f t="shared" si="120"/>
        <v>0</v>
      </c>
      <c r="BT178" s="76">
        <f t="shared" si="121"/>
        <v>0</v>
      </c>
      <c r="BU178" s="76">
        <f t="shared" si="122"/>
        <v>0</v>
      </c>
      <c r="BV178" s="76">
        <f t="shared" si="123"/>
        <v>0</v>
      </c>
      <c r="BW178" s="76">
        <f t="shared" si="124"/>
        <v>0</v>
      </c>
      <c r="BX178" s="76">
        <f t="shared" si="125"/>
        <v>0</v>
      </c>
      <c r="BY178" s="77">
        <f t="shared" si="126"/>
        <v>0</v>
      </c>
      <c r="CA178" s="73">
        <f t="shared" si="127"/>
        <v>0</v>
      </c>
      <c r="CB178" s="74"/>
      <c r="CD178" s="13">
        <f t="shared" si="128"/>
        <v>0</v>
      </c>
      <c r="CE178" s="89">
        <f t="shared" si="129"/>
        <v>0</v>
      </c>
      <c r="CF178">
        <v>0</v>
      </c>
    </row>
    <row r="179" spans="2:84" ht="15.75" customHeight="1" thickBot="1">
      <c r="B179" s="26"/>
      <c r="C179" s="13" t="str">
        <f>IF(B179="","",VLOOKUP(BC179,Proveedor!$B$3:$C$2036,2,0))</f>
        <v/>
      </c>
      <c r="D179" s="95"/>
      <c r="E179" s="84"/>
      <c r="F179" s="59"/>
      <c r="G179" s="113" cm="1">
        <f t="array" ref="G179">INDEX(Programas!$F$3:$F$2000,MATCH(1,(Programas!$C$3:$C$2000=D179)*(Programas!$D$3:$D$2000=Auxiliares!$B160),0))</f>
        <v>0</v>
      </c>
      <c r="H179" s="114"/>
      <c r="I179" s="113" cm="1">
        <f t="array" ref="I179">INDEX(Programas!$E$3:$E$2000,MATCH(1,(Programas!$C$3:$C$2000=D179)*(Programas!$D$3:$D$2000=Auxiliares!$B160),0))</f>
        <v>0</v>
      </c>
      <c r="J179" s="114"/>
      <c r="K179" s="23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36"/>
      <c r="BA179" s="58">
        <f t="shared" si="109"/>
        <v>0</v>
      </c>
      <c r="BB179" s="42">
        <f t="shared" si="110"/>
        <v>0</v>
      </c>
      <c r="BC179" s="12">
        <f>IFERROR(VLOOKUP(Input!B179,Medio!$A$3:$D$1552,4,0),0)</f>
        <v>0</v>
      </c>
      <c r="BD179">
        <f t="shared" si="111"/>
        <v>0</v>
      </c>
      <c r="BE179">
        <f>IFERROR(VLOOKUP(L179,'Tipo de Descuento'!$B$3:$C$8,2,0),0)</f>
        <v>0</v>
      </c>
      <c r="BF179">
        <f t="shared" si="112"/>
        <v>0</v>
      </c>
      <c r="BG179">
        <f>IFERROR(VLOOKUP(N179,'Tipo de Descuento'!$B$3:$C$8,2,0),0)</f>
        <v>0</v>
      </c>
      <c r="BH179">
        <f t="shared" si="113"/>
        <v>0</v>
      </c>
      <c r="BI179">
        <f>IFERROR(VLOOKUP(P179,'Tipo de Descuento'!$B$3:$C$8,2,0),0)</f>
        <v>0</v>
      </c>
      <c r="BJ179">
        <f t="shared" si="114"/>
        <v>0</v>
      </c>
      <c r="BK179">
        <f>IFERROR(VLOOKUP(R179,'Tipo de Descuento'!$B$3:$C$8,2,0),0)</f>
        <v>0</v>
      </c>
      <c r="BL179">
        <f t="shared" si="115"/>
        <v>0</v>
      </c>
      <c r="BM179">
        <f>IFERROR(VLOOKUP(T179,'Tipo de Descuento'!$B$3:$C$8,2,0),0)</f>
        <v>0</v>
      </c>
      <c r="BN179">
        <f t="shared" si="116"/>
        <v>0</v>
      </c>
      <c r="BO179">
        <f t="shared" si="117"/>
        <v>0</v>
      </c>
      <c r="BP179">
        <f t="shared" si="118"/>
        <v>0</v>
      </c>
      <c r="BQ179">
        <f t="shared" si="119"/>
        <v>0</v>
      </c>
      <c r="BS179" s="75">
        <f t="shared" si="120"/>
        <v>0</v>
      </c>
      <c r="BT179" s="76">
        <f t="shared" si="121"/>
        <v>0</v>
      </c>
      <c r="BU179" s="76">
        <f t="shared" si="122"/>
        <v>0</v>
      </c>
      <c r="BV179" s="76">
        <f t="shared" si="123"/>
        <v>0</v>
      </c>
      <c r="BW179" s="76">
        <f t="shared" si="124"/>
        <v>0</v>
      </c>
      <c r="BX179" s="76">
        <f t="shared" si="125"/>
        <v>0</v>
      </c>
      <c r="BY179" s="77">
        <f t="shared" si="126"/>
        <v>0</v>
      </c>
      <c r="CA179" s="73">
        <f t="shared" si="127"/>
        <v>0</v>
      </c>
      <c r="CB179" s="74"/>
      <c r="CD179" s="13">
        <f t="shared" si="128"/>
        <v>0</v>
      </c>
      <c r="CE179" s="89">
        <f t="shared" si="129"/>
        <v>0</v>
      </c>
      <c r="CF179">
        <v>0</v>
      </c>
    </row>
    <row r="180" spans="2:84" ht="15.75" customHeight="1" thickBot="1">
      <c r="B180" s="26"/>
      <c r="C180" s="13" t="str">
        <f>IF(B180="","",VLOOKUP(BC180,Proveedor!$B$3:$C$2036,2,0))</f>
        <v/>
      </c>
      <c r="D180" s="95"/>
      <c r="E180" s="84"/>
      <c r="F180" s="59"/>
      <c r="G180" s="113" cm="1">
        <f t="array" ref="G180">INDEX(Programas!$F$3:$F$2000,MATCH(1,(Programas!$C$3:$C$2000=D180)*(Programas!$D$3:$D$2000=Auxiliares!$B161),0))</f>
        <v>0</v>
      </c>
      <c r="H180" s="114"/>
      <c r="I180" s="113" cm="1">
        <f t="array" ref="I180">INDEX(Programas!$E$3:$E$2000,MATCH(1,(Programas!$C$3:$C$2000=D180)*(Programas!$D$3:$D$2000=Auxiliares!$B161),0))</f>
        <v>0</v>
      </c>
      <c r="J180" s="114"/>
      <c r="K180" s="23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36"/>
      <c r="BA180" s="58">
        <f t="shared" si="109"/>
        <v>0</v>
      </c>
      <c r="BB180" s="42">
        <f t="shared" si="110"/>
        <v>0</v>
      </c>
      <c r="BC180" s="12">
        <f>IFERROR(VLOOKUP(Input!B180,Medio!$A$3:$D$1552,4,0),0)</f>
        <v>0</v>
      </c>
      <c r="BD180">
        <f t="shared" si="111"/>
        <v>0</v>
      </c>
      <c r="BE180">
        <f>IFERROR(VLOOKUP(L180,'Tipo de Descuento'!$B$3:$C$8,2,0),0)</f>
        <v>0</v>
      </c>
      <c r="BF180">
        <f t="shared" si="112"/>
        <v>0</v>
      </c>
      <c r="BG180">
        <f>IFERROR(VLOOKUP(N180,'Tipo de Descuento'!$B$3:$C$8,2,0),0)</f>
        <v>0</v>
      </c>
      <c r="BH180">
        <f t="shared" si="113"/>
        <v>0</v>
      </c>
      <c r="BI180">
        <f>IFERROR(VLOOKUP(P180,'Tipo de Descuento'!$B$3:$C$8,2,0),0)</f>
        <v>0</v>
      </c>
      <c r="BJ180">
        <f t="shared" si="114"/>
        <v>0</v>
      </c>
      <c r="BK180">
        <f>IFERROR(VLOOKUP(R180,'Tipo de Descuento'!$B$3:$C$8,2,0),0)</f>
        <v>0</v>
      </c>
      <c r="BL180">
        <f t="shared" si="115"/>
        <v>0</v>
      </c>
      <c r="BM180">
        <f>IFERROR(VLOOKUP(T180,'Tipo de Descuento'!$B$3:$C$8,2,0),0)</f>
        <v>0</v>
      </c>
      <c r="BN180">
        <f t="shared" si="116"/>
        <v>0</v>
      </c>
      <c r="BO180">
        <f t="shared" si="117"/>
        <v>0</v>
      </c>
      <c r="BP180">
        <f t="shared" si="118"/>
        <v>0</v>
      </c>
      <c r="BQ180">
        <f t="shared" si="119"/>
        <v>0</v>
      </c>
      <c r="BS180" s="75">
        <f t="shared" si="120"/>
        <v>0</v>
      </c>
      <c r="BT180" s="76">
        <f t="shared" si="121"/>
        <v>0</v>
      </c>
      <c r="BU180" s="76">
        <f t="shared" si="122"/>
        <v>0</v>
      </c>
      <c r="BV180" s="76">
        <f t="shared" si="123"/>
        <v>0</v>
      </c>
      <c r="BW180" s="76">
        <f t="shared" si="124"/>
        <v>0</v>
      </c>
      <c r="BX180" s="76">
        <f t="shared" si="125"/>
        <v>0</v>
      </c>
      <c r="BY180" s="77">
        <f t="shared" si="126"/>
        <v>0</v>
      </c>
      <c r="CA180" s="73">
        <f t="shared" si="127"/>
        <v>0</v>
      </c>
      <c r="CB180" s="74"/>
      <c r="CD180" s="13">
        <f t="shared" si="128"/>
        <v>0</v>
      </c>
      <c r="CE180" s="89">
        <f t="shared" si="129"/>
        <v>0</v>
      </c>
      <c r="CF180">
        <v>0</v>
      </c>
    </row>
    <row r="181" spans="2:84" ht="15.75" customHeight="1" thickBot="1">
      <c r="B181" s="26"/>
      <c r="C181" s="13" t="str">
        <f>IF(B181="","",VLOOKUP(BC181,Proveedor!$B$3:$C$2036,2,0))</f>
        <v/>
      </c>
      <c r="D181" s="95"/>
      <c r="E181" s="84"/>
      <c r="F181" s="59"/>
      <c r="G181" s="113" cm="1">
        <f t="array" ref="G181">INDEX(Programas!$F$3:$F$2000,MATCH(1,(Programas!$C$3:$C$2000=D181)*(Programas!$D$3:$D$2000=Auxiliares!$B162),0))</f>
        <v>0</v>
      </c>
      <c r="H181" s="114"/>
      <c r="I181" s="113" cm="1">
        <f t="array" ref="I181">INDEX(Programas!$E$3:$E$2000,MATCH(1,(Programas!$C$3:$C$2000=D181)*(Programas!$D$3:$D$2000=Auxiliares!$B162),0))</f>
        <v>0</v>
      </c>
      <c r="J181" s="114"/>
      <c r="K181" s="23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36"/>
      <c r="BA181" s="58">
        <f t="shared" si="109"/>
        <v>0</v>
      </c>
      <c r="BB181" s="42">
        <f t="shared" si="110"/>
        <v>0</v>
      </c>
      <c r="BC181" s="12">
        <f>IFERROR(VLOOKUP(Input!B181,Medio!$A$3:$D$1552,4,0),0)</f>
        <v>0</v>
      </c>
      <c r="BD181">
        <f t="shared" si="111"/>
        <v>0</v>
      </c>
      <c r="BE181">
        <f>IFERROR(VLOOKUP(L181,'Tipo de Descuento'!$B$3:$C$8,2,0),0)</f>
        <v>0</v>
      </c>
      <c r="BF181">
        <f t="shared" si="112"/>
        <v>0</v>
      </c>
      <c r="BG181">
        <f>IFERROR(VLOOKUP(N181,'Tipo de Descuento'!$B$3:$C$8,2,0),0)</f>
        <v>0</v>
      </c>
      <c r="BH181">
        <f t="shared" si="113"/>
        <v>0</v>
      </c>
      <c r="BI181">
        <f>IFERROR(VLOOKUP(P181,'Tipo de Descuento'!$B$3:$C$8,2,0),0)</f>
        <v>0</v>
      </c>
      <c r="BJ181">
        <f t="shared" si="114"/>
        <v>0</v>
      </c>
      <c r="BK181">
        <f>IFERROR(VLOOKUP(R181,'Tipo de Descuento'!$B$3:$C$8,2,0),0)</f>
        <v>0</v>
      </c>
      <c r="BL181">
        <f t="shared" si="115"/>
        <v>0</v>
      </c>
      <c r="BM181">
        <f>IFERROR(VLOOKUP(T181,'Tipo de Descuento'!$B$3:$C$8,2,0),0)</f>
        <v>0</v>
      </c>
      <c r="BN181">
        <f t="shared" si="116"/>
        <v>0</v>
      </c>
      <c r="BO181">
        <f t="shared" si="117"/>
        <v>0</v>
      </c>
      <c r="BP181">
        <f t="shared" si="118"/>
        <v>0</v>
      </c>
      <c r="BQ181">
        <f t="shared" si="119"/>
        <v>0</v>
      </c>
      <c r="BS181" s="75">
        <f t="shared" si="120"/>
        <v>0</v>
      </c>
      <c r="BT181" s="76">
        <f t="shared" si="121"/>
        <v>0</v>
      </c>
      <c r="BU181" s="76">
        <f t="shared" si="122"/>
        <v>0</v>
      </c>
      <c r="BV181" s="76">
        <f t="shared" si="123"/>
        <v>0</v>
      </c>
      <c r="BW181" s="76">
        <f t="shared" si="124"/>
        <v>0</v>
      </c>
      <c r="BX181" s="76">
        <f t="shared" si="125"/>
        <v>0</v>
      </c>
      <c r="BY181" s="77">
        <f t="shared" si="126"/>
        <v>0</v>
      </c>
      <c r="CA181" s="73">
        <f t="shared" si="127"/>
        <v>0</v>
      </c>
      <c r="CB181" s="74"/>
      <c r="CD181" s="13">
        <f t="shared" si="128"/>
        <v>0</v>
      </c>
      <c r="CE181" s="89">
        <f t="shared" si="129"/>
        <v>0</v>
      </c>
      <c r="CF181">
        <v>0</v>
      </c>
    </row>
    <row r="182" spans="2:84" ht="15.75" customHeight="1" thickBot="1">
      <c r="B182" s="26"/>
      <c r="C182" s="13" t="str">
        <f>IF(B182="","",VLOOKUP(BC182,Proveedor!$B$3:$C$2036,2,0))</f>
        <v/>
      </c>
      <c r="D182" s="95"/>
      <c r="E182" s="84"/>
      <c r="F182" s="59"/>
      <c r="G182" s="113" cm="1">
        <f t="array" ref="G182">INDEX(Programas!$F$3:$F$2000,MATCH(1,(Programas!$C$3:$C$2000=D182)*(Programas!$D$3:$D$2000=Auxiliares!$B163),0))</f>
        <v>0</v>
      </c>
      <c r="H182" s="114"/>
      <c r="I182" s="113" cm="1">
        <f t="array" ref="I182">INDEX(Programas!$E$3:$E$2000,MATCH(1,(Programas!$C$3:$C$2000=D182)*(Programas!$D$3:$D$2000=Auxiliares!$B163),0))</f>
        <v>0</v>
      </c>
      <c r="J182" s="114"/>
      <c r="K182" s="23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36"/>
      <c r="BA182" s="58">
        <f t="shared" si="109"/>
        <v>0</v>
      </c>
      <c r="BB182" s="42">
        <f t="shared" si="110"/>
        <v>0</v>
      </c>
      <c r="BC182" s="12">
        <f>IFERROR(VLOOKUP(Input!B182,Medio!$A$3:$D$1552,4,0),0)</f>
        <v>0</v>
      </c>
      <c r="BD182">
        <f t="shared" si="111"/>
        <v>0</v>
      </c>
      <c r="BE182">
        <f>IFERROR(VLOOKUP(L182,'Tipo de Descuento'!$B$3:$C$8,2,0),0)</f>
        <v>0</v>
      </c>
      <c r="BF182">
        <f t="shared" si="112"/>
        <v>0</v>
      </c>
      <c r="BG182">
        <f>IFERROR(VLOOKUP(N182,'Tipo de Descuento'!$B$3:$C$8,2,0),0)</f>
        <v>0</v>
      </c>
      <c r="BH182">
        <f t="shared" si="113"/>
        <v>0</v>
      </c>
      <c r="BI182">
        <f>IFERROR(VLOOKUP(P182,'Tipo de Descuento'!$B$3:$C$8,2,0),0)</f>
        <v>0</v>
      </c>
      <c r="BJ182">
        <f t="shared" si="114"/>
        <v>0</v>
      </c>
      <c r="BK182">
        <f>IFERROR(VLOOKUP(R182,'Tipo de Descuento'!$B$3:$C$8,2,0),0)</f>
        <v>0</v>
      </c>
      <c r="BL182">
        <f t="shared" si="115"/>
        <v>0</v>
      </c>
      <c r="BM182">
        <f>IFERROR(VLOOKUP(T182,'Tipo de Descuento'!$B$3:$C$8,2,0),0)</f>
        <v>0</v>
      </c>
      <c r="BN182">
        <f t="shared" si="116"/>
        <v>0</v>
      </c>
      <c r="BO182">
        <f t="shared" si="117"/>
        <v>0</v>
      </c>
      <c r="BP182">
        <f t="shared" si="118"/>
        <v>0</v>
      </c>
      <c r="BQ182">
        <f t="shared" si="119"/>
        <v>0</v>
      </c>
      <c r="BS182" s="75">
        <f t="shared" si="120"/>
        <v>0</v>
      </c>
      <c r="BT182" s="76">
        <f t="shared" si="121"/>
        <v>0</v>
      </c>
      <c r="BU182" s="76">
        <f t="shared" si="122"/>
        <v>0</v>
      </c>
      <c r="BV182" s="76">
        <f t="shared" si="123"/>
        <v>0</v>
      </c>
      <c r="BW182" s="76">
        <f t="shared" si="124"/>
        <v>0</v>
      </c>
      <c r="BX182" s="76">
        <f t="shared" si="125"/>
        <v>0</v>
      </c>
      <c r="BY182" s="77">
        <f t="shared" si="126"/>
        <v>0</v>
      </c>
      <c r="CA182" s="73">
        <f t="shared" si="127"/>
        <v>0</v>
      </c>
      <c r="CB182" s="74"/>
      <c r="CD182" s="13">
        <f t="shared" si="128"/>
        <v>0</v>
      </c>
      <c r="CE182" s="89">
        <f t="shared" si="129"/>
        <v>0</v>
      </c>
      <c r="CF182">
        <v>0</v>
      </c>
    </row>
    <row r="183" spans="2:84" ht="15.75" customHeight="1" thickBot="1">
      <c r="B183" s="26"/>
      <c r="C183" s="13" t="str">
        <f>IF(B183="","",VLOOKUP(BC183,Proveedor!$B$3:$C$2036,2,0))</f>
        <v/>
      </c>
      <c r="D183" s="95"/>
      <c r="E183" s="84"/>
      <c r="F183" s="59"/>
      <c r="G183" s="113" cm="1">
        <f t="array" ref="G183">INDEX(Programas!$F$3:$F$2000,MATCH(1,(Programas!$C$3:$C$2000=D183)*(Programas!$D$3:$D$2000=Auxiliares!$B164),0))</f>
        <v>0</v>
      </c>
      <c r="H183" s="114"/>
      <c r="I183" s="113" cm="1">
        <f t="array" ref="I183">INDEX(Programas!$E$3:$E$2000,MATCH(1,(Programas!$C$3:$C$2000=D183)*(Programas!$D$3:$D$2000=Auxiliares!$B164),0))</f>
        <v>0</v>
      </c>
      <c r="J183" s="114"/>
      <c r="K183" s="23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36"/>
      <c r="BA183" s="58">
        <f t="shared" si="109"/>
        <v>0</v>
      </c>
      <c r="BB183" s="42">
        <f t="shared" si="110"/>
        <v>0</v>
      </c>
      <c r="BC183" s="12">
        <f>IFERROR(VLOOKUP(Input!B183,Medio!$A$3:$D$1552,4,0),0)</f>
        <v>0</v>
      </c>
      <c r="BD183">
        <f t="shared" si="111"/>
        <v>0</v>
      </c>
      <c r="BE183">
        <f>IFERROR(VLOOKUP(L183,'Tipo de Descuento'!$B$3:$C$8,2,0),0)</f>
        <v>0</v>
      </c>
      <c r="BF183">
        <f t="shared" si="112"/>
        <v>0</v>
      </c>
      <c r="BG183">
        <f>IFERROR(VLOOKUP(N183,'Tipo de Descuento'!$B$3:$C$8,2,0),0)</f>
        <v>0</v>
      </c>
      <c r="BH183">
        <f t="shared" si="113"/>
        <v>0</v>
      </c>
      <c r="BI183">
        <f>IFERROR(VLOOKUP(P183,'Tipo de Descuento'!$B$3:$C$8,2,0),0)</f>
        <v>0</v>
      </c>
      <c r="BJ183">
        <f t="shared" si="114"/>
        <v>0</v>
      </c>
      <c r="BK183">
        <f>IFERROR(VLOOKUP(R183,'Tipo de Descuento'!$B$3:$C$8,2,0),0)</f>
        <v>0</v>
      </c>
      <c r="BL183">
        <f t="shared" si="115"/>
        <v>0</v>
      </c>
      <c r="BM183">
        <f>IFERROR(VLOOKUP(T183,'Tipo de Descuento'!$B$3:$C$8,2,0),0)</f>
        <v>0</v>
      </c>
      <c r="BN183">
        <f t="shared" si="116"/>
        <v>0</v>
      </c>
      <c r="BO183">
        <f t="shared" si="117"/>
        <v>0</v>
      </c>
      <c r="BP183">
        <f t="shared" si="118"/>
        <v>0</v>
      </c>
      <c r="BQ183">
        <f t="shared" si="119"/>
        <v>0</v>
      </c>
      <c r="BS183" s="75">
        <f t="shared" si="120"/>
        <v>0</v>
      </c>
      <c r="BT183" s="76">
        <f t="shared" si="121"/>
        <v>0</v>
      </c>
      <c r="BU183" s="76">
        <f t="shared" si="122"/>
        <v>0</v>
      </c>
      <c r="BV183" s="76">
        <f t="shared" si="123"/>
        <v>0</v>
      </c>
      <c r="BW183" s="76">
        <f t="shared" si="124"/>
        <v>0</v>
      </c>
      <c r="BX183" s="76">
        <f t="shared" si="125"/>
        <v>0</v>
      </c>
      <c r="BY183" s="77">
        <f t="shared" si="126"/>
        <v>0</v>
      </c>
      <c r="CA183" s="73">
        <f t="shared" si="127"/>
        <v>0</v>
      </c>
      <c r="CB183" s="74"/>
      <c r="CD183" s="13">
        <f t="shared" si="128"/>
        <v>0</v>
      </c>
      <c r="CE183" s="89">
        <f t="shared" si="129"/>
        <v>0</v>
      </c>
      <c r="CF183">
        <v>0</v>
      </c>
    </row>
    <row r="184" spans="2:84" ht="15.75" customHeight="1" thickBot="1">
      <c r="B184" s="26"/>
      <c r="C184" s="13" t="str">
        <f>IF(B184="","",VLOOKUP(BC184,Proveedor!$B$3:$C$2036,2,0))</f>
        <v/>
      </c>
      <c r="D184" s="95"/>
      <c r="E184" s="84"/>
      <c r="F184" s="59"/>
      <c r="G184" s="113" cm="1">
        <f t="array" ref="G184">INDEX(Programas!$F$3:$F$2000,MATCH(1,(Programas!$C$3:$C$2000=D184)*(Programas!$D$3:$D$2000=Auxiliares!$B165),0))</f>
        <v>0</v>
      </c>
      <c r="H184" s="114"/>
      <c r="I184" s="113" cm="1">
        <f t="array" ref="I184">INDEX(Programas!$E$3:$E$2000,MATCH(1,(Programas!$C$3:$C$2000=D184)*(Programas!$D$3:$D$2000=Auxiliares!$B165),0))</f>
        <v>0</v>
      </c>
      <c r="J184" s="114"/>
      <c r="K184" s="23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36"/>
      <c r="BA184" s="58">
        <f t="shared" si="109"/>
        <v>0</v>
      </c>
      <c r="BB184" s="42">
        <f t="shared" si="110"/>
        <v>0</v>
      </c>
      <c r="BC184" s="12">
        <f>IFERROR(VLOOKUP(Input!B184,Medio!$A$3:$D$1552,4,0),0)</f>
        <v>0</v>
      </c>
      <c r="BD184">
        <f t="shared" si="111"/>
        <v>0</v>
      </c>
      <c r="BE184">
        <f>IFERROR(VLOOKUP(L184,'Tipo de Descuento'!$B$3:$C$8,2,0),0)</f>
        <v>0</v>
      </c>
      <c r="BF184">
        <f t="shared" si="112"/>
        <v>0</v>
      </c>
      <c r="BG184">
        <f>IFERROR(VLOOKUP(N184,'Tipo de Descuento'!$B$3:$C$8,2,0),0)</f>
        <v>0</v>
      </c>
      <c r="BH184">
        <f t="shared" si="113"/>
        <v>0</v>
      </c>
      <c r="BI184">
        <f>IFERROR(VLOOKUP(P184,'Tipo de Descuento'!$B$3:$C$8,2,0),0)</f>
        <v>0</v>
      </c>
      <c r="BJ184">
        <f t="shared" si="114"/>
        <v>0</v>
      </c>
      <c r="BK184">
        <f>IFERROR(VLOOKUP(R184,'Tipo de Descuento'!$B$3:$C$8,2,0),0)</f>
        <v>0</v>
      </c>
      <c r="BL184">
        <f t="shared" si="115"/>
        <v>0</v>
      </c>
      <c r="BM184">
        <f>IFERROR(VLOOKUP(T184,'Tipo de Descuento'!$B$3:$C$8,2,0),0)</f>
        <v>0</v>
      </c>
      <c r="BN184">
        <f t="shared" si="116"/>
        <v>0</v>
      </c>
      <c r="BO184">
        <f t="shared" si="117"/>
        <v>0</v>
      </c>
      <c r="BP184">
        <f t="shared" si="118"/>
        <v>0</v>
      </c>
      <c r="BQ184">
        <f t="shared" si="119"/>
        <v>0</v>
      </c>
      <c r="BS184" s="75">
        <f t="shared" si="120"/>
        <v>0</v>
      </c>
      <c r="BT184" s="76">
        <f t="shared" si="121"/>
        <v>0</v>
      </c>
      <c r="BU184" s="76">
        <f t="shared" si="122"/>
        <v>0</v>
      </c>
      <c r="BV184" s="76">
        <f t="shared" si="123"/>
        <v>0</v>
      </c>
      <c r="BW184" s="76">
        <f t="shared" si="124"/>
        <v>0</v>
      </c>
      <c r="BX184" s="76">
        <f t="shared" si="125"/>
        <v>0</v>
      </c>
      <c r="BY184" s="77">
        <f t="shared" si="126"/>
        <v>0</v>
      </c>
      <c r="CA184" s="73">
        <f t="shared" si="127"/>
        <v>0</v>
      </c>
      <c r="CB184" s="74"/>
      <c r="CD184" s="13">
        <f t="shared" si="128"/>
        <v>0</v>
      </c>
      <c r="CE184" s="89">
        <f t="shared" si="129"/>
        <v>0</v>
      </c>
      <c r="CF184">
        <v>0</v>
      </c>
    </row>
    <row r="185" spans="2:84" ht="15.75" customHeight="1" thickBot="1">
      <c r="B185" s="26"/>
      <c r="C185" s="13" t="str">
        <f>IF(B185="","",VLOOKUP(BC185,Proveedor!$B$3:$C$2036,2,0))</f>
        <v/>
      </c>
      <c r="D185" s="95"/>
      <c r="E185" s="84"/>
      <c r="F185" s="59"/>
      <c r="G185" s="113" cm="1">
        <f t="array" ref="G185">INDEX(Programas!$F$3:$F$2000,MATCH(1,(Programas!$C$3:$C$2000=D185)*(Programas!$D$3:$D$2000=Auxiliares!$B166),0))</f>
        <v>0</v>
      </c>
      <c r="H185" s="114"/>
      <c r="I185" s="113" cm="1">
        <f t="array" ref="I185">INDEX(Programas!$E$3:$E$2000,MATCH(1,(Programas!$C$3:$C$2000=D185)*(Programas!$D$3:$D$2000=Auxiliares!$B166),0))</f>
        <v>0</v>
      </c>
      <c r="J185" s="114"/>
      <c r="K185" s="23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36"/>
      <c r="BA185" s="58">
        <f t="shared" si="109"/>
        <v>0</v>
      </c>
      <c r="BB185" s="42">
        <f t="shared" si="110"/>
        <v>0</v>
      </c>
      <c r="BC185" s="12">
        <f>IFERROR(VLOOKUP(Input!B185,Medio!$A$3:$D$1552,4,0),0)</f>
        <v>0</v>
      </c>
      <c r="BD185">
        <f t="shared" si="111"/>
        <v>0</v>
      </c>
      <c r="BE185">
        <f>IFERROR(VLOOKUP(L185,'Tipo de Descuento'!$B$3:$C$8,2,0),0)</f>
        <v>0</v>
      </c>
      <c r="BF185">
        <f t="shared" si="112"/>
        <v>0</v>
      </c>
      <c r="BG185">
        <f>IFERROR(VLOOKUP(N185,'Tipo de Descuento'!$B$3:$C$8,2,0),0)</f>
        <v>0</v>
      </c>
      <c r="BH185">
        <f t="shared" si="113"/>
        <v>0</v>
      </c>
      <c r="BI185">
        <f>IFERROR(VLOOKUP(P185,'Tipo de Descuento'!$B$3:$C$8,2,0),0)</f>
        <v>0</v>
      </c>
      <c r="BJ185">
        <f t="shared" si="114"/>
        <v>0</v>
      </c>
      <c r="BK185">
        <f>IFERROR(VLOOKUP(R185,'Tipo de Descuento'!$B$3:$C$8,2,0),0)</f>
        <v>0</v>
      </c>
      <c r="BL185">
        <f t="shared" si="115"/>
        <v>0</v>
      </c>
      <c r="BM185">
        <f>IFERROR(VLOOKUP(T185,'Tipo de Descuento'!$B$3:$C$8,2,0),0)</f>
        <v>0</v>
      </c>
      <c r="BN185">
        <f t="shared" si="116"/>
        <v>0</v>
      </c>
      <c r="BO185">
        <f t="shared" si="117"/>
        <v>0</v>
      </c>
      <c r="BP185">
        <f t="shared" si="118"/>
        <v>0</v>
      </c>
      <c r="BQ185">
        <f t="shared" si="119"/>
        <v>0</v>
      </c>
      <c r="BS185" s="75">
        <f t="shared" si="120"/>
        <v>0</v>
      </c>
      <c r="BT185" s="76">
        <f t="shared" si="121"/>
        <v>0</v>
      </c>
      <c r="BU185" s="76">
        <f t="shared" si="122"/>
        <v>0</v>
      </c>
      <c r="BV185" s="76">
        <f t="shared" si="123"/>
        <v>0</v>
      </c>
      <c r="BW185" s="76">
        <f t="shared" si="124"/>
        <v>0</v>
      </c>
      <c r="BX185" s="76">
        <f t="shared" si="125"/>
        <v>0</v>
      </c>
      <c r="BY185" s="77">
        <f t="shared" si="126"/>
        <v>0</v>
      </c>
      <c r="CA185" s="73">
        <f t="shared" si="127"/>
        <v>0</v>
      </c>
      <c r="CB185" s="74"/>
      <c r="CD185" s="13">
        <f t="shared" si="128"/>
        <v>0</v>
      </c>
      <c r="CE185" s="89">
        <f t="shared" si="129"/>
        <v>0</v>
      </c>
      <c r="CF185">
        <v>0</v>
      </c>
    </row>
    <row r="186" spans="2:84" ht="15.75" customHeight="1" thickBot="1">
      <c r="B186" s="26"/>
      <c r="C186" s="13" t="str">
        <f>IF(B186="","",VLOOKUP(BC186,Proveedor!$B$3:$C$2036,2,0))</f>
        <v/>
      </c>
      <c r="D186" s="95"/>
      <c r="E186" s="84"/>
      <c r="F186" s="59"/>
      <c r="G186" s="113" cm="1">
        <f t="array" ref="G186">INDEX(Programas!$F$3:$F$2000,MATCH(1,(Programas!$C$3:$C$2000=D186)*(Programas!$D$3:$D$2000=Auxiliares!$B167),0))</f>
        <v>0</v>
      </c>
      <c r="H186" s="114"/>
      <c r="I186" s="113" cm="1">
        <f t="array" ref="I186">INDEX(Programas!$E$3:$E$2000,MATCH(1,(Programas!$C$3:$C$2000=D186)*(Programas!$D$3:$D$2000=Auxiliares!$B167),0))</f>
        <v>0</v>
      </c>
      <c r="J186" s="114"/>
      <c r="K186" s="23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36"/>
      <c r="BA186" s="58">
        <f t="shared" si="109"/>
        <v>0</v>
      </c>
      <c r="BB186" s="42">
        <f t="shared" si="110"/>
        <v>0</v>
      </c>
      <c r="BC186" s="12">
        <f>IFERROR(VLOOKUP(Input!B186,Medio!$A$3:$D$1552,4,0),0)</f>
        <v>0</v>
      </c>
      <c r="BD186">
        <f t="shared" si="111"/>
        <v>0</v>
      </c>
      <c r="BE186">
        <f>IFERROR(VLOOKUP(L186,'Tipo de Descuento'!$B$3:$C$8,2,0),0)</f>
        <v>0</v>
      </c>
      <c r="BF186">
        <f t="shared" si="112"/>
        <v>0</v>
      </c>
      <c r="BG186">
        <f>IFERROR(VLOOKUP(N186,'Tipo de Descuento'!$B$3:$C$8,2,0),0)</f>
        <v>0</v>
      </c>
      <c r="BH186">
        <f t="shared" si="113"/>
        <v>0</v>
      </c>
      <c r="BI186">
        <f>IFERROR(VLOOKUP(P186,'Tipo de Descuento'!$B$3:$C$8,2,0),0)</f>
        <v>0</v>
      </c>
      <c r="BJ186">
        <f t="shared" si="114"/>
        <v>0</v>
      </c>
      <c r="BK186">
        <f>IFERROR(VLOOKUP(R186,'Tipo de Descuento'!$B$3:$C$8,2,0),0)</f>
        <v>0</v>
      </c>
      <c r="BL186">
        <f t="shared" si="115"/>
        <v>0</v>
      </c>
      <c r="BM186">
        <f>IFERROR(VLOOKUP(T186,'Tipo de Descuento'!$B$3:$C$8,2,0),0)</f>
        <v>0</v>
      </c>
      <c r="BN186">
        <f t="shared" si="116"/>
        <v>0</v>
      </c>
      <c r="BO186">
        <f t="shared" si="117"/>
        <v>0</v>
      </c>
      <c r="BP186">
        <f t="shared" si="118"/>
        <v>0</v>
      </c>
      <c r="BQ186">
        <f t="shared" si="119"/>
        <v>0</v>
      </c>
      <c r="BS186" s="75">
        <f t="shared" si="120"/>
        <v>0</v>
      </c>
      <c r="BT186" s="76">
        <f t="shared" si="121"/>
        <v>0</v>
      </c>
      <c r="BU186" s="76">
        <f t="shared" si="122"/>
        <v>0</v>
      </c>
      <c r="BV186" s="76">
        <f t="shared" si="123"/>
        <v>0</v>
      </c>
      <c r="BW186" s="76">
        <f t="shared" si="124"/>
        <v>0</v>
      </c>
      <c r="BX186" s="76">
        <f t="shared" si="125"/>
        <v>0</v>
      </c>
      <c r="BY186" s="77">
        <f t="shared" si="126"/>
        <v>0</v>
      </c>
      <c r="CA186" s="73">
        <f t="shared" si="127"/>
        <v>0</v>
      </c>
      <c r="CB186" s="74"/>
      <c r="CD186" s="13">
        <f t="shared" si="128"/>
        <v>0</v>
      </c>
      <c r="CE186" s="89">
        <f t="shared" si="129"/>
        <v>0</v>
      </c>
      <c r="CF186">
        <v>0</v>
      </c>
    </row>
    <row r="187" spans="2:84" ht="15.75" customHeight="1" thickBot="1">
      <c r="B187" s="26"/>
      <c r="C187" s="13" t="str">
        <f>IF(B187="","",VLOOKUP(BC187,Proveedor!$B$3:$C$2036,2,0))</f>
        <v/>
      </c>
      <c r="D187" s="95"/>
      <c r="E187" s="84"/>
      <c r="F187" s="59"/>
      <c r="G187" s="113" cm="1">
        <f t="array" ref="G187">INDEX(Programas!$F$3:$F$2000,MATCH(1,(Programas!$C$3:$C$2000=D187)*(Programas!$D$3:$D$2000=Auxiliares!$B168),0))</f>
        <v>0</v>
      </c>
      <c r="H187" s="114"/>
      <c r="I187" s="113" cm="1">
        <f t="array" ref="I187">INDEX(Programas!$E$3:$E$2000,MATCH(1,(Programas!$C$3:$C$2000=D187)*(Programas!$D$3:$D$2000=Auxiliares!$B168),0))</f>
        <v>0</v>
      </c>
      <c r="J187" s="114"/>
      <c r="K187" s="23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36"/>
      <c r="BA187" s="58">
        <f t="shared" si="109"/>
        <v>0</v>
      </c>
      <c r="BB187" s="42">
        <f t="shared" si="110"/>
        <v>0</v>
      </c>
      <c r="BC187" s="12">
        <f>IFERROR(VLOOKUP(Input!B187,Medio!$A$3:$D$1552,4,0),0)</f>
        <v>0</v>
      </c>
      <c r="BD187">
        <f t="shared" si="111"/>
        <v>0</v>
      </c>
      <c r="BE187">
        <f>IFERROR(VLOOKUP(L187,'Tipo de Descuento'!$B$3:$C$8,2,0),0)</f>
        <v>0</v>
      </c>
      <c r="BF187">
        <f t="shared" si="112"/>
        <v>0</v>
      </c>
      <c r="BG187">
        <f>IFERROR(VLOOKUP(N187,'Tipo de Descuento'!$B$3:$C$8,2,0),0)</f>
        <v>0</v>
      </c>
      <c r="BH187">
        <f t="shared" si="113"/>
        <v>0</v>
      </c>
      <c r="BI187">
        <f>IFERROR(VLOOKUP(P187,'Tipo de Descuento'!$B$3:$C$8,2,0),0)</f>
        <v>0</v>
      </c>
      <c r="BJ187">
        <f t="shared" si="114"/>
        <v>0</v>
      </c>
      <c r="BK187">
        <f>IFERROR(VLOOKUP(R187,'Tipo de Descuento'!$B$3:$C$8,2,0),0)</f>
        <v>0</v>
      </c>
      <c r="BL187">
        <f t="shared" si="115"/>
        <v>0</v>
      </c>
      <c r="BM187">
        <f>IFERROR(VLOOKUP(T187,'Tipo de Descuento'!$B$3:$C$8,2,0),0)</f>
        <v>0</v>
      </c>
      <c r="BN187">
        <f t="shared" si="116"/>
        <v>0</v>
      </c>
      <c r="BO187">
        <f t="shared" si="117"/>
        <v>0</v>
      </c>
      <c r="BP187">
        <f t="shared" si="118"/>
        <v>0</v>
      </c>
      <c r="BQ187">
        <f t="shared" si="119"/>
        <v>0</v>
      </c>
      <c r="BS187" s="75">
        <f t="shared" si="120"/>
        <v>0</v>
      </c>
      <c r="BT187" s="76">
        <f t="shared" si="121"/>
        <v>0</v>
      </c>
      <c r="BU187" s="76">
        <f t="shared" si="122"/>
        <v>0</v>
      </c>
      <c r="BV187" s="76">
        <f t="shared" si="123"/>
        <v>0</v>
      </c>
      <c r="BW187" s="76">
        <f t="shared" si="124"/>
        <v>0</v>
      </c>
      <c r="BX187" s="76">
        <f t="shared" si="125"/>
        <v>0</v>
      </c>
      <c r="BY187" s="77">
        <f t="shared" si="126"/>
        <v>0</v>
      </c>
      <c r="CA187" s="73">
        <f t="shared" si="127"/>
        <v>0</v>
      </c>
      <c r="CB187" s="74"/>
      <c r="CD187" s="13">
        <f t="shared" si="128"/>
        <v>0</v>
      </c>
      <c r="CE187" s="89">
        <f t="shared" si="129"/>
        <v>0</v>
      </c>
      <c r="CF187">
        <v>0</v>
      </c>
    </row>
    <row r="188" spans="2:84" ht="15.75" customHeight="1" thickBot="1">
      <c r="B188" s="26"/>
      <c r="C188" s="13" t="str">
        <f>IF(B188="","",VLOOKUP(BC188,Proveedor!$B$3:$C$2036,2,0))</f>
        <v/>
      </c>
      <c r="D188" s="95"/>
      <c r="E188" s="84"/>
      <c r="F188" s="59"/>
      <c r="G188" s="113" cm="1">
        <f t="array" ref="G188">INDEX(Programas!$F$3:$F$2000,MATCH(1,(Programas!$C$3:$C$2000=D188)*(Programas!$D$3:$D$2000=Auxiliares!$B169),0))</f>
        <v>0</v>
      </c>
      <c r="H188" s="114"/>
      <c r="I188" s="113" cm="1">
        <f t="array" ref="I188">INDEX(Programas!$E$3:$E$2000,MATCH(1,(Programas!$C$3:$C$2000=D188)*(Programas!$D$3:$D$2000=Auxiliares!$B169),0))</f>
        <v>0</v>
      </c>
      <c r="J188" s="114"/>
      <c r="K188" s="23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36"/>
      <c r="BA188" s="58">
        <f t="shared" si="109"/>
        <v>0</v>
      </c>
      <c r="BB188" s="42">
        <f t="shared" si="110"/>
        <v>0</v>
      </c>
      <c r="BC188" s="12">
        <f>IFERROR(VLOOKUP(Input!B188,Medio!$A$3:$D$1552,4,0),0)</f>
        <v>0</v>
      </c>
      <c r="BD188">
        <f t="shared" si="111"/>
        <v>0</v>
      </c>
      <c r="BE188">
        <f>IFERROR(VLOOKUP(L188,'Tipo de Descuento'!$B$3:$C$8,2,0),0)</f>
        <v>0</v>
      </c>
      <c r="BF188">
        <f t="shared" si="112"/>
        <v>0</v>
      </c>
      <c r="BG188">
        <f>IFERROR(VLOOKUP(N188,'Tipo de Descuento'!$B$3:$C$8,2,0),0)</f>
        <v>0</v>
      </c>
      <c r="BH188">
        <f t="shared" si="113"/>
        <v>0</v>
      </c>
      <c r="BI188">
        <f>IFERROR(VLOOKUP(P188,'Tipo de Descuento'!$B$3:$C$8,2,0),0)</f>
        <v>0</v>
      </c>
      <c r="BJ188">
        <f t="shared" si="114"/>
        <v>0</v>
      </c>
      <c r="BK188">
        <f>IFERROR(VLOOKUP(R188,'Tipo de Descuento'!$B$3:$C$8,2,0),0)</f>
        <v>0</v>
      </c>
      <c r="BL188">
        <f t="shared" si="115"/>
        <v>0</v>
      </c>
      <c r="BM188">
        <f>IFERROR(VLOOKUP(T188,'Tipo de Descuento'!$B$3:$C$8,2,0),0)</f>
        <v>0</v>
      </c>
      <c r="BN188">
        <f t="shared" si="116"/>
        <v>0</v>
      </c>
      <c r="BO188">
        <f t="shared" si="117"/>
        <v>0</v>
      </c>
      <c r="BP188">
        <f t="shared" si="118"/>
        <v>0</v>
      </c>
      <c r="BQ188">
        <f t="shared" si="119"/>
        <v>0</v>
      </c>
      <c r="BS188" s="75">
        <f t="shared" si="120"/>
        <v>0</v>
      </c>
      <c r="BT188" s="76">
        <f t="shared" si="121"/>
        <v>0</v>
      </c>
      <c r="BU188" s="76">
        <f t="shared" si="122"/>
        <v>0</v>
      </c>
      <c r="BV188" s="76">
        <f t="shared" si="123"/>
        <v>0</v>
      </c>
      <c r="BW188" s="76">
        <f t="shared" si="124"/>
        <v>0</v>
      </c>
      <c r="BX188" s="76">
        <f t="shared" si="125"/>
        <v>0</v>
      </c>
      <c r="BY188" s="77">
        <f t="shared" si="126"/>
        <v>0</v>
      </c>
      <c r="CA188" s="73">
        <f t="shared" si="127"/>
        <v>0</v>
      </c>
      <c r="CB188" s="74"/>
      <c r="CD188" s="13">
        <f t="shared" si="128"/>
        <v>0</v>
      </c>
      <c r="CE188" s="89">
        <f t="shared" si="129"/>
        <v>0</v>
      </c>
      <c r="CF188">
        <v>0</v>
      </c>
    </row>
    <row r="189" spans="2:84" ht="15.75" customHeight="1" thickBot="1">
      <c r="B189" s="26"/>
      <c r="C189" s="13" t="str">
        <f>IF(B189="","",VLOOKUP(BC189,Proveedor!$B$3:$C$2036,2,0))</f>
        <v/>
      </c>
      <c r="D189" s="95"/>
      <c r="E189" s="84"/>
      <c r="F189" s="59"/>
      <c r="G189" s="113" cm="1">
        <f t="array" ref="G189">INDEX(Programas!$F$3:$F$2000,MATCH(1,(Programas!$C$3:$C$2000=D189)*(Programas!$D$3:$D$2000=Auxiliares!$B170),0))</f>
        <v>0</v>
      </c>
      <c r="H189" s="114"/>
      <c r="I189" s="113" cm="1">
        <f t="array" ref="I189">INDEX(Programas!$E$3:$E$2000,MATCH(1,(Programas!$C$3:$C$2000=D189)*(Programas!$D$3:$D$2000=Auxiliares!$B170),0))</f>
        <v>0</v>
      </c>
      <c r="J189" s="114"/>
      <c r="K189" s="23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36"/>
      <c r="BA189" s="58">
        <f t="shared" si="109"/>
        <v>0</v>
      </c>
      <c r="BB189" s="42">
        <f t="shared" si="110"/>
        <v>0</v>
      </c>
      <c r="BC189" s="12">
        <f>IFERROR(VLOOKUP(Input!B189,Medio!$A$3:$D$1552,4,0),0)</f>
        <v>0</v>
      </c>
      <c r="BD189">
        <f t="shared" si="111"/>
        <v>0</v>
      </c>
      <c r="BE189">
        <f>IFERROR(VLOOKUP(L189,'Tipo de Descuento'!$B$3:$C$8,2,0),0)</f>
        <v>0</v>
      </c>
      <c r="BF189">
        <f t="shared" si="112"/>
        <v>0</v>
      </c>
      <c r="BG189">
        <f>IFERROR(VLOOKUP(N189,'Tipo de Descuento'!$B$3:$C$8,2,0),0)</f>
        <v>0</v>
      </c>
      <c r="BH189">
        <f t="shared" si="113"/>
        <v>0</v>
      </c>
      <c r="BI189">
        <f>IFERROR(VLOOKUP(P189,'Tipo de Descuento'!$B$3:$C$8,2,0),0)</f>
        <v>0</v>
      </c>
      <c r="BJ189">
        <f t="shared" si="114"/>
        <v>0</v>
      </c>
      <c r="BK189">
        <f>IFERROR(VLOOKUP(R189,'Tipo de Descuento'!$B$3:$C$8,2,0),0)</f>
        <v>0</v>
      </c>
      <c r="BL189">
        <f t="shared" si="115"/>
        <v>0</v>
      </c>
      <c r="BM189">
        <f>IFERROR(VLOOKUP(T189,'Tipo de Descuento'!$B$3:$C$8,2,0),0)</f>
        <v>0</v>
      </c>
      <c r="BN189">
        <f t="shared" si="116"/>
        <v>0</v>
      </c>
      <c r="BO189">
        <f t="shared" si="117"/>
        <v>0</v>
      </c>
      <c r="BP189">
        <f t="shared" si="118"/>
        <v>0</v>
      </c>
      <c r="BQ189">
        <f t="shared" si="119"/>
        <v>0</v>
      </c>
      <c r="BS189" s="75">
        <f t="shared" si="120"/>
        <v>0</v>
      </c>
      <c r="BT189" s="76">
        <f t="shared" si="121"/>
        <v>0</v>
      </c>
      <c r="BU189" s="76">
        <f t="shared" si="122"/>
        <v>0</v>
      </c>
      <c r="BV189" s="76">
        <f t="shared" si="123"/>
        <v>0</v>
      </c>
      <c r="BW189" s="76">
        <f t="shared" si="124"/>
        <v>0</v>
      </c>
      <c r="BX189" s="76">
        <f t="shared" si="125"/>
        <v>0</v>
      </c>
      <c r="BY189" s="77">
        <f t="shared" si="126"/>
        <v>0</v>
      </c>
      <c r="CA189" s="73">
        <f t="shared" si="127"/>
        <v>0</v>
      </c>
      <c r="CB189" s="74"/>
      <c r="CD189" s="13">
        <f t="shared" si="128"/>
        <v>0</v>
      </c>
      <c r="CE189" s="89">
        <f t="shared" si="129"/>
        <v>0</v>
      </c>
      <c r="CF189">
        <v>0</v>
      </c>
    </row>
    <row r="190" spans="2:84" ht="15.75" customHeight="1" thickBot="1">
      <c r="B190" s="26"/>
      <c r="C190" s="13" t="str">
        <f>IF(B190="","",VLOOKUP(BC190,Proveedor!$B$3:$C$2036,2,0))</f>
        <v/>
      </c>
      <c r="D190" s="95"/>
      <c r="E190" s="84"/>
      <c r="F190" s="59"/>
      <c r="G190" s="113" cm="1">
        <f t="array" ref="G190">INDEX(Programas!$F$3:$F$2000,MATCH(1,(Programas!$C$3:$C$2000=D190)*(Programas!$D$3:$D$2000=Auxiliares!$B171),0))</f>
        <v>0</v>
      </c>
      <c r="H190" s="114"/>
      <c r="I190" s="113" cm="1">
        <f t="array" ref="I190">INDEX(Programas!$E$3:$E$2000,MATCH(1,(Programas!$C$3:$C$2000=D190)*(Programas!$D$3:$D$2000=Auxiliares!$B171),0))</f>
        <v>0</v>
      </c>
      <c r="J190" s="114"/>
      <c r="K190" s="23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36"/>
      <c r="BA190" s="58">
        <f t="shared" si="109"/>
        <v>0</v>
      </c>
      <c r="BB190" s="42">
        <f t="shared" si="110"/>
        <v>0</v>
      </c>
      <c r="BC190" s="12">
        <f>IFERROR(VLOOKUP(Input!B190,Medio!$A$3:$D$1552,4,0),0)</f>
        <v>0</v>
      </c>
      <c r="BD190">
        <f t="shared" si="111"/>
        <v>0</v>
      </c>
      <c r="BE190">
        <f>IFERROR(VLOOKUP(L190,'Tipo de Descuento'!$B$3:$C$8,2,0),0)</f>
        <v>0</v>
      </c>
      <c r="BF190">
        <f t="shared" si="112"/>
        <v>0</v>
      </c>
      <c r="BG190">
        <f>IFERROR(VLOOKUP(N190,'Tipo de Descuento'!$B$3:$C$8,2,0),0)</f>
        <v>0</v>
      </c>
      <c r="BH190">
        <f t="shared" si="113"/>
        <v>0</v>
      </c>
      <c r="BI190">
        <f>IFERROR(VLOOKUP(P190,'Tipo de Descuento'!$B$3:$C$8,2,0),0)</f>
        <v>0</v>
      </c>
      <c r="BJ190">
        <f t="shared" si="114"/>
        <v>0</v>
      </c>
      <c r="BK190">
        <f>IFERROR(VLOOKUP(R190,'Tipo de Descuento'!$B$3:$C$8,2,0),0)</f>
        <v>0</v>
      </c>
      <c r="BL190">
        <f t="shared" si="115"/>
        <v>0</v>
      </c>
      <c r="BM190">
        <f>IFERROR(VLOOKUP(T190,'Tipo de Descuento'!$B$3:$C$8,2,0),0)</f>
        <v>0</v>
      </c>
      <c r="BN190">
        <f t="shared" si="116"/>
        <v>0</v>
      </c>
      <c r="BO190">
        <f t="shared" si="117"/>
        <v>0</v>
      </c>
      <c r="BP190">
        <f t="shared" si="118"/>
        <v>0</v>
      </c>
      <c r="BQ190">
        <f t="shared" si="119"/>
        <v>0</v>
      </c>
      <c r="BS190" s="75">
        <f t="shared" si="120"/>
        <v>0</v>
      </c>
      <c r="BT190" s="76">
        <f t="shared" si="121"/>
        <v>0</v>
      </c>
      <c r="BU190" s="76">
        <f t="shared" si="122"/>
        <v>0</v>
      </c>
      <c r="BV190" s="76">
        <f t="shared" si="123"/>
        <v>0</v>
      </c>
      <c r="BW190" s="76">
        <f t="shared" si="124"/>
        <v>0</v>
      </c>
      <c r="BX190" s="76">
        <f t="shared" si="125"/>
        <v>0</v>
      </c>
      <c r="BY190" s="77">
        <f t="shared" si="126"/>
        <v>0</v>
      </c>
      <c r="CA190" s="73">
        <f t="shared" si="127"/>
        <v>0</v>
      </c>
      <c r="CB190" s="74"/>
      <c r="CD190" s="13">
        <f t="shared" si="128"/>
        <v>0</v>
      </c>
      <c r="CE190" s="89">
        <f t="shared" si="129"/>
        <v>0</v>
      </c>
      <c r="CF190">
        <v>0</v>
      </c>
    </row>
    <row r="191" spans="2:84" ht="15.75" customHeight="1" thickBot="1">
      <c r="B191" s="26"/>
      <c r="C191" s="13" t="str">
        <f>IF(B191="","",VLOOKUP(BC191,Proveedor!$B$3:$C$2036,2,0))</f>
        <v/>
      </c>
      <c r="D191" s="95"/>
      <c r="E191" s="84"/>
      <c r="F191" s="59"/>
      <c r="G191" s="113" cm="1">
        <f t="array" ref="G191">INDEX(Programas!$F$3:$F$2000,MATCH(1,(Programas!$C$3:$C$2000=D191)*(Programas!$D$3:$D$2000=Auxiliares!$B172),0))</f>
        <v>0</v>
      </c>
      <c r="H191" s="114"/>
      <c r="I191" s="113" cm="1">
        <f t="array" ref="I191">INDEX(Programas!$E$3:$E$2000,MATCH(1,(Programas!$C$3:$C$2000=D191)*(Programas!$D$3:$D$2000=Auxiliares!$B172),0))</f>
        <v>0</v>
      </c>
      <c r="J191" s="114"/>
      <c r="K191" s="23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36"/>
      <c r="BA191" s="58">
        <f t="shared" si="109"/>
        <v>0</v>
      </c>
      <c r="BB191" s="42">
        <f t="shared" si="110"/>
        <v>0</v>
      </c>
      <c r="BC191" s="12">
        <f>IFERROR(VLOOKUP(Input!B191,Medio!$A$3:$D$1552,4,0),0)</f>
        <v>0</v>
      </c>
      <c r="BD191">
        <f t="shared" si="111"/>
        <v>0</v>
      </c>
      <c r="BE191">
        <f>IFERROR(VLOOKUP(L191,'Tipo de Descuento'!$B$3:$C$8,2,0),0)</f>
        <v>0</v>
      </c>
      <c r="BF191">
        <f t="shared" si="112"/>
        <v>0</v>
      </c>
      <c r="BG191">
        <f>IFERROR(VLOOKUP(N191,'Tipo de Descuento'!$B$3:$C$8,2,0),0)</f>
        <v>0</v>
      </c>
      <c r="BH191">
        <f t="shared" si="113"/>
        <v>0</v>
      </c>
      <c r="BI191">
        <f>IFERROR(VLOOKUP(P191,'Tipo de Descuento'!$B$3:$C$8,2,0),0)</f>
        <v>0</v>
      </c>
      <c r="BJ191">
        <f t="shared" si="114"/>
        <v>0</v>
      </c>
      <c r="BK191">
        <f>IFERROR(VLOOKUP(R191,'Tipo de Descuento'!$B$3:$C$8,2,0),0)</f>
        <v>0</v>
      </c>
      <c r="BL191">
        <f t="shared" si="115"/>
        <v>0</v>
      </c>
      <c r="BM191">
        <f>IFERROR(VLOOKUP(T191,'Tipo de Descuento'!$B$3:$C$8,2,0),0)</f>
        <v>0</v>
      </c>
      <c r="BN191">
        <f t="shared" si="116"/>
        <v>0</v>
      </c>
      <c r="BO191">
        <f t="shared" si="117"/>
        <v>0</v>
      </c>
      <c r="BP191">
        <f t="shared" si="118"/>
        <v>0</v>
      </c>
      <c r="BQ191">
        <f t="shared" si="119"/>
        <v>0</v>
      </c>
      <c r="BS191" s="75">
        <f t="shared" si="120"/>
        <v>0</v>
      </c>
      <c r="BT191" s="76">
        <f t="shared" si="121"/>
        <v>0</v>
      </c>
      <c r="BU191" s="76">
        <f t="shared" si="122"/>
        <v>0</v>
      </c>
      <c r="BV191" s="76">
        <f t="shared" si="123"/>
        <v>0</v>
      </c>
      <c r="BW191" s="76">
        <f t="shared" si="124"/>
        <v>0</v>
      </c>
      <c r="BX191" s="76">
        <f t="shared" si="125"/>
        <v>0</v>
      </c>
      <c r="BY191" s="77">
        <f t="shared" si="126"/>
        <v>0</v>
      </c>
      <c r="CA191" s="73">
        <f t="shared" si="127"/>
        <v>0</v>
      </c>
      <c r="CB191" s="74"/>
      <c r="CD191" s="13">
        <f t="shared" si="128"/>
        <v>0</v>
      </c>
      <c r="CE191" s="89">
        <f t="shared" si="129"/>
        <v>0</v>
      </c>
      <c r="CF191">
        <v>0</v>
      </c>
    </row>
    <row r="192" spans="2:84" ht="15.75" customHeight="1" thickBot="1">
      <c r="B192" s="26"/>
      <c r="C192" s="13" t="str">
        <f>IF(B192="","",VLOOKUP(BC192,Proveedor!$B$3:$C$2036,2,0))</f>
        <v/>
      </c>
      <c r="D192" s="95"/>
      <c r="E192" s="84"/>
      <c r="F192" s="59"/>
      <c r="G192" s="113" cm="1">
        <f t="array" ref="G192">INDEX(Programas!$F$3:$F$2000,MATCH(1,(Programas!$C$3:$C$2000=D192)*(Programas!$D$3:$D$2000=Auxiliares!$B173),0))</f>
        <v>0</v>
      </c>
      <c r="H192" s="114"/>
      <c r="I192" s="113" cm="1">
        <f t="array" ref="I192">INDEX(Programas!$E$3:$E$2000,MATCH(1,(Programas!$C$3:$C$2000=D192)*(Programas!$D$3:$D$2000=Auxiliares!$B173),0))</f>
        <v>0</v>
      </c>
      <c r="J192" s="114"/>
      <c r="K192" s="23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36"/>
      <c r="BA192" s="58">
        <f t="shared" si="109"/>
        <v>0</v>
      </c>
      <c r="BB192" s="42">
        <f t="shared" si="110"/>
        <v>0</v>
      </c>
      <c r="BC192" s="12">
        <f>IFERROR(VLOOKUP(Input!B192,Medio!$A$3:$D$1552,4,0),0)</f>
        <v>0</v>
      </c>
      <c r="BD192">
        <f t="shared" si="111"/>
        <v>0</v>
      </c>
      <c r="BE192">
        <f>IFERROR(VLOOKUP(L192,'Tipo de Descuento'!$B$3:$C$8,2,0),0)</f>
        <v>0</v>
      </c>
      <c r="BF192">
        <f t="shared" si="112"/>
        <v>0</v>
      </c>
      <c r="BG192">
        <f>IFERROR(VLOOKUP(N192,'Tipo de Descuento'!$B$3:$C$8,2,0),0)</f>
        <v>0</v>
      </c>
      <c r="BH192">
        <f t="shared" si="113"/>
        <v>0</v>
      </c>
      <c r="BI192">
        <f>IFERROR(VLOOKUP(P192,'Tipo de Descuento'!$B$3:$C$8,2,0),0)</f>
        <v>0</v>
      </c>
      <c r="BJ192">
        <f t="shared" si="114"/>
        <v>0</v>
      </c>
      <c r="BK192">
        <f>IFERROR(VLOOKUP(R192,'Tipo de Descuento'!$B$3:$C$8,2,0),0)</f>
        <v>0</v>
      </c>
      <c r="BL192">
        <f t="shared" si="115"/>
        <v>0</v>
      </c>
      <c r="BM192">
        <f>IFERROR(VLOOKUP(T192,'Tipo de Descuento'!$B$3:$C$8,2,0),0)</f>
        <v>0</v>
      </c>
      <c r="BN192">
        <f t="shared" si="116"/>
        <v>0</v>
      </c>
      <c r="BO192">
        <f t="shared" si="117"/>
        <v>0</v>
      </c>
      <c r="BP192">
        <f t="shared" si="118"/>
        <v>0</v>
      </c>
      <c r="BQ192">
        <f t="shared" si="119"/>
        <v>0</v>
      </c>
      <c r="BS192" s="75">
        <f t="shared" si="120"/>
        <v>0</v>
      </c>
      <c r="BT192" s="76">
        <f t="shared" si="121"/>
        <v>0</v>
      </c>
      <c r="BU192" s="76">
        <f t="shared" si="122"/>
        <v>0</v>
      </c>
      <c r="BV192" s="76">
        <f t="shared" si="123"/>
        <v>0</v>
      </c>
      <c r="BW192" s="76">
        <f t="shared" si="124"/>
        <v>0</v>
      </c>
      <c r="BX192" s="76">
        <f t="shared" si="125"/>
        <v>0</v>
      </c>
      <c r="BY192" s="77">
        <f t="shared" si="126"/>
        <v>0</v>
      </c>
      <c r="CA192" s="73">
        <f t="shared" si="127"/>
        <v>0</v>
      </c>
      <c r="CB192" s="74"/>
      <c r="CD192" s="13">
        <f t="shared" si="128"/>
        <v>0</v>
      </c>
      <c r="CE192" s="89">
        <f t="shared" si="129"/>
        <v>0</v>
      </c>
      <c r="CF192">
        <v>0</v>
      </c>
    </row>
    <row r="193" spans="2:84" ht="15.75" customHeight="1" thickBot="1">
      <c r="B193" s="26"/>
      <c r="C193" s="13" t="str">
        <f>IF(B193="","",VLOOKUP(BC193,Proveedor!$B$3:$C$2036,2,0))</f>
        <v/>
      </c>
      <c r="D193" s="95"/>
      <c r="E193" s="84"/>
      <c r="F193" s="59"/>
      <c r="G193" s="113" cm="1">
        <f t="array" ref="G193">INDEX(Programas!$F$3:$F$2000,MATCH(1,(Programas!$C$3:$C$2000=D193)*(Programas!$D$3:$D$2000=Auxiliares!$B174),0))</f>
        <v>0</v>
      </c>
      <c r="H193" s="114"/>
      <c r="I193" s="113" cm="1">
        <f t="array" ref="I193">INDEX(Programas!$E$3:$E$2000,MATCH(1,(Programas!$C$3:$C$2000=D193)*(Programas!$D$3:$D$2000=Auxiliares!$B174),0))</f>
        <v>0</v>
      </c>
      <c r="J193" s="114"/>
      <c r="K193" s="23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36"/>
      <c r="BA193" s="58">
        <f t="shared" si="109"/>
        <v>0</v>
      </c>
      <c r="BB193" s="42">
        <f t="shared" si="110"/>
        <v>0</v>
      </c>
      <c r="BC193" s="12">
        <f>IFERROR(VLOOKUP(Input!B193,Medio!$A$3:$D$1552,4,0),0)</f>
        <v>0</v>
      </c>
      <c r="BD193">
        <f t="shared" si="111"/>
        <v>0</v>
      </c>
      <c r="BE193">
        <f>IFERROR(VLOOKUP(L193,'Tipo de Descuento'!$B$3:$C$8,2,0),0)</f>
        <v>0</v>
      </c>
      <c r="BF193">
        <f t="shared" si="112"/>
        <v>0</v>
      </c>
      <c r="BG193">
        <f>IFERROR(VLOOKUP(N193,'Tipo de Descuento'!$B$3:$C$8,2,0),0)</f>
        <v>0</v>
      </c>
      <c r="BH193">
        <f t="shared" si="113"/>
        <v>0</v>
      </c>
      <c r="BI193">
        <f>IFERROR(VLOOKUP(P193,'Tipo de Descuento'!$B$3:$C$8,2,0),0)</f>
        <v>0</v>
      </c>
      <c r="BJ193">
        <f t="shared" si="114"/>
        <v>0</v>
      </c>
      <c r="BK193">
        <f>IFERROR(VLOOKUP(R193,'Tipo de Descuento'!$B$3:$C$8,2,0),0)</f>
        <v>0</v>
      </c>
      <c r="BL193">
        <f t="shared" si="115"/>
        <v>0</v>
      </c>
      <c r="BM193">
        <f>IFERROR(VLOOKUP(T193,'Tipo de Descuento'!$B$3:$C$8,2,0),0)</f>
        <v>0</v>
      </c>
      <c r="BN193">
        <f t="shared" si="116"/>
        <v>0</v>
      </c>
      <c r="BO193">
        <f t="shared" si="117"/>
        <v>0</v>
      </c>
      <c r="BP193">
        <f t="shared" si="118"/>
        <v>0</v>
      </c>
      <c r="BQ193">
        <f t="shared" si="119"/>
        <v>0</v>
      </c>
      <c r="BS193" s="75">
        <f t="shared" si="120"/>
        <v>0</v>
      </c>
      <c r="BT193" s="76">
        <f t="shared" si="121"/>
        <v>0</v>
      </c>
      <c r="BU193" s="76">
        <f t="shared" si="122"/>
        <v>0</v>
      </c>
      <c r="BV193" s="76">
        <f t="shared" si="123"/>
        <v>0</v>
      </c>
      <c r="BW193" s="76">
        <f t="shared" si="124"/>
        <v>0</v>
      </c>
      <c r="BX193" s="76">
        <f t="shared" si="125"/>
        <v>0</v>
      </c>
      <c r="BY193" s="77">
        <f t="shared" si="126"/>
        <v>0</v>
      </c>
      <c r="CA193" s="73">
        <f t="shared" si="127"/>
        <v>0</v>
      </c>
      <c r="CB193" s="74"/>
      <c r="CD193" s="13">
        <f t="shared" si="128"/>
        <v>0</v>
      </c>
      <c r="CE193" s="89">
        <f t="shared" si="129"/>
        <v>0</v>
      </c>
      <c r="CF193">
        <v>0</v>
      </c>
    </row>
    <row r="194" spans="2:84" ht="15.75" customHeight="1" thickBot="1">
      <c r="B194" s="26"/>
      <c r="C194" s="13" t="str">
        <f>IF(B194="","",VLOOKUP(BC194,Proveedor!$B$3:$C$2036,2,0))</f>
        <v/>
      </c>
      <c r="D194" s="95"/>
      <c r="E194" s="84"/>
      <c r="F194" s="59"/>
      <c r="G194" s="113" cm="1">
        <f t="array" ref="G194">INDEX(Programas!$F$3:$F$2000,MATCH(1,(Programas!$C$3:$C$2000=D194)*(Programas!$D$3:$D$2000=Auxiliares!$B175),0))</f>
        <v>0</v>
      </c>
      <c r="H194" s="114"/>
      <c r="I194" s="113" cm="1">
        <f t="array" ref="I194">INDEX(Programas!$E$3:$E$2000,MATCH(1,(Programas!$C$3:$C$2000=D194)*(Programas!$D$3:$D$2000=Auxiliares!$B175),0))</f>
        <v>0</v>
      </c>
      <c r="J194" s="114"/>
      <c r="K194" s="23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36"/>
      <c r="BA194" s="58">
        <f t="shared" si="109"/>
        <v>0</v>
      </c>
      <c r="BB194" s="42">
        <f t="shared" si="110"/>
        <v>0</v>
      </c>
      <c r="BC194" s="12">
        <f>IFERROR(VLOOKUP(Input!B194,Medio!$A$3:$D$1552,4,0),0)</f>
        <v>0</v>
      </c>
      <c r="BD194">
        <f t="shared" si="111"/>
        <v>0</v>
      </c>
      <c r="BE194">
        <f>IFERROR(VLOOKUP(L194,'Tipo de Descuento'!$B$3:$C$8,2,0),0)</f>
        <v>0</v>
      </c>
      <c r="BF194">
        <f t="shared" si="112"/>
        <v>0</v>
      </c>
      <c r="BG194">
        <f>IFERROR(VLOOKUP(N194,'Tipo de Descuento'!$B$3:$C$8,2,0),0)</f>
        <v>0</v>
      </c>
      <c r="BH194">
        <f t="shared" si="113"/>
        <v>0</v>
      </c>
      <c r="BI194">
        <f>IFERROR(VLOOKUP(P194,'Tipo de Descuento'!$B$3:$C$8,2,0),0)</f>
        <v>0</v>
      </c>
      <c r="BJ194">
        <f t="shared" si="114"/>
        <v>0</v>
      </c>
      <c r="BK194">
        <f>IFERROR(VLOOKUP(R194,'Tipo de Descuento'!$B$3:$C$8,2,0),0)</f>
        <v>0</v>
      </c>
      <c r="BL194">
        <f t="shared" si="115"/>
        <v>0</v>
      </c>
      <c r="BM194">
        <f>IFERROR(VLOOKUP(T194,'Tipo de Descuento'!$B$3:$C$8,2,0),0)</f>
        <v>0</v>
      </c>
      <c r="BN194">
        <f t="shared" si="116"/>
        <v>0</v>
      </c>
      <c r="BO194">
        <f t="shared" si="117"/>
        <v>0</v>
      </c>
      <c r="BP194">
        <f t="shared" si="118"/>
        <v>0</v>
      </c>
      <c r="BQ194">
        <f t="shared" si="119"/>
        <v>0</v>
      </c>
      <c r="BS194" s="75">
        <f t="shared" si="120"/>
        <v>0</v>
      </c>
      <c r="BT194" s="76">
        <f t="shared" si="121"/>
        <v>0</v>
      </c>
      <c r="BU194" s="76">
        <f t="shared" si="122"/>
        <v>0</v>
      </c>
      <c r="BV194" s="76">
        <f t="shared" si="123"/>
        <v>0</v>
      </c>
      <c r="BW194" s="76">
        <f t="shared" si="124"/>
        <v>0</v>
      </c>
      <c r="BX194" s="76">
        <f t="shared" si="125"/>
        <v>0</v>
      </c>
      <c r="BY194" s="77">
        <f t="shared" si="126"/>
        <v>0</v>
      </c>
      <c r="CA194" s="73">
        <f t="shared" si="127"/>
        <v>0</v>
      </c>
      <c r="CB194" s="74"/>
      <c r="CD194" s="13">
        <f t="shared" si="128"/>
        <v>0</v>
      </c>
      <c r="CE194" s="89">
        <f t="shared" si="129"/>
        <v>0</v>
      </c>
      <c r="CF194">
        <v>0</v>
      </c>
    </row>
    <row r="195" spans="2:84" ht="15.75" customHeight="1" thickBot="1">
      <c r="B195" s="26"/>
      <c r="C195" s="13" t="str">
        <f>IF(B195="","",VLOOKUP(BC195,Proveedor!$B$3:$C$2036,2,0))</f>
        <v/>
      </c>
      <c r="D195" s="95"/>
      <c r="E195" s="84"/>
      <c r="F195" s="59"/>
      <c r="G195" s="113" cm="1">
        <f t="array" ref="G195">INDEX(Programas!$F$3:$F$2000,MATCH(1,(Programas!$C$3:$C$2000=D195)*(Programas!$D$3:$D$2000=Auxiliares!$B176),0))</f>
        <v>0</v>
      </c>
      <c r="H195" s="114"/>
      <c r="I195" s="113" cm="1">
        <f t="array" ref="I195">INDEX(Programas!$E$3:$E$2000,MATCH(1,(Programas!$C$3:$C$2000=D195)*(Programas!$D$3:$D$2000=Auxiliares!$B176),0))</f>
        <v>0</v>
      </c>
      <c r="J195" s="114"/>
      <c r="K195" s="23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36"/>
      <c r="BA195" s="58">
        <f t="shared" si="109"/>
        <v>0</v>
      </c>
      <c r="BB195" s="42">
        <f t="shared" si="110"/>
        <v>0</v>
      </c>
      <c r="BC195" s="12">
        <f>IFERROR(VLOOKUP(Input!B195,Medio!$A$3:$D$1552,4,0),0)</f>
        <v>0</v>
      </c>
      <c r="BD195">
        <f t="shared" si="111"/>
        <v>0</v>
      </c>
      <c r="BE195">
        <f>IFERROR(VLOOKUP(L195,'Tipo de Descuento'!$B$3:$C$8,2,0),0)</f>
        <v>0</v>
      </c>
      <c r="BF195">
        <f t="shared" si="112"/>
        <v>0</v>
      </c>
      <c r="BG195">
        <f>IFERROR(VLOOKUP(N195,'Tipo de Descuento'!$B$3:$C$8,2,0),0)</f>
        <v>0</v>
      </c>
      <c r="BH195">
        <f t="shared" si="113"/>
        <v>0</v>
      </c>
      <c r="BI195">
        <f>IFERROR(VLOOKUP(P195,'Tipo de Descuento'!$B$3:$C$8,2,0),0)</f>
        <v>0</v>
      </c>
      <c r="BJ195">
        <f t="shared" si="114"/>
        <v>0</v>
      </c>
      <c r="BK195">
        <f>IFERROR(VLOOKUP(R195,'Tipo de Descuento'!$B$3:$C$8,2,0),0)</f>
        <v>0</v>
      </c>
      <c r="BL195">
        <f t="shared" si="115"/>
        <v>0</v>
      </c>
      <c r="BM195">
        <f>IFERROR(VLOOKUP(T195,'Tipo de Descuento'!$B$3:$C$8,2,0),0)</f>
        <v>0</v>
      </c>
      <c r="BN195">
        <f t="shared" si="116"/>
        <v>0</v>
      </c>
      <c r="BO195">
        <f t="shared" si="117"/>
        <v>0</v>
      </c>
      <c r="BP195">
        <f t="shared" si="118"/>
        <v>0</v>
      </c>
      <c r="BQ195">
        <f t="shared" si="119"/>
        <v>0</v>
      </c>
      <c r="BS195" s="75">
        <f t="shared" si="120"/>
        <v>0</v>
      </c>
      <c r="BT195" s="76">
        <f t="shared" si="121"/>
        <v>0</v>
      </c>
      <c r="BU195" s="76">
        <f t="shared" si="122"/>
        <v>0</v>
      </c>
      <c r="BV195" s="76">
        <f t="shared" si="123"/>
        <v>0</v>
      </c>
      <c r="BW195" s="76">
        <f t="shared" si="124"/>
        <v>0</v>
      </c>
      <c r="BX195" s="76">
        <f t="shared" si="125"/>
        <v>0</v>
      </c>
      <c r="BY195" s="77">
        <f t="shared" si="126"/>
        <v>0</v>
      </c>
      <c r="CA195" s="73">
        <f t="shared" si="127"/>
        <v>0</v>
      </c>
      <c r="CB195" s="74"/>
      <c r="CD195" s="13">
        <f t="shared" si="128"/>
        <v>0</v>
      </c>
      <c r="CE195" s="89">
        <f t="shared" si="129"/>
        <v>0</v>
      </c>
      <c r="CF195">
        <v>0</v>
      </c>
    </row>
    <row r="196" spans="2:84" ht="15.75" customHeight="1" thickBot="1">
      <c r="B196" s="26"/>
      <c r="C196" s="13" t="str">
        <f>IF(B196="","",VLOOKUP(BC196,Proveedor!$B$3:$C$2036,2,0))</f>
        <v/>
      </c>
      <c r="D196" s="95"/>
      <c r="E196" s="84"/>
      <c r="F196" s="59"/>
      <c r="G196" s="113" cm="1">
        <f t="array" ref="G196">INDEX(Programas!$F$3:$F$2000,MATCH(1,(Programas!$C$3:$C$2000=D196)*(Programas!$D$3:$D$2000=Auxiliares!$B177),0))</f>
        <v>0</v>
      </c>
      <c r="H196" s="114"/>
      <c r="I196" s="113" cm="1">
        <f t="array" ref="I196">INDEX(Programas!$E$3:$E$2000,MATCH(1,(Programas!$C$3:$C$2000=D196)*(Programas!$D$3:$D$2000=Auxiliares!$B177),0))</f>
        <v>0</v>
      </c>
      <c r="J196" s="114"/>
      <c r="K196" s="23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36"/>
      <c r="BA196" s="58">
        <f t="shared" si="109"/>
        <v>0</v>
      </c>
      <c r="BB196" s="42">
        <f t="shared" si="110"/>
        <v>0</v>
      </c>
      <c r="BC196" s="12">
        <f>IFERROR(VLOOKUP(Input!B196,Medio!$A$3:$D$1552,4,0),0)</f>
        <v>0</v>
      </c>
      <c r="BD196">
        <f t="shared" si="111"/>
        <v>0</v>
      </c>
      <c r="BE196">
        <f>IFERROR(VLOOKUP(L196,'Tipo de Descuento'!$B$3:$C$8,2,0),0)</f>
        <v>0</v>
      </c>
      <c r="BF196">
        <f t="shared" si="112"/>
        <v>0</v>
      </c>
      <c r="BG196">
        <f>IFERROR(VLOOKUP(N196,'Tipo de Descuento'!$B$3:$C$8,2,0),0)</f>
        <v>0</v>
      </c>
      <c r="BH196">
        <f t="shared" si="113"/>
        <v>0</v>
      </c>
      <c r="BI196">
        <f>IFERROR(VLOOKUP(P196,'Tipo de Descuento'!$B$3:$C$8,2,0),0)</f>
        <v>0</v>
      </c>
      <c r="BJ196">
        <f t="shared" si="114"/>
        <v>0</v>
      </c>
      <c r="BK196">
        <f>IFERROR(VLOOKUP(R196,'Tipo de Descuento'!$B$3:$C$8,2,0),0)</f>
        <v>0</v>
      </c>
      <c r="BL196">
        <f t="shared" si="115"/>
        <v>0</v>
      </c>
      <c r="BM196">
        <f>IFERROR(VLOOKUP(T196,'Tipo de Descuento'!$B$3:$C$8,2,0),0)</f>
        <v>0</v>
      </c>
      <c r="BN196">
        <f t="shared" si="116"/>
        <v>0</v>
      </c>
      <c r="BO196">
        <f t="shared" si="117"/>
        <v>0</v>
      </c>
      <c r="BP196">
        <f t="shared" si="118"/>
        <v>0</v>
      </c>
      <c r="BQ196">
        <f t="shared" si="119"/>
        <v>0</v>
      </c>
      <c r="BS196" s="75">
        <f t="shared" si="120"/>
        <v>0</v>
      </c>
      <c r="BT196" s="76">
        <f t="shared" si="121"/>
        <v>0</v>
      </c>
      <c r="BU196" s="76">
        <f t="shared" si="122"/>
        <v>0</v>
      </c>
      <c r="BV196" s="76">
        <f t="shared" si="123"/>
        <v>0</v>
      </c>
      <c r="BW196" s="76">
        <f t="shared" si="124"/>
        <v>0</v>
      </c>
      <c r="BX196" s="76">
        <f t="shared" si="125"/>
        <v>0</v>
      </c>
      <c r="BY196" s="77">
        <f t="shared" si="126"/>
        <v>0</v>
      </c>
      <c r="CA196" s="73">
        <f t="shared" si="127"/>
        <v>0</v>
      </c>
      <c r="CB196" s="74"/>
      <c r="CD196" s="13">
        <f t="shared" si="128"/>
        <v>0</v>
      </c>
      <c r="CE196" s="89">
        <f t="shared" si="129"/>
        <v>0</v>
      </c>
      <c r="CF196">
        <v>0</v>
      </c>
    </row>
    <row r="197" spans="2:84" ht="15.75" customHeight="1" thickBot="1">
      <c r="B197" s="26"/>
      <c r="C197" s="13" t="str">
        <f>IF(B197="","",VLOOKUP(BC197,Proveedor!$B$3:$C$2036,2,0))</f>
        <v/>
      </c>
      <c r="D197" s="95"/>
      <c r="E197" s="84"/>
      <c r="F197" s="59"/>
      <c r="G197" s="113" cm="1">
        <f t="array" ref="G197">INDEX(Programas!$F$3:$F$2000,MATCH(1,(Programas!$C$3:$C$2000=D197)*(Programas!$D$3:$D$2000=Auxiliares!$B178),0))</f>
        <v>0</v>
      </c>
      <c r="H197" s="114"/>
      <c r="I197" s="113" cm="1">
        <f t="array" ref="I197">INDEX(Programas!$E$3:$E$2000,MATCH(1,(Programas!$C$3:$C$2000=D197)*(Programas!$D$3:$D$2000=Auxiliares!$B178),0))</f>
        <v>0</v>
      </c>
      <c r="J197" s="114"/>
      <c r="K197" s="23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36"/>
      <c r="BA197" s="58">
        <f t="shared" si="109"/>
        <v>0</v>
      </c>
      <c r="BB197" s="42">
        <f t="shared" si="110"/>
        <v>0</v>
      </c>
      <c r="BC197" s="12">
        <f>IFERROR(VLOOKUP(Input!B197,Medio!$A$3:$D$1552,4,0),0)</f>
        <v>0</v>
      </c>
      <c r="BD197">
        <f t="shared" si="111"/>
        <v>0</v>
      </c>
      <c r="BE197">
        <f>IFERROR(VLOOKUP(L197,'Tipo de Descuento'!$B$3:$C$8,2,0),0)</f>
        <v>0</v>
      </c>
      <c r="BF197">
        <f t="shared" si="112"/>
        <v>0</v>
      </c>
      <c r="BG197">
        <f>IFERROR(VLOOKUP(N197,'Tipo de Descuento'!$B$3:$C$8,2,0),0)</f>
        <v>0</v>
      </c>
      <c r="BH197">
        <f t="shared" si="113"/>
        <v>0</v>
      </c>
      <c r="BI197">
        <f>IFERROR(VLOOKUP(P197,'Tipo de Descuento'!$B$3:$C$8,2,0),0)</f>
        <v>0</v>
      </c>
      <c r="BJ197">
        <f t="shared" si="114"/>
        <v>0</v>
      </c>
      <c r="BK197">
        <f>IFERROR(VLOOKUP(R197,'Tipo de Descuento'!$B$3:$C$8,2,0),0)</f>
        <v>0</v>
      </c>
      <c r="BL197">
        <f t="shared" si="115"/>
        <v>0</v>
      </c>
      <c r="BM197">
        <f>IFERROR(VLOOKUP(T197,'Tipo de Descuento'!$B$3:$C$8,2,0),0)</f>
        <v>0</v>
      </c>
      <c r="BN197">
        <f t="shared" si="116"/>
        <v>0</v>
      </c>
      <c r="BO197">
        <f t="shared" si="117"/>
        <v>0</v>
      </c>
      <c r="BP197">
        <f t="shared" si="118"/>
        <v>0</v>
      </c>
      <c r="BQ197">
        <f t="shared" si="119"/>
        <v>0</v>
      </c>
      <c r="BS197" s="75">
        <f t="shared" si="120"/>
        <v>0</v>
      </c>
      <c r="BT197" s="76">
        <f t="shared" si="121"/>
        <v>0</v>
      </c>
      <c r="BU197" s="76">
        <f t="shared" si="122"/>
        <v>0</v>
      </c>
      <c r="BV197" s="76">
        <f t="shared" si="123"/>
        <v>0</v>
      </c>
      <c r="BW197" s="76">
        <f t="shared" si="124"/>
        <v>0</v>
      </c>
      <c r="BX197" s="76">
        <f t="shared" si="125"/>
        <v>0</v>
      </c>
      <c r="BY197" s="77">
        <f t="shared" si="126"/>
        <v>0</v>
      </c>
      <c r="CA197" s="73">
        <f t="shared" si="127"/>
        <v>0</v>
      </c>
      <c r="CB197" s="74"/>
      <c r="CD197" s="13">
        <f t="shared" si="128"/>
        <v>0</v>
      </c>
      <c r="CE197" s="89">
        <f t="shared" si="129"/>
        <v>0</v>
      </c>
      <c r="CF197">
        <v>0</v>
      </c>
    </row>
    <row r="198" spans="2:84" ht="15.75" customHeight="1" thickBot="1">
      <c r="B198" s="26"/>
      <c r="C198" s="13" t="str">
        <f>IF(B198="","",VLOOKUP(BC198,Proveedor!$B$3:$C$2036,2,0))</f>
        <v/>
      </c>
      <c r="D198" s="95"/>
      <c r="E198" s="84"/>
      <c r="F198" s="59"/>
      <c r="G198" s="113" cm="1">
        <f t="array" ref="G198">INDEX(Programas!$F$3:$F$2000,MATCH(1,(Programas!$C$3:$C$2000=D198)*(Programas!$D$3:$D$2000=Auxiliares!$B179),0))</f>
        <v>0</v>
      </c>
      <c r="H198" s="114"/>
      <c r="I198" s="113" cm="1">
        <f t="array" ref="I198">INDEX(Programas!$E$3:$E$2000,MATCH(1,(Programas!$C$3:$C$2000=D198)*(Programas!$D$3:$D$2000=Auxiliares!$B179),0))</f>
        <v>0</v>
      </c>
      <c r="J198" s="114"/>
      <c r="K198" s="23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36"/>
      <c r="BA198" s="58">
        <f t="shared" si="109"/>
        <v>0</v>
      </c>
      <c r="BB198" s="42">
        <f t="shared" si="110"/>
        <v>0</v>
      </c>
      <c r="BC198" s="12">
        <f>IFERROR(VLOOKUP(Input!B198,Medio!$A$3:$D$1552,4,0),0)</f>
        <v>0</v>
      </c>
      <c r="BD198">
        <f t="shared" si="111"/>
        <v>0</v>
      </c>
      <c r="BE198">
        <f>IFERROR(VLOOKUP(L198,'Tipo de Descuento'!$B$3:$C$8,2,0),0)</f>
        <v>0</v>
      </c>
      <c r="BF198">
        <f t="shared" si="112"/>
        <v>0</v>
      </c>
      <c r="BG198">
        <f>IFERROR(VLOOKUP(N198,'Tipo de Descuento'!$B$3:$C$8,2,0),0)</f>
        <v>0</v>
      </c>
      <c r="BH198">
        <f t="shared" si="113"/>
        <v>0</v>
      </c>
      <c r="BI198">
        <f>IFERROR(VLOOKUP(P198,'Tipo de Descuento'!$B$3:$C$8,2,0),0)</f>
        <v>0</v>
      </c>
      <c r="BJ198">
        <f t="shared" si="114"/>
        <v>0</v>
      </c>
      <c r="BK198">
        <f>IFERROR(VLOOKUP(R198,'Tipo de Descuento'!$B$3:$C$8,2,0),0)</f>
        <v>0</v>
      </c>
      <c r="BL198">
        <f t="shared" si="115"/>
        <v>0</v>
      </c>
      <c r="BM198">
        <f>IFERROR(VLOOKUP(T198,'Tipo de Descuento'!$B$3:$C$8,2,0),0)</f>
        <v>0</v>
      </c>
      <c r="BN198">
        <f t="shared" si="116"/>
        <v>0</v>
      </c>
      <c r="BO198">
        <f t="shared" si="117"/>
        <v>0</v>
      </c>
      <c r="BP198">
        <f t="shared" si="118"/>
        <v>0</v>
      </c>
      <c r="BQ198">
        <f t="shared" si="119"/>
        <v>0</v>
      </c>
      <c r="BS198" s="75">
        <f t="shared" si="120"/>
        <v>0</v>
      </c>
      <c r="BT198" s="76">
        <f t="shared" si="121"/>
        <v>0</v>
      </c>
      <c r="BU198" s="76">
        <f t="shared" si="122"/>
        <v>0</v>
      </c>
      <c r="BV198" s="76">
        <f t="shared" si="123"/>
        <v>0</v>
      </c>
      <c r="BW198" s="76">
        <f t="shared" si="124"/>
        <v>0</v>
      </c>
      <c r="BX198" s="76">
        <f t="shared" si="125"/>
        <v>0</v>
      </c>
      <c r="BY198" s="77">
        <f t="shared" si="126"/>
        <v>0</v>
      </c>
      <c r="CA198" s="73">
        <f t="shared" si="127"/>
        <v>0</v>
      </c>
      <c r="CB198" s="74"/>
      <c r="CD198" s="13">
        <f t="shared" si="128"/>
        <v>0</v>
      </c>
      <c r="CE198" s="89">
        <f t="shared" si="129"/>
        <v>0</v>
      </c>
      <c r="CF198">
        <v>0</v>
      </c>
    </row>
    <row r="199" spans="2:84" ht="15.75" customHeight="1" thickBot="1">
      <c r="B199" s="26"/>
      <c r="C199" s="13" t="str">
        <f>IF(B199="","",VLOOKUP(BC199,Proveedor!$B$3:$C$2036,2,0))</f>
        <v/>
      </c>
      <c r="D199" s="95"/>
      <c r="E199" s="84"/>
      <c r="F199" s="59"/>
      <c r="G199" s="113" cm="1">
        <f t="array" ref="G199">INDEX(Programas!$F$3:$F$2000,MATCH(1,(Programas!$C$3:$C$2000=D199)*(Programas!$D$3:$D$2000=Auxiliares!$B180),0))</f>
        <v>0</v>
      </c>
      <c r="H199" s="114"/>
      <c r="I199" s="113" cm="1">
        <f t="array" ref="I199">INDEX(Programas!$E$3:$E$2000,MATCH(1,(Programas!$C$3:$C$2000=D199)*(Programas!$D$3:$D$2000=Auxiliares!$B180),0))</f>
        <v>0</v>
      </c>
      <c r="J199" s="114"/>
      <c r="K199" s="23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36"/>
      <c r="BA199" s="58">
        <f t="shared" si="109"/>
        <v>0</v>
      </c>
      <c r="BB199" s="42">
        <f t="shared" si="110"/>
        <v>0</v>
      </c>
      <c r="BC199" s="12">
        <f>IFERROR(VLOOKUP(Input!B199,Medio!$A$3:$D$1552,4,0),0)</f>
        <v>0</v>
      </c>
      <c r="BD199">
        <f t="shared" si="111"/>
        <v>0</v>
      </c>
      <c r="BE199">
        <f>IFERROR(VLOOKUP(L199,'Tipo de Descuento'!$B$3:$C$8,2,0),0)</f>
        <v>0</v>
      </c>
      <c r="BF199">
        <f t="shared" si="112"/>
        <v>0</v>
      </c>
      <c r="BG199">
        <f>IFERROR(VLOOKUP(N199,'Tipo de Descuento'!$B$3:$C$8,2,0),0)</f>
        <v>0</v>
      </c>
      <c r="BH199">
        <f t="shared" si="113"/>
        <v>0</v>
      </c>
      <c r="BI199">
        <f>IFERROR(VLOOKUP(P199,'Tipo de Descuento'!$B$3:$C$8,2,0),0)</f>
        <v>0</v>
      </c>
      <c r="BJ199">
        <f t="shared" si="114"/>
        <v>0</v>
      </c>
      <c r="BK199">
        <f>IFERROR(VLOOKUP(R199,'Tipo de Descuento'!$B$3:$C$8,2,0),0)</f>
        <v>0</v>
      </c>
      <c r="BL199">
        <f t="shared" si="115"/>
        <v>0</v>
      </c>
      <c r="BM199">
        <f>IFERROR(VLOOKUP(T199,'Tipo de Descuento'!$B$3:$C$8,2,0),0)</f>
        <v>0</v>
      </c>
      <c r="BN199">
        <f t="shared" si="116"/>
        <v>0</v>
      </c>
      <c r="BO199">
        <f t="shared" si="117"/>
        <v>0</v>
      </c>
      <c r="BP199">
        <f t="shared" si="118"/>
        <v>0</v>
      </c>
      <c r="BQ199">
        <f t="shared" si="119"/>
        <v>0</v>
      </c>
      <c r="BS199" s="75">
        <f t="shared" si="120"/>
        <v>0</v>
      </c>
      <c r="BT199" s="76">
        <f t="shared" si="121"/>
        <v>0</v>
      </c>
      <c r="BU199" s="76">
        <f t="shared" si="122"/>
        <v>0</v>
      </c>
      <c r="BV199" s="76">
        <f t="shared" si="123"/>
        <v>0</v>
      </c>
      <c r="BW199" s="76">
        <f t="shared" si="124"/>
        <v>0</v>
      </c>
      <c r="BX199" s="76">
        <f t="shared" si="125"/>
        <v>0</v>
      </c>
      <c r="BY199" s="77">
        <f t="shared" si="126"/>
        <v>0</v>
      </c>
      <c r="CA199" s="73">
        <f t="shared" si="127"/>
        <v>0</v>
      </c>
      <c r="CB199" s="74"/>
      <c r="CD199" s="13">
        <f t="shared" si="128"/>
        <v>0</v>
      </c>
      <c r="CE199" s="89">
        <f t="shared" si="129"/>
        <v>0</v>
      </c>
      <c r="CF199">
        <v>0</v>
      </c>
    </row>
    <row r="200" spans="2:84" ht="15.75" customHeight="1" thickBot="1">
      <c r="B200" s="26"/>
      <c r="C200" s="13" t="str">
        <f>IF(B200="","",VLOOKUP(BC200,Proveedor!$B$3:$C$2036,2,0))</f>
        <v/>
      </c>
      <c r="D200" s="95"/>
      <c r="E200" s="84"/>
      <c r="F200" s="59"/>
      <c r="G200" s="113" cm="1">
        <f t="array" ref="G200">INDEX(Programas!$F$3:$F$2000,MATCH(1,(Programas!$C$3:$C$2000=D200)*(Programas!$D$3:$D$2000=Auxiliares!$B181),0))</f>
        <v>0</v>
      </c>
      <c r="H200" s="114"/>
      <c r="I200" s="113" cm="1">
        <f t="array" ref="I200">INDEX(Programas!$E$3:$E$2000,MATCH(1,(Programas!$C$3:$C$2000=D200)*(Programas!$D$3:$D$2000=Auxiliares!$B181),0))</f>
        <v>0</v>
      </c>
      <c r="J200" s="114"/>
      <c r="K200" s="23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36"/>
      <c r="BA200" s="58">
        <f t="shared" si="109"/>
        <v>0</v>
      </c>
      <c r="BB200" s="42">
        <f t="shared" si="110"/>
        <v>0</v>
      </c>
      <c r="BC200" s="12">
        <f>IFERROR(VLOOKUP(Input!B200,Medio!$A$3:$D$1552,4,0),0)</f>
        <v>0</v>
      </c>
      <c r="BD200">
        <f t="shared" si="111"/>
        <v>0</v>
      </c>
      <c r="BE200">
        <f>IFERROR(VLOOKUP(L200,'Tipo de Descuento'!$B$3:$C$8,2,0),0)</f>
        <v>0</v>
      </c>
      <c r="BF200">
        <f t="shared" si="112"/>
        <v>0</v>
      </c>
      <c r="BG200">
        <f>IFERROR(VLOOKUP(N200,'Tipo de Descuento'!$B$3:$C$8,2,0),0)</f>
        <v>0</v>
      </c>
      <c r="BH200">
        <f t="shared" si="113"/>
        <v>0</v>
      </c>
      <c r="BI200">
        <f>IFERROR(VLOOKUP(P200,'Tipo de Descuento'!$B$3:$C$8,2,0),0)</f>
        <v>0</v>
      </c>
      <c r="BJ200">
        <f t="shared" si="114"/>
        <v>0</v>
      </c>
      <c r="BK200">
        <f>IFERROR(VLOOKUP(R200,'Tipo de Descuento'!$B$3:$C$8,2,0),0)</f>
        <v>0</v>
      </c>
      <c r="BL200">
        <f t="shared" si="115"/>
        <v>0</v>
      </c>
      <c r="BM200">
        <f>IFERROR(VLOOKUP(T200,'Tipo de Descuento'!$B$3:$C$8,2,0),0)</f>
        <v>0</v>
      </c>
      <c r="BN200">
        <f t="shared" si="116"/>
        <v>0</v>
      </c>
      <c r="BO200">
        <f t="shared" si="117"/>
        <v>0</v>
      </c>
      <c r="BP200">
        <f t="shared" si="118"/>
        <v>0</v>
      </c>
      <c r="BQ200">
        <f t="shared" si="119"/>
        <v>0</v>
      </c>
      <c r="BS200" s="75">
        <f t="shared" si="120"/>
        <v>0</v>
      </c>
      <c r="BT200" s="76">
        <f t="shared" si="121"/>
        <v>0</v>
      </c>
      <c r="BU200" s="76">
        <f t="shared" si="122"/>
        <v>0</v>
      </c>
      <c r="BV200" s="76">
        <f t="shared" si="123"/>
        <v>0</v>
      </c>
      <c r="BW200" s="76">
        <f t="shared" si="124"/>
        <v>0</v>
      </c>
      <c r="BX200" s="76">
        <f t="shared" si="125"/>
        <v>0</v>
      </c>
      <c r="BY200" s="77">
        <f t="shared" si="126"/>
        <v>0</v>
      </c>
      <c r="CA200" s="73">
        <f t="shared" si="127"/>
        <v>0</v>
      </c>
      <c r="CB200" s="74"/>
      <c r="CD200" s="13">
        <f t="shared" si="128"/>
        <v>0</v>
      </c>
      <c r="CE200" s="89">
        <f t="shared" si="129"/>
        <v>0</v>
      </c>
      <c r="CF200">
        <v>0</v>
      </c>
    </row>
    <row r="201" spans="2:84" ht="15.75" customHeight="1" thickBot="1">
      <c r="B201" s="26"/>
      <c r="C201" s="13" t="str">
        <f>IF(B201="","",VLOOKUP(BC201,Proveedor!$B$3:$C$2036,2,0))</f>
        <v/>
      </c>
      <c r="D201" s="95"/>
      <c r="E201" s="84"/>
      <c r="F201" s="59"/>
      <c r="G201" s="113" cm="1">
        <f t="array" ref="G201">INDEX(Programas!$F$3:$F$2000,MATCH(1,(Programas!$C$3:$C$2000=D201)*(Programas!$D$3:$D$2000=Auxiliares!$B182),0))</f>
        <v>0</v>
      </c>
      <c r="H201" s="114"/>
      <c r="I201" s="113" cm="1">
        <f t="array" ref="I201">INDEX(Programas!$E$3:$E$2000,MATCH(1,(Programas!$C$3:$C$2000=D201)*(Programas!$D$3:$D$2000=Auxiliares!$B182),0))</f>
        <v>0</v>
      </c>
      <c r="J201" s="114"/>
      <c r="K201" s="23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36"/>
      <c r="BA201" s="58">
        <f t="shared" si="109"/>
        <v>0</v>
      </c>
      <c r="BB201" s="42">
        <f t="shared" si="110"/>
        <v>0</v>
      </c>
      <c r="BC201" s="12">
        <f>IFERROR(VLOOKUP(Input!B201,Medio!$A$3:$D$1552,4,0),0)</f>
        <v>0</v>
      </c>
      <c r="BD201">
        <f t="shared" si="111"/>
        <v>0</v>
      </c>
      <c r="BE201">
        <f>IFERROR(VLOOKUP(L201,'Tipo de Descuento'!$B$3:$C$8,2,0),0)</f>
        <v>0</v>
      </c>
      <c r="BF201">
        <f t="shared" si="112"/>
        <v>0</v>
      </c>
      <c r="BG201">
        <f>IFERROR(VLOOKUP(N201,'Tipo de Descuento'!$B$3:$C$8,2,0),0)</f>
        <v>0</v>
      </c>
      <c r="BH201">
        <f t="shared" si="113"/>
        <v>0</v>
      </c>
      <c r="BI201">
        <f>IFERROR(VLOOKUP(P201,'Tipo de Descuento'!$B$3:$C$8,2,0),0)</f>
        <v>0</v>
      </c>
      <c r="BJ201">
        <f t="shared" si="114"/>
        <v>0</v>
      </c>
      <c r="BK201">
        <f>IFERROR(VLOOKUP(R201,'Tipo de Descuento'!$B$3:$C$8,2,0),0)</f>
        <v>0</v>
      </c>
      <c r="BL201">
        <f t="shared" si="115"/>
        <v>0</v>
      </c>
      <c r="BM201">
        <f>IFERROR(VLOOKUP(T201,'Tipo de Descuento'!$B$3:$C$8,2,0),0)</f>
        <v>0</v>
      </c>
      <c r="BN201">
        <f t="shared" si="116"/>
        <v>0</v>
      </c>
      <c r="BO201">
        <f t="shared" si="117"/>
        <v>0</v>
      </c>
      <c r="BP201">
        <f t="shared" si="118"/>
        <v>0</v>
      </c>
      <c r="BQ201">
        <f t="shared" si="119"/>
        <v>0</v>
      </c>
      <c r="BS201" s="75">
        <f t="shared" si="120"/>
        <v>0</v>
      </c>
      <c r="BT201" s="76">
        <f t="shared" si="121"/>
        <v>0</v>
      </c>
      <c r="BU201" s="76">
        <f t="shared" si="122"/>
        <v>0</v>
      </c>
      <c r="BV201" s="76">
        <f t="shared" si="123"/>
        <v>0</v>
      </c>
      <c r="BW201" s="76">
        <f t="shared" si="124"/>
        <v>0</v>
      </c>
      <c r="BX201" s="76">
        <f t="shared" si="125"/>
        <v>0</v>
      </c>
      <c r="BY201" s="77">
        <f t="shared" si="126"/>
        <v>0</v>
      </c>
      <c r="CA201" s="73">
        <f t="shared" si="127"/>
        <v>0</v>
      </c>
      <c r="CB201" s="74"/>
      <c r="CD201" s="13">
        <f t="shared" si="128"/>
        <v>0</v>
      </c>
      <c r="CE201" s="89">
        <f t="shared" si="129"/>
        <v>0</v>
      </c>
      <c r="CF201">
        <v>0</v>
      </c>
    </row>
    <row r="202" spans="2:84" ht="15.75" customHeight="1" thickBot="1">
      <c r="B202" s="26"/>
      <c r="C202" s="13" t="str">
        <f>IF(B202="","",VLOOKUP(BC202,Proveedor!$B$3:$C$2036,2,0))</f>
        <v/>
      </c>
      <c r="D202" s="95"/>
      <c r="E202" s="84"/>
      <c r="F202" s="59"/>
      <c r="G202" s="113" cm="1">
        <f t="array" ref="G202">INDEX(Programas!$F$3:$F$2000,MATCH(1,(Programas!$C$3:$C$2000=D202)*(Programas!$D$3:$D$2000=Auxiliares!$B183),0))</f>
        <v>0</v>
      </c>
      <c r="H202" s="114"/>
      <c r="I202" s="113" cm="1">
        <f t="array" ref="I202">INDEX(Programas!$E$3:$E$2000,MATCH(1,(Programas!$C$3:$C$2000=D202)*(Programas!$D$3:$D$2000=Auxiliares!$B183),0))</f>
        <v>0</v>
      </c>
      <c r="J202" s="114"/>
      <c r="K202" s="23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36"/>
      <c r="BA202" s="58">
        <f t="shared" si="109"/>
        <v>0</v>
      </c>
      <c r="BB202" s="42">
        <f t="shared" si="110"/>
        <v>0</v>
      </c>
      <c r="BC202" s="12">
        <f>IFERROR(VLOOKUP(Input!B202,Medio!$A$3:$D$1552,4,0),0)</f>
        <v>0</v>
      </c>
      <c r="BD202">
        <f t="shared" si="111"/>
        <v>0</v>
      </c>
      <c r="BE202">
        <f>IFERROR(VLOOKUP(L202,'Tipo de Descuento'!$B$3:$C$8,2,0),0)</f>
        <v>0</v>
      </c>
      <c r="BF202">
        <f t="shared" si="112"/>
        <v>0</v>
      </c>
      <c r="BG202">
        <f>IFERROR(VLOOKUP(N202,'Tipo de Descuento'!$B$3:$C$8,2,0),0)</f>
        <v>0</v>
      </c>
      <c r="BH202">
        <f t="shared" si="113"/>
        <v>0</v>
      </c>
      <c r="BI202">
        <f>IFERROR(VLOOKUP(P202,'Tipo de Descuento'!$B$3:$C$8,2,0),0)</f>
        <v>0</v>
      </c>
      <c r="BJ202">
        <f t="shared" si="114"/>
        <v>0</v>
      </c>
      <c r="BK202">
        <f>IFERROR(VLOOKUP(R202,'Tipo de Descuento'!$B$3:$C$8,2,0),0)</f>
        <v>0</v>
      </c>
      <c r="BL202">
        <f t="shared" si="115"/>
        <v>0</v>
      </c>
      <c r="BM202">
        <f>IFERROR(VLOOKUP(T202,'Tipo de Descuento'!$B$3:$C$8,2,0),0)</f>
        <v>0</v>
      </c>
      <c r="BN202">
        <f t="shared" si="116"/>
        <v>0</v>
      </c>
      <c r="BO202">
        <f t="shared" si="117"/>
        <v>0</v>
      </c>
      <c r="BP202">
        <f t="shared" si="118"/>
        <v>0</v>
      </c>
      <c r="BQ202">
        <f t="shared" si="119"/>
        <v>0</v>
      </c>
      <c r="BS202" s="75">
        <f t="shared" si="120"/>
        <v>0</v>
      </c>
      <c r="BT202" s="76">
        <f t="shared" si="121"/>
        <v>0</v>
      </c>
      <c r="BU202" s="76">
        <f t="shared" si="122"/>
        <v>0</v>
      </c>
      <c r="BV202" s="76">
        <f t="shared" si="123"/>
        <v>0</v>
      </c>
      <c r="BW202" s="76">
        <f t="shared" si="124"/>
        <v>0</v>
      </c>
      <c r="BX202" s="76">
        <f t="shared" si="125"/>
        <v>0</v>
      </c>
      <c r="BY202" s="77">
        <f t="shared" si="126"/>
        <v>0</v>
      </c>
      <c r="CA202" s="73">
        <f t="shared" si="127"/>
        <v>0</v>
      </c>
      <c r="CB202" s="74"/>
      <c r="CD202" s="13">
        <f t="shared" si="128"/>
        <v>0</v>
      </c>
      <c r="CE202" s="89">
        <f t="shared" si="129"/>
        <v>0</v>
      </c>
      <c r="CF202">
        <v>0</v>
      </c>
    </row>
    <row r="203" spans="2:84" ht="15.75" customHeight="1" thickBot="1">
      <c r="B203" s="26"/>
      <c r="C203" s="13" t="str">
        <f>IF(B203="","",VLOOKUP(BC203,Proveedor!$B$3:$C$2036,2,0))</f>
        <v/>
      </c>
      <c r="D203" s="95"/>
      <c r="E203" s="84"/>
      <c r="F203" s="59"/>
      <c r="G203" s="113" cm="1">
        <f t="array" ref="G203">INDEX(Programas!$F$3:$F$2000,MATCH(1,(Programas!$C$3:$C$2000=D203)*(Programas!$D$3:$D$2000=Auxiliares!$B184),0))</f>
        <v>0</v>
      </c>
      <c r="H203" s="114"/>
      <c r="I203" s="113" cm="1">
        <f t="array" ref="I203">INDEX(Programas!$E$3:$E$2000,MATCH(1,(Programas!$C$3:$C$2000=D203)*(Programas!$D$3:$D$2000=Auxiliares!$B184),0))</f>
        <v>0</v>
      </c>
      <c r="J203" s="114"/>
      <c r="K203" s="23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36"/>
      <c r="BA203" s="58">
        <f t="shared" si="109"/>
        <v>0</v>
      </c>
      <c r="BB203" s="42">
        <f t="shared" si="110"/>
        <v>0</v>
      </c>
      <c r="BC203" s="12">
        <f>IFERROR(VLOOKUP(Input!B203,Medio!$A$3:$D$1552,4,0),0)</f>
        <v>0</v>
      </c>
      <c r="BD203">
        <f t="shared" si="111"/>
        <v>0</v>
      </c>
      <c r="BE203">
        <f>IFERROR(VLOOKUP(L203,'Tipo de Descuento'!$B$3:$C$8,2,0),0)</f>
        <v>0</v>
      </c>
      <c r="BF203">
        <f t="shared" si="112"/>
        <v>0</v>
      </c>
      <c r="BG203">
        <f>IFERROR(VLOOKUP(N203,'Tipo de Descuento'!$B$3:$C$8,2,0),0)</f>
        <v>0</v>
      </c>
      <c r="BH203">
        <f t="shared" si="113"/>
        <v>0</v>
      </c>
      <c r="BI203">
        <f>IFERROR(VLOOKUP(P203,'Tipo de Descuento'!$B$3:$C$8,2,0),0)</f>
        <v>0</v>
      </c>
      <c r="BJ203">
        <f t="shared" si="114"/>
        <v>0</v>
      </c>
      <c r="BK203">
        <f>IFERROR(VLOOKUP(R203,'Tipo de Descuento'!$B$3:$C$8,2,0),0)</f>
        <v>0</v>
      </c>
      <c r="BL203">
        <f t="shared" si="115"/>
        <v>0</v>
      </c>
      <c r="BM203">
        <f>IFERROR(VLOOKUP(T203,'Tipo de Descuento'!$B$3:$C$8,2,0),0)</f>
        <v>0</v>
      </c>
      <c r="BN203">
        <f t="shared" si="116"/>
        <v>0</v>
      </c>
      <c r="BO203">
        <f t="shared" si="117"/>
        <v>0</v>
      </c>
      <c r="BP203">
        <f t="shared" si="118"/>
        <v>0</v>
      </c>
      <c r="BQ203">
        <f t="shared" si="119"/>
        <v>0</v>
      </c>
      <c r="BS203" s="75">
        <f t="shared" si="120"/>
        <v>0</v>
      </c>
      <c r="BT203" s="76">
        <f t="shared" si="121"/>
        <v>0</v>
      </c>
      <c r="BU203" s="76">
        <f t="shared" si="122"/>
        <v>0</v>
      </c>
      <c r="BV203" s="76">
        <f t="shared" si="123"/>
        <v>0</v>
      </c>
      <c r="BW203" s="76">
        <f t="shared" si="124"/>
        <v>0</v>
      </c>
      <c r="BX203" s="76">
        <f t="shared" si="125"/>
        <v>0</v>
      </c>
      <c r="BY203" s="77">
        <f t="shared" si="126"/>
        <v>0</v>
      </c>
      <c r="CA203" s="73">
        <f t="shared" si="127"/>
        <v>0</v>
      </c>
      <c r="CB203" s="74"/>
      <c r="CD203" s="13">
        <f t="shared" si="128"/>
        <v>0</v>
      </c>
      <c r="CE203" s="89">
        <f t="shared" si="129"/>
        <v>0</v>
      </c>
      <c r="CF203">
        <v>0</v>
      </c>
    </row>
    <row r="204" spans="2:84" ht="15.75" customHeight="1" thickBot="1">
      <c r="B204" s="26"/>
      <c r="C204" s="13" t="str">
        <f>IF(B204="","",VLOOKUP(BC204,Proveedor!$B$3:$C$2036,2,0))</f>
        <v/>
      </c>
      <c r="D204" s="95"/>
      <c r="E204" s="84"/>
      <c r="F204" s="59"/>
      <c r="G204" s="113" cm="1">
        <f t="array" ref="G204">INDEX(Programas!$F$3:$F$2000,MATCH(1,(Programas!$C$3:$C$2000=D204)*(Programas!$D$3:$D$2000=Auxiliares!$B185),0))</f>
        <v>0</v>
      </c>
      <c r="H204" s="114"/>
      <c r="I204" s="113" cm="1">
        <f t="array" ref="I204">INDEX(Programas!$E$3:$E$2000,MATCH(1,(Programas!$C$3:$C$2000=D204)*(Programas!$D$3:$D$2000=Auxiliares!$B185),0))</f>
        <v>0</v>
      </c>
      <c r="J204" s="114"/>
      <c r="K204" s="23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36"/>
      <c r="BA204" s="58">
        <f t="shared" si="109"/>
        <v>0</v>
      </c>
      <c r="BB204" s="42">
        <f t="shared" si="110"/>
        <v>0</v>
      </c>
      <c r="BC204" s="12">
        <f>IFERROR(VLOOKUP(Input!B204,Medio!$A$3:$D$1552,4,0),0)</f>
        <v>0</v>
      </c>
      <c r="BD204">
        <f t="shared" si="111"/>
        <v>0</v>
      </c>
      <c r="BE204">
        <f>IFERROR(VLOOKUP(L204,'Tipo de Descuento'!$B$3:$C$8,2,0),0)</f>
        <v>0</v>
      </c>
      <c r="BF204">
        <f t="shared" si="112"/>
        <v>0</v>
      </c>
      <c r="BG204">
        <f>IFERROR(VLOOKUP(N204,'Tipo de Descuento'!$B$3:$C$8,2,0),0)</f>
        <v>0</v>
      </c>
      <c r="BH204">
        <f t="shared" si="113"/>
        <v>0</v>
      </c>
      <c r="BI204">
        <f>IFERROR(VLOOKUP(P204,'Tipo de Descuento'!$B$3:$C$8,2,0),0)</f>
        <v>0</v>
      </c>
      <c r="BJ204">
        <f t="shared" si="114"/>
        <v>0</v>
      </c>
      <c r="BK204">
        <f>IFERROR(VLOOKUP(R204,'Tipo de Descuento'!$B$3:$C$8,2,0),0)</f>
        <v>0</v>
      </c>
      <c r="BL204">
        <f t="shared" si="115"/>
        <v>0</v>
      </c>
      <c r="BM204">
        <f>IFERROR(VLOOKUP(T204,'Tipo de Descuento'!$B$3:$C$8,2,0),0)</f>
        <v>0</v>
      </c>
      <c r="BN204">
        <f t="shared" si="116"/>
        <v>0</v>
      </c>
      <c r="BO204">
        <f t="shared" si="117"/>
        <v>0</v>
      </c>
      <c r="BP204">
        <f t="shared" si="118"/>
        <v>0</v>
      </c>
      <c r="BQ204">
        <f t="shared" si="119"/>
        <v>0</v>
      </c>
      <c r="BS204" s="75">
        <f t="shared" si="120"/>
        <v>0</v>
      </c>
      <c r="BT204" s="76">
        <f t="shared" si="121"/>
        <v>0</v>
      </c>
      <c r="BU204" s="76">
        <f t="shared" si="122"/>
        <v>0</v>
      </c>
      <c r="BV204" s="76">
        <f t="shared" si="123"/>
        <v>0</v>
      </c>
      <c r="BW204" s="76">
        <f t="shared" si="124"/>
        <v>0</v>
      </c>
      <c r="BX204" s="76">
        <f t="shared" si="125"/>
        <v>0</v>
      </c>
      <c r="BY204" s="77">
        <f t="shared" si="126"/>
        <v>0</v>
      </c>
      <c r="CA204" s="73">
        <f t="shared" si="127"/>
        <v>0</v>
      </c>
      <c r="CB204" s="74"/>
      <c r="CD204" s="13">
        <f t="shared" si="128"/>
        <v>0</v>
      </c>
      <c r="CE204" s="89">
        <f t="shared" si="129"/>
        <v>0</v>
      </c>
      <c r="CF204">
        <v>0</v>
      </c>
    </row>
    <row r="205" spans="2:84" ht="15.75" customHeight="1" thickBot="1">
      <c r="B205" s="26"/>
      <c r="C205" s="13" t="str">
        <f>IF(B205="","",VLOOKUP(BC205,Proveedor!$B$3:$C$2036,2,0))</f>
        <v/>
      </c>
      <c r="D205" s="95"/>
      <c r="E205" s="84"/>
      <c r="F205" s="59"/>
      <c r="G205" s="113" cm="1">
        <f t="array" ref="G205">INDEX(Programas!$F$3:$F$2000,MATCH(1,(Programas!$C$3:$C$2000=D205)*(Programas!$D$3:$D$2000=Auxiliares!$B186),0))</f>
        <v>0</v>
      </c>
      <c r="H205" s="114"/>
      <c r="I205" s="113" cm="1">
        <f t="array" ref="I205">INDEX(Programas!$E$3:$E$2000,MATCH(1,(Programas!$C$3:$C$2000=D205)*(Programas!$D$3:$D$2000=Auxiliares!$B186),0))</f>
        <v>0</v>
      </c>
      <c r="J205" s="114"/>
      <c r="K205" s="23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36"/>
      <c r="BA205" s="58">
        <f t="shared" si="109"/>
        <v>0</v>
      </c>
      <c r="BB205" s="42">
        <f t="shared" si="110"/>
        <v>0</v>
      </c>
      <c r="BC205" s="12">
        <f>IFERROR(VLOOKUP(Input!B205,Medio!$A$3:$D$1552,4,0),0)</f>
        <v>0</v>
      </c>
      <c r="BD205">
        <f t="shared" si="111"/>
        <v>0</v>
      </c>
      <c r="BE205">
        <f>IFERROR(VLOOKUP(L205,'Tipo de Descuento'!$B$3:$C$8,2,0),0)</f>
        <v>0</v>
      </c>
      <c r="BF205">
        <f t="shared" si="112"/>
        <v>0</v>
      </c>
      <c r="BG205">
        <f>IFERROR(VLOOKUP(N205,'Tipo de Descuento'!$B$3:$C$8,2,0),0)</f>
        <v>0</v>
      </c>
      <c r="BH205">
        <f t="shared" si="113"/>
        <v>0</v>
      </c>
      <c r="BI205">
        <f>IFERROR(VLOOKUP(P205,'Tipo de Descuento'!$B$3:$C$8,2,0),0)</f>
        <v>0</v>
      </c>
      <c r="BJ205">
        <f t="shared" si="114"/>
        <v>0</v>
      </c>
      <c r="BK205">
        <f>IFERROR(VLOOKUP(R205,'Tipo de Descuento'!$B$3:$C$8,2,0),0)</f>
        <v>0</v>
      </c>
      <c r="BL205">
        <f t="shared" si="115"/>
        <v>0</v>
      </c>
      <c r="BM205">
        <f>IFERROR(VLOOKUP(T205,'Tipo de Descuento'!$B$3:$C$8,2,0),0)</f>
        <v>0</v>
      </c>
      <c r="BN205">
        <f t="shared" si="116"/>
        <v>0</v>
      </c>
      <c r="BO205">
        <f t="shared" si="117"/>
        <v>0</v>
      </c>
      <c r="BP205">
        <f t="shared" si="118"/>
        <v>0</v>
      </c>
      <c r="BQ205">
        <f t="shared" si="119"/>
        <v>0</v>
      </c>
      <c r="BS205" s="75">
        <f t="shared" si="120"/>
        <v>0</v>
      </c>
      <c r="BT205" s="76">
        <f t="shared" si="121"/>
        <v>0</v>
      </c>
      <c r="BU205" s="76">
        <f t="shared" si="122"/>
        <v>0</v>
      </c>
      <c r="BV205" s="76">
        <f t="shared" si="123"/>
        <v>0</v>
      </c>
      <c r="BW205" s="76">
        <f t="shared" si="124"/>
        <v>0</v>
      </c>
      <c r="BX205" s="76">
        <f t="shared" si="125"/>
        <v>0</v>
      </c>
      <c r="BY205" s="77">
        <f t="shared" si="126"/>
        <v>0</v>
      </c>
      <c r="CA205" s="73">
        <f t="shared" si="127"/>
        <v>0</v>
      </c>
      <c r="CB205" s="74"/>
      <c r="CD205" s="13">
        <f t="shared" si="128"/>
        <v>0</v>
      </c>
      <c r="CE205" s="89">
        <f t="shared" si="129"/>
        <v>0</v>
      </c>
      <c r="CF205">
        <v>0</v>
      </c>
    </row>
    <row r="206" spans="2:84" ht="15.75" customHeight="1" thickBot="1">
      <c r="B206" s="26"/>
      <c r="C206" s="13" t="str">
        <f>IF(B206="","",VLOOKUP(BC206,Proveedor!$B$3:$C$2036,2,0))</f>
        <v/>
      </c>
      <c r="D206" s="95"/>
      <c r="E206" s="84"/>
      <c r="F206" s="59"/>
      <c r="G206" s="113" cm="1">
        <f t="array" ref="G206">INDEX(Programas!$F$3:$F$2000,MATCH(1,(Programas!$C$3:$C$2000=D206)*(Programas!$D$3:$D$2000=Auxiliares!$B187),0))</f>
        <v>0</v>
      </c>
      <c r="H206" s="114"/>
      <c r="I206" s="113" cm="1">
        <f t="array" ref="I206">INDEX(Programas!$E$3:$E$2000,MATCH(1,(Programas!$C$3:$C$2000=D206)*(Programas!$D$3:$D$2000=Auxiliares!$B187),0))</f>
        <v>0</v>
      </c>
      <c r="J206" s="114"/>
      <c r="K206" s="23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36"/>
      <c r="BA206" s="58">
        <f t="shared" si="109"/>
        <v>0</v>
      </c>
      <c r="BB206" s="42">
        <f t="shared" si="110"/>
        <v>0</v>
      </c>
      <c r="BC206" s="12">
        <f>IFERROR(VLOOKUP(Input!B206,Medio!$A$3:$D$1552,4,0),0)</f>
        <v>0</v>
      </c>
      <c r="BD206">
        <f t="shared" si="111"/>
        <v>0</v>
      </c>
      <c r="BE206">
        <f>IFERROR(VLOOKUP(L206,'Tipo de Descuento'!$B$3:$C$8,2,0),0)</f>
        <v>0</v>
      </c>
      <c r="BF206">
        <f t="shared" si="112"/>
        <v>0</v>
      </c>
      <c r="BG206">
        <f>IFERROR(VLOOKUP(N206,'Tipo de Descuento'!$B$3:$C$8,2,0),0)</f>
        <v>0</v>
      </c>
      <c r="BH206">
        <f t="shared" si="113"/>
        <v>0</v>
      </c>
      <c r="BI206">
        <f>IFERROR(VLOOKUP(P206,'Tipo de Descuento'!$B$3:$C$8,2,0),0)</f>
        <v>0</v>
      </c>
      <c r="BJ206">
        <f t="shared" si="114"/>
        <v>0</v>
      </c>
      <c r="BK206">
        <f>IFERROR(VLOOKUP(R206,'Tipo de Descuento'!$B$3:$C$8,2,0),0)</f>
        <v>0</v>
      </c>
      <c r="BL206">
        <f t="shared" si="115"/>
        <v>0</v>
      </c>
      <c r="BM206">
        <f>IFERROR(VLOOKUP(T206,'Tipo de Descuento'!$B$3:$C$8,2,0),0)</f>
        <v>0</v>
      </c>
      <c r="BN206">
        <f t="shared" si="116"/>
        <v>0</v>
      </c>
      <c r="BO206">
        <f t="shared" si="117"/>
        <v>0</v>
      </c>
      <c r="BP206">
        <f t="shared" si="118"/>
        <v>0</v>
      </c>
      <c r="BQ206">
        <f t="shared" si="119"/>
        <v>0</v>
      </c>
      <c r="BS206" s="75">
        <f t="shared" si="120"/>
        <v>0</v>
      </c>
      <c r="BT206" s="76">
        <f t="shared" si="121"/>
        <v>0</v>
      </c>
      <c r="BU206" s="76">
        <f t="shared" si="122"/>
        <v>0</v>
      </c>
      <c r="BV206" s="76">
        <f t="shared" si="123"/>
        <v>0</v>
      </c>
      <c r="BW206" s="76">
        <f t="shared" si="124"/>
        <v>0</v>
      </c>
      <c r="BX206" s="76">
        <f t="shared" si="125"/>
        <v>0</v>
      </c>
      <c r="BY206" s="77">
        <f t="shared" si="126"/>
        <v>0</v>
      </c>
      <c r="CA206" s="73">
        <f t="shared" si="127"/>
        <v>0</v>
      </c>
      <c r="CB206" s="74"/>
      <c r="CD206" s="13">
        <f t="shared" si="128"/>
        <v>0</v>
      </c>
      <c r="CE206" s="89">
        <f t="shared" si="129"/>
        <v>0</v>
      </c>
      <c r="CF206">
        <v>0</v>
      </c>
    </row>
    <row r="207" spans="2:84" ht="15.75" customHeight="1" thickBot="1">
      <c r="B207" s="26"/>
      <c r="C207" s="13" t="str">
        <f>IF(B207="","",VLOOKUP(BC207,Proveedor!$B$3:$C$2036,2,0))</f>
        <v/>
      </c>
      <c r="D207" s="95"/>
      <c r="E207" s="84"/>
      <c r="F207" s="59"/>
      <c r="G207" s="113" cm="1">
        <f t="array" ref="G207">INDEX(Programas!$F$3:$F$2000,MATCH(1,(Programas!$C$3:$C$2000=D207)*(Programas!$D$3:$D$2000=Auxiliares!$B188),0))</f>
        <v>0</v>
      </c>
      <c r="H207" s="114"/>
      <c r="I207" s="113" cm="1">
        <f t="array" ref="I207">INDEX(Programas!$E$3:$E$2000,MATCH(1,(Programas!$C$3:$C$2000=D207)*(Programas!$D$3:$D$2000=Auxiliares!$B188),0))</f>
        <v>0</v>
      </c>
      <c r="J207" s="114"/>
      <c r="K207" s="23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36"/>
      <c r="BA207" s="58">
        <f t="shared" si="109"/>
        <v>0</v>
      </c>
      <c r="BB207" s="42">
        <f t="shared" si="110"/>
        <v>0</v>
      </c>
      <c r="BC207" s="12">
        <f>IFERROR(VLOOKUP(Input!B207,Medio!$A$3:$D$1552,4,0),0)</f>
        <v>0</v>
      </c>
      <c r="BD207">
        <f t="shared" si="111"/>
        <v>0</v>
      </c>
      <c r="BE207">
        <f>IFERROR(VLOOKUP(L207,'Tipo de Descuento'!$B$3:$C$8,2,0),0)</f>
        <v>0</v>
      </c>
      <c r="BF207">
        <f t="shared" si="112"/>
        <v>0</v>
      </c>
      <c r="BG207">
        <f>IFERROR(VLOOKUP(N207,'Tipo de Descuento'!$B$3:$C$8,2,0),0)</f>
        <v>0</v>
      </c>
      <c r="BH207">
        <f t="shared" si="113"/>
        <v>0</v>
      </c>
      <c r="BI207">
        <f>IFERROR(VLOOKUP(P207,'Tipo de Descuento'!$B$3:$C$8,2,0),0)</f>
        <v>0</v>
      </c>
      <c r="BJ207">
        <f t="shared" si="114"/>
        <v>0</v>
      </c>
      <c r="BK207">
        <f>IFERROR(VLOOKUP(R207,'Tipo de Descuento'!$B$3:$C$8,2,0),0)</f>
        <v>0</v>
      </c>
      <c r="BL207">
        <f t="shared" si="115"/>
        <v>0</v>
      </c>
      <c r="BM207">
        <f>IFERROR(VLOOKUP(T207,'Tipo de Descuento'!$B$3:$C$8,2,0),0)</f>
        <v>0</v>
      </c>
      <c r="BN207">
        <f t="shared" si="116"/>
        <v>0</v>
      </c>
      <c r="BO207">
        <f t="shared" si="117"/>
        <v>0</v>
      </c>
      <c r="BP207">
        <f t="shared" si="118"/>
        <v>0</v>
      </c>
      <c r="BQ207">
        <f t="shared" si="119"/>
        <v>0</v>
      </c>
      <c r="BS207" s="75">
        <f t="shared" si="120"/>
        <v>0</v>
      </c>
      <c r="BT207" s="76">
        <f t="shared" si="121"/>
        <v>0</v>
      </c>
      <c r="BU207" s="76">
        <f t="shared" si="122"/>
        <v>0</v>
      </c>
      <c r="BV207" s="76">
        <f t="shared" si="123"/>
        <v>0</v>
      </c>
      <c r="BW207" s="76">
        <f t="shared" si="124"/>
        <v>0</v>
      </c>
      <c r="BX207" s="76">
        <f t="shared" si="125"/>
        <v>0</v>
      </c>
      <c r="BY207" s="77">
        <f t="shared" si="126"/>
        <v>0</v>
      </c>
      <c r="CA207" s="73">
        <f t="shared" si="127"/>
        <v>0</v>
      </c>
      <c r="CB207" s="74"/>
      <c r="CD207" s="13">
        <f t="shared" si="128"/>
        <v>0</v>
      </c>
      <c r="CE207" s="89">
        <f t="shared" si="129"/>
        <v>0</v>
      </c>
      <c r="CF207">
        <v>0</v>
      </c>
    </row>
    <row r="208" spans="2:84" ht="15.75" customHeight="1" thickBot="1">
      <c r="B208" s="26"/>
      <c r="C208" s="13" t="str">
        <f>IF(B208="","",VLOOKUP(BC208,Proveedor!$B$3:$C$2036,2,0))</f>
        <v/>
      </c>
      <c r="D208" s="95"/>
      <c r="E208" s="84"/>
      <c r="F208" s="59"/>
      <c r="G208" s="113" cm="1">
        <f t="array" ref="G208">INDEX(Programas!$F$3:$F$2000,MATCH(1,(Programas!$C$3:$C$2000=D208)*(Programas!$D$3:$D$2000=Auxiliares!$B189),0))</f>
        <v>0</v>
      </c>
      <c r="H208" s="114"/>
      <c r="I208" s="113" cm="1">
        <f t="array" ref="I208">INDEX(Programas!$E$3:$E$2000,MATCH(1,(Programas!$C$3:$C$2000=D208)*(Programas!$D$3:$D$2000=Auxiliares!$B189),0))</f>
        <v>0</v>
      </c>
      <c r="J208" s="114"/>
      <c r="K208" s="23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36"/>
      <c r="BA208" s="58">
        <f t="shared" si="109"/>
        <v>0</v>
      </c>
      <c r="BB208" s="42">
        <f t="shared" si="110"/>
        <v>0</v>
      </c>
      <c r="BC208" s="12">
        <f>IFERROR(VLOOKUP(Input!B208,Medio!$A$3:$D$1552,4,0),0)</f>
        <v>0</v>
      </c>
      <c r="BD208">
        <f t="shared" si="111"/>
        <v>0</v>
      </c>
      <c r="BE208">
        <f>IFERROR(VLOOKUP(L208,'Tipo de Descuento'!$B$3:$C$8,2,0),0)</f>
        <v>0</v>
      </c>
      <c r="BF208">
        <f t="shared" si="112"/>
        <v>0</v>
      </c>
      <c r="BG208">
        <f>IFERROR(VLOOKUP(N208,'Tipo de Descuento'!$B$3:$C$8,2,0),0)</f>
        <v>0</v>
      </c>
      <c r="BH208">
        <f t="shared" si="113"/>
        <v>0</v>
      </c>
      <c r="BI208">
        <f>IFERROR(VLOOKUP(P208,'Tipo de Descuento'!$B$3:$C$8,2,0),0)</f>
        <v>0</v>
      </c>
      <c r="BJ208">
        <f t="shared" si="114"/>
        <v>0</v>
      </c>
      <c r="BK208">
        <f>IFERROR(VLOOKUP(R208,'Tipo de Descuento'!$B$3:$C$8,2,0),0)</f>
        <v>0</v>
      </c>
      <c r="BL208">
        <f t="shared" si="115"/>
        <v>0</v>
      </c>
      <c r="BM208">
        <f>IFERROR(VLOOKUP(T208,'Tipo de Descuento'!$B$3:$C$8,2,0),0)</f>
        <v>0</v>
      </c>
      <c r="BN208">
        <f t="shared" si="116"/>
        <v>0</v>
      </c>
      <c r="BO208">
        <f t="shared" si="117"/>
        <v>0</v>
      </c>
      <c r="BP208">
        <f t="shared" si="118"/>
        <v>0</v>
      </c>
      <c r="BQ208">
        <f t="shared" si="119"/>
        <v>0</v>
      </c>
      <c r="BS208" s="75">
        <f t="shared" si="120"/>
        <v>0</v>
      </c>
      <c r="BT208" s="76">
        <f t="shared" si="121"/>
        <v>0</v>
      </c>
      <c r="BU208" s="76">
        <f t="shared" si="122"/>
        <v>0</v>
      </c>
      <c r="BV208" s="76">
        <f t="shared" si="123"/>
        <v>0</v>
      </c>
      <c r="BW208" s="76">
        <f t="shared" si="124"/>
        <v>0</v>
      </c>
      <c r="BX208" s="76">
        <f t="shared" si="125"/>
        <v>0</v>
      </c>
      <c r="BY208" s="77">
        <f t="shared" si="126"/>
        <v>0</v>
      </c>
      <c r="CA208" s="73">
        <f t="shared" si="127"/>
        <v>0</v>
      </c>
      <c r="CB208" s="74"/>
      <c r="CD208" s="13">
        <f t="shared" si="128"/>
        <v>0</v>
      </c>
      <c r="CE208" s="89">
        <f t="shared" si="129"/>
        <v>0</v>
      </c>
      <c r="CF208">
        <v>0</v>
      </c>
    </row>
    <row r="209" spans="2:84" ht="15.75" customHeight="1" thickBot="1">
      <c r="B209" s="26"/>
      <c r="C209" s="13" t="str">
        <f>IF(B209="","",VLOOKUP(BC209,Proveedor!$B$3:$C$2036,2,0))</f>
        <v/>
      </c>
      <c r="D209" s="95"/>
      <c r="E209" s="84"/>
      <c r="F209" s="59"/>
      <c r="G209" s="113" cm="1">
        <f t="array" ref="G209">INDEX(Programas!$F$3:$F$2000,MATCH(1,(Programas!$C$3:$C$2000=D209)*(Programas!$D$3:$D$2000=Auxiliares!$B190),0))</f>
        <v>0</v>
      </c>
      <c r="H209" s="114"/>
      <c r="I209" s="113" cm="1">
        <f t="array" ref="I209">INDEX(Programas!$E$3:$E$2000,MATCH(1,(Programas!$C$3:$C$2000=D209)*(Programas!$D$3:$D$2000=Auxiliares!$B190),0))</f>
        <v>0</v>
      </c>
      <c r="J209" s="114"/>
      <c r="K209" s="23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36"/>
      <c r="BA209" s="58">
        <f t="shared" si="109"/>
        <v>0</v>
      </c>
      <c r="BB209" s="42">
        <f t="shared" si="110"/>
        <v>0</v>
      </c>
      <c r="BC209" s="12">
        <f>IFERROR(VLOOKUP(Input!B209,Medio!$A$3:$D$1552,4,0),0)</f>
        <v>0</v>
      </c>
      <c r="BD209">
        <f t="shared" si="111"/>
        <v>0</v>
      </c>
      <c r="BE209">
        <f>IFERROR(VLOOKUP(L209,'Tipo de Descuento'!$B$3:$C$8,2,0),0)</f>
        <v>0</v>
      </c>
      <c r="BF209">
        <f t="shared" si="112"/>
        <v>0</v>
      </c>
      <c r="BG209">
        <f>IFERROR(VLOOKUP(N209,'Tipo de Descuento'!$B$3:$C$8,2,0),0)</f>
        <v>0</v>
      </c>
      <c r="BH209">
        <f t="shared" si="113"/>
        <v>0</v>
      </c>
      <c r="BI209">
        <f>IFERROR(VLOOKUP(P209,'Tipo de Descuento'!$B$3:$C$8,2,0),0)</f>
        <v>0</v>
      </c>
      <c r="BJ209">
        <f t="shared" si="114"/>
        <v>0</v>
      </c>
      <c r="BK209">
        <f>IFERROR(VLOOKUP(R209,'Tipo de Descuento'!$B$3:$C$8,2,0),0)</f>
        <v>0</v>
      </c>
      <c r="BL209">
        <f t="shared" si="115"/>
        <v>0</v>
      </c>
      <c r="BM209">
        <f>IFERROR(VLOOKUP(T209,'Tipo de Descuento'!$B$3:$C$8,2,0),0)</f>
        <v>0</v>
      </c>
      <c r="BN209">
        <f t="shared" si="116"/>
        <v>0</v>
      </c>
      <c r="BO209">
        <f t="shared" si="117"/>
        <v>0</v>
      </c>
      <c r="BP209">
        <f t="shared" si="118"/>
        <v>0</v>
      </c>
      <c r="BQ209">
        <f t="shared" si="119"/>
        <v>0</v>
      </c>
      <c r="BS209" s="75">
        <f t="shared" si="120"/>
        <v>0</v>
      </c>
      <c r="BT209" s="76">
        <f t="shared" si="121"/>
        <v>0</v>
      </c>
      <c r="BU209" s="76">
        <f t="shared" si="122"/>
        <v>0</v>
      </c>
      <c r="BV209" s="76">
        <f t="shared" si="123"/>
        <v>0</v>
      </c>
      <c r="BW209" s="76">
        <f t="shared" si="124"/>
        <v>0</v>
      </c>
      <c r="BX209" s="76">
        <f t="shared" si="125"/>
        <v>0</v>
      </c>
      <c r="BY209" s="77">
        <f t="shared" si="126"/>
        <v>0</v>
      </c>
      <c r="CA209" s="73">
        <f t="shared" si="127"/>
        <v>0</v>
      </c>
      <c r="CB209" s="74"/>
      <c r="CD209" s="13">
        <f t="shared" si="128"/>
        <v>0</v>
      </c>
      <c r="CE209" s="89">
        <f t="shared" si="129"/>
        <v>0</v>
      </c>
      <c r="CF209">
        <v>0</v>
      </c>
    </row>
    <row r="210" spans="2:84" ht="15.75" customHeight="1" thickBot="1">
      <c r="B210" s="26"/>
      <c r="C210" s="13" t="str">
        <f>IF(B210="","",VLOOKUP(BC210,Proveedor!$B$3:$C$2036,2,0))</f>
        <v/>
      </c>
      <c r="D210" s="95"/>
      <c r="E210" s="84"/>
      <c r="F210" s="59"/>
      <c r="G210" s="113" cm="1">
        <f t="array" ref="G210">INDEX(Programas!$F$3:$F$2000,MATCH(1,(Programas!$C$3:$C$2000=D210)*(Programas!$D$3:$D$2000=Auxiliares!$B191),0))</f>
        <v>0</v>
      </c>
      <c r="H210" s="114"/>
      <c r="I210" s="113" cm="1">
        <f t="array" ref="I210">INDEX(Programas!$E$3:$E$2000,MATCH(1,(Programas!$C$3:$C$2000=D210)*(Programas!$D$3:$D$2000=Auxiliares!$B191),0))</f>
        <v>0</v>
      </c>
      <c r="J210" s="114"/>
      <c r="K210" s="23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36"/>
      <c r="BA210" s="58">
        <f t="shared" si="109"/>
        <v>0</v>
      </c>
      <c r="BB210" s="42">
        <f t="shared" si="110"/>
        <v>0</v>
      </c>
      <c r="BC210" s="12">
        <f>IFERROR(VLOOKUP(Input!B210,Medio!$A$3:$D$1552,4,0),0)</f>
        <v>0</v>
      </c>
      <c r="BD210">
        <f t="shared" si="111"/>
        <v>0</v>
      </c>
      <c r="BE210">
        <f>IFERROR(VLOOKUP(L210,'Tipo de Descuento'!$B$3:$C$8,2,0),0)</f>
        <v>0</v>
      </c>
      <c r="BF210">
        <f t="shared" si="112"/>
        <v>0</v>
      </c>
      <c r="BG210">
        <f>IFERROR(VLOOKUP(N210,'Tipo de Descuento'!$B$3:$C$8,2,0),0)</f>
        <v>0</v>
      </c>
      <c r="BH210">
        <f t="shared" si="113"/>
        <v>0</v>
      </c>
      <c r="BI210">
        <f>IFERROR(VLOOKUP(P210,'Tipo de Descuento'!$B$3:$C$8,2,0),0)</f>
        <v>0</v>
      </c>
      <c r="BJ210">
        <f t="shared" si="114"/>
        <v>0</v>
      </c>
      <c r="BK210">
        <f>IFERROR(VLOOKUP(R210,'Tipo de Descuento'!$B$3:$C$8,2,0),0)</f>
        <v>0</v>
      </c>
      <c r="BL210">
        <f t="shared" si="115"/>
        <v>0</v>
      </c>
      <c r="BM210">
        <f>IFERROR(VLOOKUP(T210,'Tipo de Descuento'!$B$3:$C$8,2,0),0)</f>
        <v>0</v>
      </c>
      <c r="BN210">
        <f t="shared" si="116"/>
        <v>0</v>
      </c>
      <c r="BO210">
        <f t="shared" si="117"/>
        <v>0</v>
      </c>
      <c r="BP210">
        <f t="shared" si="118"/>
        <v>0</v>
      </c>
      <c r="BQ210">
        <f t="shared" si="119"/>
        <v>0</v>
      </c>
      <c r="BS210" s="75">
        <f t="shared" si="120"/>
        <v>0</v>
      </c>
      <c r="BT210" s="76">
        <f t="shared" si="121"/>
        <v>0</v>
      </c>
      <c r="BU210" s="76">
        <f t="shared" si="122"/>
        <v>0</v>
      </c>
      <c r="BV210" s="76">
        <f t="shared" si="123"/>
        <v>0</v>
      </c>
      <c r="BW210" s="76">
        <f t="shared" si="124"/>
        <v>0</v>
      </c>
      <c r="BX210" s="76">
        <f t="shared" si="125"/>
        <v>0</v>
      </c>
      <c r="BY210" s="77">
        <f t="shared" si="126"/>
        <v>0</v>
      </c>
      <c r="CA210" s="73">
        <f t="shared" si="127"/>
        <v>0</v>
      </c>
      <c r="CB210" s="74"/>
      <c r="CD210" s="13">
        <f t="shared" si="128"/>
        <v>0</v>
      </c>
      <c r="CE210" s="89">
        <f t="shared" si="129"/>
        <v>0</v>
      </c>
      <c r="CF210">
        <v>0</v>
      </c>
    </row>
    <row r="211" spans="2:84" ht="15.75" customHeight="1" thickBot="1">
      <c r="B211" s="26"/>
      <c r="C211" s="13" t="str">
        <f>IF(B211="","",VLOOKUP(BC211,Proveedor!$B$3:$C$2036,2,0))</f>
        <v/>
      </c>
      <c r="D211" s="95"/>
      <c r="E211" s="84"/>
      <c r="F211" s="59"/>
      <c r="G211" s="113" cm="1">
        <f t="array" ref="G211">INDEX(Programas!$F$3:$F$2000,MATCH(1,(Programas!$C$3:$C$2000=D211)*(Programas!$D$3:$D$2000=Auxiliares!$B192),0))</f>
        <v>0</v>
      </c>
      <c r="H211" s="114"/>
      <c r="I211" s="113" cm="1">
        <f t="array" ref="I211">INDEX(Programas!$E$3:$E$2000,MATCH(1,(Programas!$C$3:$C$2000=D211)*(Programas!$D$3:$D$2000=Auxiliares!$B192),0))</f>
        <v>0</v>
      </c>
      <c r="J211" s="114"/>
      <c r="K211" s="23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36"/>
      <c r="BA211" s="58">
        <f t="shared" si="109"/>
        <v>0</v>
      </c>
      <c r="BB211" s="42">
        <f t="shared" si="110"/>
        <v>0</v>
      </c>
      <c r="BC211" s="12">
        <f>IFERROR(VLOOKUP(Input!B211,Medio!$A$3:$D$1552,4,0),0)</f>
        <v>0</v>
      </c>
      <c r="BD211">
        <f t="shared" si="111"/>
        <v>0</v>
      </c>
      <c r="BE211">
        <f>IFERROR(VLOOKUP(L211,'Tipo de Descuento'!$B$3:$C$8,2,0),0)</f>
        <v>0</v>
      </c>
      <c r="BF211">
        <f t="shared" si="112"/>
        <v>0</v>
      </c>
      <c r="BG211">
        <f>IFERROR(VLOOKUP(N211,'Tipo de Descuento'!$B$3:$C$8,2,0),0)</f>
        <v>0</v>
      </c>
      <c r="BH211">
        <f t="shared" si="113"/>
        <v>0</v>
      </c>
      <c r="BI211">
        <f>IFERROR(VLOOKUP(P211,'Tipo de Descuento'!$B$3:$C$8,2,0),0)</f>
        <v>0</v>
      </c>
      <c r="BJ211">
        <f t="shared" si="114"/>
        <v>0</v>
      </c>
      <c r="BK211">
        <f>IFERROR(VLOOKUP(R211,'Tipo de Descuento'!$B$3:$C$8,2,0),0)</f>
        <v>0</v>
      </c>
      <c r="BL211">
        <f t="shared" si="115"/>
        <v>0</v>
      </c>
      <c r="BM211">
        <f>IFERROR(VLOOKUP(T211,'Tipo de Descuento'!$B$3:$C$8,2,0),0)</f>
        <v>0</v>
      </c>
      <c r="BN211">
        <f t="shared" si="116"/>
        <v>0</v>
      </c>
      <c r="BO211">
        <f t="shared" si="117"/>
        <v>0</v>
      </c>
      <c r="BP211">
        <f t="shared" si="118"/>
        <v>0</v>
      </c>
      <c r="BQ211">
        <f t="shared" si="119"/>
        <v>0</v>
      </c>
      <c r="BS211" s="75">
        <f t="shared" si="120"/>
        <v>0</v>
      </c>
      <c r="BT211" s="76">
        <f t="shared" si="121"/>
        <v>0</v>
      </c>
      <c r="BU211" s="76">
        <f t="shared" si="122"/>
        <v>0</v>
      </c>
      <c r="BV211" s="76">
        <f t="shared" si="123"/>
        <v>0</v>
      </c>
      <c r="BW211" s="76">
        <f t="shared" si="124"/>
        <v>0</v>
      </c>
      <c r="BX211" s="76">
        <f t="shared" si="125"/>
        <v>0</v>
      </c>
      <c r="BY211" s="77">
        <f t="shared" si="126"/>
        <v>0</v>
      </c>
      <c r="CA211" s="73">
        <f t="shared" si="127"/>
        <v>0</v>
      </c>
      <c r="CB211" s="74"/>
      <c r="CD211" s="13">
        <f t="shared" si="128"/>
        <v>0</v>
      </c>
      <c r="CE211" s="89">
        <f t="shared" si="129"/>
        <v>0</v>
      </c>
      <c r="CF211">
        <v>0</v>
      </c>
    </row>
    <row r="212" spans="2:84" ht="15.75" customHeight="1" thickBot="1">
      <c r="B212" s="26"/>
      <c r="C212" s="13" t="str">
        <f>IF(B212="","",VLOOKUP(BC212,Proveedor!$B$3:$C$2036,2,0))</f>
        <v/>
      </c>
      <c r="D212" s="95"/>
      <c r="E212" s="84"/>
      <c r="F212" s="59"/>
      <c r="G212" s="113" cm="1">
        <f t="array" ref="G212">INDEX(Programas!$F$3:$F$2000,MATCH(1,(Programas!$C$3:$C$2000=D212)*(Programas!$D$3:$D$2000=Auxiliares!$B193),0))</f>
        <v>0</v>
      </c>
      <c r="H212" s="114"/>
      <c r="I212" s="113" cm="1">
        <f t="array" ref="I212">INDEX(Programas!$E$3:$E$2000,MATCH(1,(Programas!$C$3:$C$2000=D212)*(Programas!$D$3:$D$2000=Auxiliares!$B193),0))</f>
        <v>0</v>
      </c>
      <c r="J212" s="114"/>
      <c r="K212" s="23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36"/>
      <c r="BA212" s="58">
        <f t="shared" si="109"/>
        <v>0</v>
      </c>
      <c r="BB212" s="42">
        <f t="shared" si="110"/>
        <v>0</v>
      </c>
      <c r="BC212" s="12">
        <f>IFERROR(VLOOKUP(Input!B212,Medio!$A$3:$D$1552,4,0),0)</f>
        <v>0</v>
      </c>
      <c r="BD212">
        <f t="shared" si="111"/>
        <v>0</v>
      </c>
      <c r="BE212">
        <f>IFERROR(VLOOKUP(L212,'Tipo de Descuento'!$B$3:$C$8,2,0),0)</f>
        <v>0</v>
      </c>
      <c r="BF212">
        <f t="shared" si="112"/>
        <v>0</v>
      </c>
      <c r="BG212">
        <f>IFERROR(VLOOKUP(N212,'Tipo de Descuento'!$B$3:$C$8,2,0),0)</f>
        <v>0</v>
      </c>
      <c r="BH212">
        <f t="shared" si="113"/>
        <v>0</v>
      </c>
      <c r="BI212">
        <f>IFERROR(VLOOKUP(P212,'Tipo de Descuento'!$B$3:$C$8,2,0),0)</f>
        <v>0</v>
      </c>
      <c r="BJ212">
        <f t="shared" si="114"/>
        <v>0</v>
      </c>
      <c r="BK212">
        <f>IFERROR(VLOOKUP(R212,'Tipo de Descuento'!$B$3:$C$8,2,0),0)</f>
        <v>0</v>
      </c>
      <c r="BL212">
        <f t="shared" si="115"/>
        <v>0</v>
      </c>
      <c r="BM212">
        <f>IFERROR(VLOOKUP(T212,'Tipo de Descuento'!$B$3:$C$8,2,0),0)</f>
        <v>0</v>
      </c>
      <c r="BN212">
        <f t="shared" si="116"/>
        <v>0</v>
      </c>
      <c r="BO212">
        <f t="shared" si="117"/>
        <v>0</v>
      </c>
      <c r="BP212">
        <f t="shared" si="118"/>
        <v>0</v>
      </c>
      <c r="BQ212">
        <f t="shared" si="119"/>
        <v>0</v>
      </c>
      <c r="BS212" s="75">
        <f t="shared" si="120"/>
        <v>0</v>
      </c>
      <c r="BT212" s="76">
        <f t="shared" si="121"/>
        <v>0</v>
      </c>
      <c r="BU212" s="76">
        <f t="shared" si="122"/>
        <v>0</v>
      </c>
      <c r="BV212" s="76">
        <f t="shared" si="123"/>
        <v>0</v>
      </c>
      <c r="BW212" s="76">
        <f t="shared" si="124"/>
        <v>0</v>
      </c>
      <c r="BX212" s="76">
        <f t="shared" si="125"/>
        <v>0</v>
      </c>
      <c r="BY212" s="77">
        <f t="shared" si="126"/>
        <v>0</v>
      </c>
      <c r="CA212" s="73">
        <f t="shared" si="127"/>
        <v>0</v>
      </c>
      <c r="CB212" s="74"/>
      <c r="CD212" s="13">
        <f t="shared" si="128"/>
        <v>0</v>
      </c>
      <c r="CE212" s="89">
        <f t="shared" si="129"/>
        <v>0</v>
      </c>
      <c r="CF212">
        <v>0</v>
      </c>
    </row>
    <row r="213" spans="2:84" ht="15.75" customHeight="1" thickBot="1">
      <c r="B213" s="26"/>
      <c r="C213" s="13" t="str">
        <f>IF(B213="","",VLOOKUP(BC213,Proveedor!$B$3:$C$2036,2,0))</f>
        <v/>
      </c>
      <c r="D213" s="95"/>
      <c r="E213" s="84"/>
      <c r="F213" s="59"/>
      <c r="G213" s="113" cm="1">
        <f t="array" ref="G213">INDEX(Programas!$F$3:$F$2000,MATCH(1,(Programas!$C$3:$C$2000=D213)*(Programas!$D$3:$D$2000=Auxiliares!$B194),0))</f>
        <v>0</v>
      </c>
      <c r="H213" s="114"/>
      <c r="I213" s="113" cm="1">
        <f t="array" ref="I213">INDEX(Programas!$E$3:$E$2000,MATCH(1,(Programas!$C$3:$C$2000=D213)*(Programas!$D$3:$D$2000=Auxiliares!$B194),0))</f>
        <v>0</v>
      </c>
      <c r="J213" s="114"/>
      <c r="K213" s="23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36"/>
      <c r="BA213" s="58">
        <f t="shared" si="109"/>
        <v>0</v>
      </c>
      <c r="BB213" s="42">
        <f t="shared" si="110"/>
        <v>0</v>
      </c>
      <c r="BC213" s="12">
        <f>IFERROR(VLOOKUP(Input!B213,Medio!$A$3:$D$1552,4,0),0)</f>
        <v>0</v>
      </c>
      <c r="BD213">
        <f t="shared" si="111"/>
        <v>0</v>
      </c>
      <c r="BE213">
        <f>IFERROR(VLOOKUP(L213,'Tipo de Descuento'!$B$3:$C$8,2,0),0)</f>
        <v>0</v>
      </c>
      <c r="BF213">
        <f t="shared" si="112"/>
        <v>0</v>
      </c>
      <c r="BG213">
        <f>IFERROR(VLOOKUP(N213,'Tipo de Descuento'!$B$3:$C$8,2,0),0)</f>
        <v>0</v>
      </c>
      <c r="BH213">
        <f t="shared" si="113"/>
        <v>0</v>
      </c>
      <c r="BI213">
        <f>IFERROR(VLOOKUP(P213,'Tipo de Descuento'!$B$3:$C$8,2,0),0)</f>
        <v>0</v>
      </c>
      <c r="BJ213">
        <f t="shared" si="114"/>
        <v>0</v>
      </c>
      <c r="BK213">
        <f>IFERROR(VLOOKUP(R213,'Tipo de Descuento'!$B$3:$C$8,2,0),0)</f>
        <v>0</v>
      </c>
      <c r="BL213">
        <f t="shared" si="115"/>
        <v>0</v>
      </c>
      <c r="BM213">
        <f>IFERROR(VLOOKUP(T213,'Tipo de Descuento'!$B$3:$C$8,2,0),0)</f>
        <v>0</v>
      </c>
      <c r="BN213">
        <f t="shared" si="116"/>
        <v>0</v>
      </c>
      <c r="BO213">
        <f t="shared" si="117"/>
        <v>0</v>
      </c>
      <c r="BP213">
        <f t="shared" si="118"/>
        <v>0</v>
      </c>
      <c r="BQ213">
        <f t="shared" si="119"/>
        <v>0</v>
      </c>
      <c r="BS213" s="75">
        <f t="shared" si="120"/>
        <v>0</v>
      </c>
      <c r="BT213" s="76">
        <f t="shared" si="121"/>
        <v>0</v>
      </c>
      <c r="BU213" s="76">
        <f t="shared" si="122"/>
        <v>0</v>
      </c>
      <c r="BV213" s="76">
        <f t="shared" si="123"/>
        <v>0</v>
      </c>
      <c r="BW213" s="76">
        <f t="shared" si="124"/>
        <v>0</v>
      </c>
      <c r="BX213" s="76">
        <f t="shared" si="125"/>
        <v>0</v>
      </c>
      <c r="BY213" s="77">
        <f t="shared" si="126"/>
        <v>0</v>
      </c>
      <c r="CA213" s="73">
        <f t="shared" si="127"/>
        <v>0</v>
      </c>
      <c r="CB213" s="74"/>
      <c r="CD213" s="13">
        <f t="shared" si="128"/>
        <v>0</v>
      </c>
      <c r="CE213" s="89">
        <f t="shared" si="129"/>
        <v>0</v>
      </c>
      <c r="CF213">
        <v>0</v>
      </c>
    </row>
    <row r="214" spans="2:84" ht="15.75" customHeight="1" thickBot="1">
      <c r="B214" s="26"/>
      <c r="C214" s="13" t="str">
        <f>IF(B214="","",VLOOKUP(BC214,Proveedor!$B$3:$C$2036,2,0))</f>
        <v/>
      </c>
      <c r="D214" s="95"/>
      <c r="E214" s="84"/>
      <c r="F214" s="59"/>
      <c r="G214" s="113" cm="1">
        <f t="array" ref="G214">INDEX(Programas!$F$3:$F$2000,MATCH(1,(Programas!$C$3:$C$2000=D214)*(Programas!$D$3:$D$2000=Auxiliares!$B195),0))</f>
        <v>0</v>
      </c>
      <c r="H214" s="114"/>
      <c r="I214" s="113" cm="1">
        <f t="array" ref="I214">INDEX(Programas!$E$3:$E$2000,MATCH(1,(Programas!$C$3:$C$2000=D214)*(Programas!$D$3:$D$2000=Auxiliares!$B195),0))</f>
        <v>0</v>
      </c>
      <c r="J214" s="114"/>
      <c r="K214" s="23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36"/>
      <c r="BA214" s="58">
        <f t="shared" si="109"/>
        <v>0</v>
      </c>
      <c r="BB214" s="42">
        <f t="shared" si="110"/>
        <v>0</v>
      </c>
      <c r="BC214" s="12">
        <f>IFERROR(VLOOKUP(Input!B214,Medio!$A$3:$D$1552,4,0),0)</f>
        <v>0</v>
      </c>
      <c r="BD214">
        <f t="shared" si="111"/>
        <v>0</v>
      </c>
      <c r="BE214">
        <f>IFERROR(VLOOKUP(L214,'Tipo de Descuento'!$B$3:$C$8,2,0),0)</f>
        <v>0</v>
      </c>
      <c r="BF214">
        <f t="shared" si="112"/>
        <v>0</v>
      </c>
      <c r="BG214">
        <f>IFERROR(VLOOKUP(N214,'Tipo de Descuento'!$B$3:$C$8,2,0),0)</f>
        <v>0</v>
      </c>
      <c r="BH214">
        <f t="shared" si="113"/>
        <v>0</v>
      </c>
      <c r="BI214">
        <f>IFERROR(VLOOKUP(P214,'Tipo de Descuento'!$B$3:$C$8,2,0),0)</f>
        <v>0</v>
      </c>
      <c r="BJ214">
        <f t="shared" si="114"/>
        <v>0</v>
      </c>
      <c r="BK214">
        <f>IFERROR(VLOOKUP(R214,'Tipo de Descuento'!$B$3:$C$8,2,0),0)</f>
        <v>0</v>
      </c>
      <c r="BL214">
        <f t="shared" si="115"/>
        <v>0</v>
      </c>
      <c r="BM214">
        <f>IFERROR(VLOOKUP(T214,'Tipo de Descuento'!$B$3:$C$8,2,0),0)</f>
        <v>0</v>
      </c>
      <c r="BN214">
        <f t="shared" si="116"/>
        <v>0</v>
      </c>
      <c r="BO214">
        <f t="shared" si="117"/>
        <v>0</v>
      </c>
      <c r="BP214">
        <f t="shared" si="118"/>
        <v>0</v>
      </c>
      <c r="BQ214">
        <f t="shared" si="119"/>
        <v>0</v>
      </c>
      <c r="BS214" s="75">
        <f t="shared" si="120"/>
        <v>0</v>
      </c>
      <c r="BT214" s="76">
        <f t="shared" si="121"/>
        <v>0</v>
      </c>
      <c r="BU214" s="76">
        <f t="shared" si="122"/>
        <v>0</v>
      </c>
      <c r="BV214" s="76">
        <f t="shared" si="123"/>
        <v>0</v>
      </c>
      <c r="BW214" s="76">
        <f t="shared" si="124"/>
        <v>0</v>
      </c>
      <c r="BX214" s="76">
        <f t="shared" si="125"/>
        <v>0</v>
      </c>
      <c r="BY214" s="77">
        <f t="shared" si="126"/>
        <v>0</v>
      </c>
      <c r="CA214" s="73">
        <f t="shared" si="127"/>
        <v>0</v>
      </c>
      <c r="CB214" s="74"/>
      <c r="CD214" s="13">
        <f t="shared" si="128"/>
        <v>0</v>
      </c>
      <c r="CE214" s="89">
        <f t="shared" si="129"/>
        <v>0</v>
      </c>
      <c r="CF214">
        <v>0</v>
      </c>
    </row>
    <row r="215" spans="2:84" ht="15.75" customHeight="1" thickBot="1">
      <c r="B215" s="26"/>
      <c r="C215" s="13" t="str">
        <f>IF(B215="","",VLOOKUP(BC215,Proveedor!$B$3:$C$2036,2,0))</f>
        <v/>
      </c>
      <c r="D215" s="95"/>
      <c r="E215" s="84"/>
      <c r="F215" s="59"/>
      <c r="G215" s="113" cm="1">
        <f t="array" ref="G215">INDEX(Programas!$F$3:$F$2000,MATCH(1,(Programas!$C$3:$C$2000=D215)*(Programas!$D$3:$D$2000=Auxiliares!$B196),0))</f>
        <v>0</v>
      </c>
      <c r="H215" s="114"/>
      <c r="I215" s="113" cm="1">
        <f t="array" ref="I215">INDEX(Programas!$E$3:$E$2000,MATCH(1,(Programas!$C$3:$C$2000=D215)*(Programas!$D$3:$D$2000=Auxiliares!$B196),0))</f>
        <v>0</v>
      </c>
      <c r="J215" s="114"/>
      <c r="K215" s="23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36"/>
      <c r="BA215" s="58">
        <f t="shared" ref="BA215:BA278" si="130">SUM(V215:AZ215)</f>
        <v>0</v>
      </c>
      <c r="BB215" s="42">
        <f t="shared" ref="BB215:BB278" si="131">+BQ215</f>
        <v>0</v>
      </c>
      <c r="BC215" s="12">
        <f>IFERROR(VLOOKUP(Input!B215,Medio!$A$3:$D$1552,4,0),0)</f>
        <v>0</v>
      </c>
      <c r="BD215">
        <f t="shared" ref="BD215:BD278" si="132">+BA215*G215*F215</f>
        <v>0</v>
      </c>
      <c r="BE215">
        <f>IFERROR(VLOOKUP(L215,'Tipo de Descuento'!$B$3:$C$8,2,0),0)</f>
        <v>0</v>
      </c>
      <c r="BF215">
        <f t="shared" ref="BF215:BF278" si="133">IF(OR(BE215=2,BE215=3),M215,0)</f>
        <v>0</v>
      </c>
      <c r="BG215">
        <f>IFERROR(VLOOKUP(N215,'Tipo de Descuento'!$B$3:$C$8,2,0),0)</f>
        <v>0</v>
      </c>
      <c r="BH215">
        <f t="shared" ref="BH215:BH278" si="134">IF(OR(BG215=2,BG215=3),O215,0)</f>
        <v>0</v>
      </c>
      <c r="BI215">
        <f>IFERROR(VLOOKUP(P215,'Tipo de Descuento'!$B$3:$C$8,2,0),0)</f>
        <v>0</v>
      </c>
      <c r="BJ215">
        <f t="shared" ref="BJ215:BJ278" si="135">IF(OR(BI215=2,BI215=3),Q215,0)</f>
        <v>0</v>
      </c>
      <c r="BK215">
        <f>IFERROR(VLOOKUP(R215,'Tipo de Descuento'!$B$3:$C$8,2,0),0)</f>
        <v>0</v>
      </c>
      <c r="BL215">
        <f t="shared" ref="BL215:BL278" si="136">IF(OR(BK215=2,BK215=3),S215,0)</f>
        <v>0</v>
      </c>
      <c r="BM215">
        <f>IFERROR(VLOOKUP(T215,'Tipo de Descuento'!$B$3:$C$8,2,0),0)</f>
        <v>0</v>
      </c>
      <c r="BN215">
        <f t="shared" ref="BN215:BN278" si="137">IF(OR(BM215=2,BM215=3),U215,0)</f>
        <v>0</v>
      </c>
      <c r="BO215">
        <f t="shared" ref="BO215:BO278" si="138">+BF215+BH215+BJ215+BL215+BN215</f>
        <v>0</v>
      </c>
      <c r="BP215">
        <f t="shared" ref="BP215:BP278" si="139">+BD215*BO215/100</f>
        <v>0</v>
      </c>
      <c r="BQ215">
        <f t="shared" ref="BQ215:BQ278" si="140">+BD215-BP215</f>
        <v>0</v>
      </c>
      <c r="BS215" s="75">
        <f t="shared" ref="BS215:BS278" si="141">+BA215*F215*I215</f>
        <v>0</v>
      </c>
      <c r="BT215" s="76">
        <f t="shared" ref="BT215:BT278" si="142">+(BS215*M215/100)</f>
        <v>0</v>
      </c>
      <c r="BU215" s="76">
        <f t="shared" ref="BU215:BU278" si="143">+(BS215-BT215)*O215/100</f>
        <v>0</v>
      </c>
      <c r="BV215" s="76">
        <f t="shared" ref="BV215:BV278" si="144">+(BS215-BT215-BU215)*Q215/100</f>
        <v>0</v>
      </c>
      <c r="BW215" s="76">
        <f t="shared" ref="BW215:BW278" si="145">+(BS215-BT215-BU215-BV215)*S215/100</f>
        <v>0</v>
      </c>
      <c r="BX215" s="76">
        <f t="shared" ref="BX215:BX278" si="146">+(BS215-BT215-BU215-BV215-BW215)*U215/100</f>
        <v>0</v>
      </c>
      <c r="BY215" s="77">
        <f t="shared" ref="BY215:BY278" si="147">+BS215-SUM(BT215:BX215)</f>
        <v>0</v>
      </c>
      <c r="CA215" s="73">
        <f t="shared" ref="CA215:CA278" si="148">+BB215-BY215</f>
        <v>0</v>
      </c>
      <c r="CB215" s="74"/>
      <c r="CD215" s="13">
        <f t="shared" ref="CD215:CD278" si="149">+B215</f>
        <v>0</v>
      </c>
      <c r="CE215" s="89">
        <f t="shared" ref="CE215:CE278" si="150">+BB215</f>
        <v>0</v>
      </c>
      <c r="CF215">
        <v>0</v>
      </c>
    </row>
    <row r="216" spans="2:84" ht="15.75" customHeight="1" thickBot="1">
      <c r="B216" s="26"/>
      <c r="C216" s="13" t="str">
        <f>IF(B216="","",VLOOKUP(BC216,Proveedor!$B$3:$C$2036,2,0))</f>
        <v/>
      </c>
      <c r="D216" s="95"/>
      <c r="E216" s="84"/>
      <c r="F216" s="59"/>
      <c r="G216" s="113" cm="1">
        <f t="array" ref="G216">INDEX(Programas!$F$3:$F$2000,MATCH(1,(Programas!$C$3:$C$2000=D216)*(Programas!$D$3:$D$2000=Auxiliares!$B197),0))</f>
        <v>0</v>
      </c>
      <c r="H216" s="114"/>
      <c r="I216" s="113" cm="1">
        <f t="array" ref="I216">INDEX(Programas!$E$3:$E$2000,MATCH(1,(Programas!$C$3:$C$2000=D216)*(Programas!$D$3:$D$2000=Auxiliares!$B197),0))</f>
        <v>0</v>
      </c>
      <c r="J216" s="114"/>
      <c r="K216" s="23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36"/>
      <c r="BA216" s="58">
        <f t="shared" si="130"/>
        <v>0</v>
      </c>
      <c r="BB216" s="42">
        <f t="shared" si="131"/>
        <v>0</v>
      </c>
      <c r="BC216" s="12">
        <f>IFERROR(VLOOKUP(Input!B216,Medio!$A$3:$D$1552,4,0),0)</f>
        <v>0</v>
      </c>
      <c r="BD216">
        <f t="shared" si="132"/>
        <v>0</v>
      </c>
      <c r="BE216">
        <f>IFERROR(VLOOKUP(L216,'Tipo de Descuento'!$B$3:$C$8,2,0),0)</f>
        <v>0</v>
      </c>
      <c r="BF216">
        <f t="shared" si="133"/>
        <v>0</v>
      </c>
      <c r="BG216">
        <f>IFERROR(VLOOKUP(N216,'Tipo de Descuento'!$B$3:$C$8,2,0),0)</f>
        <v>0</v>
      </c>
      <c r="BH216">
        <f t="shared" si="134"/>
        <v>0</v>
      </c>
      <c r="BI216">
        <f>IFERROR(VLOOKUP(P216,'Tipo de Descuento'!$B$3:$C$8,2,0),0)</f>
        <v>0</v>
      </c>
      <c r="BJ216">
        <f t="shared" si="135"/>
        <v>0</v>
      </c>
      <c r="BK216">
        <f>IFERROR(VLOOKUP(R216,'Tipo de Descuento'!$B$3:$C$8,2,0),0)</f>
        <v>0</v>
      </c>
      <c r="BL216">
        <f t="shared" si="136"/>
        <v>0</v>
      </c>
      <c r="BM216">
        <f>IFERROR(VLOOKUP(T216,'Tipo de Descuento'!$B$3:$C$8,2,0),0)</f>
        <v>0</v>
      </c>
      <c r="BN216">
        <f t="shared" si="137"/>
        <v>0</v>
      </c>
      <c r="BO216">
        <f t="shared" si="138"/>
        <v>0</v>
      </c>
      <c r="BP216">
        <f t="shared" si="139"/>
        <v>0</v>
      </c>
      <c r="BQ216">
        <f t="shared" si="140"/>
        <v>0</v>
      </c>
      <c r="BS216" s="75">
        <f t="shared" si="141"/>
        <v>0</v>
      </c>
      <c r="BT216" s="76">
        <f t="shared" si="142"/>
        <v>0</v>
      </c>
      <c r="BU216" s="76">
        <f t="shared" si="143"/>
        <v>0</v>
      </c>
      <c r="BV216" s="76">
        <f t="shared" si="144"/>
        <v>0</v>
      </c>
      <c r="BW216" s="76">
        <f t="shared" si="145"/>
        <v>0</v>
      </c>
      <c r="BX216" s="76">
        <f t="shared" si="146"/>
        <v>0</v>
      </c>
      <c r="BY216" s="77">
        <f t="shared" si="147"/>
        <v>0</v>
      </c>
      <c r="CA216" s="73">
        <f t="shared" si="148"/>
        <v>0</v>
      </c>
      <c r="CB216" s="74"/>
      <c r="CD216" s="13">
        <f t="shared" si="149"/>
        <v>0</v>
      </c>
      <c r="CE216" s="89">
        <f t="shared" si="150"/>
        <v>0</v>
      </c>
      <c r="CF216">
        <v>0</v>
      </c>
    </row>
    <row r="217" spans="2:84" ht="15.75" customHeight="1" thickBot="1">
      <c r="B217" s="26"/>
      <c r="C217" s="13" t="str">
        <f>IF(B217="","",VLOOKUP(BC217,Proveedor!$B$3:$C$2036,2,0))</f>
        <v/>
      </c>
      <c r="D217" s="95"/>
      <c r="E217" s="84"/>
      <c r="F217" s="59"/>
      <c r="G217" s="113" cm="1">
        <f t="array" ref="G217">INDEX(Programas!$F$3:$F$2000,MATCH(1,(Programas!$C$3:$C$2000=D217)*(Programas!$D$3:$D$2000=Auxiliares!$B198),0))</f>
        <v>0</v>
      </c>
      <c r="H217" s="114"/>
      <c r="I217" s="113" cm="1">
        <f t="array" ref="I217">INDEX(Programas!$E$3:$E$2000,MATCH(1,(Programas!$C$3:$C$2000=D217)*(Programas!$D$3:$D$2000=Auxiliares!$B198),0))</f>
        <v>0</v>
      </c>
      <c r="J217" s="114"/>
      <c r="K217" s="23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36"/>
      <c r="BA217" s="58">
        <f t="shared" si="130"/>
        <v>0</v>
      </c>
      <c r="BB217" s="42">
        <f t="shared" si="131"/>
        <v>0</v>
      </c>
      <c r="BC217" s="12">
        <f>IFERROR(VLOOKUP(Input!B217,Medio!$A$3:$D$1552,4,0),0)</f>
        <v>0</v>
      </c>
      <c r="BD217">
        <f t="shared" si="132"/>
        <v>0</v>
      </c>
      <c r="BE217">
        <f>IFERROR(VLOOKUP(L217,'Tipo de Descuento'!$B$3:$C$8,2,0),0)</f>
        <v>0</v>
      </c>
      <c r="BF217">
        <f t="shared" si="133"/>
        <v>0</v>
      </c>
      <c r="BG217">
        <f>IFERROR(VLOOKUP(N217,'Tipo de Descuento'!$B$3:$C$8,2,0),0)</f>
        <v>0</v>
      </c>
      <c r="BH217">
        <f t="shared" si="134"/>
        <v>0</v>
      </c>
      <c r="BI217">
        <f>IFERROR(VLOOKUP(P217,'Tipo de Descuento'!$B$3:$C$8,2,0),0)</f>
        <v>0</v>
      </c>
      <c r="BJ217">
        <f t="shared" si="135"/>
        <v>0</v>
      </c>
      <c r="BK217">
        <f>IFERROR(VLOOKUP(R217,'Tipo de Descuento'!$B$3:$C$8,2,0),0)</f>
        <v>0</v>
      </c>
      <c r="BL217">
        <f t="shared" si="136"/>
        <v>0</v>
      </c>
      <c r="BM217">
        <f>IFERROR(VLOOKUP(T217,'Tipo de Descuento'!$B$3:$C$8,2,0),0)</f>
        <v>0</v>
      </c>
      <c r="BN217">
        <f t="shared" si="137"/>
        <v>0</v>
      </c>
      <c r="BO217">
        <f t="shared" si="138"/>
        <v>0</v>
      </c>
      <c r="BP217">
        <f t="shared" si="139"/>
        <v>0</v>
      </c>
      <c r="BQ217">
        <f t="shared" si="140"/>
        <v>0</v>
      </c>
      <c r="BS217" s="75">
        <f t="shared" si="141"/>
        <v>0</v>
      </c>
      <c r="BT217" s="76">
        <f t="shared" si="142"/>
        <v>0</v>
      </c>
      <c r="BU217" s="76">
        <f t="shared" si="143"/>
        <v>0</v>
      </c>
      <c r="BV217" s="76">
        <f t="shared" si="144"/>
        <v>0</v>
      </c>
      <c r="BW217" s="76">
        <f t="shared" si="145"/>
        <v>0</v>
      </c>
      <c r="BX217" s="76">
        <f t="shared" si="146"/>
        <v>0</v>
      </c>
      <c r="BY217" s="77">
        <f t="shared" si="147"/>
        <v>0</v>
      </c>
      <c r="CA217" s="73">
        <f t="shared" si="148"/>
        <v>0</v>
      </c>
      <c r="CB217" s="74"/>
      <c r="CD217" s="13">
        <f t="shared" si="149"/>
        <v>0</v>
      </c>
      <c r="CE217" s="89">
        <f t="shared" si="150"/>
        <v>0</v>
      </c>
      <c r="CF217">
        <v>0</v>
      </c>
    </row>
    <row r="218" spans="2:84" ht="15.75" customHeight="1" thickBot="1">
      <c r="B218" s="26"/>
      <c r="C218" s="13" t="str">
        <f>IF(B218="","",VLOOKUP(BC218,Proveedor!$B$3:$C$2036,2,0))</f>
        <v/>
      </c>
      <c r="D218" s="95"/>
      <c r="E218" s="84"/>
      <c r="F218" s="59"/>
      <c r="G218" s="113" cm="1">
        <f t="array" ref="G218">INDEX(Programas!$F$3:$F$2000,MATCH(1,(Programas!$C$3:$C$2000=D218)*(Programas!$D$3:$D$2000=Auxiliares!$B199),0))</f>
        <v>0</v>
      </c>
      <c r="H218" s="114"/>
      <c r="I218" s="113" cm="1">
        <f t="array" ref="I218">INDEX(Programas!$E$3:$E$2000,MATCH(1,(Programas!$C$3:$C$2000=D218)*(Programas!$D$3:$D$2000=Auxiliares!$B199),0))</f>
        <v>0</v>
      </c>
      <c r="J218" s="114"/>
      <c r="K218" s="23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36"/>
      <c r="BA218" s="58">
        <f t="shared" si="130"/>
        <v>0</v>
      </c>
      <c r="BB218" s="42">
        <f t="shared" si="131"/>
        <v>0</v>
      </c>
      <c r="BC218" s="12">
        <f>IFERROR(VLOOKUP(Input!B218,Medio!$A$3:$D$1552,4,0),0)</f>
        <v>0</v>
      </c>
      <c r="BD218">
        <f t="shared" si="132"/>
        <v>0</v>
      </c>
      <c r="BE218">
        <f>IFERROR(VLOOKUP(L218,'Tipo de Descuento'!$B$3:$C$8,2,0),0)</f>
        <v>0</v>
      </c>
      <c r="BF218">
        <f t="shared" si="133"/>
        <v>0</v>
      </c>
      <c r="BG218">
        <f>IFERROR(VLOOKUP(N218,'Tipo de Descuento'!$B$3:$C$8,2,0),0)</f>
        <v>0</v>
      </c>
      <c r="BH218">
        <f t="shared" si="134"/>
        <v>0</v>
      </c>
      <c r="BI218">
        <f>IFERROR(VLOOKUP(P218,'Tipo de Descuento'!$B$3:$C$8,2,0),0)</f>
        <v>0</v>
      </c>
      <c r="BJ218">
        <f t="shared" si="135"/>
        <v>0</v>
      </c>
      <c r="BK218">
        <f>IFERROR(VLOOKUP(R218,'Tipo de Descuento'!$B$3:$C$8,2,0),0)</f>
        <v>0</v>
      </c>
      <c r="BL218">
        <f t="shared" si="136"/>
        <v>0</v>
      </c>
      <c r="BM218">
        <f>IFERROR(VLOOKUP(T218,'Tipo de Descuento'!$B$3:$C$8,2,0),0)</f>
        <v>0</v>
      </c>
      <c r="BN218">
        <f t="shared" si="137"/>
        <v>0</v>
      </c>
      <c r="BO218">
        <f t="shared" si="138"/>
        <v>0</v>
      </c>
      <c r="BP218">
        <f t="shared" si="139"/>
        <v>0</v>
      </c>
      <c r="BQ218">
        <f t="shared" si="140"/>
        <v>0</v>
      </c>
      <c r="BS218" s="75">
        <f t="shared" si="141"/>
        <v>0</v>
      </c>
      <c r="BT218" s="76">
        <f t="shared" si="142"/>
        <v>0</v>
      </c>
      <c r="BU218" s="76">
        <f t="shared" si="143"/>
        <v>0</v>
      </c>
      <c r="BV218" s="76">
        <f t="shared" si="144"/>
        <v>0</v>
      </c>
      <c r="BW218" s="76">
        <f t="shared" si="145"/>
        <v>0</v>
      </c>
      <c r="BX218" s="76">
        <f t="shared" si="146"/>
        <v>0</v>
      </c>
      <c r="BY218" s="77">
        <f t="shared" si="147"/>
        <v>0</v>
      </c>
      <c r="CA218" s="73">
        <f t="shared" si="148"/>
        <v>0</v>
      </c>
      <c r="CB218" s="74"/>
      <c r="CD218" s="13">
        <f t="shared" si="149"/>
        <v>0</v>
      </c>
      <c r="CE218" s="89">
        <f t="shared" si="150"/>
        <v>0</v>
      </c>
      <c r="CF218">
        <v>0</v>
      </c>
    </row>
    <row r="219" spans="2:84" ht="15.75" customHeight="1" thickBot="1">
      <c r="B219" s="26"/>
      <c r="C219" s="13" t="str">
        <f>IF(B219="","",VLOOKUP(BC219,Proveedor!$B$3:$C$2036,2,0))</f>
        <v/>
      </c>
      <c r="D219" s="95"/>
      <c r="E219" s="84"/>
      <c r="F219" s="59"/>
      <c r="G219" s="113" cm="1">
        <f t="array" ref="G219">INDEX(Programas!$F$3:$F$2000,MATCH(1,(Programas!$C$3:$C$2000=D219)*(Programas!$D$3:$D$2000=Auxiliares!$B200),0))</f>
        <v>0</v>
      </c>
      <c r="H219" s="114"/>
      <c r="I219" s="113" cm="1">
        <f t="array" ref="I219">INDEX(Programas!$E$3:$E$2000,MATCH(1,(Programas!$C$3:$C$2000=D219)*(Programas!$D$3:$D$2000=Auxiliares!$B200),0))</f>
        <v>0</v>
      </c>
      <c r="J219" s="114"/>
      <c r="K219" s="23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36"/>
      <c r="BA219" s="58">
        <f t="shared" si="130"/>
        <v>0</v>
      </c>
      <c r="BB219" s="42">
        <f t="shared" si="131"/>
        <v>0</v>
      </c>
      <c r="BC219" s="12">
        <f>IFERROR(VLOOKUP(Input!B219,Medio!$A$3:$D$1552,4,0),0)</f>
        <v>0</v>
      </c>
      <c r="BD219">
        <f t="shared" si="132"/>
        <v>0</v>
      </c>
      <c r="BE219">
        <f>IFERROR(VLOOKUP(L219,'Tipo de Descuento'!$B$3:$C$8,2,0),0)</f>
        <v>0</v>
      </c>
      <c r="BF219">
        <f t="shared" si="133"/>
        <v>0</v>
      </c>
      <c r="BG219">
        <f>IFERROR(VLOOKUP(N219,'Tipo de Descuento'!$B$3:$C$8,2,0),0)</f>
        <v>0</v>
      </c>
      <c r="BH219">
        <f t="shared" si="134"/>
        <v>0</v>
      </c>
      <c r="BI219">
        <f>IFERROR(VLOOKUP(P219,'Tipo de Descuento'!$B$3:$C$8,2,0),0)</f>
        <v>0</v>
      </c>
      <c r="BJ219">
        <f t="shared" si="135"/>
        <v>0</v>
      </c>
      <c r="BK219">
        <f>IFERROR(VLOOKUP(R219,'Tipo de Descuento'!$B$3:$C$8,2,0),0)</f>
        <v>0</v>
      </c>
      <c r="BL219">
        <f t="shared" si="136"/>
        <v>0</v>
      </c>
      <c r="BM219">
        <f>IFERROR(VLOOKUP(T219,'Tipo de Descuento'!$B$3:$C$8,2,0),0)</f>
        <v>0</v>
      </c>
      <c r="BN219">
        <f t="shared" si="137"/>
        <v>0</v>
      </c>
      <c r="BO219">
        <f t="shared" si="138"/>
        <v>0</v>
      </c>
      <c r="BP219">
        <f t="shared" si="139"/>
        <v>0</v>
      </c>
      <c r="BQ219">
        <f t="shared" si="140"/>
        <v>0</v>
      </c>
      <c r="BS219" s="75">
        <f t="shared" si="141"/>
        <v>0</v>
      </c>
      <c r="BT219" s="76">
        <f t="shared" si="142"/>
        <v>0</v>
      </c>
      <c r="BU219" s="76">
        <f t="shared" si="143"/>
        <v>0</v>
      </c>
      <c r="BV219" s="76">
        <f t="shared" si="144"/>
        <v>0</v>
      </c>
      <c r="BW219" s="76">
        <f t="shared" si="145"/>
        <v>0</v>
      </c>
      <c r="BX219" s="76">
        <f t="shared" si="146"/>
        <v>0</v>
      </c>
      <c r="BY219" s="77">
        <f t="shared" si="147"/>
        <v>0</v>
      </c>
      <c r="CA219" s="73">
        <f t="shared" si="148"/>
        <v>0</v>
      </c>
      <c r="CB219" s="74"/>
      <c r="CD219" s="13">
        <f t="shared" si="149"/>
        <v>0</v>
      </c>
      <c r="CE219" s="89">
        <f t="shared" si="150"/>
        <v>0</v>
      </c>
      <c r="CF219">
        <v>0</v>
      </c>
    </row>
    <row r="220" spans="2:84" ht="15.75" customHeight="1" thickBot="1">
      <c r="B220" s="26"/>
      <c r="C220" s="13" t="str">
        <f>IF(B220="","",VLOOKUP(BC220,Proveedor!$B$3:$C$2036,2,0))</f>
        <v/>
      </c>
      <c r="D220" s="95"/>
      <c r="E220" s="84"/>
      <c r="F220" s="59"/>
      <c r="G220" s="113" cm="1">
        <f t="array" ref="G220">INDEX(Programas!$F$3:$F$2000,MATCH(1,(Programas!$C$3:$C$2000=D220)*(Programas!$D$3:$D$2000=Auxiliares!$B201),0))</f>
        <v>0</v>
      </c>
      <c r="H220" s="114"/>
      <c r="I220" s="113" cm="1">
        <f t="array" ref="I220">INDEX(Programas!$E$3:$E$2000,MATCH(1,(Programas!$C$3:$C$2000=D220)*(Programas!$D$3:$D$2000=Auxiliares!$B201),0))</f>
        <v>0</v>
      </c>
      <c r="J220" s="114"/>
      <c r="K220" s="23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36"/>
      <c r="BA220" s="58">
        <f t="shared" si="130"/>
        <v>0</v>
      </c>
      <c r="BB220" s="42">
        <f t="shared" si="131"/>
        <v>0</v>
      </c>
      <c r="BC220" s="12">
        <f>IFERROR(VLOOKUP(Input!B220,Medio!$A$3:$D$1552,4,0),0)</f>
        <v>0</v>
      </c>
      <c r="BD220">
        <f t="shared" si="132"/>
        <v>0</v>
      </c>
      <c r="BE220">
        <f>IFERROR(VLOOKUP(L220,'Tipo de Descuento'!$B$3:$C$8,2,0),0)</f>
        <v>0</v>
      </c>
      <c r="BF220">
        <f t="shared" si="133"/>
        <v>0</v>
      </c>
      <c r="BG220">
        <f>IFERROR(VLOOKUP(N220,'Tipo de Descuento'!$B$3:$C$8,2,0),0)</f>
        <v>0</v>
      </c>
      <c r="BH220">
        <f t="shared" si="134"/>
        <v>0</v>
      </c>
      <c r="BI220">
        <f>IFERROR(VLOOKUP(P220,'Tipo de Descuento'!$B$3:$C$8,2,0),0)</f>
        <v>0</v>
      </c>
      <c r="BJ220">
        <f t="shared" si="135"/>
        <v>0</v>
      </c>
      <c r="BK220">
        <f>IFERROR(VLOOKUP(R220,'Tipo de Descuento'!$B$3:$C$8,2,0),0)</f>
        <v>0</v>
      </c>
      <c r="BL220">
        <f t="shared" si="136"/>
        <v>0</v>
      </c>
      <c r="BM220">
        <f>IFERROR(VLOOKUP(T220,'Tipo de Descuento'!$B$3:$C$8,2,0),0)</f>
        <v>0</v>
      </c>
      <c r="BN220">
        <f t="shared" si="137"/>
        <v>0</v>
      </c>
      <c r="BO220">
        <f t="shared" si="138"/>
        <v>0</v>
      </c>
      <c r="BP220">
        <f t="shared" si="139"/>
        <v>0</v>
      </c>
      <c r="BQ220">
        <f t="shared" si="140"/>
        <v>0</v>
      </c>
      <c r="BS220" s="75">
        <f t="shared" si="141"/>
        <v>0</v>
      </c>
      <c r="BT220" s="76">
        <f t="shared" si="142"/>
        <v>0</v>
      </c>
      <c r="BU220" s="76">
        <f t="shared" si="143"/>
        <v>0</v>
      </c>
      <c r="BV220" s="76">
        <f t="shared" si="144"/>
        <v>0</v>
      </c>
      <c r="BW220" s="76">
        <f t="shared" si="145"/>
        <v>0</v>
      </c>
      <c r="BX220" s="76">
        <f t="shared" si="146"/>
        <v>0</v>
      </c>
      <c r="BY220" s="77">
        <f t="shared" si="147"/>
        <v>0</v>
      </c>
      <c r="CA220" s="73">
        <f t="shared" si="148"/>
        <v>0</v>
      </c>
      <c r="CB220" s="74"/>
      <c r="CD220" s="13">
        <f t="shared" si="149"/>
        <v>0</v>
      </c>
      <c r="CE220" s="89">
        <f t="shared" si="150"/>
        <v>0</v>
      </c>
      <c r="CF220">
        <v>0</v>
      </c>
    </row>
    <row r="221" spans="2:84" ht="15.75" customHeight="1" thickBot="1">
      <c r="B221" s="26"/>
      <c r="C221" s="13" t="str">
        <f>IF(B221="","",VLOOKUP(BC221,Proveedor!$B$3:$C$2036,2,0))</f>
        <v/>
      </c>
      <c r="D221" s="95"/>
      <c r="E221" s="84"/>
      <c r="F221" s="59"/>
      <c r="G221" s="113" cm="1">
        <f t="array" ref="G221">INDEX(Programas!$F$3:$F$2000,MATCH(1,(Programas!$C$3:$C$2000=D221)*(Programas!$D$3:$D$2000=Auxiliares!$B202),0))</f>
        <v>0</v>
      </c>
      <c r="H221" s="114"/>
      <c r="I221" s="113" cm="1">
        <f t="array" ref="I221">INDEX(Programas!$E$3:$E$2000,MATCH(1,(Programas!$C$3:$C$2000=D221)*(Programas!$D$3:$D$2000=Auxiliares!$B202),0))</f>
        <v>0</v>
      </c>
      <c r="J221" s="114"/>
      <c r="K221" s="23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36"/>
      <c r="BA221" s="58">
        <f t="shared" si="130"/>
        <v>0</v>
      </c>
      <c r="BB221" s="42">
        <f t="shared" si="131"/>
        <v>0</v>
      </c>
      <c r="BC221" s="12">
        <f>IFERROR(VLOOKUP(Input!B221,Medio!$A$3:$D$1552,4,0),0)</f>
        <v>0</v>
      </c>
      <c r="BD221">
        <f t="shared" si="132"/>
        <v>0</v>
      </c>
      <c r="BE221">
        <f>IFERROR(VLOOKUP(L221,'Tipo de Descuento'!$B$3:$C$8,2,0),0)</f>
        <v>0</v>
      </c>
      <c r="BF221">
        <f t="shared" si="133"/>
        <v>0</v>
      </c>
      <c r="BG221">
        <f>IFERROR(VLOOKUP(N221,'Tipo de Descuento'!$B$3:$C$8,2,0),0)</f>
        <v>0</v>
      </c>
      <c r="BH221">
        <f t="shared" si="134"/>
        <v>0</v>
      </c>
      <c r="BI221">
        <f>IFERROR(VLOOKUP(P221,'Tipo de Descuento'!$B$3:$C$8,2,0),0)</f>
        <v>0</v>
      </c>
      <c r="BJ221">
        <f t="shared" si="135"/>
        <v>0</v>
      </c>
      <c r="BK221">
        <f>IFERROR(VLOOKUP(R221,'Tipo de Descuento'!$B$3:$C$8,2,0),0)</f>
        <v>0</v>
      </c>
      <c r="BL221">
        <f t="shared" si="136"/>
        <v>0</v>
      </c>
      <c r="BM221">
        <f>IFERROR(VLOOKUP(T221,'Tipo de Descuento'!$B$3:$C$8,2,0),0)</f>
        <v>0</v>
      </c>
      <c r="BN221">
        <f t="shared" si="137"/>
        <v>0</v>
      </c>
      <c r="BO221">
        <f t="shared" si="138"/>
        <v>0</v>
      </c>
      <c r="BP221">
        <f t="shared" si="139"/>
        <v>0</v>
      </c>
      <c r="BQ221">
        <f t="shared" si="140"/>
        <v>0</v>
      </c>
      <c r="BS221" s="75">
        <f t="shared" si="141"/>
        <v>0</v>
      </c>
      <c r="BT221" s="76">
        <f t="shared" si="142"/>
        <v>0</v>
      </c>
      <c r="BU221" s="76">
        <f t="shared" si="143"/>
        <v>0</v>
      </c>
      <c r="BV221" s="76">
        <f t="shared" si="144"/>
        <v>0</v>
      </c>
      <c r="BW221" s="76">
        <f t="shared" si="145"/>
        <v>0</v>
      </c>
      <c r="BX221" s="76">
        <f t="shared" si="146"/>
        <v>0</v>
      </c>
      <c r="BY221" s="77">
        <f t="shared" si="147"/>
        <v>0</v>
      </c>
      <c r="CA221" s="73">
        <f t="shared" si="148"/>
        <v>0</v>
      </c>
      <c r="CB221" s="74"/>
      <c r="CD221" s="13">
        <f t="shared" si="149"/>
        <v>0</v>
      </c>
      <c r="CE221" s="89">
        <f t="shared" si="150"/>
        <v>0</v>
      </c>
      <c r="CF221">
        <v>0</v>
      </c>
    </row>
    <row r="222" spans="2:84" ht="15.75" customHeight="1" thickBot="1">
      <c r="B222" s="26"/>
      <c r="C222" s="13" t="str">
        <f>IF(B222="","",VLOOKUP(BC222,Proveedor!$B$3:$C$2036,2,0))</f>
        <v/>
      </c>
      <c r="D222" s="95"/>
      <c r="E222" s="84"/>
      <c r="F222" s="59"/>
      <c r="G222" s="113" cm="1">
        <f t="array" ref="G222">INDEX(Programas!$F$3:$F$2000,MATCH(1,(Programas!$C$3:$C$2000=D222)*(Programas!$D$3:$D$2000=Auxiliares!$B203),0))</f>
        <v>0</v>
      </c>
      <c r="H222" s="114"/>
      <c r="I222" s="113" cm="1">
        <f t="array" ref="I222">INDEX(Programas!$E$3:$E$2000,MATCH(1,(Programas!$C$3:$C$2000=D222)*(Programas!$D$3:$D$2000=Auxiliares!$B203),0))</f>
        <v>0</v>
      </c>
      <c r="J222" s="114"/>
      <c r="K222" s="23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36"/>
      <c r="BA222" s="58">
        <f t="shared" si="130"/>
        <v>0</v>
      </c>
      <c r="BB222" s="42">
        <f t="shared" si="131"/>
        <v>0</v>
      </c>
      <c r="BC222" s="12">
        <f>IFERROR(VLOOKUP(Input!B222,Medio!$A$3:$D$1552,4,0),0)</f>
        <v>0</v>
      </c>
      <c r="BD222">
        <f t="shared" si="132"/>
        <v>0</v>
      </c>
      <c r="BE222">
        <f>IFERROR(VLOOKUP(L222,'Tipo de Descuento'!$B$3:$C$8,2,0),0)</f>
        <v>0</v>
      </c>
      <c r="BF222">
        <f t="shared" si="133"/>
        <v>0</v>
      </c>
      <c r="BG222">
        <f>IFERROR(VLOOKUP(N222,'Tipo de Descuento'!$B$3:$C$8,2,0),0)</f>
        <v>0</v>
      </c>
      <c r="BH222">
        <f t="shared" si="134"/>
        <v>0</v>
      </c>
      <c r="BI222">
        <f>IFERROR(VLOOKUP(P222,'Tipo de Descuento'!$B$3:$C$8,2,0),0)</f>
        <v>0</v>
      </c>
      <c r="BJ222">
        <f t="shared" si="135"/>
        <v>0</v>
      </c>
      <c r="BK222">
        <f>IFERROR(VLOOKUP(R222,'Tipo de Descuento'!$B$3:$C$8,2,0),0)</f>
        <v>0</v>
      </c>
      <c r="BL222">
        <f t="shared" si="136"/>
        <v>0</v>
      </c>
      <c r="BM222">
        <f>IFERROR(VLOOKUP(T222,'Tipo de Descuento'!$B$3:$C$8,2,0),0)</f>
        <v>0</v>
      </c>
      <c r="BN222">
        <f t="shared" si="137"/>
        <v>0</v>
      </c>
      <c r="BO222">
        <f t="shared" si="138"/>
        <v>0</v>
      </c>
      <c r="BP222">
        <f t="shared" si="139"/>
        <v>0</v>
      </c>
      <c r="BQ222">
        <f t="shared" si="140"/>
        <v>0</v>
      </c>
      <c r="BS222" s="75">
        <f t="shared" si="141"/>
        <v>0</v>
      </c>
      <c r="BT222" s="76">
        <f t="shared" si="142"/>
        <v>0</v>
      </c>
      <c r="BU222" s="76">
        <f t="shared" si="143"/>
        <v>0</v>
      </c>
      <c r="BV222" s="76">
        <f t="shared" si="144"/>
        <v>0</v>
      </c>
      <c r="BW222" s="76">
        <f t="shared" si="145"/>
        <v>0</v>
      </c>
      <c r="BX222" s="76">
        <f t="shared" si="146"/>
        <v>0</v>
      </c>
      <c r="BY222" s="77">
        <f t="shared" si="147"/>
        <v>0</v>
      </c>
      <c r="CA222" s="73">
        <f t="shared" si="148"/>
        <v>0</v>
      </c>
      <c r="CB222" s="74"/>
      <c r="CD222" s="13">
        <f t="shared" si="149"/>
        <v>0</v>
      </c>
      <c r="CE222" s="89">
        <f t="shared" si="150"/>
        <v>0</v>
      </c>
      <c r="CF222">
        <v>0</v>
      </c>
    </row>
    <row r="223" spans="2:84" ht="15.75" customHeight="1" thickBot="1">
      <c r="B223" s="26"/>
      <c r="C223" s="13" t="str">
        <f>IF(B223="","",VLOOKUP(BC223,Proveedor!$B$3:$C$2036,2,0))</f>
        <v/>
      </c>
      <c r="D223" s="95"/>
      <c r="E223" s="84"/>
      <c r="F223" s="59"/>
      <c r="G223" s="113" cm="1">
        <f t="array" ref="G223">INDEX(Programas!$F$3:$F$2000,MATCH(1,(Programas!$C$3:$C$2000=D223)*(Programas!$D$3:$D$2000=Auxiliares!$B204),0))</f>
        <v>0</v>
      </c>
      <c r="H223" s="114"/>
      <c r="I223" s="113" cm="1">
        <f t="array" ref="I223">INDEX(Programas!$E$3:$E$2000,MATCH(1,(Programas!$C$3:$C$2000=D223)*(Programas!$D$3:$D$2000=Auxiliares!$B204),0))</f>
        <v>0</v>
      </c>
      <c r="J223" s="114"/>
      <c r="K223" s="23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36"/>
      <c r="BA223" s="58">
        <f t="shared" si="130"/>
        <v>0</v>
      </c>
      <c r="BB223" s="42">
        <f t="shared" si="131"/>
        <v>0</v>
      </c>
      <c r="BC223" s="12">
        <f>IFERROR(VLOOKUP(Input!B223,Medio!$A$3:$D$1552,4,0),0)</f>
        <v>0</v>
      </c>
      <c r="BD223">
        <f t="shared" si="132"/>
        <v>0</v>
      </c>
      <c r="BE223">
        <f>IFERROR(VLOOKUP(L223,'Tipo de Descuento'!$B$3:$C$8,2,0),0)</f>
        <v>0</v>
      </c>
      <c r="BF223">
        <f t="shared" si="133"/>
        <v>0</v>
      </c>
      <c r="BG223">
        <f>IFERROR(VLOOKUP(N223,'Tipo de Descuento'!$B$3:$C$8,2,0),0)</f>
        <v>0</v>
      </c>
      <c r="BH223">
        <f t="shared" si="134"/>
        <v>0</v>
      </c>
      <c r="BI223">
        <f>IFERROR(VLOOKUP(P223,'Tipo de Descuento'!$B$3:$C$8,2,0),0)</f>
        <v>0</v>
      </c>
      <c r="BJ223">
        <f t="shared" si="135"/>
        <v>0</v>
      </c>
      <c r="BK223">
        <f>IFERROR(VLOOKUP(R223,'Tipo de Descuento'!$B$3:$C$8,2,0),0)</f>
        <v>0</v>
      </c>
      <c r="BL223">
        <f t="shared" si="136"/>
        <v>0</v>
      </c>
      <c r="BM223">
        <f>IFERROR(VLOOKUP(T223,'Tipo de Descuento'!$B$3:$C$8,2,0),0)</f>
        <v>0</v>
      </c>
      <c r="BN223">
        <f t="shared" si="137"/>
        <v>0</v>
      </c>
      <c r="BO223">
        <f t="shared" si="138"/>
        <v>0</v>
      </c>
      <c r="BP223">
        <f t="shared" si="139"/>
        <v>0</v>
      </c>
      <c r="BQ223">
        <f t="shared" si="140"/>
        <v>0</v>
      </c>
      <c r="BS223" s="75">
        <f t="shared" si="141"/>
        <v>0</v>
      </c>
      <c r="BT223" s="76">
        <f t="shared" si="142"/>
        <v>0</v>
      </c>
      <c r="BU223" s="76">
        <f t="shared" si="143"/>
        <v>0</v>
      </c>
      <c r="BV223" s="76">
        <f t="shared" si="144"/>
        <v>0</v>
      </c>
      <c r="BW223" s="76">
        <f t="shared" si="145"/>
        <v>0</v>
      </c>
      <c r="BX223" s="76">
        <f t="shared" si="146"/>
        <v>0</v>
      </c>
      <c r="BY223" s="77">
        <f t="shared" si="147"/>
        <v>0</v>
      </c>
      <c r="CA223" s="73">
        <f t="shared" si="148"/>
        <v>0</v>
      </c>
      <c r="CB223" s="74"/>
      <c r="CD223" s="13">
        <f t="shared" si="149"/>
        <v>0</v>
      </c>
      <c r="CE223" s="89">
        <f t="shared" si="150"/>
        <v>0</v>
      </c>
      <c r="CF223">
        <v>0</v>
      </c>
    </row>
    <row r="224" spans="2:84" ht="15.75" customHeight="1" thickBot="1">
      <c r="B224" s="26"/>
      <c r="C224" s="13" t="str">
        <f>IF(B224="","",VLOOKUP(BC224,Proveedor!$B$3:$C$2036,2,0))</f>
        <v/>
      </c>
      <c r="D224" s="95"/>
      <c r="E224" s="84"/>
      <c r="F224" s="59"/>
      <c r="G224" s="113" cm="1">
        <f t="array" ref="G224">INDEX(Programas!$F$3:$F$2000,MATCH(1,(Programas!$C$3:$C$2000=D224)*(Programas!$D$3:$D$2000=Auxiliares!$B205),0))</f>
        <v>0</v>
      </c>
      <c r="H224" s="114"/>
      <c r="I224" s="113" cm="1">
        <f t="array" ref="I224">INDEX(Programas!$E$3:$E$2000,MATCH(1,(Programas!$C$3:$C$2000=D224)*(Programas!$D$3:$D$2000=Auxiliares!$B205),0))</f>
        <v>0</v>
      </c>
      <c r="J224" s="114"/>
      <c r="K224" s="23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36"/>
      <c r="BA224" s="58">
        <f t="shared" si="130"/>
        <v>0</v>
      </c>
      <c r="BB224" s="42">
        <f t="shared" si="131"/>
        <v>0</v>
      </c>
      <c r="BC224" s="12">
        <f>IFERROR(VLOOKUP(Input!B224,Medio!$A$3:$D$1552,4,0),0)</f>
        <v>0</v>
      </c>
      <c r="BD224">
        <f t="shared" si="132"/>
        <v>0</v>
      </c>
      <c r="BE224">
        <f>IFERROR(VLOOKUP(L224,'Tipo de Descuento'!$B$3:$C$8,2,0),0)</f>
        <v>0</v>
      </c>
      <c r="BF224">
        <f t="shared" si="133"/>
        <v>0</v>
      </c>
      <c r="BG224">
        <f>IFERROR(VLOOKUP(N224,'Tipo de Descuento'!$B$3:$C$8,2,0),0)</f>
        <v>0</v>
      </c>
      <c r="BH224">
        <f t="shared" si="134"/>
        <v>0</v>
      </c>
      <c r="BI224">
        <f>IFERROR(VLOOKUP(P224,'Tipo de Descuento'!$B$3:$C$8,2,0),0)</f>
        <v>0</v>
      </c>
      <c r="BJ224">
        <f t="shared" si="135"/>
        <v>0</v>
      </c>
      <c r="BK224">
        <f>IFERROR(VLOOKUP(R224,'Tipo de Descuento'!$B$3:$C$8,2,0),0)</f>
        <v>0</v>
      </c>
      <c r="BL224">
        <f t="shared" si="136"/>
        <v>0</v>
      </c>
      <c r="BM224">
        <f>IFERROR(VLOOKUP(T224,'Tipo de Descuento'!$B$3:$C$8,2,0),0)</f>
        <v>0</v>
      </c>
      <c r="BN224">
        <f t="shared" si="137"/>
        <v>0</v>
      </c>
      <c r="BO224">
        <f t="shared" si="138"/>
        <v>0</v>
      </c>
      <c r="BP224">
        <f t="shared" si="139"/>
        <v>0</v>
      </c>
      <c r="BQ224">
        <f t="shared" si="140"/>
        <v>0</v>
      </c>
      <c r="BS224" s="75">
        <f t="shared" si="141"/>
        <v>0</v>
      </c>
      <c r="BT224" s="76">
        <f t="shared" si="142"/>
        <v>0</v>
      </c>
      <c r="BU224" s="76">
        <f t="shared" si="143"/>
        <v>0</v>
      </c>
      <c r="BV224" s="76">
        <f t="shared" si="144"/>
        <v>0</v>
      </c>
      <c r="BW224" s="76">
        <f t="shared" si="145"/>
        <v>0</v>
      </c>
      <c r="BX224" s="76">
        <f t="shared" si="146"/>
        <v>0</v>
      </c>
      <c r="BY224" s="77">
        <f t="shared" si="147"/>
        <v>0</v>
      </c>
      <c r="CA224" s="73">
        <f t="shared" si="148"/>
        <v>0</v>
      </c>
      <c r="CB224" s="74"/>
      <c r="CD224" s="13">
        <f t="shared" si="149"/>
        <v>0</v>
      </c>
      <c r="CE224" s="89">
        <f t="shared" si="150"/>
        <v>0</v>
      </c>
      <c r="CF224">
        <v>0</v>
      </c>
    </row>
    <row r="225" spans="2:84" ht="15.75" customHeight="1" thickBot="1">
      <c r="B225" s="26"/>
      <c r="C225" s="13" t="str">
        <f>IF(B225="","",VLOOKUP(BC225,Proveedor!$B$3:$C$2036,2,0))</f>
        <v/>
      </c>
      <c r="D225" s="95"/>
      <c r="E225" s="84"/>
      <c r="F225" s="59"/>
      <c r="G225" s="113" cm="1">
        <f t="array" ref="G225">INDEX(Programas!$F$3:$F$2000,MATCH(1,(Programas!$C$3:$C$2000=D225)*(Programas!$D$3:$D$2000=Auxiliares!$B206),0))</f>
        <v>0</v>
      </c>
      <c r="H225" s="114"/>
      <c r="I225" s="113" cm="1">
        <f t="array" ref="I225">INDEX(Programas!$E$3:$E$2000,MATCH(1,(Programas!$C$3:$C$2000=D225)*(Programas!$D$3:$D$2000=Auxiliares!$B206),0))</f>
        <v>0</v>
      </c>
      <c r="J225" s="114"/>
      <c r="K225" s="23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36"/>
      <c r="BA225" s="58">
        <f t="shared" si="130"/>
        <v>0</v>
      </c>
      <c r="BB225" s="42">
        <f t="shared" si="131"/>
        <v>0</v>
      </c>
      <c r="BC225" s="12">
        <f>IFERROR(VLOOKUP(Input!B225,Medio!$A$3:$D$1552,4,0),0)</f>
        <v>0</v>
      </c>
      <c r="BD225">
        <f t="shared" si="132"/>
        <v>0</v>
      </c>
      <c r="BE225">
        <f>IFERROR(VLOOKUP(L225,'Tipo de Descuento'!$B$3:$C$8,2,0),0)</f>
        <v>0</v>
      </c>
      <c r="BF225">
        <f t="shared" si="133"/>
        <v>0</v>
      </c>
      <c r="BG225">
        <f>IFERROR(VLOOKUP(N225,'Tipo de Descuento'!$B$3:$C$8,2,0),0)</f>
        <v>0</v>
      </c>
      <c r="BH225">
        <f t="shared" si="134"/>
        <v>0</v>
      </c>
      <c r="BI225">
        <f>IFERROR(VLOOKUP(P225,'Tipo de Descuento'!$B$3:$C$8,2,0),0)</f>
        <v>0</v>
      </c>
      <c r="BJ225">
        <f t="shared" si="135"/>
        <v>0</v>
      </c>
      <c r="BK225">
        <f>IFERROR(VLOOKUP(R225,'Tipo de Descuento'!$B$3:$C$8,2,0),0)</f>
        <v>0</v>
      </c>
      <c r="BL225">
        <f t="shared" si="136"/>
        <v>0</v>
      </c>
      <c r="BM225">
        <f>IFERROR(VLOOKUP(T225,'Tipo de Descuento'!$B$3:$C$8,2,0),0)</f>
        <v>0</v>
      </c>
      <c r="BN225">
        <f t="shared" si="137"/>
        <v>0</v>
      </c>
      <c r="BO225">
        <f t="shared" si="138"/>
        <v>0</v>
      </c>
      <c r="BP225">
        <f t="shared" si="139"/>
        <v>0</v>
      </c>
      <c r="BQ225">
        <f t="shared" si="140"/>
        <v>0</v>
      </c>
      <c r="BS225" s="75">
        <f t="shared" si="141"/>
        <v>0</v>
      </c>
      <c r="BT225" s="76">
        <f t="shared" si="142"/>
        <v>0</v>
      </c>
      <c r="BU225" s="76">
        <f t="shared" si="143"/>
        <v>0</v>
      </c>
      <c r="BV225" s="76">
        <f t="shared" si="144"/>
        <v>0</v>
      </c>
      <c r="BW225" s="76">
        <f t="shared" si="145"/>
        <v>0</v>
      </c>
      <c r="BX225" s="76">
        <f t="shared" si="146"/>
        <v>0</v>
      </c>
      <c r="BY225" s="77">
        <f t="shared" si="147"/>
        <v>0</v>
      </c>
      <c r="CA225" s="73">
        <f t="shared" si="148"/>
        <v>0</v>
      </c>
      <c r="CB225" s="74"/>
      <c r="CD225" s="13">
        <f t="shared" si="149"/>
        <v>0</v>
      </c>
      <c r="CE225" s="89">
        <f t="shared" si="150"/>
        <v>0</v>
      </c>
      <c r="CF225">
        <v>0</v>
      </c>
    </row>
    <row r="226" spans="2:84" ht="15.75" customHeight="1" thickBot="1">
      <c r="B226" s="26"/>
      <c r="C226" s="13" t="str">
        <f>IF(B226="","",VLOOKUP(BC226,Proveedor!$B$3:$C$2036,2,0))</f>
        <v/>
      </c>
      <c r="D226" s="95"/>
      <c r="E226" s="84"/>
      <c r="F226" s="59"/>
      <c r="G226" s="113" cm="1">
        <f t="array" ref="G226">INDEX(Programas!$F$3:$F$2000,MATCH(1,(Programas!$C$3:$C$2000=D226)*(Programas!$D$3:$D$2000=Auxiliares!$B207),0))</f>
        <v>0</v>
      </c>
      <c r="H226" s="114"/>
      <c r="I226" s="113" cm="1">
        <f t="array" ref="I226">INDEX(Programas!$E$3:$E$2000,MATCH(1,(Programas!$C$3:$C$2000=D226)*(Programas!$D$3:$D$2000=Auxiliares!$B207),0))</f>
        <v>0</v>
      </c>
      <c r="J226" s="114"/>
      <c r="K226" s="23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36"/>
      <c r="BA226" s="58">
        <f t="shared" si="130"/>
        <v>0</v>
      </c>
      <c r="BB226" s="42">
        <f t="shared" si="131"/>
        <v>0</v>
      </c>
      <c r="BC226" s="12">
        <f>IFERROR(VLOOKUP(Input!B226,Medio!$A$3:$D$1552,4,0),0)</f>
        <v>0</v>
      </c>
      <c r="BD226">
        <f t="shared" si="132"/>
        <v>0</v>
      </c>
      <c r="BE226">
        <f>IFERROR(VLOOKUP(L226,'Tipo de Descuento'!$B$3:$C$8,2,0),0)</f>
        <v>0</v>
      </c>
      <c r="BF226">
        <f t="shared" si="133"/>
        <v>0</v>
      </c>
      <c r="BG226">
        <f>IFERROR(VLOOKUP(N226,'Tipo de Descuento'!$B$3:$C$8,2,0),0)</f>
        <v>0</v>
      </c>
      <c r="BH226">
        <f t="shared" si="134"/>
        <v>0</v>
      </c>
      <c r="BI226">
        <f>IFERROR(VLOOKUP(P226,'Tipo de Descuento'!$B$3:$C$8,2,0),0)</f>
        <v>0</v>
      </c>
      <c r="BJ226">
        <f t="shared" si="135"/>
        <v>0</v>
      </c>
      <c r="BK226">
        <f>IFERROR(VLOOKUP(R226,'Tipo de Descuento'!$B$3:$C$8,2,0),0)</f>
        <v>0</v>
      </c>
      <c r="BL226">
        <f t="shared" si="136"/>
        <v>0</v>
      </c>
      <c r="BM226">
        <f>IFERROR(VLOOKUP(T226,'Tipo de Descuento'!$B$3:$C$8,2,0),0)</f>
        <v>0</v>
      </c>
      <c r="BN226">
        <f t="shared" si="137"/>
        <v>0</v>
      </c>
      <c r="BO226">
        <f t="shared" si="138"/>
        <v>0</v>
      </c>
      <c r="BP226">
        <f t="shared" si="139"/>
        <v>0</v>
      </c>
      <c r="BQ226">
        <f t="shared" si="140"/>
        <v>0</v>
      </c>
      <c r="BS226" s="75">
        <f t="shared" si="141"/>
        <v>0</v>
      </c>
      <c r="BT226" s="76">
        <f t="shared" si="142"/>
        <v>0</v>
      </c>
      <c r="BU226" s="76">
        <f t="shared" si="143"/>
        <v>0</v>
      </c>
      <c r="BV226" s="76">
        <f t="shared" si="144"/>
        <v>0</v>
      </c>
      <c r="BW226" s="76">
        <f t="shared" si="145"/>
        <v>0</v>
      </c>
      <c r="BX226" s="76">
        <f t="shared" si="146"/>
        <v>0</v>
      </c>
      <c r="BY226" s="77">
        <f t="shared" si="147"/>
        <v>0</v>
      </c>
      <c r="CA226" s="73">
        <f t="shared" si="148"/>
        <v>0</v>
      </c>
      <c r="CB226" s="74"/>
      <c r="CD226" s="13">
        <f t="shared" si="149"/>
        <v>0</v>
      </c>
      <c r="CE226" s="89">
        <f t="shared" si="150"/>
        <v>0</v>
      </c>
      <c r="CF226">
        <v>0</v>
      </c>
    </row>
    <row r="227" spans="2:84" ht="15.75" customHeight="1" thickBot="1">
      <c r="B227" s="26"/>
      <c r="C227" s="13" t="str">
        <f>IF(B227="","",VLOOKUP(BC227,Proveedor!$B$3:$C$2036,2,0))</f>
        <v/>
      </c>
      <c r="D227" s="95"/>
      <c r="E227" s="84"/>
      <c r="F227" s="59"/>
      <c r="G227" s="113" cm="1">
        <f t="array" ref="G227">INDEX(Programas!$F$3:$F$2000,MATCH(1,(Programas!$C$3:$C$2000=D227)*(Programas!$D$3:$D$2000=Auxiliares!$B208),0))</f>
        <v>0</v>
      </c>
      <c r="H227" s="114"/>
      <c r="I227" s="113" cm="1">
        <f t="array" ref="I227">INDEX(Programas!$E$3:$E$2000,MATCH(1,(Programas!$C$3:$C$2000=D227)*(Programas!$D$3:$D$2000=Auxiliares!$B208),0))</f>
        <v>0</v>
      </c>
      <c r="J227" s="114"/>
      <c r="K227" s="23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36"/>
      <c r="BA227" s="58">
        <f t="shared" si="130"/>
        <v>0</v>
      </c>
      <c r="BB227" s="42">
        <f t="shared" si="131"/>
        <v>0</v>
      </c>
      <c r="BC227" s="12">
        <f>IFERROR(VLOOKUP(Input!B227,Medio!$A$3:$D$1552,4,0),0)</f>
        <v>0</v>
      </c>
      <c r="BD227">
        <f t="shared" si="132"/>
        <v>0</v>
      </c>
      <c r="BE227">
        <f>IFERROR(VLOOKUP(L227,'Tipo de Descuento'!$B$3:$C$8,2,0),0)</f>
        <v>0</v>
      </c>
      <c r="BF227">
        <f t="shared" si="133"/>
        <v>0</v>
      </c>
      <c r="BG227">
        <f>IFERROR(VLOOKUP(N227,'Tipo de Descuento'!$B$3:$C$8,2,0),0)</f>
        <v>0</v>
      </c>
      <c r="BH227">
        <f t="shared" si="134"/>
        <v>0</v>
      </c>
      <c r="BI227">
        <f>IFERROR(VLOOKUP(P227,'Tipo de Descuento'!$B$3:$C$8,2,0),0)</f>
        <v>0</v>
      </c>
      <c r="BJ227">
        <f t="shared" si="135"/>
        <v>0</v>
      </c>
      <c r="BK227">
        <f>IFERROR(VLOOKUP(R227,'Tipo de Descuento'!$B$3:$C$8,2,0),0)</f>
        <v>0</v>
      </c>
      <c r="BL227">
        <f t="shared" si="136"/>
        <v>0</v>
      </c>
      <c r="BM227">
        <f>IFERROR(VLOOKUP(T227,'Tipo de Descuento'!$B$3:$C$8,2,0),0)</f>
        <v>0</v>
      </c>
      <c r="BN227">
        <f t="shared" si="137"/>
        <v>0</v>
      </c>
      <c r="BO227">
        <f t="shared" si="138"/>
        <v>0</v>
      </c>
      <c r="BP227">
        <f t="shared" si="139"/>
        <v>0</v>
      </c>
      <c r="BQ227">
        <f t="shared" si="140"/>
        <v>0</v>
      </c>
      <c r="BS227" s="75">
        <f t="shared" si="141"/>
        <v>0</v>
      </c>
      <c r="BT227" s="76">
        <f t="shared" si="142"/>
        <v>0</v>
      </c>
      <c r="BU227" s="76">
        <f t="shared" si="143"/>
        <v>0</v>
      </c>
      <c r="BV227" s="76">
        <f t="shared" si="144"/>
        <v>0</v>
      </c>
      <c r="BW227" s="76">
        <f t="shared" si="145"/>
        <v>0</v>
      </c>
      <c r="BX227" s="76">
        <f t="shared" si="146"/>
        <v>0</v>
      </c>
      <c r="BY227" s="77">
        <f t="shared" si="147"/>
        <v>0</v>
      </c>
      <c r="CA227" s="73">
        <f t="shared" si="148"/>
        <v>0</v>
      </c>
      <c r="CB227" s="74"/>
      <c r="CD227" s="13">
        <f t="shared" si="149"/>
        <v>0</v>
      </c>
      <c r="CE227" s="89">
        <f t="shared" si="150"/>
        <v>0</v>
      </c>
      <c r="CF227">
        <v>0</v>
      </c>
    </row>
    <row r="228" spans="2:84" ht="15.75" customHeight="1" thickBot="1">
      <c r="B228" s="26"/>
      <c r="C228" s="13" t="str">
        <f>IF(B228="","",VLOOKUP(BC228,Proveedor!$B$3:$C$2036,2,0))</f>
        <v/>
      </c>
      <c r="D228" s="95"/>
      <c r="E228" s="84"/>
      <c r="F228" s="59"/>
      <c r="G228" s="113" cm="1">
        <f t="array" ref="G228">INDEX(Programas!$F$3:$F$2000,MATCH(1,(Programas!$C$3:$C$2000=D228)*(Programas!$D$3:$D$2000=Auxiliares!$B209),0))</f>
        <v>0</v>
      </c>
      <c r="H228" s="114"/>
      <c r="I228" s="113" cm="1">
        <f t="array" ref="I228">INDEX(Programas!$E$3:$E$2000,MATCH(1,(Programas!$C$3:$C$2000=D228)*(Programas!$D$3:$D$2000=Auxiliares!$B209),0))</f>
        <v>0</v>
      </c>
      <c r="J228" s="114"/>
      <c r="K228" s="23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36"/>
      <c r="BA228" s="58">
        <f t="shared" si="130"/>
        <v>0</v>
      </c>
      <c r="BB228" s="42">
        <f t="shared" si="131"/>
        <v>0</v>
      </c>
      <c r="BC228" s="12">
        <f>IFERROR(VLOOKUP(Input!B228,Medio!$A$3:$D$1552,4,0),0)</f>
        <v>0</v>
      </c>
      <c r="BD228">
        <f t="shared" si="132"/>
        <v>0</v>
      </c>
      <c r="BE228">
        <f>IFERROR(VLOOKUP(L228,'Tipo de Descuento'!$B$3:$C$8,2,0),0)</f>
        <v>0</v>
      </c>
      <c r="BF228">
        <f t="shared" si="133"/>
        <v>0</v>
      </c>
      <c r="BG228">
        <f>IFERROR(VLOOKUP(N228,'Tipo de Descuento'!$B$3:$C$8,2,0),0)</f>
        <v>0</v>
      </c>
      <c r="BH228">
        <f t="shared" si="134"/>
        <v>0</v>
      </c>
      <c r="BI228">
        <f>IFERROR(VLOOKUP(P228,'Tipo de Descuento'!$B$3:$C$8,2,0),0)</f>
        <v>0</v>
      </c>
      <c r="BJ228">
        <f t="shared" si="135"/>
        <v>0</v>
      </c>
      <c r="BK228">
        <f>IFERROR(VLOOKUP(R228,'Tipo de Descuento'!$B$3:$C$8,2,0),0)</f>
        <v>0</v>
      </c>
      <c r="BL228">
        <f t="shared" si="136"/>
        <v>0</v>
      </c>
      <c r="BM228">
        <f>IFERROR(VLOOKUP(T228,'Tipo de Descuento'!$B$3:$C$8,2,0),0)</f>
        <v>0</v>
      </c>
      <c r="BN228">
        <f t="shared" si="137"/>
        <v>0</v>
      </c>
      <c r="BO228">
        <f t="shared" si="138"/>
        <v>0</v>
      </c>
      <c r="BP228">
        <f t="shared" si="139"/>
        <v>0</v>
      </c>
      <c r="BQ228">
        <f t="shared" si="140"/>
        <v>0</v>
      </c>
      <c r="BS228" s="75">
        <f t="shared" si="141"/>
        <v>0</v>
      </c>
      <c r="BT228" s="76">
        <f t="shared" si="142"/>
        <v>0</v>
      </c>
      <c r="BU228" s="76">
        <f t="shared" si="143"/>
        <v>0</v>
      </c>
      <c r="BV228" s="76">
        <f t="shared" si="144"/>
        <v>0</v>
      </c>
      <c r="BW228" s="76">
        <f t="shared" si="145"/>
        <v>0</v>
      </c>
      <c r="BX228" s="76">
        <f t="shared" si="146"/>
        <v>0</v>
      </c>
      <c r="BY228" s="77">
        <f t="shared" si="147"/>
        <v>0</v>
      </c>
      <c r="CA228" s="73">
        <f t="shared" si="148"/>
        <v>0</v>
      </c>
      <c r="CB228" s="74"/>
      <c r="CD228" s="13">
        <f t="shared" si="149"/>
        <v>0</v>
      </c>
      <c r="CE228" s="89">
        <f t="shared" si="150"/>
        <v>0</v>
      </c>
      <c r="CF228">
        <v>0</v>
      </c>
    </row>
    <row r="229" spans="2:84" ht="15.75" customHeight="1" thickBot="1">
      <c r="B229" s="26"/>
      <c r="C229" s="13" t="str">
        <f>IF(B229="","",VLOOKUP(BC229,Proveedor!$B$3:$C$2036,2,0))</f>
        <v/>
      </c>
      <c r="D229" s="95"/>
      <c r="E229" s="84"/>
      <c r="F229" s="59"/>
      <c r="G229" s="113" cm="1">
        <f t="array" ref="G229">INDEX(Programas!$F$3:$F$2000,MATCH(1,(Programas!$C$3:$C$2000=D229)*(Programas!$D$3:$D$2000=Auxiliares!$B210),0))</f>
        <v>0</v>
      </c>
      <c r="H229" s="114"/>
      <c r="I229" s="113" cm="1">
        <f t="array" ref="I229">INDEX(Programas!$E$3:$E$2000,MATCH(1,(Programas!$C$3:$C$2000=D229)*(Programas!$D$3:$D$2000=Auxiliares!$B210),0))</f>
        <v>0</v>
      </c>
      <c r="J229" s="114"/>
      <c r="K229" s="23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36"/>
      <c r="BA229" s="58">
        <f t="shared" si="130"/>
        <v>0</v>
      </c>
      <c r="BB229" s="42">
        <f t="shared" si="131"/>
        <v>0</v>
      </c>
      <c r="BC229" s="12">
        <f>IFERROR(VLOOKUP(Input!B229,Medio!$A$3:$D$1552,4,0),0)</f>
        <v>0</v>
      </c>
      <c r="BD229">
        <f t="shared" si="132"/>
        <v>0</v>
      </c>
      <c r="BE229">
        <f>IFERROR(VLOOKUP(L229,'Tipo de Descuento'!$B$3:$C$8,2,0),0)</f>
        <v>0</v>
      </c>
      <c r="BF229">
        <f t="shared" si="133"/>
        <v>0</v>
      </c>
      <c r="BG229">
        <f>IFERROR(VLOOKUP(N229,'Tipo de Descuento'!$B$3:$C$8,2,0),0)</f>
        <v>0</v>
      </c>
      <c r="BH229">
        <f t="shared" si="134"/>
        <v>0</v>
      </c>
      <c r="BI229">
        <f>IFERROR(VLOOKUP(P229,'Tipo de Descuento'!$B$3:$C$8,2,0),0)</f>
        <v>0</v>
      </c>
      <c r="BJ229">
        <f t="shared" si="135"/>
        <v>0</v>
      </c>
      <c r="BK229">
        <f>IFERROR(VLOOKUP(R229,'Tipo de Descuento'!$B$3:$C$8,2,0),0)</f>
        <v>0</v>
      </c>
      <c r="BL229">
        <f t="shared" si="136"/>
        <v>0</v>
      </c>
      <c r="BM229">
        <f>IFERROR(VLOOKUP(T229,'Tipo de Descuento'!$B$3:$C$8,2,0),0)</f>
        <v>0</v>
      </c>
      <c r="BN229">
        <f t="shared" si="137"/>
        <v>0</v>
      </c>
      <c r="BO229">
        <f t="shared" si="138"/>
        <v>0</v>
      </c>
      <c r="BP229">
        <f t="shared" si="139"/>
        <v>0</v>
      </c>
      <c r="BQ229">
        <f t="shared" si="140"/>
        <v>0</v>
      </c>
      <c r="BS229" s="75">
        <f t="shared" si="141"/>
        <v>0</v>
      </c>
      <c r="BT229" s="76">
        <f t="shared" si="142"/>
        <v>0</v>
      </c>
      <c r="BU229" s="76">
        <f t="shared" si="143"/>
        <v>0</v>
      </c>
      <c r="BV229" s="76">
        <f t="shared" si="144"/>
        <v>0</v>
      </c>
      <c r="BW229" s="76">
        <f t="shared" si="145"/>
        <v>0</v>
      </c>
      <c r="BX229" s="76">
        <f t="shared" si="146"/>
        <v>0</v>
      </c>
      <c r="BY229" s="77">
        <f t="shared" si="147"/>
        <v>0</v>
      </c>
      <c r="CA229" s="73">
        <f t="shared" si="148"/>
        <v>0</v>
      </c>
      <c r="CB229" s="74"/>
      <c r="CD229" s="13">
        <f t="shared" si="149"/>
        <v>0</v>
      </c>
      <c r="CE229" s="89">
        <f t="shared" si="150"/>
        <v>0</v>
      </c>
      <c r="CF229">
        <v>0</v>
      </c>
    </row>
    <row r="230" spans="2:84" ht="15.75" customHeight="1" thickBot="1">
      <c r="B230" s="26"/>
      <c r="C230" s="13" t="str">
        <f>IF(B230="","",VLOOKUP(BC230,Proveedor!$B$3:$C$2036,2,0))</f>
        <v/>
      </c>
      <c r="D230" s="95"/>
      <c r="E230" s="84"/>
      <c r="F230" s="59"/>
      <c r="G230" s="113" cm="1">
        <f t="array" ref="G230">INDEX(Programas!$F$3:$F$2000,MATCH(1,(Programas!$C$3:$C$2000=D230)*(Programas!$D$3:$D$2000=Auxiliares!$B211),0))</f>
        <v>0</v>
      </c>
      <c r="H230" s="114"/>
      <c r="I230" s="113" cm="1">
        <f t="array" ref="I230">INDEX(Programas!$E$3:$E$2000,MATCH(1,(Programas!$C$3:$C$2000=D230)*(Programas!$D$3:$D$2000=Auxiliares!$B211),0))</f>
        <v>0</v>
      </c>
      <c r="J230" s="114"/>
      <c r="K230" s="23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36"/>
      <c r="BA230" s="58">
        <f t="shared" si="130"/>
        <v>0</v>
      </c>
      <c r="BB230" s="42">
        <f t="shared" si="131"/>
        <v>0</v>
      </c>
      <c r="BC230" s="12">
        <f>IFERROR(VLOOKUP(Input!B230,Medio!$A$3:$D$1552,4,0),0)</f>
        <v>0</v>
      </c>
      <c r="BD230">
        <f t="shared" si="132"/>
        <v>0</v>
      </c>
      <c r="BE230">
        <f>IFERROR(VLOOKUP(L230,'Tipo de Descuento'!$B$3:$C$8,2,0),0)</f>
        <v>0</v>
      </c>
      <c r="BF230">
        <f t="shared" si="133"/>
        <v>0</v>
      </c>
      <c r="BG230">
        <f>IFERROR(VLOOKUP(N230,'Tipo de Descuento'!$B$3:$C$8,2,0),0)</f>
        <v>0</v>
      </c>
      <c r="BH230">
        <f t="shared" si="134"/>
        <v>0</v>
      </c>
      <c r="BI230">
        <f>IFERROR(VLOOKUP(P230,'Tipo de Descuento'!$B$3:$C$8,2,0),0)</f>
        <v>0</v>
      </c>
      <c r="BJ230">
        <f t="shared" si="135"/>
        <v>0</v>
      </c>
      <c r="BK230">
        <f>IFERROR(VLOOKUP(R230,'Tipo de Descuento'!$B$3:$C$8,2,0),0)</f>
        <v>0</v>
      </c>
      <c r="BL230">
        <f t="shared" si="136"/>
        <v>0</v>
      </c>
      <c r="BM230">
        <f>IFERROR(VLOOKUP(T230,'Tipo de Descuento'!$B$3:$C$8,2,0),0)</f>
        <v>0</v>
      </c>
      <c r="BN230">
        <f t="shared" si="137"/>
        <v>0</v>
      </c>
      <c r="BO230">
        <f t="shared" si="138"/>
        <v>0</v>
      </c>
      <c r="BP230">
        <f t="shared" si="139"/>
        <v>0</v>
      </c>
      <c r="BQ230">
        <f t="shared" si="140"/>
        <v>0</v>
      </c>
      <c r="BS230" s="75">
        <f t="shared" si="141"/>
        <v>0</v>
      </c>
      <c r="BT230" s="76">
        <f t="shared" si="142"/>
        <v>0</v>
      </c>
      <c r="BU230" s="76">
        <f t="shared" si="143"/>
        <v>0</v>
      </c>
      <c r="BV230" s="76">
        <f t="shared" si="144"/>
        <v>0</v>
      </c>
      <c r="BW230" s="76">
        <f t="shared" si="145"/>
        <v>0</v>
      </c>
      <c r="BX230" s="76">
        <f t="shared" si="146"/>
        <v>0</v>
      </c>
      <c r="BY230" s="77">
        <f t="shared" si="147"/>
        <v>0</v>
      </c>
      <c r="CA230" s="73">
        <f t="shared" si="148"/>
        <v>0</v>
      </c>
      <c r="CB230" s="74"/>
      <c r="CD230" s="13">
        <f t="shared" si="149"/>
        <v>0</v>
      </c>
      <c r="CE230" s="89">
        <f t="shared" si="150"/>
        <v>0</v>
      </c>
      <c r="CF230">
        <v>0</v>
      </c>
    </row>
    <row r="231" spans="2:84" ht="15.75" customHeight="1" thickBot="1">
      <c r="B231" s="26"/>
      <c r="C231" s="13" t="str">
        <f>IF(B231="","",VLOOKUP(BC231,Proveedor!$B$3:$C$2036,2,0))</f>
        <v/>
      </c>
      <c r="D231" s="95"/>
      <c r="E231" s="84"/>
      <c r="F231" s="59"/>
      <c r="G231" s="113" cm="1">
        <f t="array" ref="G231">INDEX(Programas!$F$3:$F$2000,MATCH(1,(Programas!$C$3:$C$2000=D231)*(Programas!$D$3:$D$2000=Auxiliares!$B212),0))</f>
        <v>0</v>
      </c>
      <c r="H231" s="114"/>
      <c r="I231" s="113" cm="1">
        <f t="array" ref="I231">INDEX(Programas!$E$3:$E$2000,MATCH(1,(Programas!$C$3:$C$2000=D231)*(Programas!$D$3:$D$2000=Auxiliares!$B212),0))</f>
        <v>0</v>
      </c>
      <c r="J231" s="114"/>
      <c r="K231" s="23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36"/>
      <c r="BA231" s="58">
        <f t="shared" si="130"/>
        <v>0</v>
      </c>
      <c r="BB231" s="42">
        <f t="shared" si="131"/>
        <v>0</v>
      </c>
      <c r="BC231" s="12">
        <f>IFERROR(VLOOKUP(Input!B231,Medio!$A$3:$D$1552,4,0),0)</f>
        <v>0</v>
      </c>
      <c r="BD231">
        <f t="shared" si="132"/>
        <v>0</v>
      </c>
      <c r="BE231">
        <f>IFERROR(VLOOKUP(L231,'Tipo de Descuento'!$B$3:$C$8,2,0),0)</f>
        <v>0</v>
      </c>
      <c r="BF231">
        <f t="shared" si="133"/>
        <v>0</v>
      </c>
      <c r="BG231">
        <f>IFERROR(VLOOKUP(N231,'Tipo de Descuento'!$B$3:$C$8,2,0),0)</f>
        <v>0</v>
      </c>
      <c r="BH231">
        <f t="shared" si="134"/>
        <v>0</v>
      </c>
      <c r="BI231">
        <f>IFERROR(VLOOKUP(P231,'Tipo de Descuento'!$B$3:$C$8,2,0),0)</f>
        <v>0</v>
      </c>
      <c r="BJ231">
        <f t="shared" si="135"/>
        <v>0</v>
      </c>
      <c r="BK231">
        <f>IFERROR(VLOOKUP(R231,'Tipo de Descuento'!$B$3:$C$8,2,0),0)</f>
        <v>0</v>
      </c>
      <c r="BL231">
        <f t="shared" si="136"/>
        <v>0</v>
      </c>
      <c r="BM231">
        <f>IFERROR(VLOOKUP(T231,'Tipo de Descuento'!$B$3:$C$8,2,0),0)</f>
        <v>0</v>
      </c>
      <c r="BN231">
        <f t="shared" si="137"/>
        <v>0</v>
      </c>
      <c r="BO231">
        <f t="shared" si="138"/>
        <v>0</v>
      </c>
      <c r="BP231">
        <f t="shared" si="139"/>
        <v>0</v>
      </c>
      <c r="BQ231">
        <f t="shared" si="140"/>
        <v>0</v>
      </c>
      <c r="BS231" s="75">
        <f t="shared" si="141"/>
        <v>0</v>
      </c>
      <c r="BT231" s="76">
        <f t="shared" si="142"/>
        <v>0</v>
      </c>
      <c r="BU231" s="76">
        <f t="shared" si="143"/>
        <v>0</v>
      </c>
      <c r="BV231" s="76">
        <f t="shared" si="144"/>
        <v>0</v>
      </c>
      <c r="BW231" s="76">
        <f t="shared" si="145"/>
        <v>0</v>
      </c>
      <c r="BX231" s="76">
        <f t="shared" si="146"/>
        <v>0</v>
      </c>
      <c r="BY231" s="77">
        <f t="shared" si="147"/>
        <v>0</v>
      </c>
      <c r="CA231" s="73">
        <f t="shared" si="148"/>
        <v>0</v>
      </c>
      <c r="CB231" s="74"/>
      <c r="CD231" s="13">
        <f t="shared" si="149"/>
        <v>0</v>
      </c>
      <c r="CE231" s="89">
        <f t="shared" si="150"/>
        <v>0</v>
      </c>
      <c r="CF231">
        <v>0</v>
      </c>
    </row>
    <row r="232" spans="2:84" ht="15.75" customHeight="1" thickBot="1">
      <c r="B232" s="26"/>
      <c r="C232" s="13" t="str">
        <f>IF(B232="","",VLOOKUP(BC232,Proveedor!$B$3:$C$2036,2,0))</f>
        <v/>
      </c>
      <c r="D232" s="95"/>
      <c r="E232" s="84"/>
      <c r="F232" s="59"/>
      <c r="G232" s="113" cm="1">
        <f t="array" ref="G232">INDEX(Programas!$F$3:$F$2000,MATCH(1,(Programas!$C$3:$C$2000=D232)*(Programas!$D$3:$D$2000=Auxiliares!$B213),0))</f>
        <v>0</v>
      </c>
      <c r="H232" s="114"/>
      <c r="I232" s="113" cm="1">
        <f t="array" ref="I232">INDEX(Programas!$E$3:$E$2000,MATCH(1,(Programas!$C$3:$C$2000=D232)*(Programas!$D$3:$D$2000=Auxiliares!$B213),0))</f>
        <v>0</v>
      </c>
      <c r="J232" s="114"/>
      <c r="K232" s="23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36"/>
      <c r="BA232" s="58">
        <f t="shared" si="130"/>
        <v>0</v>
      </c>
      <c r="BB232" s="42">
        <f t="shared" si="131"/>
        <v>0</v>
      </c>
      <c r="BC232" s="12">
        <f>IFERROR(VLOOKUP(Input!B232,Medio!$A$3:$D$1552,4,0),0)</f>
        <v>0</v>
      </c>
      <c r="BD232">
        <f t="shared" si="132"/>
        <v>0</v>
      </c>
      <c r="BE232">
        <f>IFERROR(VLOOKUP(L232,'Tipo de Descuento'!$B$3:$C$8,2,0),0)</f>
        <v>0</v>
      </c>
      <c r="BF232">
        <f t="shared" si="133"/>
        <v>0</v>
      </c>
      <c r="BG232">
        <f>IFERROR(VLOOKUP(N232,'Tipo de Descuento'!$B$3:$C$8,2,0),0)</f>
        <v>0</v>
      </c>
      <c r="BH232">
        <f t="shared" si="134"/>
        <v>0</v>
      </c>
      <c r="BI232">
        <f>IFERROR(VLOOKUP(P232,'Tipo de Descuento'!$B$3:$C$8,2,0),0)</f>
        <v>0</v>
      </c>
      <c r="BJ232">
        <f t="shared" si="135"/>
        <v>0</v>
      </c>
      <c r="BK232">
        <f>IFERROR(VLOOKUP(R232,'Tipo de Descuento'!$B$3:$C$8,2,0),0)</f>
        <v>0</v>
      </c>
      <c r="BL232">
        <f t="shared" si="136"/>
        <v>0</v>
      </c>
      <c r="BM232">
        <f>IFERROR(VLOOKUP(T232,'Tipo de Descuento'!$B$3:$C$8,2,0),0)</f>
        <v>0</v>
      </c>
      <c r="BN232">
        <f t="shared" si="137"/>
        <v>0</v>
      </c>
      <c r="BO232">
        <f t="shared" si="138"/>
        <v>0</v>
      </c>
      <c r="BP232">
        <f t="shared" si="139"/>
        <v>0</v>
      </c>
      <c r="BQ232">
        <f t="shared" si="140"/>
        <v>0</v>
      </c>
      <c r="BS232" s="75">
        <f t="shared" si="141"/>
        <v>0</v>
      </c>
      <c r="BT232" s="76">
        <f t="shared" si="142"/>
        <v>0</v>
      </c>
      <c r="BU232" s="76">
        <f t="shared" si="143"/>
        <v>0</v>
      </c>
      <c r="BV232" s="76">
        <f t="shared" si="144"/>
        <v>0</v>
      </c>
      <c r="BW232" s="76">
        <f t="shared" si="145"/>
        <v>0</v>
      </c>
      <c r="BX232" s="76">
        <f t="shared" si="146"/>
        <v>0</v>
      </c>
      <c r="BY232" s="77">
        <f t="shared" si="147"/>
        <v>0</v>
      </c>
      <c r="CA232" s="73">
        <f t="shared" si="148"/>
        <v>0</v>
      </c>
      <c r="CB232" s="74"/>
      <c r="CD232" s="13">
        <f t="shared" si="149"/>
        <v>0</v>
      </c>
      <c r="CE232" s="89">
        <f t="shared" si="150"/>
        <v>0</v>
      </c>
      <c r="CF232">
        <v>0</v>
      </c>
    </row>
    <row r="233" spans="2:84" ht="15.75" customHeight="1" thickBot="1">
      <c r="B233" s="26"/>
      <c r="C233" s="13" t="str">
        <f>IF(B233="","",VLOOKUP(BC233,Proveedor!$B$3:$C$2036,2,0))</f>
        <v/>
      </c>
      <c r="D233" s="95"/>
      <c r="E233" s="84"/>
      <c r="F233" s="59"/>
      <c r="G233" s="113" cm="1">
        <f t="array" ref="G233">INDEX(Programas!$F$3:$F$2000,MATCH(1,(Programas!$C$3:$C$2000=D233)*(Programas!$D$3:$D$2000=Auxiliares!$B214),0))</f>
        <v>0</v>
      </c>
      <c r="H233" s="114"/>
      <c r="I233" s="113" cm="1">
        <f t="array" ref="I233">INDEX(Programas!$E$3:$E$2000,MATCH(1,(Programas!$C$3:$C$2000=D233)*(Programas!$D$3:$D$2000=Auxiliares!$B214),0))</f>
        <v>0</v>
      </c>
      <c r="J233" s="114"/>
      <c r="K233" s="23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36"/>
      <c r="BA233" s="58">
        <f t="shared" si="130"/>
        <v>0</v>
      </c>
      <c r="BB233" s="42">
        <f t="shared" si="131"/>
        <v>0</v>
      </c>
      <c r="BC233" s="12">
        <f>IFERROR(VLOOKUP(Input!B233,Medio!$A$3:$D$1552,4,0),0)</f>
        <v>0</v>
      </c>
      <c r="BD233">
        <f t="shared" si="132"/>
        <v>0</v>
      </c>
      <c r="BE233">
        <f>IFERROR(VLOOKUP(L233,'Tipo de Descuento'!$B$3:$C$8,2,0),0)</f>
        <v>0</v>
      </c>
      <c r="BF233">
        <f t="shared" si="133"/>
        <v>0</v>
      </c>
      <c r="BG233">
        <f>IFERROR(VLOOKUP(N233,'Tipo de Descuento'!$B$3:$C$8,2,0),0)</f>
        <v>0</v>
      </c>
      <c r="BH233">
        <f t="shared" si="134"/>
        <v>0</v>
      </c>
      <c r="BI233">
        <f>IFERROR(VLOOKUP(P233,'Tipo de Descuento'!$B$3:$C$8,2,0),0)</f>
        <v>0</v>
      </c>
      <c r="BJ233">
        <f t="shared" si="135"/>
        <v>0</v>
      </c>
      <c r="BK233">
        <f>IFERROR(VLOOKUP(R233,'Tipo de Descuento'!$B$3:$C$8,2,0),0)</f>
        <v>0</v>
      </c>
      <c r="BL233">
        <f t="shared" si="136"/>
        <v>0</v>
      </c>
      <c r="BM233">
        <f>IFERROR(VLOOKUP(T233,'Tipo de Descuento'!$B$3:$C$8,2,0),0)</f>
        <v>0</v>
      </c>
      <c r="BN233">
        <f t="shared" si="137"/>
        <v>0</v>
      </c>
      <c r="BO233">
        <f t="shared" si="138"/>
        <v>0</v>
      </c>
      <c r="BP233">
        <f t="shared" si="139"/>
        <v>0</v>
      </c>
      <c r="BQ233">
        <f t="shared" si="140"/>
        <v>0</v>
      </c>
      <c r="BS233" s="75">
        <f t="shared" si="141"/>
        <v>0</v>
      </c>
      <c r="BT233" s="76">
        <f t="shared" si="142"/>
        <v>0</v>
      </c>
      <c r="BU233" s="76">
        <f t="shared" si="143"/>
        <v>0</v>
      </c>
      <c r="BV233" s="76">
        <f t="shared" si="144"/>
        <v>0</v>
      </c>
      <c r="BW233" s="76">
        <f t="shared" si="145"/>
        <v>0</v>
      </c>
      <c r="BX233" s="76">
        <f t="shared" si="146"/>
        <v>0</v>
      </c>
      <c r="BY233" s="77">
        <f t="shared" si="147"/>
        <v>0</v>
      </c>
      <c r="CA233" s="73">
        <f t="shared" si="148"/>
        <v>0</v>
      </c>
      <c r="CB233" s="74"/>
      <c r="CD233" s="13">
        <f t="shared" si="149"/>
        <v>0</v>
      </c>
      <c r="CE233" s="89">
        <f t="shared" si="150"/>
        <v>0</v>
      </c>
      <c r="CF233">
        <v>0</v>
      </c>
    </row>
    <row r="234" spans="2:84" ht="15.75" customHeight="1" thickBot="1">
      <c r="B234" s="26"/>
      <c r="C234" s="13" t="str">
        <f>IF(B234="","",VLOOKUP(BC234,Proveedor!$B$3:$C$2036,2,0))</f>
        <v/>
      </c>
      <c r="D234" s="95"/>
      <c r="E234" s="84"/>
      <c r="F234" s="59"/>
      <c r="G234" s="113" cm="1">
        <f t="array" ref="G234">INDEX(Programas!$F$3:$F$2000,MATCH(1,(Programas!$C$3:$C$2000=D234)*(Programas!$D$3:$D$2000=Auxiliares!$B215),0))</f>
        <v>0</v>
      </c>
      <c r="H234" s="114"/>
      <c r="I234" s="113" cm="1">
        <f t="array" ref="I234">INDEX(Programas!$E$3:$E$2000,MATCH(1,(Programas!$C$3:$C$2000=D234)*(Programas!$D$3:$D$2000=Auxiliares!$B215),0))</f>
        <v>0</v>
      </c>
      <c r="J234" s="114"/>
      <c r="K234" s="23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36"/>
      <c r="BA234" s="58">
        <f t="shared" si="130"/>
        <v>0</v>
      </c>
      <c r="BB234" s="42">
        <f t="shared" si="131"/>
        <v>0</v>
      </c>
      <c r="BC234" s="12">
        <f>IFERROR(VLOOKUP(Input!B234,Medio!$A$3:$D$1552,4,0),0)</f>
        <v>0</v>
      </c>
      <c r="BD234">
        <f t="shared" si="132"/>
        <v>0</v>
      </c>
      <c r="BE234">
        <f>IFERROR(VLOOKUP(L234,'Tipo de Descuento'!$B$3:$C$8,2,0),0)</f>
        <v>0</v>
      </c>
      <c r="BF234">
        <f t="shared" si="133"/>
        <v>0</v>
      </c>
      <c r="BG234">
        <f>IFERROR(VLOOKUP(N234,'Tipo de Descuento'!$B$3:$C$8,2,0),0)</f>
        <v>0</v>
      </c>
      <c r="BH234">
        <f t="shared" si="134"/>
        <v>0</v>
      </c>
      <c r="BI234">
        <f>IFERROR(VLOOKUP(P234,'Tipo de Descuento'!$B$3:$C$8,2,0),0)</f>
        <v>0</v>
      </c>
      <c r="BJ234">
        <f t="shared" si="135"/>
        <v>0</v>
      </c>
      <c r="BK234">
        <f>IFERROR(VLOOKUP(R234,'Tipo de Descuento'!$B$3:$C$8,2,0),0)</f>
        <v>0</v>
      </c>
      <c r="BL234">
        <f t="shared" si="136"/>
        <v>0</v>
      </c>
      <c r="BM234">
        <f>IFERROR(VLOOKUP(T234,'Tipo de Descuento'!$B$3:$C$8,2,0),0)</f>
        <v>0</v>
      </c>
      <c r="BN234">
        <f t="shared" si="137"/>
        <v>0</v>
      </c>
      <c r="BO234">
        <f t="shared" si="138"/>
        <v>0</v>
      </c>
      <c r="BP234">
        <f t="shared" si="139"/>
        <v>0</v>
      </c>
      <c r="BQ234">
        <f t="shared" si="140"/>
        <v>0</v>
      </c>
      <c r="BS234" s="75">
        <f t="shared" si="141"/>
        <v>0</v>
      </c>
      <c r="BT234" s="76">
        <f t="shared" si="142"/>
        <v>0</v>
      </c>
      <c r="BU234" s="76">
        <f t="shared" si="143"/>
        <v>0</v>
      </c>
      <c r="BV234" s="76">
        <f t="shared" si="144"/>
        <v>0</v>
      </c>
      <c r="BW234" s="76">
        <f t="shared" si="145"/>
        <v>0</v>
      </c>
      <c r="BX234" s="76">
        <f t="shared" si="146"/>
        <v>0</v>
      </c>
      <c r="BY234" s="77">
        <f t="shared" si="147"/>
        <v>0</v>
      </c>
      <c r="CA234" s="73">
        <f t="shared" si="148"/>
        <v>0</v>
      </c>
      <c r="CB234" s="74"/>
      <c r="CD234" s="13">
        <f t="shared" si="149"/>
        <v>0</v>
      </c>
      <c r="CE234" s="89">
        <f t="shared" si="150"/>
        <v>0</v>
      </c>
      <c r="CF234">
        <v>0</v>
      </c>
    </row>
    <row r="235" spans="2:84" ht="15.75" customHeight="1" thickBot="1">
      <c r="B235" s="26"/>
      <c r="C235" s="13" t="str">
        <f>IF(B235="","",VLOOKUP(BC235,Proveedor!$B$3:$C$2036,2,0))</f>
        <v/>
      </c>
      <c r="D235" s="95"/>
      <c r="E235" s="84"/>
      <c r="F235" s="59"/>
      <c r="G235" s="113" cm="1">
        <f t="array" ref="G235">INDEX(Programas!$F$3:$F$2000,MATCH(1,(Programas!$C$3:$C$2000=D235)*(Programas!$D$3:$D$2000=Auxiliares!$B216),0))</f>
        <v>0</v>
      </c>
      <c r="H235" s="114"/>
      <c r="I235" s="113" cm="1">
        <f t="array" ref="I235">INDEX(Programas!$E$3:$E$2000,MATCH(1,(Programas!$C$3:$C$2000=D235)*(Programas!$D$3:$D$2000=Auxiliares!$B216),0))</f>
        <v>0</v>
      </c>
      <c r="J235" s="114"/>
      <c r="K235" s="23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36"/>
      <c r="BA235" s="58">
        <f t="shared" si="130"/>
        <v>0</v>
      </c>
      <c r="BB235" s="42">
        <f t="shared" si="131"/>
        <v>0</v>
      </c>
      <c r="BC235" s="12">
        <f>IFERROR(VLOOKUP(Input!B235,Medio!$A$3:$D$1552,4,0),0)</f>
        <v>0</v>
      </c>
      <c r="BD235">
        <f t="shared" si="132"/>
        <v>0</v>
      </c>
      <c r="BE235">
        <f>IFERROR(VLOOKUP(L235,'Tipo de Descuento'!$B$3:$C$8,2,0),0)</f>
        <v>0</v>
      </c>
      <c r="BF235">
        <f t="shared" si="133"/>
        <v>0</v>
      </c>
      <c r="BG235">
        <f>IFERROR(VLOOKUP(N235,'Tipo de Descuento'!$B$3:$C$8,2,0),0)</f>
        <v>0</v>
      </c>
      <c r="BH235">
        <f t="shared" si="134"/>
        <v>0</v>
      </c>
      <c r="BI235">
        <f>IFERROR(VLOOKUP(P235,'Tipo de Descuento'!$B$3:$C$8,2,0),0)</f>
        <v>0</v>
      </c>
      <c r="BJ235">
        <f t="shared" si="135"/>
        <v>0</v>
      </c>
      <c r="BK235">
        <f>IFERROR(VLOOKUP(R235,'Tipo de Descuento'!$B$3:$C$8,2,0),0)</f>
        <v>0</v>
      </c>
      <c r="BL235">
        <f t="shared" si="136"/>
        <v>0</v>
      </c>
      <c r="BM235">
        <f>IFERROR(VLOOKUP(T235,'Tipo de Descuento'!$B$3:$C$8,2,0),0)</f>
        <v>0</v>
      </c>
      <c r="BN235">
        <f t="shared" si="137"/>
        <v>0</v>
      </c>
      <c r="BO235">
        <f t="shared" si="138"/>
        <v>0</v>
      </c>
      <c r="BP235">
        <f t="shared" si="139"/>
        <v>0</v>
      </c>
      <c r="BQ235">
        <f t="shared" si="140"/>
        <v>0</v>
      </c>
      <c r="BS235" s="75">
        <f t="shared" si="141"/>
        <v>0</v>
      </c>
      <c r="BT235" s="76">
        <f t="shared" si="142"/>
        <v>0</v>
      </c>
      <c r="BU235" s="76">
        <f t="shared" si="143"/>
        <v>0</v>
      </c>
      <c r="BV235" s="76">
        <f t="shared" si="144"/>
        <v>0</v>
      </c>
      <c r="BW235" s="76">
        <f t="shared" si="145"/>
        <v>0</v>
      </c>
      <c r="BX235" s="76">
        <f t="shared" si="146"/>
        <v>0</v>
      </c>
      <c r="BY235" s="77">
        <f t="shared" si="147"/>
        <v>0</v>
      </c>
      <c r="CA235" s="73">
        <f t="shared" si="148"/>
        <v>0</v>
      </c>
      <c r="CB235" s="74"/>
      <c r="CD235" s="13">
        <f t="shared" si="149"/>
        <v>0</v>
      </c>
      <c r="CE235" s="89">
        <f t="shared" si="150"/>
        <v>0</v>
      </c>
      <c r="CF235">
        <v>0</v>
      </c>
    </row>
    <row r="236" spans="2:84" ht="15.75" customHeight="1" thickBot="1">
      <c r="B236" s="26"/>
      <c r="C236" s="13" t="str">
        <f>IF(B236="","",VLOOKUP(BC236,Proveedor!$B$3:$C$2036,2,0))</f>
        <v/>
      </c>
      <c r="D236" s="95"/>
      <c r="E236" s="84"/>
      <c r="F236" s="59"/>
      <c r="G236" s="113" cm="1">
        <f t="array" ref="G236">INDEX(Programas!$F$3:$F$2000,MATCH(1,(Programas!$C$3:$C$2000=D236)*(Programas!$D$3:$D$2000=Auxiliares!$B217),0))</f>
        <v>0</v>
      </c>
      <c r="H236" s="114"/>
      <c r="I236" s="113" cm="1">
        <f t="array" ref="I236">INDEX(Programas!$E$3:$E$2000,MATCH(1,(Programas!$C$3:$C$2000=D236)*(Programas!$D$3:$D$2000=Auxiliares!$B217),0))</f>
        <v>0</v>
      </c>
      <c r="J236" s="114"/>
      <c r="K236" s="23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36"/>
      <c r="BA236" s="58">
        <f t="shared" si="130"/>
        <v>0</v>
      </c>
      <c r="BB236" s="42">
        <f t="shared" si="131"/>
        <v>0</v>
      </c>
      <c r="BC236" s="12">
        <f>IFERROR(VLOOKUP(Input!B236,Medio!$A$3:$D$1552,4,0),0)</f>
        <v>0</v>
      </c>
      <c r="BD236">
        <f t="shared" si="132"/>
        <v>0</v>
      </c>
      <c r="BE236">
        <f>IFERROR(VLOOKUP(L236,'Tipo de Descuento'!$B$3:$C$8,2,0),0)</f>
        <v>0</v>
      </c>
      <c r="BF236">
        <f t="shared" si="133"/>
        <v>0</v>
      </c>
      <c r="BG236">
        <f>IFERROR(VLOOKUP(N236,'Tipo de Descuento'!$B$3:$C$8,2,0),0)</f>
        <v>0</v>
      </c>
      <c r="BH236">
        <f t="shared" si="134"/>
        <v>0</v>
      </c>
      <c r="BI236">
        <f>IFERROR(VLOOKUP(P236,'Tipo de Descuento'!$B$3:$C$8,2,0),0)</f>
        <v>0</v>
      </c>
      <c r="BJ236">
        <f t="shared" si="135"/>
        <v>0</v>
      </c>
      <c r="BK236">
        <f>IFERROR(VLOOKUP(R236,'Tipo de Descuento'!$B$3:$C$8,2,0),0)</f>
        <v>0</v>
      </c>
      <c r="BL236">
        <f t="shared" si="136"/>
        <v>0</v>
      </c>
      <c r="BM236">
        <f>IFERROR(VLOOKUP(T236,'Tipo de Descuento'!$B$3:$C$8,2,0),0)</f>
        <v>0</v>
      </c>
      <c r="BN236">
        <f t="shared" si="137"/>
        <v>0</v>
      </c>
      <c r="BO236">
        <f t="shared" si="138"/>
        <v>0</v>
      </c>
      <c r="BP236">
        <f t="shared" si="139"/>
        <v>0</v>
      </c>
      <c r="BQ236">
        <f t="shared" si="140"/>
        <v>0</v>
      </c>
      <c r="BS236" s="75">
        <f t="shared" si="141"/>
        <v>0</v>
      </c>
      <c r="BT236" s="76">
        <f t="shared" si="142"/>
        <v>0</v>
      </c>
      <c r="BU236" s="76">
        <f t="shared" si="143"/>
        <v>0</v>
      </c>
      <c r="BV236" s="76">
        <f t="shared" si="144"/>
        <v>0</v>
      </c>
      <c r="BW236" s="76">
        <f t="shared" si="145"/>
        <v>0</v>
      </c>
      <c r="BX236" s="76">
        <f t="shared" si="146"/>
        <v>0</v>
      </c>
      <c r="BY236" s="77">
        <f t="shared" si="147"/>
        <v>0</v>
      </c>
      <c r="CA236" s="73">
        <f t="shared" si="148"/>
        <v>0</v>
      </c>
      <c r="CB236" s="74"/>
      <c r="CD236" s="13">
        <f t="shared" si="149"/>
        <v>0</v>
      </c>
      <c r="CE236" s="89">
        <f t="shared" si="150"/>
        <v>0</v>
      </c>
      <c r="CF236">
        <v>0</v>
      </c>
    </row>
    <row r="237" spans="2:84" ht="15.75" customHeight="1" thickBot="1">
      <c r="B237" s="26"/>
      <c r="C237" s="13" t="str">
        <f>IF(B237="","",VLOOKUP(BC237,Proveedor!$B$3:$C$2036,2,0))</f>
        <v/>
      </c>
      <c r="D237" s="95"/>
      <c r="E237" s="84"/>
      <c r="F237" s="59"/>
      <c r="G237" s="113" cm="1">
        <f t="array" ref="G237">INDEX(Programas!$F$3:$F$2000,MATCH(1,(Programas!$C$3:$C$2000=D237)*(Programas!$D$3:$D$2000=Auxiliares!$B218),0))</f>
        <v>0</v>
      </c>
      <c r="H237" s="114"/>
      <c r="I237" s="113" cm="1">
        <f t="array" ref="I237">INDEX(Programas!$E$3:$E$2000,MATCH(1,(Programas!$C$3:$C$2000=D237)*(Programas!$D$3:$D$2000=Auxiliares!$B218),0))</f>
        <v>0</v>
      </c>
      <c r="J237" s="114"/>
      <c r="K237" s="23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36"/>
      <c r="BA237" s="58">
        <f t="shared" si="130"/>
        <v>0</v>
      </c>
      <c r="BB237" s="42">
        <f t="shared" si="131"/>
        <v>0</v>
      </c>
      <c r="BC237" s="12">
        <f>IFERROR(VLOOKUP(Input!B237,Medio!$A$3:$D$1552,4,0),0)</f>
        <v>0</v>
      </c>
      <c r="BD237">
        <f t="shared" si="132"/>
        <v>0</v>
      </c>
      <c r="BE237">
        <f>IFERROR(VLOOKUP(L237,'Tipo de Descuento'!$B$3:$C$8,2,0),0)</f>
        <v>0</v>
      </c>
      <c r="BF237">
        <f t="shared" si="133"/>
        <v>0</v>
      </c>
      <c r="BG237">
        <f>IFERROR(VLOOKUP(N237,'Tipo de Descuento'!$B$3:$C$8,2,0),0)</f>
        <v>0</v>
      </c>
      <c r="BH237">
        <f t="shared" si="134"/>
        <v>0</v>
      </c>
      <c r="BI237">
        <f>IFERROR(VLOOKUP(P237,'Tipo de Descuento'!$B$3:$C$8,2,0),0)</f>
        <v>0</v>
      </c>
      <c r="BJ237">
        <f t="shared" si="135"/>
        <v>0</v>
      </c>
      <c r="BK237">
        <f>IFERROR(VLOOKUP(R237,'Tipo de Descuento'!$B$3:$C$8,2,0),0)</f>
        <v>0</v>
      </c>
      <c r="BL237">
        <f t="shared" si="136"/>
        <v>0</v>
      </c>
      <c r="BM237">
        <f>IFERROR(VLOOKUP(T237,'Tipo de Descuento'!$B$3:$C$8,2,0),0)</f>
        <v>0</v>
      </c>
      <c r="BN237">
        <f t="shared" si="137"/>
        <v>0</v>
      </c>
      <c r="BO237">
        <f t="shared" si="138"/>
        <v>0</v>
      </c>
      <c r="BP237">
        <f t="shared" si="139"/>
        <v>0</v>
      </c>
      <c r="BQ237">
        <f t="shared" si="140"/>
        <v>0</v>
      </c>
      <c r="BS237" s="75">
        <f t="shared" si="141"/>
        <v>0</v>
      </c>
      <c r="BT237" s="76">
        <f t="shared" si="142"/>
        <v>0</v>
      </c>
      <c r="BU237" s="76">
        <f t="shared" si="143"/>
        <v>0</v>
      </c>
      <c r="BV237" s="76">
        <f t="shared" si="144"/>
        <v>0</v>
      </c>
      <c r="BW237" s="76">
        <f t="shared" si="145"/>
        <v>0</v>
      </c>
      <c r="BX237" s="76">
        <f t="shared" si="146"/>
        <v>0</v>
      </c>
      <c r="BY237" s="77">
        <f t="shared" si="147"/>
        <v>0</v>
      </c>
      <c r="CA237" s="73">
        <f t="shared" si="148"/>
        <v>0</v>
      </c>
      <c r="CB237" s="74"/>
      <c r="CD237" s="13">
        <f t="shared" si="149"/>
        <v>0</v>
      </c>
      <c r="CE237" s="89">
        <f t="shared" si="150"/>
        <v>0</v>
      </c>
      <c r="CF237">
        <v>0</v>
      </c>
    </row>
    <row r="238" spans="2:84" ht="15.75" customHeight="1" thickBot="1">
      <c r="B238" s="26"/>
      <c r="C238" s="13" t="str">
        <f>IF(B238="","",VLOOKUP(BC238,Proveedor!$B$3:$C$2036,2,0))</f>
        <v/>
      </c>
      <c r="D238" s="95"/>
      <c r="E238" s="84"/>
      <c r="F238" s="59"/>
      <c r="G238" s="113" cm="1">
        <f t="array" ref="G238">INDEX(Programas!$F$3:$F$2000,MATCH(1,(Programas!$C$3:$C$2000=D238)*(Programas!$D$3:$D$2000=Auxiliares!$B219),0))</f>
        <v>0</v>
      </c>
      <c r="H238" s="114"/>
      <c r="I238" s="113" cm="1">
        <f t="array" ref="I238">INDEX(Programas!$E$3:$E$2000,MATCH(1,(Programas!$C$3:$C$2000=D238)*(Programas!$D$3:$D$2000=Auxiliares!$B219),0))</f>
        <v>0</v>
      </c>
      <c r="J238" s="114"/>
      <c r="K238" s="23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36"/>
      <c r="BA238" s="58">
        <f t="shared" si="130"/>
        <v>0</v>
      </c>
      <c r="BB238" s="42">
        <f t="shared" si="131"/>
        <v>0</v>
      </c>
      <c r="BC238" s="12">
        <f>IFERROR(VLOOKUP(Input!B238,Medio!$A$3:$D$1552,4,0),0)</f>
        <v>0</v>
      </c>
      <c r="BD238">
        <f t="shared" si="132"/>
        <v>0</v>
      </c>
      <c r="BE238">
        <f>IFERROR(VLOOKUP(L238,'Tipo de Descuento'!$B$3:$C$8,2,0),0)</f>
        <v>0</v>
      </c>
      <c r="BF238">
        <f t="shared" si="133"/>
        <v>0</v>
      </c>
      <c r="BG238">
        <f>IFERROR(VLOOKUP(N238,'Tipo de Descuento'!$B$3:$C$8,2,0),0)</f>
        <v>0</v>
      </c>
      <c r="BH238">
        <f t="shared" si="134"/>
        <v>0</v>
      </c>
      <c r="BI238">
        <f>IFERROR(VLOOKUP(P238,'Tipo de Descuento'!$B$3:$C$8,2,0),0)</f>
        <v>0</v>
      </c>
      <c r="BJ238">
        <f t="shared" si="135"/>
        <v>0</v>
      </c>
      <c r="BK238">
        <f>IFERROR(VLOOKUP(R238,'Tipo de Descuento'!$B$3:$C$8,2,0),0)</f>
        <v>0</v>
      </c>
      <c r="BL238">
        <f t="shared" si="136"/>
        <v>0</v>
      </c>
      <c r="BM238">
        <f>IFERROR(VLOOKUP(T238,'Tipo de Descuento'!$B$3:$C$8,2,0),0)</f>
        <v>0</v>
      </c>
      <c r="BN238">
        <f t="shared" si="137"/>
        <v>0</v>
      </c>
      <c r="BO238">
        <f t="shared" si="138"/>
        <v>0</v>
      </c>
      <c r="BP238">
        <f t="shared" si="139"/>
        <v>0</v>
      </c>
      <c r="BQ238">
        <f t="shared" si="140"/>
        <v>0</v>
      </c>
      <c r="BS238" s="75">
        <f t="shared" si="141"/>
        <v>0</v>
      </c>
      <c r="BT238" s="76">
        <f t="shared" si="142"/>
        <v>0</v>
      </c>
      <c r="BU238" s="76">
        <f t="shared" si="143"/>
        <v>0</v>
      </c>
      <c r="BV238" s="76">
        <f t="shared" si="144"/>
        <v>0</v>
      </c>
      <c r="BW238" s="76">
        <f t="shared" si="145"/>
        <v>0</v>
      </c>
      <c r="BX238" s="76">
        <f t="shared" si="146"/>
        <v>0</v>
      </c>
      <c r="BY238" s="77">
        <f t="shared" si="147"/>
        <v>0</v>
      </c>
      <c r="CA238" s="73">
        <f t="shared" si="148"/>
        <v>0</v>
      </c>
      <c r="CB238" s="74"/>
      <c r="CD238" s="13">
        <f t="shared" si="149"/>
        <v>0</v>
      </c>
      <c r="CE238" s="89">
        <f t="shared" si="150"/>
        <v>0</v>
      </c>
      <c r="CF238">
        <v>0</v>
      </c>
    </row>
    <row r="239" spans="2:84" ht="15.75" customHeight="1" thickBot="1">
      <c r="B239" s="26"/>
      <c r="C239" s="13" t="str">
        <f>IF(B239="","",VLOOKUP(BC239,Proveedor!$B$3:$C$2036,2,0))</f>
        <v/>
      </c>
      <c r="D239" s="95"/>
      <c r="E239" s="84"/>
      <c r="F239" s="59"/>
      <c r="G239" s="113" cm="1">
        <f t="array" ref="G239">INDEX(Programas!$F$3:$F$2000,MATCH(1,(Programas!$C$3:$C$2000=D239)*(Programas!$D$3:$D$2000=Auxiliares!$B220),0))</f>
        <v>0</v>
      </c>
      <c r="H239" s="114"/>
      <c r="I239" s="113" cm="1">
        <f t="array" ref="I239">INDEX(Programas!$E$3:$E$2000,MATCH(1,(Programas!$C$3:$C$2000=D239)*(Programas!$D$3:$D$2000=Auxiliares!$B220),0))</f>
        <v>0</v>
      </c>
      <c r="J239" s="114"/>
      <c r="K239" s="23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36"/>
      <c r="BA239" s="58">
        <f t="shared" si="130"/>
        <v>0</v>
      </c>
      <c r="BB239" s="42">
        <f t="shared" si="131"/>
        <v>0</v>
      </c>
      <c r="BC239" s="12">
        <f>IFERROR(VLOOKUP(Input!B239,Medio!$A$3:$D$1552,4,0),0)</f>
        <v>0</v>
      </c>
      <c r="BD239">
        <f t="shared" si="132"/>
        <v>0</v>
      </c>
      <c r="BE239">
        <f>IFERROR(VLOOKUP(L239,'Tipo de Descuento'!$B$3:$C$8,2,0),0)</f>
        <v>0</v>
      </c>
      <c r="BF239">
        <f t="shared" si="133"/>
        <v>0</v>
      </c>
      <c r="BG239">
        <f>IFERROR(VLOOKUP(N239,'Tipo de Descuento'!$B$3:$C$8,2,0),0)</f>
        <v>0</v>
      </c>
      <c r="BH239">
        <f t="shared" si="134"/>
        <v>0</v>
      </c>
      <c r="BI239">
        <f>IFERROR(VLOOKUP(P239,'Tipo de Descuento'!$B$3:$C$8,2,0),0)</f>
        <v>0</v>
      </c>
      <c r="BJ239">
        <f t="shared" si="135"/>
        <v>0</v>
      </c>
      <c r="BK239">
        <f>IFERROR(VLOOKUP(R239,'Tipo de Descuento'!$B$3:$C$8,2,0),0)</f>
        <v>0</v>
      </c>
      <c r="BL239">
        <f t="shared" si="136"/>
        <v>0</v>
      </c>
      <c r="BM239">
        <f>IFERROR(VLOOKUP(T239,'Tipo de Descuento'!$B$3:$C$8,2,0),0)</f>
        <v>0</v>
      </c>
      <c r="BN239">
        <f t="shared" si="137"/>
        <v>0</v>
      </c>
      <c r="BO239">
        <f t="shared" si="138"/>
        <v>0</v>
      </c>
      <c r="BP239">
        <f t="shared" si="139"/>
        <v>0</v>
      </c>
      <c r="BQ239">
        <f t="shared" si="140"/>
        <v>0</v>
      </c>
      <c r="BS239" s="75">
        <f t="shared" si="141"/>
        <v>0</v>
      </c>
      <c r="BT239" s="76">
        <f t="shared" si="142"/>
        <v>0</v>
      </c>
      <c r="BU239" s="76">
        <f t="shared" si="143"/>
        <v>0</v>
      </c>
      <c r="BV239" s="76">
        <f t="shared" si="144"/>
        <v>0</v>
      </c>
      <c r="BW239" s="76">
        <f t="shared" si="145"/>
        <v>0</v>
      </c>
      <c r="BX239" s="76">
        <f t="shared" si="146"/>
        <v>0</v>
      </c>
      <c r="BY239" s="77">
        <f t="shared" si="147"/>
        <v>0</v>
      </c>
      <c r="CA239" s="73">
        <f t="shared" si="148"/>
        <v>0</v>
      </c>
      <c r="CB239" s="74"/>
      <c r="CD239" s="13">
        <f t="shared" si="149"/>
        <v>0</v>
      </c>
      <c r="CE239" s="89">
        <f t="shared" si="150"/>
        <v>0</v>
      </c>
      <c r="CF239">
        <v>0</v>
      </c>
    </row>
    <row r="240" spans="2:84" ht="15.75" customHeight="1" thickBot="1">
      <c r="B240" s="26"/>
      <c r="C240" s="13" t="str">
        <f>IF(B240="","",VLOOKUP(BC240,Proveedor!$B$3:$C$2036,2,0))</f>
        <v/>
      </c>
      <c r="D240" s="95"/>
      <c r="E240" s="84"/>
      <c r="F240" s="59"/>
      <c r="G240" s="113" cm="1">
        <f t="array" ref="G240">INDEX(Programas!$F$3:$F$2000,MATCH(1,(Programas!$C$3:$C$2000=D240)*(Programas!$D$3:$D$2000=Auxiliares!$B221),0))</f>
        <v>0</v>
      </c>
      <c r="H240" s="114"/>
      <c r="I240" s="113" cm="1">
        <f t="array" ref="I240">INDEX(Programas!$E$3:$E$2000,MATCH(1,(Programas!$C$3:$C$2000=D240)*(Programas!$D$3:$D$2000=Auxiliares!$B221),0))</f>
        <v>0</v>
      </c>
      <c r="J240" s="114"/>
      <c r="K240" s="23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36"/>
      <c r="BA240" s="58">
        <f t="shared" si="130"/>
        <v>0</v>
      </c>
      <c r="BB240" s="42">
        <f t="shared" si="131"/>
        <v>0</v>
      </c>
      <c r="BC240" s="12">
        <f>IFERROR(VLOOKUP(Input!B240,Medio!$A$3:$D$1552,4,0),0)</f>
        <v>0</v>
      </c>
      <c r="BD240">
        <f t="shared" si="132"/>
        <v>0</v>
      </c>
      <c r="BE240">
        <f>IFERROR(VLOOKUP(L240,'Tipo de Descuento'!$B$3:$C$8,2,0),0)</f>
        <v>0</v>
      </c>
      <c r="BF240">
        <f t="shared" si="133"/>
        <v>0</v>
      </c>
      <c r="BG240">
        <f>IFERROR(VLOOKUP(N240,'Tipo de Descuento'!$B$3:$C$8,2,0),0)</f>
        <v>0</v>
      </c>
      <c r="BH240">
        <f t="shared" si="134"/>
        <v>0</v>
      </c>
      <c r="BI240">
        <f>IFERROR(VLOOKUP(P240,'Tipo de Descuento'!$B$3:$C$8,2,0),0)</f>
        <v>0</v>
      </c>
      <c r="BJ240">
        <f t="shared" si="135"/>
        <v>0</v>
      </c>
      <c r="BK240">
        <f>IFERROR(VLOOKUP(R240,'Tipo de Descuento'!$B$3:$C$8,2,0),0)</f>
        <v>0</v>
      </c>
      <c r="BL240">
        <f t="shared" si="136"/>
        <v>0</v>
      </c>
      <c r="BM240">
        <f>IFERROR(VLOOKUP(T240,'Tipo de Descuento'!$B$3:$C$8,2,0),0)</f>
        <v>0</v>
      </c>
      <c r="BN240">
        <f t="shared" si="137"/>
        <v>0</v>
      </c>
      <c r="BO240">
        <f t="shared" si="138"/>
        <v>0</v>
      </c>
      <c r="BP240">
        <f t="shared" si="139"/>
        <v>0</v>
      </c>
      <c r="BQ240">
        <f t="shared" si="140"/>
        <v>0</v>
      </c>
      <c r="BS240" s="75">
        <f t="shared" si="141"/>
        <v>0</v>
      </c>
      <c r="BT240" s="76">
        <f t="shared" si="142"/>
        <v>0</v>
      </c>
      <c r="BU240" s="76">
        <f t="shared" si="143"/>
        <v>0</v>
      </c>
      <c r="BV240" s="76">
        <f t="shared" si="144"/>
        <v>0</v>
      </c>
      <c r="BW240" s="76">
        <f t="shared" si="145"/>
        <v>0</v>
      </c>
      <c r="BX240" s="76">
        <f t="shared" si="146"/>
        <v>0</v>
      </c>
      <c r="BY240" s="77">
        <f t="shared" si="147"/>
        <v>0</v>
      </c>
      <c r="CA240" s="73">
        <f t="shared" si="148"/>
        <v>0</v>
      </c>
      <c r="CB240" s="74"/>
      <c r="CD240" s="13">
        <f t="shared" si="149"/>
        <v>0</v>
      </c>
      <c r="CE240" s="89">
        <f t="shared" si="150"/>
        <v>0</v>
      </c>
      <c r="CF240">
        <v>0</v>
      </c>
    </row>
    <row r="241" spans="2:84" ht="15.75" customHeight="1" thickBot="1">
      <c r="B241" s="26"/>
      <c r="C241" s="13" t="str">
        <f>IF(B241="","",VLOOKUP(BC241,Proveedor!$B$3:$C$2036,2,0))</f>
        <v/>
      </c>
      <c r="D241" s="95"/>
      <c r="E241" s="84"/>
      <c r="F241" s="59"/>
      <c r="G241" s="113" cm="1">
        <f t="array" ref="G241">INDEX(Programas!$F$3:$F$2000,MATCH(1,(Programas!$C$3:$C$2000=D241)*(Programas!$D$3:$D$2000=Auxiliares!$B222),0))</f>
        <v>0</v>
      </c>
      <c r="H241" s="114"/>
      <c r="I241" s="113" cm="1">
        <f t="array" ref="I241">INDEX(Programas!$E$3:$E$2000,MATCH(1,(Programas!$C$3:$C$2000=D241)*(Programas!$D$3:$D$2000=Auxiliares!$B222),0))</f>
        <v>0</v>
      </c>
      <c r="J241" s="114"/>
      <c r="K241" s="23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36"/>
      <c r="BA241" s="58">
        <f t="shared" si="130"/>
        <v>0</v>
      </c>
      <c r="BB241" s="42">
        <f t="shared" si="131"/>
        <v>0</v>
      </c>
      <c r="BC241" s="12">
        <f>IFERROR(VLOOKUP(Input!B241,Medio!$A$3:$D$1552,4,0),0)</f>
        <v>0</v>
      </c>
      <c r="BD241">
        <f t="shared" si="132"/>
        <v>0</v>
      </c>
      <c r="BE241">
        <f>IFERROR(VLOOKUP(L241,'Tipo de Descuento'!$B$3:$C$8,2,0),0)</f>
        <v>0</v>
      </c>
      <c r="BF241">
        <f t="shared" si="133"/>
        <v>0</v>
      </c>
      <c r="BG241">
        <f>IFERROR(VLOOKUP(N241,'Tipo de Descuento'!$B$3:$C$8,2,0),0)</f>
        <v>0</v>
      </c>
      <c r="BH241">
        <f t="shared" si="134"/>
        <v>0</v>
      </c>
      <c r="BI241">
        <f>IFERROR(VLOOKUP(P241,'Tipo de Descuento'!$B$3:$C$8,2,0),0)</f>
        <v>0</v>
      </c>
      <c r="BJ241">
        <f t="shared" si="135"/>
        <v>0</v>
      </c>
      <c r="BK241">
        <f>IFERROR(VLOOKUP(R241,'Tipo de Descuento'!$B$3:$C$8,2,0),0)</f>
        <v>0</v>
      </c>
      <c r="BL241">
        <f t="shared" si="136"/>
        <v>0</v>
      </c>
      <c r="BM241">
        <f>IFERROR(VLOOKUP(T241,'Tipo de Descuento'!$B$3:$C$8,2,0),0)</f>
        <v>0</v>
      </c>
      <c r="BN241">
        <f t="shared" si="137"/>
        <v>0</v>
      </c>
      <c r="BO241">
        <f t="shared" si="138"/>
        <v>0</v>
      </c>
      <c r="BP241">
        <f t="shared" si="139"/>
        <v>0</v>
      </c>
      <c r="BQ241">
        <f t="shared" si="140"/>
        <v>0</v>
      </c>
      <c r="BS241" s="75">
        <f t="shared" si="141"/>
        <v>0</v>
      </c>
      <c r="BT241" s="76">
        <f t="shared" si="142"/>
        <v>0</v>
      </c>
      <c r="BU241" s="76">
        <f t="shared" si="143"/>
        <v>0</v>
      </c>
      <c r="BV241" s="76">
        <f t="shared" si="144"/>
        <v>0</v>
      </c>
      <c r="BW241" s="76">
        <f t="shared" si="145"/>
        <v>0</v>
      </c>
      <c r="BX241" s="76">
        <f t="shared" si="146"/>
        <v>0</v>
      </c>
      <c r="BY241" s="77">
        <f t="shared" si="147"/>
        <v>0</v>
      </c>
      <c r="CA241" s="73">
        <f t="shared" si="148"/>
        <v>0</v>
      </c>
      <c r="CB241" s="74"/>
      <c r="CD241" s="13">
        <f t="shared" si="149"/>
        <v>0</v>
      </c>
      <c r="CE241" s="89">
        <f t="shared" si="150"/>
        <v>0</v>
      </c>
      <c r="CF241">
        <v>0</v>
      </c>
    </row>
    <row r="242" spans="2:84" ht="15.75" customHeight="1" thickBot="1">
      <c r="B242" s="26"/>
      <c r="C242" s="13" t="str">
        <f>IF(B242="","",VLOOKUP(BC242,Proveedor!$B$3:$C$2036,2,0))</f>
        <v/>
      </c>
      <c r="D242" s="95"/>
      <c r="E242" s="84"/>
      <c r="F242" s="59"/>
      <c r="G242" s="113" cm="1">
        <f t="array" ref="G242">INDEX(Programas!$F$3:$F$2000,MATCH(1,(Programas!$C$3:$C$2000=D242)*(Programas!$D$3:$D$2000=Auxiliares!$B223),0))</f>
        <v>0</v>
      </c>
      <c r="H242" s="114"/>
      <c r="I242" s="113" cm="1">
        <f t="array" ref="I242">INDEX(Programas!$E$3:$E$2000,MATCH(1,(Programas!$C$3:$C$2000=D242)*(Programas!$D$3:$D$2000=Auxiliares!$B223),0))</f>
        <v>0</v>
      </c>
      <c r="J242" s="114"/>
      <c r="K242" s="23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36"/>
      <c r="BA242" s="58">
        <f t="shared" si="130"/>
        <v>0</v>
      </c>
      <c r="BB242" s="42">
        <f t="shared" si="131"/>
        <v>0</v>
      </c>
      <c r="BC242" s="12">
        <f>IFERROR(VLOOKUP(Input!B242,Medio!$A$3:$D$1552,4,0),0)</f>
        <v>0</v>
      </c>
      <c r="BD242">
        <f t="shared" si="132"/>
        <v>0</v>
      </c>
      <c r="BE242">
        <f>IFERROR(VLOOKUP(L242,'Tipo de Descuento'!$B$3:$C$8,2,0),0)</f>
        <v>0</v>
      </c>
      <c r="BF242">
        <f t="shared" si="133"/>
        <v>0</v>
      </c>
      <c r="BG242">
        <f>IFERROR(VLOOKUP(N242,'Tipo de Descuento'!$B$3:$C$8,2,0),0)</f>
        <v>0</v>
      </c>
      <c r="BH242">
        <f t="shared" si="134"/>
        <v>0</v>
      </c>
      <c r="BI242">
        <f>IFERROR(VLOOKUP(P242,'Tipo de Descuento'!$B$3:$C$8,2,0),0)</f>
        <v>0</v>
      </c>
      <c r="BJ242">
        <f t="shared" si="135"/>
        <v>0</v>
      </c>
      <c r="BK242">
        <f>IFERROR(VLOOKUP(R242,'Tipo de Descuento'!$B$3:$C$8,2,0),0)</f>
        <v>0</v>
      </c>
      <c r="BL242">
        <f t="shared" si="136"/>
        <v>0</v>
      </c>
      <c r="BM242">
        <f>IFERROR(VLOOKUP(T242,'Tipo de Descuento'!$B$3:$C$8,2,0),0)</f>
        <v>0</v>
      </c>
      <c r="BN242">
        <f t="shared" si="137"/>
        <v>0</v>
      </c>
      <c r="BO242">
        <f t="shared" si="138"/>
        <v>0</v>
      </c>
      <c r="BP242">
        <f t="shared" si="139"/>
        <v>0</v>
      </c>
      <c r="BQ242">
        <f t="shared" si="140"/>
        <v>0</v>
      </c>
      <c r="BS242" s="75">
        <f t="shared" si="141"/>
        <v>0</v>
      </c>
      <c r="BT242" s="76">
        <f t="shared" si="142"/>
        <v>0</v>
      </c>
      <c r="BU242" s="76">
        <f t="shared" si="143"/>
        <v>0</v>
      </c>
      <c r="BV242" s="76">
        <f t="shared" si="144"/>
        <v>0</v>
      </c>
      <c r="BW242" s="76">
        <f t="shared" si="145"/>
        <v>0</v>
      </c>
      <c r="BX242" s="76">
        <f t="shared" si="146"/>
        <v>0</v>
      </c>
      <c r="BY242" s="77">
        <f t="shared" si="147"/>
        <v>0</v>
      </c>
      <c r="CA242" s="73">
        <f t="shared" si="148"/>
        <v>0</v>
      </c>
      <c r="CB242" s="74"/>
      <c r="CD242" s="13">
        <f t="shared" si="149"/>
        <v>0</v>
      </c>
      <c r="CE242" s="89">
        <f t="shared" si="150"/>
        <v>0</v>
      </c>
      <c r="CF242">
        <v>0</v>
      </c>
    </row>
    <row r="243" spans="2:84" ht="15.75" customHeight="1" thickBot="1">
      <c r="B243" s="26"/>
      <c r="C243" s="13" t="str">
        <f>IF(B243="","",VLOOKUP(BC243,Proveedor!$B$3:$C$2036,2,0))</f>
        <v/>
      </c>
      <c r="D243" s="95"/>
      <c r="E243" s="84"/>
      <c r="F243" s="59"/>
      <c r="G243" s="113" cm="1">
        <f t="array" ref="G243">INDEX(Programas!$F$3:$F$2000,MATCH(1,(Programas!$C$3:$C$2000=D243)*(Programas!$D$3:$D$2000=Auxiliares!$B224),0))</f>
        <v>0</v>
      </c>
      <c r="H243" s="114"/>
      <c r="I243" s="113" cm="1">
        <f t="array" ref="I243">INDEX(Programas!$E$3:$E$2000,MATCH(1,(Programas!$C$3:$C$2000=D243)*(Programas!$D$3:$D$2000=Auxiliares!$B224),0))</f>
        <v>0</v>
      </c>
      <c r="J243" s="114"/>
      <c r="K243" s="23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36"/>
      <c r="BA243" s="58">
        <f t="shared" si="130"/>
        <v>0</v>
      </c>
      <c r="BB243" s="42">
        <f t="shared" si="131"/>
        <v>0</v>
      </c>
      <c r="BC243" s="12">
        <f>IFERROR(VLOOKUP(Input!B243,Medio!$A$3:$D$1552,4,0),0)</f>
        <v>0</v>
      </c>
      <c r="BD243">
        <f t="shared" si="132"/>
        <v>0</v>
      </c>
      <c r="BE243">
        <f>IFERROR(VLOOKUP(L243,'Tipo de Descuento'!$B$3:$C$8,2,0),0)</f>
        <v>0</v>
      </c>
      <c r="BF243">
        <f t="shared" si="133"/>
        <v>0</v>
      </c>
      <c r="BG243">
        <f>IFERROR(VLOOKUP(N243,'Tipo de Descuento'!$B$3:$C$8,2,0),0)</f>
        <v>0</v>
      </c>
      <c r="BH243">
        <f t="shared" si="134"/>
        <v>0</v>
      </c>
      <c r="BI243">
        <f>IFERROR(VLOOKUP(P243,'Tipo de Descuento'!$B$3:$C$8,2,0),0)</f>
        <v>0</v>
      </c>
      <c r="BJ243">
        <f t="shared" si="135"/>
        <v>0</v>
      </c>
      <c r="BK243">
        <f>IFERROR(VLOOKUP(R243,'Tipo de Descuento'!$B$3:$C$8,2,0),0)</f>
        <v>0</v>
      </c>
      <c r="BL243">
        <f t="shared" si="136"/>
        <v>0</v>
      </c>
      <c r="BM243">
        <f>IFERROR(VLOOKUP(T243,'Tipo de Descuento'!$B$3:$C$8,2,0),0)</f>
        <v>0</v>
      </c>
      <c r="BN243">
        <f t="shared" si="137"/>
        <v>0</v>
      </c>
      <c r="BO243">
        <f t="shared" si="138"/>
        <v>0</v>
      </c>
      <c r="BP243">
        <f t="shared" si="139"/>
        <v>0</v>
      </c>
      <c r="BQ243">
        <f t="shared" si="140"/>
        <v>0</v>
      </c>
      <c r="BS243" s="75">
        <f t="shared" si="141"/>
        <v>0</v>
      </c>
      <c r="BT243" s="76">
        <f t="shared" si="142"/>
        <v>0</v>
      </c>
      <c r="BU243" s="76">
        <f t="shared" si="143"/>
        <v>0</v>
      </c>
      <c r="BV243" s="76">
        <f t="shared" si="144"/>
        <v>0</v>
      </c>
      <c r="BW243" s="76">
        <f t="shared" si="145"/>
        <v>0</v>
      </c>
      <c r="BX243" s="76">
        <f t="shared" si="146"/>
        <v>0</v>
      </c>
      <c r="BY243" s="77">
        <f t="shared" si="147"/>
        <v>0</v>
      </c>
      <c r="CA243" s="73">
        <f t="shared" si="148"/>
        <v>0</v>
      </c>
      <c r="CB243" s="74"/>
      <c r="CD243" s="13">
        <f t="shared" si="149"/>
        <v>0</v>
      </c>
      <c r="CE243" s="89">
        <f t="shared" si="150"/>
        <v>0</v>
      </c>
      <c r="CF243">
        <v>0</v>
      </c>
    </row>
    <row r="244" spans="2:84" ht="15.75" customHeight="1" thickBot="1">
      <c r="B244" s="26"/>
      <c r="C244" s="13" t="str">
        <f>IF(B244="","",VLOOKUP(BC244,Proveedor!$B$3:$C$2036,2,0))</f>
        <v/>
      </c>
      <c r="D244" s="95"/>
      <c r="E244" s="84"/>
      <c r="F244" s="59"/>
      <c r="G244" s="113" cm="1">
        <f t="array" ref="G244">INDEX(Programas!$F$3:$F$2000,MATCH(1,(Programas!$C$3:$C$2000=D244)*(Programas!$D$3:$D$2000=Auxiliares!$B225),0))</f>
        <v>0</v>
      </c>
      <c r="H244" s="114"/>
      <c r="I244" s="113" cm="1">
        <f t="array" ref="I244">INDEX(Programas!$E$3:$E$2000,MATCH(1,(Programas!$C$3:$C$2000=D244)*(Programas!$D$3:$D$2000=Auxiliares!$B225),0))</f>
        <v>0</v>
      </c>
      <c r="J244" s="114"/>
      <c r="K244" s="23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36"/>
      <c r="BA244" s="58">
        <f t="shared" si="130"/>
        <v>0</v>
      </c>
      <c r="BB244" s="42">
        <f t="shared" si="131"/>
        <v>0</v>
      </c>
      <c r="BC244" s="12">
        <f>IFERROR(VLOOKUP(Input!B244,Medio!$A$3:$D$1552,4,0),0)</f>
        <v>0</v>
      </c>
      <c r="BD244">
        <f t="shared" si="132"/>
        <v>0</v>
      </c>
      <c r="BE244">
        <f>IFERROR(VLOOKUP(L244,'Tipo de Descuento'!$B$3:$C$8,2,0),0)</f>
        <v>0</v>
      </c>
      <c r="BF244">
        <f t="shared" si="133"/>
        <v>0</v>
      </c>
      <c r="BG244">
        <f>IFERROR(VLOOKUP(N244,'Tipo de Descuento'!$B$3:$C$8,2,0),0)</f>
        <v>0</v>
      </c>
      <c r="BH244">
        <f t="shared" si="134"/>
        <v>0</v>
      </c>
      <c r="BI244">
        <f>IFERROR(VLOOKUP(P244,'Tipo de Descuento'!$B$3:$C$8,2,0),0)</f>
        <v>0</v>
      </c>
      <c r="BJ244">
        <f t="shared" si="135"/>
        <v>0</v>
      </c>
      <c r="BK244">
        <f>IFERROR(VLOOKUP(R244,'Tipo de Descuento'!$B$3:$C$8,2,0),0)</f>
        <v>0</v>
      </c>
      <c r="BL244">
        <f t="shared" si="136"/>
        <v>0</v>
      </c>
      <c r="BM244">
        <f>IFERROR(VLOOKUP(T244,'Tipo de Descuento'!$B$3:$C$8,2,0),0)</f>
        <v>0</v>
      </c>
      <c r="BN244">
        <f t="shared" si="137"/>
        <v>0</v>
      </c>
      <c r="BO244">
        <f t="shared" si="138"/>
        <v>0</v>
      </c>
      <c r="BP244">
        <f t="shared" si="139"/>
        <v>0</v>
      </c>
      <c r="BQ244">
        <f t="shared" si="140"/>
        <v>0</v>
      </c>
      <c r="BS244" s="75">
        <f t="shared" si="141"/>
        <v>0</v>
      </c>
      <c r="BT244" s="76">
        <f t="shared" si="142"/>
        <v>0</v>
      </c>
      <c r="BU244" s="76">
        <f t="shared" si="143"/>
        <v>0</v>
      </c>
      <c r="BV244" s="76">
        <f t="shared" si="144"/>
        <v>0</v>
      </c>
      <c r="BW244" s="76">
        <f t="shared" si="145"/>
        <v>0</v>
      </c>
      <c r="BX244" s="76">
        <f t="shared" si="146"/>
        <v>0</v>
      </c>
      <c r="BY244" s="77">
        <f t="shared" si="147"/>
        <v>0</v>
      </c>
      <c r="CA244" s="73">
        <f t="shared" si="148"/>
        <v>0</v>
      </c>
      <c r="CB244" s="74"/>
      <c r="CD244" s="13">
        <f t="shared" si="149"/>
        <v>0</v>
      </c>
      <c r="CE244" s="89">
        <f t="shared" si="150"/>
        <v>0</v>
      </c>
      <c r="CF244">
        <v>0</v>
      </c>
    </row>
    <row r="245" spans="2:84" ht="15.75" customHeight="1" thickBot="1">
      <c r="B245" s="26"/>
      <c r="C245" s="13" t="str">
        <f>IF(B245="","",VLOOKUP(BC245,Proveedor!$B$3:$C$2036,2,0))</f>
        <v/>
      </c>
      <c r="D245" s="95"/>
      <c r="E245" s="84"/>
      <c r="F245" s="59"/>
      <c r="G245" s="113" cm="1">
        <f t="array" ref="G245">INDEX(Programas!$F$3:$F$2000,MATCH(1,(Programas!$C$3:$C$2000=D245)*(Programas!$D$3:$D$2000=Auxiliares!$B226),0))</f>
        <v>0</v>
      </c>
      <c r="H245" s="114"/>
      <c r="I245" s="113" cm="1">
        <f t="array" ref="I245">INDEX(Programas!$E$3:$E$2000,MATCH(1,(Programas!$C$3:$C$2000=D245)*(Programas!$D$3:$D$2000=Auxiliares!$B226),0))</f>
        <v>0</v>
      </c>
      <c r="J245" s="114"/>
      <c r="K245" s="23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36"/>
      <c r="BA245" s="58">
        <f t="shared" si="130"/>
        <v>0</v>
      </c>
      <c r="BB245" s="42">
        <f t="shared" si="131"/>
        <v>0</v>
      </c>
      <c r="BC245" s="12">
        <f>IFERROR(VLOOKUP(Input!B245,Medio!$A$3:$D$1552,4,0),0)</f>
        <v>0</v>
      </c>
      <c r="BD245">
        <f t="shared" si="132"/>
        <v>0</v>
      </c>
      <c r="BE245">
        <f>IFERROR(VLOOKUP(L245,'Tipo de Descuento'!$B$3:$C$8,2,0),0)</f>
        <v>0</v>
      </c>
      <c r="BF245">
        <f t="shared" si="133"/>
        <v>0</v>
      </c>
      <c r="BG245">
        <f>IFERROR(VLOOKUP(N245,'Tipo de Descuento'!$B$3:$C$8,2,0),0)</f>
        <v>0</v>
      </c>
      <c r="BH245">
        <f t="shared" si="134"/>
        <v>0</v>
      </c>
      <c r="BI245">
        <f>IFERROR(VLOOKUP(P245,'Tipo de Descuento'!$B$3:$C$8,2,0),0)</f>
        <v>0</v>
      </c>
      <c r="BJ245">
        <f t="shared" si="135"/>
        <v>0</v>
      </c>
      <c r="BK245">
        <f>IFERROR(VLOOKUP(R245,'Tipo de Descuento'!$B$3:$C$8,2,0),0)</f>
        <v>0</v>
      </c>
      <c r="BL245">
        <f t="shared" si="136"/>
        <v>0</v>
      </c>
      <c r="BM245">
        <f>IFERROR(VLOOKUP(T245,'Tipo de Descuento'!$B$3:$C$8,2,0),0)</f>
        <v>0</v>
      </c>
      <c r="BN245">
        <f t="shared" si="137"/>
        <v>0</v>
      </c>
      <c r="BO245">
        <f t="shared" si="138"/>
        <v>0</v>
      </c>
      <c r="BP245">
        <f t="shared" si="139"/>
        <v>0</v>
      </c>
      <c r="BQ245">
        <f t="shared" si="140"/>
        <v>0</v>
      </c>
      <c r="BS245" s="75">
        <f t="shared" si="141"/>
        <v>0</v>
      </c>
      <c r="BT245" s="76">
        <f t="shared" si="142"/>
        <v>0</v>
      </c>
      <c r="BU245" s="76">
        <f t="shared" si="143"/>
        <v>0</v>
      </c>
      <c r="BV245" s="76">
        <f t="shared" si="144"/>
        <v>0</v>
      </c>
      <c r="BW245" s="76">
        <f t="shared" si="145"/>
        <v>0</v>
      </c>
      <c r="BX245" s="76">
        <f t="shared" si="146"/>
        <v>0</v>
      </c>
      <c r="BY245" s="77">
        <f t="shared" si="147"/>
        <v>0</v>
      </c>
      <c r="CA245" s="73">
        <f t="shared" si="148"/>
        <v>0</v>
      </c>
      <c r="CB245" s="74"/>
      <c r="CD245" s="13">
        <f t="shared" si="149"/>
        <v>0</v>
      </c>
      <c r="CE245" s="89">
        <f t="shared" si="150"/>
        <v>0</v>
      </c>
      <c r="CF245">
        <v>0</v>
      </c>
    </row>
    <row r="246" spans="2:84" ht="15.75" customHeight="1" thickBot="1">
      <c r="B246" s="26"/>
      <c r="C246" s="13" t="str">
        <f>IF(B246="","",VLOOKUP(BC246,Proveedor!$B$3:$C$2036,2,0))</f>
        <v/>
      </c>
      <c r="D246" s="95"/>
      <c r="E246" s="84"/>
      <c r="F246" s="59"/>
      <c r="G246" s="113" cm="1">
        <f t="array" ref="G246">INDEX(Programas!$F$3:$F$2000,MATCH(1,(Programas!$C$3:$C$2000=D246)*(Programas!$D$3:$D$2000=Auxiliares!$B227),0))</f>
        <v>0</v>
      </c>
      <c r="H246" s="114"/>
      <c r="I246" s="113" cm="1">
        <f t="array" ref="I246">INDEX(Programas!$E$3:$E$2000,MATCH(1,(Programas!$C$3:$C$2000=D246)*(Programas!$D$3:$D$2000=Auxiliares!$B227),0))</f>
        <v>0</v>
      </c>
      <c r="J246" s="114"/>
      <c r="K246" s="23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36"/>
      <c r="BA246" s="58">
        <f t="shared" si="130"/>
        <v>0</v>
      </c>
      <c r="BB246" s="42">
        <f t="shared" si="131"/>
        <v>0</v>
      </c>
      <c r="BC246" s="12">
        <f>IFERROR(VLOOKUP(Input!B246,Medio!$A$3:$D$1552,4,0),0)</f>
        <v>0</v>
      </c>
      <c r="BD246">
        <f t="shared" si="132"/>
        <v>0</v>
      </c>
      <c r="BE246">
        <f>IFERROR(VLOOKUP(L246,'Tipo de Descuento'!$B$3:$C$8,2,0),0)</f>
        <v>0</v>
      </c>
      <c r="BF246">
        <f t="shared" si="133"/>
        <v>0</v>
      </c>
      <c r="BG246">
        <f>IFERROR(VLOOKUP(N246,'Tipo de Descuento'!$B$3:$C$8,2,0),0)</f>
        <v>0</v>
      </c>
      <c r="BH246">
        <f t="shared" si="134"/>
        <v>0</v>
      </c>
      <c r="BI246">
        <f>IFERROR(VLOOKUP(P246,'Tipo de Descuento'!$B$3:$C$8,2,0),0)</f>
        <v>0</v>
      </c>
      <c r="BJ246">
        <f t="shared" si="135"/>
        <v>0</v>
      </c>
      <c r="BK246">
        <f>IFERROR(VLOOKUP(R246,'Tipo de Descuento'!$B$3:$C$8,2,0),0)</f>
        <v>0</v>
      </c>
      <c r="BL246">
        <f t="shared" si="136"/>
        <v>0</v>
      </c>
      <c r="BM246">
        <f>IFERROR(VLOOKUP(T246,'Tipo de Descuento'!$B$3:$C$8,2,0),0)</f>
        <v>0</v>
      </c>
      <c r="BN246">
        <f t="shared" si="137"/>
        <v>0</v>
      </c>
      <c r="BO246">
        <f t="shared" si="138"/>
        <v>0</v>
      </c>
      <c r="BP246">
        <f t="shared" si="139"/>
        <v>0</v>
      </c>
      <c r="BQ246">
        <f t="shared" si="140"/>
        <v>0</v>
      </c>
      <c r="BS246" s="75">
        <f t="shared" si="141"/>
        <v>0</v>
      </c>
      <c r="BT246" s="76">
        <f t="shared" si="142"/>
        <v>0</v>
      </c>
      <c r="BU246" s="76">
        <f t="shared" si="143"/>
        <v>0</v>
      </c>
      <c r="BV246" s="76">
        <f t="shared" si="144"/>
        <v>0</v>
      </c>
      <c r="BW246" s="76">
        <f t="shared" si="145"/>
        <v>0</v>
      </c>
      <c r="BX246" s="76">
        <f t="shared" si="146"/>
        <v>0</v>
      </c>
      <c r="BY246" s="77">
        <f t="shared" si="147"/>
        <v>0</v>
      </c>
      <c r="CA246" s="73">
        <f t="shared" si="148"/>
        <v>0</v>
      </c>
      <c r="CB246" s="74"/>
      <c r="CD246" s="13">
        <f t="shared" si="149"/>
        <v>0</v>
      </c>
      <c r="CE246" s="89">
        <f t="shared" si="150"/>
        <v>0</v>
      </c>
      <c r="CF246">
        <v>0</v>
      </c>
    </row>
    <row r="247" spans="2:84" ht="15.75" customHeight="1" thickBot="1">
      <c r="B247" s="26"/>
      <c r="C247" s="13" t="str">
        <f>IF(B247="","",VLOOKUP(BC247,Proveedor!$B$3:$C$2036,2,0))</f>
        <v/>
      </c>
      <c r="D247" s="95"/>
      <c r="E247" s="84"/>
      <c r="F247" s="59"/>
      <c r="G247" s="113" cm="1">
        <f t="array" ref="G247">INDEX(Programas!$F$3:$F$2000,MATCH(1,(Programas!$C$3:$C$2000=D247)*(Programas!$D$3:$D$2000=Auxiliares!$B228),0))</f>
        <v>0</v>
      </c>
      <c r="H247" s="114"/>
      <c r="I247" s="113" cm="1">
        <f t="array" ref="I247">INDEX(Programas!$E$3:$E$2000,MATCH(1,(Programas!$C$3:$C$2000=D247)*(Programas!$D$3:$D$2000=Auxiliares!$B228),0))</f>
        <v>0</v>
      </c>
      <c r="J247" s="114"/>
      <c r="K247" s="23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36"/>
      <c r="BA247" s="58">
        <f t="shared" si="130"/>
        <v>0</v>
      </c>
      <c r="BB247" s="42">
        <f t="shared" si="131"/>
        <v>0</v>
      </c>
      <c r="BC247" s="12">
        <f>IFERROR(VLOOKUP(Input!B247,Medio!$A$3:$D$1552,4,0),0)</f>
        <v>0</v>
      </c>
      <c r="BD247">
        <f t="shared" si="132"/>
        <v>0</v>
      </c>
      <c r="BE247">
        <f>IFERROR(VLOOKUP(L247,'Tipo de Descuento'!$B$3:$C$8,2,0),0)</f>
        <v>0</v>
      </c>
      <c r="BF247">
        <f t="shared" si="133"/>
        <v>0</v>
      </c>
      <c r="BG247">
        <f>IFERROR(VLOOKUP(N247,'Tipo de Descuento'!$B$3:$C$8,2,0),0)</f>
        <v>0</v>
      </c>
      <c r="BH247">
        <f t="shared" si="134"/>
        <v>0</v>
      </c>
      <c r="BI247">
        <f>IFERROR(VLOOKUP(P247,'Tipo de Descuento'!$B$3:$C$8,2,0),0)</f>
        <v>0</v>
      </c>
      <c r="BJ247">
        <f t="shared" si="135"/>
        <v>0</v>
      </c>
      <c r="BK247">
        <f>IFERROR(VLOOKUP(R247,'Tipo de Descuento'!$B$3:$C$8,2,0),0)</f>
        <v>0</v>
      </c>
      <c r="BL247">
        <f t="shared" si="136"/>
        <v>0</v>
      </c>
      <c r="BM247">
        <f>IFERROR(VLOOKUP(T247,'Tipo de Descuento'!$B$3:$C$8,2,0),0)</f>
        <v>0</v>
      </c>
      <c r="BN247">
        <f t="shared" si="137"/>
        <v>0</v>
      </c>
      <c r="BO247">
        <f t="shared" si="138"/>
        <v>0</v>
      </c>
      <c r="BP247">
        <f t="shared" si="139"/>
        <v>0</v>
      </c>
      <c r="BQ247">
        <f t="shared" si="140"/>
        <v>0</v>
      </c>
      <c r="BS247" s="75">
        <f t="shared" si="141"/>
        <v>0</v>
      </c>
      <c r="BT247" s="76">
        <f t="shared" si="142"/>
        <v>0</v>
      </c>
      <c r="BU247" s="76">
        <f t="shared" si="143"/>
        <v>0</v>
      </c>
      <c r="BV247" s="76">
        <f t="shared" si="144"/>
        <v>0</v>
      </c>
      <c r="BW247" s="76">
        <f t="shared" si="145"/>
        <v>0</v>
      </c>
      <c r="BX247" s="76">
        <f t="shared" si="146"/>
        <v>0</v>
      </c>
      <c r="BY247" s="77">
        <f t="shared" si="147"/>
        <v>0</v>
      </c>
      <c r="CA247" s="73">
        <f t="shared" si="148"/>
        <v>0</v>
      </c>
      <c r="CB247" s="74"/>
      <c r="CD247" s="13">
        <f t="shared" si="149"/>
        <v>0</v>
      </c>
      <c r="CE247" s="89">
        <f t="shared" si="150"/>
        <v>0</v>
      </c>
      <c r="CF247">
        <v>0</v>
      </c>
    </row>
    <row r="248" spans="2:84" ht="15.75" customHeight="1" thickBot="1">
      <c r="B248" s="26"/>
      <c r="C248" s="13" t="str">
        <f>IF(B248="","",VLOOKUP(BC248,Proveedor!$B$3:$C$2036,2,0))</f>
        <v/>
      </c>
      <c r="D248" s="95"/>
      <c r="E248" s="84"/>
      <c r="F248" s="59"/>
      <c r="G248" s="113" cm="1">
        <f t="array" ref="G248">INDEX(Programas!$F$3:$F$2000,MATCH(1,(Programas!$C$3:$C$2000=D248)*(Programas!$D$3:$D$2000=Auxiliares!$B229),0))</f>
        <v>0</v>
      </c>
      <c r="H248" s="114"/>
      <c r="I248" s="113" cm="1">
        <f t="array" ref="I248">INDEX(Programas!$E$3:$E$2000,MATCH(1,(Programas!$C$3:$C$2000=D248)*(Programas!$D$3:$D$2000=Auxiliares!$B229),0))</f>
        <v>0</v>
      </c>
      <c r="J248" s="114"/>
      <c r="K248" s="23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36"/>
      <c r="BA248" s="58">
        <f t="shared" si="130"/>
        <v>0</v>
      </c>
      <c r="BB248" s="42">
        <f t="shared" si="131"/>
        <v>0</v>
      </c>
      <c r="BC248" s="12">
        <f>IFERROR(VLOOKUP(Input!B248,Medio!$A$3:$D$1552,4,0),0)</f>
        <v>0</v>
      </c>
      <c r="BD248">
        <f t="shared" si="132"/>
        <v>0</v>
      </c>
      <c r="BE248">
        <f>IFERROR(VLOOKUP(L248,'Tipo de Descuento'!$B$3:$C$8,2,0),0)</f>
        <v>0</v>
      </c>
      <c r="BF248">
        <f t="shared" si="133"/>
        <v>0</v>
      </c>
      <c r="BG248">
        <f>IFERROR(VLOOKUP(N248,'Tipo de Descuento'!$B$3:$C$8,2,0),0)</f>
        <v>0</v>
      </c>
      <c r="BH248">
        <f t="shared" si="134"/>
        <v>0</v>
      </c>
      <c r="BI248">
        <f>IFERROR(VLOOKUP(P248,'Tipo de Descuento'!$B$3:$C$8,2,0),0)</f>
        <v>0</v>
      </c>
      <c r="BJ248">
        <f t="shared" si="135"/>
        <v>0</v>
      </c>
      <c r="BK248">
        <f>IFERROR(VLOOKUP(R248,'Tipo de Descuento'!$B$3:$C$8,2,0),0)</f>
        <v>0</v>
      </c>
      <c r="BL248">
        <f t="shared" si="136"/>
        <v>0</v>
      </c>
      <c r="BM248">
        <f>IFERROR(VLOOKUP(T248,'Tipo de Descuento'!$B$3:$C$8,2,0),0)</f>
        <v>0</v>
      </c>
      <c r="BN248">
        <f t="shared" si="137"/>
        <v>0</v>
      </c>
      <c r="BO248">
        <f t="shared" si="138"/>
        <v>0</v>
      </c>
      <c r="BP248">
        <f t="shared" si="139"/>
        <v>0</v>
      </c>
      <c r="BQ248">
        <f t="shared" si="140"/>
        <v>0</v>
      </c>
      <c r="BS248" s="75">
        <f t="shared" si="141"/>
        <v>0</v>
      </c>
      <c r="BT248" s="76">
        <f t="shared" si="142"/>
        <v>0</v>
      </c>
      <c r="BU248" s="76">
        <f t="shared" si="143"/>
        <v>0</v>
      </c>
      <c r="BV248" s="76">
        <f t="shared" si="144"/>
        <v>0</v>
      </c>
      <c r="BW248" s="76">
        <f t="shared" si="145"/>
        <v>0</v>
      </c>
      <c r="BX248" s="76">
        <f t="shared" si="146"/>
        <v>0</v>
      </c>
      <c r="BY248" s="77">
        <f t="shared" si="147"/>
        <v>0</v>
      </c>
      <c r="CA248" s="73">
        <f t="shared" si="148"/>
        <v>0</v>
      </c>
      <c r="CB248" s="74"/>
      <c r="CD248" s="13">
        <f t="shared" si="149"/>
        <v>0</v>
      </c>
      <c r="CE248" s="89">
        <f t="shared" si="150"/>
        <v>0</v>
      </c>
      <c r="CF248">
        <v>0</v>
      </c>
    </row>
    <row r="249" spans="2:84" ht="15.75" customHeight="1" thickBot="1">
      <c r="B249" s="26"/>
      <c r="C249" s="13" t="str">
        <f>IF(B249="","",VLOOKUP(BC249,Proveedor!$B$3:$C$2036,2,0))</f>
        <v/>
      </c>
      <c r="D249" s="95"/>
      <c r="E249" s="84"/>
      <c r="F249" s="59"/>
      <c r="G249" s="113" cm="1">
        <f t="array" ref="G249">INDEX(Programas!$F$3:$F$2000,MATCH(1,(Programas!$C$3:$C$2000=D249)*(Programas!$D$3:$D$2000=Auxiliares!$B230),0))</f>
        <v>0</v>
      </c>
      <c r="H249" s="114"/>
      <c r="I249" s="113" cm="1">
        <f t="array" ref="I249">INDEX(Programas!$E$3:$E$2000,MATCH(1,(Programas!$C$3:$C$2000=D249)*(Programas!$D$3:$D$2000=Auxiliares!$B230),0))</f>
        <v>0</v>
      </c>
      <c r="J249" s="114"/>
      <c r="K249" s="23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36"/>
      <c r="BA249" s="58">
        <f t="shared" si="130"/>
        <v>0</v>
      </c>
      <c r="BB249" s="42">
        <f t="shared" si="131"/>
        <v>0</v>
      </c>
      <c r="BC249" s="12">
        <f>IFERROR(VLOOKUP(Input!B249,Medio!$A$3:$D$1552,4,0),0)</f>
        <v>0</v>
      </c>
      <c r="BD249">
        <f t="shared" si="132"/>
        <v>0</v>
      </c>
      <c r="BE249">
        <f>IFERROR(VLOOKUP(L249,'Tipo de Descuento'!$B$3:$C$8,2,0),0)</f>
        <v>0</v>
      </c>
      <c r="BF249">
        <f t="shared" si="133"/>
        <v>0</v>
      </c>
      <c r="BG249">
        <f>IFERROR(VLOOKUP(N249,'Tipo de Descuento'!$B$3:$C$8,2,0),0)</f>
        <v>0</v>
      </c>
      <c r="BH249">
        <f t="shared" si="134"/>
        <v>0</v>
      </c>
      <c r="BI249">
        <f>IFERROR(VLOOKUP(P249,'Tipo de Descuento'!$B$3:$C$8,2,0),0)</f>
        <v>0</v>
      </c>
      <c r="BJ249">
        <f t="shared" si="135"/>
        <v>0</v>
      </c>
      <c r="BK249">
        <f>IFERROR(VLOOKUP(R249,'Tipo de Descuento'!$B$3:$C$8,2,0),0)</f>
        <v>0</v>
      </c>
      <c r="BL249">
        <f t="shared" si="136"/>
        <v>0</v>
      </c>
      <c r="BM249">
        <f>IFERROR(VLOOKUP(T249,'Tipo de Descuento'!$B$3:$C$8,2,0),0)</f>
        <v>0</v>
      </c>
      <c r="BN249">
        <f t="shared" si="137"/>
        <v>0</v>
      </c>
      <c r="BO249">
        <f t="shared" si="138"/>
        <v>0</v>
      </c>
      <c r="BP249">
        <f t="shared" si="139"/>
        <v>0</v>
      </c>
      <c r="BQ249">
        <f t="shared" si="140"/>
        <v>0</v>
      </c>
      <c r="BS249" s="75">
        <f t="shared" si="141"/>
        <v>0</v>
      </c>
      <c r="BT249" s="76">
        <f t="shared" si="142"/>
        <v>0</v>
      </c>
      <c r="BU249" s="76">
        <f t="shared" si="143"/>
        <v>0</v>
      </c>
      <c r="BV249" s="76">
        <f t="shared" si="144"/>
        <v>0</v>
      </c>
      <c r="BW249" s="76">
        <f t="shared" si="145"/>
        <v>0</v>
      </c>
      <c r="BX249" s="76">
        <f t="shared" si="146"/>
        <v>0</v>
      </c>
      <c r="BY249" s="77">
        <f t="shared" si="147"/>
        <v>0</v>
      </c>
      <c r="CA249" s="73">
        <f t="shared" si="148"/>
        <v>0</v>
      </c>
      <c r="CB249" s="74"/>
      <c r="CD249" s="13">
        <f t="shared" si="149"/>
        <v>0</v>
      </c>
      <c r="CE249" s="89">
        <f t="shared" si="150"/>
        <v>0</v>
      </c>
      <c r="CF249">
        <v>0</v>
      </c>
    </row>
    <row r="250" spans="2:84" ht="15.75" customHeight="1" thickBot="1">
      <c r="B250" s="26"/>
      <c r="C250" s="13" t="str">
        <f>IF(B250="","",VLOOKUP(BC250,Proveedor!$B$3:$C$2036,2,0))</f>
        <v/>
      </c>
      <c r="D250" s="95"/>
      <c r="E250" s="84"/>
      <c r="F250" s="59"/>
      <c r="G250" s="113" cm="1">
        <f t="array" ref="G250">INDEX(Programas!$F$3:$F$2000,MATCH(1,(Programas!$C$3:$C$2000=D250)*(Programas!$D$3:$D$2000=Auxiliares!$B231),0))</f>
        <v>0</v>
      </c>
      <c r="H250" s="114"/>
      <c r="I250" s="113" cm="1">
        <f t="array" ref="I250">INDEX(Programas!$E$3:$E$2000,MATCH(1,(Programas!$C$3:$C$2000=D250)*(Programas!$D$3:$D$2000=Auxiliares!$B231),0))</f>
        <v>0</v>
      </c>
      <c r="J250" s="114"/>
      <c r="K250" s="23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36"/>
      <c r="BA250" s="58">
        <f t="shared" si="130"/>
        <v>0</v>
      </c>
      <c r="BB250" s="42">
        <f t="shared" si="131"/>
        <v>0</v>
      </c>
      <c r="BC250" s="12">
        <f>IFERROR(VLOOKUP(Input!B250,Medio!$A$3:$D$1552,4,0),0)</f>
        <v>0</v>
      </c>
      <c r="BD250">
        <f t="shared" si="132"/>
        <v>0</v>
      </c>
      <c r="BE250">
        <f>IFERROR(VLOOKUP(L250,'Tipo de Descuento'!$B$3:$C$8,2,0),0)</f>
        <v>0</v>
      </c>
      <c r="BF250">
        <f t="shared" si="133"/>
        <v>0</v>
      </c>
      <c r="BG250">
        <f>IFERROR(VLOOKUP(N250,'Tipo de Descuento'!$B$3:$C$8,2,0),0)</f>
        <v>0</v>
      </c>
      <c r="BH250">
        <f t="shared" si="134"/>
        <v>0</v>
      </c>
      <c r="BI250">
        <f>IFERROR(VLOOKUP(P250,'Tipo de Descuento'!$B$3:$C$8,2,0),0)</f>
        <v>0</v>
      </c>
      <c r="BJ250">
        <f t="shared" si="135"/>
        <v>0</v>
      </c>
      <c r="BK250">
        <f>IFERROR(VLOOKUP(R250,'Tipo de Descuento'!$B$3:$C$8,2,0),0)</f>
        <v>0</v>
      </c>
      <c r="BL250">
        <f t="shared" si="136"/>
        <v>0</v>
      </c>
      <c r="BM250">
        <f>IFERROR(VLOOKUP(T250,'Tipo de Descuento'!$B$3:$C$8,2,0),0)</f>
        <v>0</v>
      </c>
      <c r="BN250">
        <f t="shared" si="137"/>
        <v>0</v>
      </c>
      <c r="BO250">
        <f t="shared" si="138"/>
        <v>0</v>
      </c>
      <c r="BP250">
        <f t="shared" si="139"/>
        <v>0</v>
      </c>
      <c r="BQ250">
        <f t="shared" si="140"/>
        <v>0</v>
      </c>
      <c r="BS250" s="75">
        <f t="shared" si="141"/>
        <v>0</v>
      </c>
      <c r="BT250" s="76">
        <f t="shared" si="142"/>
        <v>0</v>
      </c>
      <c r="BU250" s="76">
        <f t="shared" si="143"/>
        <v>0</v>
      </c>
      <c r="BV250" s="76">
        <f t="shared" si="144"/>
        <v>0</v>
      </c>
      <c r="BW250" s="76">
        <f t="shared" si="145"/>
        <v>0</v>
      </c>
      <c r="BX250" s="76">
        <f t="shared" si="146"/>
        <v>0</v>
      </c>
      <c r="BY250" s="77">
        <f t="shared" si="147"/>
        <v>0</v>
      </c>
      <c r="CA250" s="73">
        <f t="shared" si="148"/>
        <v>0</v>
      </c>
      <c r="CB250" s="74"/>
      <c r="CD250" s="13">
        <f t="shared" si="149"/>
        <v>0</v>
      </c>
      <c r="CE250" s="89">
        <f t="shared" si="150"/>
        <v>0</v>
      </c>
      <c r="CF250">
        <v>0</v>
      </c>
    </row>
    <row r="251" spans="2:84" ht="15.75" customHeight="1" thickBot="1">
      <c r="B251" s="26"/>
      <c r="C251" s="13" t="str">
        <f>IF(B251="","",VLOOKUP(BC251,Proveedor!$B$3:$C$2036,2,0))</f>
        <v/>
      </c>
      <c r="D251" s="95"/>
      <c r="E251" s="84"/>
      <c r="F251" s="59"/>
      <c r="G251" s="113" cm="1">
        <f t="array" ref="G251">INDEX(Programas!$F$3:$F$2000,MATCH(1,(Programas!$C$3:$C$2000=D251)*(Programas!$D$3:$D$2000=Auxiliares!$B232),0))</f>
        <v>0</v>
      </c>
      <c r="H251" s="114"/>
      <c r="I251" s="113" cm="1">
        <f t="array" ref="I251">INDEX(Programas!$E$3:$E$2000,MATCH(1,(Programas!$C$3:$C$2000=D251)*(Programas!$D$3:$D$2000=Auxiliares!$B232),0))</f>
        <v>0</v>
      </c>
      <c r="J251" s="114"/>
      <c r="K251" s="23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36"/>
      <c r="BA251" s="58">
        <f t="shared" si="130"/>
        <v>0</v>
      </c>
      <c r="BB251" s="42">
        <f t="shared" si="131"/>
        <v>0</v>
      </c>
      <c r="BC251" s="12">
        <f>IFERROR(VLOOKUP(Input!B251,Medio!$A$3:$D$1552,4,0),0)</f>
        <v>0</v>
      </c>
      <c r="BD251">
        <f t="shared" si="132"/>
        <v>0</v>
      </c>
      <c r="BE251">
        <f>IFERROR(VLOOKUP(L251,'Tipo de Descuento'!$B$3:$C$8,2,0),0)</f>
        <v>0</v>
      </c>
      <c r="BF251">
        <f t="shared" si="133"/>
        <v>0</v>
      </c>
      <c r="BG251">
        <f>IFERROR(VLOOKUP(N251,'Tipo de Descuento'!$B$3:$C$8,2,0),0)</f>
        <v>0</v>
      </c>
      <c r="BH251">
        <f t="shared" si="134"/>
        <v>0</v>
      </c>
      <c r="BI251">
        <f>IFERROR(VLOOKUP(P251,'Tipo de Descuento'!$B$3:$C$8,2,0),0)</f>
        <v>0</v>
      </c>
      <c r="BJ251">
        <f t="shared" si="135"/>
        <v>0</v>
      </c>
      <c r="BK251">
        <f>IFERROR(VLOOKUP(R251,'Tipo de Descuento'!$B$3:$C$8,2,0),0)</f>
        <v>0</v>
      </c>
      <c r="BL251">
        <f t="shared" si="136"/>
        <v>0</v>
      </c>
      <c r="BM251">
        <f>IFERROR(VLOOKUP(T251,'Tipo de Descuento'!$B$3:$C$8,2,0),0)</f>
        <v>0</v>
      </c>
      <c r="BN251">
        <f t="shared" si="137"/>
        <v>0</v>
      </c>
      <c r="BO251">
        <f t="shared" si="138"/>
        <v>0</v>
      </c>
      <c r="BP251">
        <f t="shared" si="139"/>
        <v>0</v>
      </c>
      <c r="BQ251">
        <f t="shared" si="140"/>
        <v>0</v>
      </c>
      <c r="BS251" s="75">
        <f t="shared" si="141"/>
        <v>0</v>
      </c>
      <c r="BT251" s="76">
        <f t="shared" si="142"/>
        <v>0</v>
      </c>
      <c r="BU251" s="76">
        <f t="shared" si="143"/>
        <v>0</v>
      </c>
      <c r="BV251" s="76">
        <f t="shared" si="144"/>
        <v>0</v>
      </c>
      <c r="BW251" s="76">
        <f t="shared" si="145"/>
        <v>0</v>
      </c>
      <c r="BX251" s="76">
        <f t="shared" si="146"/>
        <v>0</v>
      </c>
      <c r="BY251" s="77">
        <f t="shared" si="147"/>
        <v>0</v>
      </c>
      <c r="CA251" s="73">
        <f t="shared" si="148"/>
        <v>0</v>
      </c>
      <c r="CB251" s="74"/>
      <c r="CD251" s="13">
        <f t="shared" si="149"/>
        <v>0</v>
      </c>
      <c r="CE251" s="89">
        <f t="shared" si="150"/>
        <v>0</v>
      </c>
      <c r="CF251">
        <v>0</v>
      </c>
    </row>
    <row r="252" spans="2:84" ht="15.75" customHeight="1" thickBot="1">
      <c r="B252" s="26"/>
      <c r="C252" s="13" t="str">
        <f>IF(B252="","",VLOOKUP(BC252,Proveedor!$B$3:$C$2036,2,0))</f>
        <v/>
      </c>
      <c r="D252" s="95"/>
      <c r="E252" s="84"/>
      <c r="F252" s="59"/>
      <c r="G252" s="113" cm="1">
        <f t="array" ref="G252">INDEX(Programas!$F$3:$F$2000,MATCH(1,(Programas!$C$3:$C$2000=D252)*(Programas!$D$3:$D$2000=Auxiliares!$B233),0))</f>
        <v>0</v>
      </c>
      <c r="H252" s="114"/>
      <c r="I252" s="113" cm="1">
        <f t="array" ref="I252">INDEX(Programas!$E$3:$E$2000,MATCH(1,(Programas!$C$3:$C$2000=D252)*(Programas!$D$3:$D$2000=Auxiliares!$B233),0))</f>
        <v>0</v>
      </c>
      <c r="J252" s="114"/>
      <c r="K252" s="23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36"/>
      <c r="BA252" s="58">
        <f t="shared" si="130"/>
        <v>0</v>
      </c>
      <c r="BB252" s="42">
        <f t="shared" si="131"/>
        <v>0</v>
      </c>
      <c r="BC252" s="12">
        <f>IFERROR(VLOOKUP(Input!B252,Medio!$A$3:$D$1552,4,0),0)</f>
        <v>0</v>
      </c>
      <c r="BD252">
        <f t="shared" si="132"/>
        <v>0</v>
      </c>
      <c r="BE252">
        <f>IFERROR(VLOOKUP(L252,'Tipo de Descuento'!$B$3:$C$8,2,0),0)</f>
        <v>0</v>
      </c>
      <c r="BF252">
        <f t="shared" si="133"/>
        <v>0</v>
      </c>
      <c r="BG252">
        <f>IFERROR(VLOOKUP(N252,'Tipo de Descuento'!$B$3:$C$8,2,0),0)</f>
        <v>0</v>
      </c>
      <c r="BH252">
        <f t="shared" si="134"/>
        <v>0</v>
      </c>
      <c r="BI252">
        <f>IFERROR(VLOOKUP(P252,'Tipo de Descuento'!$B$3:$C$8,2,0),0)</f>
        <v>0</v>
      </c>
      <c r="BJ252">
        <f t="shared" si="135"/>
        <v>0</v>
      </c>
      <c r="BK252">
        <f>IFERROR(VLOOKUP(R252,'Tipo de Descuento'!$B$3:$C$8,2,0),0)</f>
        <v>0</v>
      </c>
      <c r="BL252">
        <f t="shared" si="136"/>
        <v>0</v>
      </c>
      <c r="BM252">
        <f>IFERROR(VLOOKUP(T252,'Tipo de Descuento'!$B$3:$C$8,2,0),0)</f>
        <v>0</v>
      </c>
      <c r="BN252">
        <f t="shared" si="137"/>
        <v>0</v>
      </c>
      <c r="BO252">
        <f t="shared" si="138"/>
        <v>0</v>
      </c>
      <c r="BP252">
        <f t="shared" si="139"/>
        <v>0</v>
      </c>
      <c r="BQ252">
        <f t="shared" si="140"/>
        <v>0</v>
      </c>
      <c r="BS252" s="75">
        <f t="shared" si="141"/>
        <v>0</v>
      </c>
      <c r="BT252" s="76">
        <f t="shared" si="142"/>
        <v>0</v>
      </c>
      <c r="BU252" s="76">
        <f t="shared" si="143"/>
        <v>0</v>
      </c>
      <c r="BV252" s="76">
        <f t="shared" si="144"/>
        <v>0</v>
      </c>
      <c r="BW252" s="76">
        <f t="shared" si="145"/>
        <v>0</v>
      </c>
      <c r="BX252" s="76">
        <f t="shared" si="146"/>
        <v>0</v>
      </c>
      <c r="BY252" s="77">
        <f t="shared" si="147"/>
        <v>0</v>
      </c>
      <c r="CA252" s="73">
        <f t="shared" si="148"/>
        <v>0</v>
      </c>
      <c r="CB252" s="74"/>
      <c r="CD252" s="13">
        <f t="shared" si="149"/>
        <v>0</v>
      </c>
      <c r="CE252" s="89">
        <f t="shared" si="150"/>
        <v>0</v>
      </c>
      <c r="CF252">
        <v>0</v>
      </c>
    </row>
    <row r="253" spans="2:84" ht="15.75" customHeight="1" thickBot="1">
      <c r="B253" s="26"/>
      <c r="C253" s="13" t="str">
        <f>IF(B253="","",VLOOKUP(BC253,Proveedor!$B$3:$C$2036,2,0))</f>
        <v/>
      </c>
      <c r="D253" s="95"/>
      <c r="E253" s="84"/>
      <c r="F253" s="59"/>
      <c r="G253" s="113" cm="1">
        <f t="array" ref="G253">INDEX(Programas!$F$3:$F$2000,MATCH(1,(Programas!$C$3:$C$2000=D253)*(Programas!$D$3:$D$2000=Auxiliares!$B234),0))</f>
        <v>0</v>
      </c>
      <c r="H253" s="114"/>
      <c r="I253" s="113" cm="1">
        <f t="array" ref="I253">INDEX(Programas!$E$3:$E$2000,MATCH(1,(Programas!$C$3:$C$2000=D253)*(Programas!$D$3:$D$2000=Auxiliares!$B234),0))</f>
        <v>0</v>
      </c>
      <c r="J253" s="114"/>
      <c r="K253" s="23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36"/>
      <c r="BA253" s="58">
        <f t="shared" si="130"/>
        <v>0</v>
      </c>
      <c r="BB253" s="42">
        <f t="shared" si="131"/>
        <v>0</v>
      </c>
      <c r="BC253" s="12">
        <f>IFERROR(VLOOKUP(Input!B253,Medio!$A$3:$D$1552,4,0),0)</f>
        <v>0</v>
      </c>
      <c r="BD253">
        <f t="shared" si="132"/>
        <v>0</v>
      </c>
      <c r="BE253">
        <f>IFERROR(VLOOKUP(L253,'Tipo de Descuento'!$B$3:$C$8,2,0),0)</f>
        <v>0</v>
      </c>
      <c r="BF253">
        <f t="shared" si="133"/>
        <v>0</v>
      </c>
      <c r="BG253">
        <f>IFERROR(VLOOKUP(N253,'Tipo de Descuento'!$B$3:$C$8,2,0),0)</f>
        <v>0</v>
      </c>
      <c r="BH253">
        <f t="shared" si="134"/>
        <v>0</v>
      </c>
      <c r="BI253">
        <f>IFERROR(VLOOKUP(P253,'Tipo de Descuento'!$B$3:$C$8,2,0),0)</f>
        <v>0</v>
      </c>
      <c r="BJ253">
        <f t="shared" si="135"/>
        <v>0</v>
      </c>
      <c r="BK253">
        <f>IFERROR(VLOOKUP(R253,'Tipo de Descuento'!$B$3:$C$8,2,0),0)</f>
        <v>0</v>
      </c>
      <c r="BL253">
        <f t="shared" si="136"/>
        <v>0</v>
      </c>
      <c r="BM253">
        <f>IFERROR(VLOOKUP(T253,'Tipo de Descuento'!$B$3:$C$8,2,0),0)</f>
        <v>0</v>
      </c>
      <c r="BN253">
        <f t="shared" si="137"/>
        <v>0</v>
      </c>
      <c r="BO253">
        <f t="shared" si="138"/>
        <v>0</v>
      </c>
      <c r="BP253">
        <f t="shared" si="139"/>
        <v>0</v>
      </c>
      <c r="BQ253">
        <f t="shared" si="140"/>
        <v>0</v>
      </c>
      <c r="BS253" s="75">
        <f t="shared" si="141"/>
        <v>0</v>
      </c>
      <c r="BT253" s="76">
        <f t="shared" si="142"/>
        <v>0</v>
      </c>
      <c r="BU253" s="76">
        <f t="shared" si="143"/>
        <v>0</v>
      </c>
      <c r="BV253" s="76">
        <f t="shared" si="144"/>
        <v>0</v>
      </c>
      <c r="BW253" s="76">
        <f t="shared" si="145"/>
        <v>0</v>
      </c>
      <c r="BX253" s="76">
        <f t="shared" si="146"/>
        <v>0</v>
      </c>
      <c r="BY253" s="77">
        <f t="shared" si="147"/>
        <v>0</v>
      </c>
      <c r="CA253" s="73">
        <f t="shared" si="148"/>
        <v>0</v>
      </c>
      <c r="CB253" s="74"/>
      <c r="CD253" s="13">
        <f t="shared" si="149"/>
        <v>0</v>
      </c>
      <c r="CE253" s="89">
        <f t="shared" si="150"/>
        <v>0</v>
      </c>
      <c r="CF253">
        <v>0</v>
      </c>
    </row>
    <row r="254" spans="2:84" ht="15.75" customHeight="1" thickBot="1">
      <c r="B254" s="26"/>
      <c r="C254" s="13" t="str">
        <f>IF(B254="","",VLOOKUP(BC254,Proveedor!$B$3:$C$2036,2,0))</f>
        <v/>
      </c>
      <c r="D254" s="95"/>
      <c r="E254" s="84"/>
      <c r="F254" s="59"/>
      <c r="G254" s="113" cm="1">
        <f t="array" ref="G254">INDEX(Programas!$F$3:$F$2000,MATCH(1,(Programas!$C$3:$C$2000=D254)*(Programas!$D$3:$D$2000=Auxiliares!$B235),0))</f>
        <v>0</v>
      </c>
      <c r="H254" s="114"/>
      <c r="I254" s="113" cm="1">
        <f t="array" ref="I254">INDEX(Programas!$E$3:$E$2000,MATCH(1,(Programas!$C$3:$C$2000=D254)*(Programas!$D$3:$D$2000=Auxiliares!$B235),0))</f>
        <v>0</v>
      </c>
      <c r="J254" s="114"/>
      <c r="K254" s="23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36"/>
      <c r="BA254" s="58">
        <f t="shared" si="130"/>
        <v>0</v>
      </c>
      <c r="BB254" s="42">
        <f t="shared" si="131"/>
        <v>0</v>
      </c>
      <c r="BC254" s="12">
        <f>IFERROR(VLOOKUP(Input!B254,Medio!$A$3:$D$1552,4,0),0)</f>
        <v>0</v>
      </c>
      <c r="BD254">
        <f t="shared" si="132"/>
        <v>0</v>
      </c>
      <c r="BE254">
        <f>IFERROR(VLOOKUP(L254,'Tipo de Descuento'!$B$3:$C$8,2,0),0)</f>
        <v>0</v>
      </c>
      <c r="BF254">
        <f t="shared" si="133"/>
        <v>0</v>
      </c>
      <c r="BG254">
        <f>IFERROR(VLOOKUP(N254,'Tipo de Descuento'!$B$3:$C$8,2,0),0)</f>
        <v>0</v>
      </c>
      <c r="BH254">
        <f t="shared" si="134"/>
        <v>0</v>
      </c>
      <c r="BI254">
        <f>IFERROR(VLOOKUP(P254,'Tipo de Descuento'!$B$3:$C$8,2,0),0)</f>
        <v>0</v>
      </c>
      <c r="BJ254">
        <f t="shared" si="135"/>
        <v>0</v>
      </c>
      <c r="BK254">
        <f>IFERROR(VLOOKUP(R254,'Tipo de Descuento'!$B$3:$C$8,2,0),0)</f>
        <v>0</v>
      </c>
      <c r="BL254">
        <f t="shared" si="136"/>
        <v>0</v>
      </c>
      <c r="BM254">
        <f>IFERROR(VLOOKUP(T254,'Tipo de Descuento'!$B$3:$C$8,2,0),0)</f>
        <v>0</v>
      </c>
      <c r="BN254">
        <f t="shared" si="137"/>
        <v>0</v>
      </c>
      <c r="BO254">
        <f t="shared" si="138"/>
        <v>0</v>
      </c>
      <c r="BP254">
        <f t="shared" si="139"/>
        <v>0</v>
      </c>
      <c r="BQ254">
        <f t="shared" si="140"/>
        <v>0</v>
      </c>
      <c r="BS254" s="75">
        <f t="shared" si="141"/>
        <v>0</v>
      </c>
      <c r="BT254" s="76">
        <f t="shared" si="142"/>
        <v>0</v>
      </c>
      <c r="BU254" s="76">
        <f t="shared" si="143"/>
        <v>0</v>
      </c>
      <c r="BV254" s="76">
        <f t="shared" si="144"/>
        <v>0</v>
      </c>
      <c r="BW254" s="76">
        <f t="shared" si="145"/>
        <v>0</v>
      </c>
      <c r="BX254" s="76">
        <f t="shared" si="146"/>
        <v>0</v>
      </c>
      <c r="BY254" s="77">
        <f t="shared" si="147"/>
        <v>0</v>
      </c>
      <c r="CA254" s="73">
        <f t="shared" si="148"/>
        <v>0</v>
      </c>
      <c r="CB254" s="74"/>
      <c r="CD254" s="13">
        <f t="shared" si="149"/>
        <v>0</v>
      </c>
      <c r="CE254" s="89">
        <f t="shared" si="150"/>
        <v>0</v>
      </c>
      <c r="CF254">
        <v>0</v>
      </c>
    </row>
    <row r="255" spans="2:84" ht="15.75" customHeight="1" thickBot="1">
      <c r="B255" s="26"/>
      <c r="C255" s="13" t="str">
        <f>IF(B255="","",VLOOKUP(BC255,Proveedor!$B$3:$C$2036,2,0))</f>
        <v/>
      </c>
      <c r="D255" s="95"/>
      <c r="E255" s="84"/>
      <c r="F255" s="59"/>
      <c r="G255" s="113" cm="1">
        <f t="array" ref="G255">INDEX(Programas!$F$3:$F$2000,MATCH(1,(Programas!$C$3:$C$2000=D255)*(Programas!$D$3:$D$2000=Auxiliares!$B236),0))</f>
        <v>0</v>
      </c>
      <c r="H255" s="114"/>
      <c r="I255" s="113" cm="1">
        <f t="array" ref="I255">INDEX(Programas!$E$3:$E$2000,MATCH(1,(Programas!$C$3:$C$2000=D255)*(Programas!$D$3:$D$2000=Auxiliares!$B236),0))</f>
        <v>0</v>
      </c>
      <c r="J255" s="114"/>
      <c r="K255" s="23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36"/>
      <c r="BA255" s="58">
        <f t="shared" si="130"/>
        <v>0</v>
      </c>
      <c r="BB255" s="42">
        <f t="shared" si="131"/>
        <v>0</v>
      </c>
      <c r="BC255" s="12">
        <f>IFERROR(VLOOKUP(Input!B255,Medio!$A$3:$D$1552,4,0),0)</f>
        <v>0</v>
      </c>
      <c r="BD255">
        <f t="shared" si="132"/>
        <v>0</v>
      </c>
      <c r="BE255">
        <f>IFERROR(VLOOKUP(L255,'Tipo de Descuento'!$B$3:$C$8,2,0),0)</f>
        <v>0</v>
      </c>
      <c r="BF255">
        <f t="shared" si="133"/>
        <v>0</v>
      </c>
      <c r="BG255">
        <f>IFERROR(VLOOKUP(N255,'Tipo de Descuento'!$B$3:$C$8,2,0),0)</f>
        <v>0</v>
      </c>
      <c r="BH255">
        <f t="shared" si="134"/>
        <v>0</v>
      </c>
      <c r="BI255">
        <f>IFERROR(VLOOKUP(P255,'Tipo de Descuento'!$B$3:$C$8,2,0),0)</f>
        <v>0</v>
      </c>
      <c r="BJ255">
        <f t="shared" si="135"/>
        <v>0</v>
      </c>
      <c r="BK255">
        <f>IFERROR(VLOOKUP(R255,'Tipo de Descuento'!$B$3:$C$8,2,0),0)</f>
        <v>0</v>
      </c>
      <c r="BL255">
        <f t="shared" si="136"/>
        <v>0</v>
      </c>
      <c r="BM255">
        <f>IFERROR(VLOOKUP(T255,'Tipo de Descuento'!$B$3:$C$8,2,0),0)</f>
        <v>0</v>
      </c>
      <c r="BN255">
        <f t="shared" si="137"/>
        <v>0</v>
      </c>
      <c r="BO255">
        <f t="shared" si="138"/>
        <v>0</v>
      </c>
      <c r="BP255">
        <f t="shared" si="139"/>
        <v>0</v>
      </c>
      <c r="BQ255">
        <f t="shared" si="140"/>
        <v>0</v>
      </c>
      <c r="BS255" s="75">
        <f t="shared" si="141"/>
        <v>0</v>
      </c>
      <c r="BT255" s="76">
        <f t="shared" si="142"/>
        <v>0</v>
      </c>
      <c r="BU255" s="76">
        <f t="shared" si="143"/>
        <v>0</v>
      </c>
      <c r="BV255" s="76">
        <f t="shared" si="144"/>
        <v>0</v>
      </c>
      <c r="BW255" s="76">
        <f t="shared" si="145"/>
        <v>0</v>
      </c>
      <c r="BX255" s="76">
        <f t="shared" si="146"/>
        <v>0</v>
      </c>
      <c r="BY255" s="77">
        <f t="shared" si="147"/>
        <v>0</v>
      </c>
      <c r="CA255" s="73">
        <f t="shared" si="148"/>
        <v>0</v>
      </c>
      <c r="CB255" s="74"/>
      <c r="CD255" s="13">
        <f t="shared" si="149"/>
        <v>0</v>
      </c>
      <c r="CE255" s="89">
        <f t="shared" si="150"/>
        <v>0</v>
      </c>
      <c r="CF255">
        <v>0</v>
      </c>
    </row>
    <row r="256" spans="2:84" ht="15.75" customHeight="1" thickBot="1">
      <c r="B256" s="26"/>
      <c r="C256" s="13" t="str">
        <f>IF(B256="","",VLOOKUP(BC256,Proveedor!$B$3:$C$2036,2,0))</f>
        <v/>
      </c>
      <c r="D256" s="95"/>
      <c r="E256" s="84"/>
      <c r="F256" s="59"/>
      <c r="G256" s="113" cm="1">
        <f t="array" ref="G256">INDEX(Programas!$F$3:$F$2000,MATCH(1,(Programas!$C$3:$C$2000=D256)*(Programas!$D$3:$D$2000=Auxiliares!$B237),0))</f>
        <v>0</v>
      </c>
      <c r="H256" s="114"/>
      <c r="I256" s="113" cm="1">
        <f t="array" ref="I256">INDEX(Programas!$E$3:$E$2000,MATCH(1,(Programas!$C$3:$C$2000=D256)*(Programas!$D$3:$D$2000=Auxiliares!$B237),0))</f>
        <v>0</v>
      </c>
      <c r="J256" s="114"/>
      <c r="K256" s="23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36"/>
      <c r="BA256" s="58">
        <f t="shared" si="130"/>
        <v>0</v>
      </c>
      <c r="BB256" s="42">
        <f t="shared" si="131"/>
        <v>0</v>
      </c>
      <c r="BC256" s="12">
        <f>IFERROR(VLOOKUP(Input!B256,Medio!$A$3:$D$1552,4,0),0)</f>
        <v>0</v>
      </c>
      <c r="BD256">
        <f t="shared" si="132"/>
        <v>0</v>
      </c>
      <c r="BE256">
        <f>IFERROR(VLOOKUP(L256,'Tipo de Descuento'!$B$3:$C$8,2,0),0)</f>
        <v>0</v>
      </c>
      <c r="BF256">
        <f t="shared" si="133"/>
        <v>0</v>
      </c>
      <c r="BG256">
        <f>IFERROR(VLOOKUP(N256,'Tipo de Descuento'!$B$3:$C$8,2,0),0)</f>
        <v>0</v>
      </c>
      <c r="BH256">
        <f t="shared" si="134"/>
        <v>0</v>
      </c>
      <c r="BI256">
        <f>IFERROR(VLOOKUP(P256,'Tipo de Descuento'!$B$3:$C$8,2,0),0)</f>
        <v>0</v>
      </c>
      <c r="BJ256">
        <f t="shared" si="135"/>
        <v>0</v>
      </c>
      <c r="BK256">
        <f>IFERROR(VLOOKUP(R256,'Tipo de Descuento'!$B$3:$C$8,2,0),0)</f>
        <v>0</v>
      </c>
      <c r="BL256">
        <f t="shared" si="136"/>
        <v>0</v>
      </c>
      <c r="BM256">
        <f>IFERROR(VLOOKUP(T256,'Tipo de Descuento'!$B$3:$C$8,2,0),0)</f>
        <v>0</v>
      </c>
      <c r="BN256">
        <f t="shared" si="137"/>
        <v>0</v>
      </c>
      <c r="BO256">
        <f t="shared" si="138"/>
        <v>0</v>
      </c>
      <c r="BP256">
        <f t="shared" si="139"/>
        <v>0</v>
      </c>
      <c r="BQ256">
        <f t="shared" si="140"/>
        <v>0</v>
      </c>
      <c r="BS256" s="75">
        <f t="shared" si="141"/>
        <v>0</v>
      </c>
      <c r="BT256" s="76">
        <f t="shared" si="142"/>
        <v>0</v>
      </c>
      <c r="BU256" s="76">
        <f t="shared" si="143"/>
        <v>0</v>
      </c>
      <c r="BV256" s="76">
        <f t="shared" si="144"/>
        <v>0</v>
      </c>
      <c r="BW256" s="76">
        <f t="shared" si="145"/>
        <v>0</v>
      </c>
      <c r="BX256" s="76">
        <f t="shared" si="146"/>
        <v>0</v>
      </c>
      <c r="BY256" s="77">
        <f t="shared" si="147"/>
        <v>0</v>
      </c>
      <c r="CA256" s="73">
        <f t="shared" si="148"/>
        <v>0</v>
      </c>
      <c r="CB256" s="74"/>
      <c r="CD256" s="13">
        <f t="shared" si="149"/>
        <v>0</v>
      </c>
      <c r="CE256" s="89">
        <f t="shared" si="150"/>
        <v>0</v>
      </c>
      <c r="CF256">
        <v>0</v>
      </c>
    </row>
    <row r="257" spans="2:84" ht="15.75" customHeight="1" thickBot="1">
      <c r="B257" s="26"/>
      <c r="C257" s="13" t="str">
        <f>IF(B257="","",VLOOKUP(BC257,Proveedor!$B$3:$C$2036,2,0))</f>
        <v/>
      </c>
      <c r="D257" s="95"/>
      <c r="E257" s="84"/>
      <c r="F257" s="59"/>
      <c r="G257" s="113" cm="1">
        <f t="array" ref="G257">INDEX(Programas!$F$3:$F$2000,MATCH(1,(Programas!$C$3:$C$2000=D257)*(Programas!$D$3:$D$2000=Auxiliares!$B238),0))</f>
        <v>0</v>
      </c>
      <c r="H257" s="114"/>
      <c r="I257" s="113" cm="1">
        <f t="array" ref="I257">INDEX(Programas!$E$3:$E$2000,MATCH(1,(Programas!$C$3:$C$2000=D257)*(Programas!$D$3:$D$2000=Auxiliares!$B238),0))</f>
        <v>0</v>
      </c>
      <c r="J257" s="114"/>
      <c r="K257" s="23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36"/>
      <c r="BA257" s="58">
        <f t="shared" si="130"/>
        <v>0</v>
      </c>
      <c r="BB257" s="42">
        <f t="shared" si="131"/>
        <v>0</v>
      </c>
      <c r="BC257" s="12">
        <f>IFERROR(VLOOKUP(Input!B257,Medio!$A$3:$D$1552,4,0),0)</f>
        <v>0</v>
      </c>
      <c r="BD257">
        <f t="shared" si="132"/>
        <v>0</v>
      </c>
      <c r="BE257">
        <f>IFERROR(VLOOKUP(L257,'Tipo de Descuento'!$B$3:$C$8,2,0),0)</f>
        <v>0</v>
      </c>
      <c r="BF257">
        <f t="shared" si="133"/>
        <v>0</v>
      </c>
      <c r="BG257">
        <f>IFERROR(VLOOKUP(N257,'Tipo de Descuento'!$B$3:$C$8,2,0),0)</f>
        <v>0</v>
      </c>
      <c r="BH257">
        <f t="shared" si="134"/>
        <v>0</v>
      </c>
      <c r="BI257">
        <f>IFERROR(VLOOKUP(P257,'Tipo de Descuento'!$B$3:$C$8,2,0),0)</f>
        <v>0</v>
      </c>
      <c r="BJ257">
        <f t="shared" si="135"/>
        <v>0</v>
      </c>
      <c r="BK257">
        <f>IFERROR(VLOOKUP(R257,'Tipo de Descuento'!$B$3:$C$8,2,0),0)</f>
        <v>0</v>
      </c>
      <c r="BL257">
        <f t="shared" si="136"/>
        <v>0</v>
      </c>
      <c r="BM257">
        <f>IFERROR(VLOOKUP(T257,'Tipo de Descuento'!$B$3:$C$8,2,0),0)</f>
        <v>0</v>
      </c>
      <c r="BN257">
        <f t="shared" si="137"/>
        <v>0</v>
      </c>
      <c r="BO257">
        <f t="shared" si="138"/>
        <v>0</v>
      </c>
      <c r="BP257">
        <f t="shared" si="139"/>
        <v>0</v>
      </c>
      <c r="BQ257">
        <f t="shared" si="140"/>
        <v>0</v>
      </c>
      <c r="BS257" s="75">
        <f t="shared" si="141"/>
        <v>0</v>
      </c>
      <c r="BT257" s="76">
        <f t="shared" si="142"/>
        <v>0</v>
      </c>
      <c r="BU257" s="76">
        <f t="shared" si="143"/>
        <v>0</v>
      </c>
      <c r="BV257" s="76">
        <f t="shared" si="144"/>
        <v>0</v>
      </c>
      <c r="BW257" s="76">
        <f t="shared" si="145"/>
        <v>0</v>
      </c>
      <c r="BX257" s="76">
        <f t="shared" si="146"/>
        <v>0</v>
      </c>
      <c r="BY257" s="77">
        <f t="shared" si="147"/>
        <v>0</v>
      </c>
      <c r="CA257" s="73">
        <f t="shared" si="148"/>
        <v>0</v>
      </c>
      <c r="CB257" s="74"/>
      <c r="CD257" s="13">
        <f t="shared" si="149"/>
        <v>0</v>
      </c>
      <c r="CE257" s="89">
        <f t="shared" si="150"/>
        <v>0</v>
      </c>
      <c r="CF257">
        <v>0</v>
      </c>
    </row>
    <row r="258" spans="2:84" ht="15.75" customHeight="1" thickBot="1">
      <c r="B258" s="26"/>
      <c r="C258" s="13" t="str">
        <f>IF(B258="","",VLOOKUP(BC258,Proveedor!$B$3:$C$2036,2,0))</f>
        <v/>
      </c>
      <c r="D258" s="95"/>
      <c r="E258" s="84"/>
      <c r="F258" s="59"/>
      <c r="G258" s="113" cm="1">
        <f t="array" ref="G258">INDEX(Programas!$F$3:$F$2000,MATCH(1,(Programas!$C$3:$C$2000=D258)*(Programas!$D$3:$D$2000=Auxiliares!$B239),0))</f>
        <v>0</v>
      </c>
      <c r="H258" s="114"/>
      <c r="I258" s="113" cm="1">
        <f t="array" ref="I258">INDEX(Programas!$E$3:$E$2000,MATCH(1,(Programas!$C$3:$C$2000=D258)*(Programas!$D$3:$D$2000=Auxiliares!$B239),0))</f>
        <v>0</v>
      </c>
      <c r="J258" s="114"/>
      <c r="K258" s="23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36"/>
      <c r="BA258" s="58">
        <f t="shared" si="130"/>
        <v>0</v>
      </c>
      <c r="BB258" s="42">
        <f t="shared" si="131"/>
        <v>0</v>
      </c>
      <c r="BC258" s="12">
        <f>IFERROR(VLOOKUP(Input!B258,Medio!$A$3:$D$1552,4,0),0)</f>
        <v>0</v>
      </c>
      <c r="BD258">
        <f t="shared" si="132"/>
        <v>0</v>
      </c>
      <c r="BE258">
        <f>IFERROR(VLOOKUP(L258,'Tipo de Descuento'!$B$3:$C$8,2,0),0)</f>
        <v>0</v>
      </c>
      <c r="BF258">
        <f t="shared" si="133"/>
        <v>0</v>
      </c>
      <c r="BG258">
        <f>IFERROR(VLOOKUP(N258,'Tipo de Descuento'!$B$3:$C$8,2,0),0)</f>
        <v>0</v>
      </c>
      <c r="BH258">
        <f t="shared" si="134"/>
        <v>0</v>
      </c>
      <c r="BI258">
        <f>IFERROR(VLOOKUP(P258,'Tipo de Descuento'!$B$3:$C$8,2,0),0)</f>
        <v>0</v>
      </c>
      <c r="BJ258">
        <f t="shared" si="135"/>
        <v>0</v>
      </c>
      <c r="BK258">
        <f>IFERROR(VLOOKUP(R258,'Tipo de Descuento'!$B$3:$C$8,2,0),0)</f>
        <v>0</v>
      </c>
      <c r="BL258">
        <f t="shared" si="136"/>
        <v>0</v>
      </c>
      <c r="BM258">
        <f>IFERROR(VLOOKUP(T258,'Tipo de Descuento'!$B$3:$C$8,2,0),0)</f>
        <v>0</v>
      </c>
      <c r="BN258">
        <f t="shared" si="137"/>
        <v>0</v>
      </c>
      <c r="BO258">
        <f t="shared" si="138"/>
        <v>0</v>
      </c>
      <c r="BP258">
        <f t="shared" si="139"/>
        <v>0</v>
      </c>
      <c r="BQ258">
        <f t="shared" si="140"/>
        <v>0</v>
      </c>
      <c r="BS258" s="75">
        <f t="shared" si="141"/>
        <v>0</v>
      </c>
      <c r="BT258" s="76">
        <f t="shared" si="142"/>
        <v>0</v>
      </c>
      <c r="BU258" s="76">
        <f t="shared" si="143"/>
        <v>0</v>
      </c>
      <c r="BV258" s="76">
        <f t="shared" si="144"/>
        <v>0</v>
      </c>
      <c r="BW258" s="76">
        <f t="shared" si="145"/>
        <v>0</v>
      </c>
      <c r="BX258" s="76">
        <f t="shared" si="146"/>
        <v>0</v>
      </c>
      <c r="BY258" s="77">
        <f t="shared" si="147"/>
        <v>0</v>
      </c>
      <c r="CA258" s="73">
        <f t="shared" si="148"/>
        <v>0</v>
      </c>
      <c r="CB258" s="74"/>
      <c r="CD258" s="13">
        <f t="shared" si="149"/>
        <v>0</v>
      </c>
      <c r="CE258" s="89">
        <f t="shared" si="150"/>
        <v>0</v>
      </c>
      <c r="CF258">
        <v>0</v>
      </c>
    </row>
    <row r="259" spans="2:84" ht="15.75" customHeight="1" thickBot="1">
      <c r="B259" s="26"/>
      <c r="C259" s="13" t="str">
        <f>IF(B259="","",VLOOKUP(BC259,Proveedor!$B$3:$C$2036,2,0))</f>
        <v/>
      </c>
      <c r="D259" s="95"/>
      <c r="E259" s="84"/>
      <c r="F259" s="59"/>
      <c r="G259" s="113" cm="1">
        <f t="array" ref="G259">INDEX(Programas!$F$3:$F$2000,MATCH(1,(Programas!$C$3:$C$2000=D259)*(Programas!$D$3:$D$2000=Auxiliares!$B240),0))</f>
        <v>0</v>
      </c>
      <c r="H259" s="114"/>
      <c r="I259" s="113" cm="1">
        <f t="array" ref="I259">INDEX(Programas!$E$3:$E$2000,MATCH(1,(Programas!$C$3:$C$2000=D259)*(Programas!$D$3:$D$2000=Auxiliares!$B240),0))</f>
        <v>0</v>
      </c>
      <c r="J259" s="114"/>
      <c r="K259" s="23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36"/>
      <c r="BA259" s="58">
        <f t="shared" si="130"/>
        <v>0</v>
      </c>
      <c r="BB259" s="42">
        <f t="shared" si="131"/>
        <v>0</v>
      </c>
      <c r="BC259" s="12">
        <f>IFERROR(VLOOKUP(Input!B259,Medio!$A$3:$D$1552,4,0),0)</f>
        <v>0</v>
      </c>
      <c r="BD259">
        <f t="shared" si="132"/>
        <v>0</v>
      </c>
      <c r="BE259">
        <f>IFERROR(VLOOKUP(L259,'Tipo de Descuento'!$B$3:$C$8,2,0),0)</f>
        <v>0</v>
      </c>
      <c r="BF259">
        <f t="shared" si="133"/>
        <v>0</v>
      </c>
      <c r="BG259">
        <f>IFERROR(VLOOKUP(N259,'Tipo de Descuento'!$B$3:$C$8,2,0),0)</f>
        <v>0</v>
      </c>
      <c r="BH259">
        <f t="shared" si="134"/>
        <v>0</v>
      </c>
      <c r="BI259">
        <f>IFERROR(VLOOKUP(P259,'Tipo de Descuento'!$B$3:$C$8,2,0),0)</f>
        <v>0</v>
      </c>
      <c r="BJ259">
        <f t="shared" si="135"/>
        <v>0</v>
      </c>
      <c r="BK259">
        <f>IFERROR(VLOOKUP(R259,'Tipo de Descuento'!$B$3:$C$8,2,0),0)</f>
        <v>0</v>
      </c>
      <c r="BL259">
        <f t="shared" si="136"/>
        <v>0</v>
      </c>
      <c r="BM259">
        <f>IFERROR(VLOOKUP(T259,'Tipo de Descuento'!$B$3:$C$8,2,0),0)</f>
        <v>0</v>
      </c>
      <c r="BN259">
        <f t="shared" si="137"/>
        <v>0</v>
      </c>
      <c r="BO259">
        <f t="shared" si="138"/>
        <v>0</v>
      </c>
      <c r="BP259">
        <f t="shared" si="139"/>
        <v>0</v>
      </c>
      <c r="BQ259">
        <f t="shared" si="140"/>
        <v>0</v>
      </c>
      <c r="BS259" s="75">
        <f t="shared" si="141"/>
        <v>0</v>
      </c>
      <c r="BT259" s="76">
        <f t="shared" si="142"/>
        <v>0</v>
      </c>
      <c r="BU259" s="76">
        <f t="shared" si="143"/>
        <v>0</v>
      </c>
      <c r="BV259" s="76">
        <f t="shared" si="144"/>
        <v>0</v>
      </c>
      <c r="BW259" s="76">
        <f t="shared" si="145"/>
        <v>0</v>
      </c>
      <c r="BX259" s="76">
        <f t="shared" si="146"/>
        <v>0</v>
      </c>
      <c r="BY259" s="77">
        <f t="shared" si="147"/>
        <v>0</v>
      </c>
      <c r="CA259" s="73">
        <f t="shared" si="148"/>
        <v>0</v>
      </c>
      <c r="CB259" s="74"/>
      <c r="CD259" s="13">
        <f t="shared" si="149"/>
        <v>0</v>
      </c>
      <c r="CE259" s="89">
        <f t="shared" si="150"/>
        <v>0</v>
      </c>
      <c r="CF259">
        <v>0</v>
      </c>
    </row>
    <row r="260" spans="2:84" ht="15.75" customHeight="1" thickBot="1">
      <c r="B260" s="26"/>
      <c r="C260" s="13" t="str">
        <f>IF(B260="","",VLOOKUP(BC260,Proveedor!$B$3:$C$2036,2,0))</f>
        <v/>
      </c>
      <c r="D260" s="95"/>
      <c r="E260" s="84"/>
      <c r="F260" s="59"/>
      <c r="G260" s="113" cm="1">
        <f t="array" ref="G260">INDEX(Programas!$F$3:$F$2000,MATCH(1,(Programas!$C$3:$C$2000=D260)*(Programas!$D$3:$D$2000=Auxiliares!$B241),0))</f>
        <v>0</v>
      </c>
      <c r="H260" s="114"/>
      <c r="I260" s="113" cm="1">
        <f t="array" ref="I260">INDEX(Programas!$E$3:$E$2000,MATCH(1,(Programas!$C$3:$C$2000=D260)*(Programas!$D$3:$D$2000=Auxiliares!$B241),0))</f>
        <v>0</v>
      </c>
      <c r="J260" s="114"/>
      <c r="K260" s="23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36"/>
      <c r="BA260" s="58">
        <f t="shared" si="130"/>
        <v>0</v>
      </c>
      <c r="BB260" s="42">
        <f t="shared" si="131"/>
        <v>0</v>
      </c>
      <c r="BC260" s="12">
        <f>IFERROR(VLOOKUP(Input!B260,Medio!$A$3:$D$1552,4,0),0)</f>
        <v>0</v>
      </c>
      <c r="BD260">
        <f t="shared" si="132"/>
        <v>0</v>
      </c>
      <c r="BE260">
        <f>IFERROR(VLOOKUP(L260,'Tipo de Descuento'!$B$3:$C$8,2,0),0)</f>
        <v>0</v>
      </c>
      <c r="BF260">
        <f t="shared" si="133"/>
        <v>0</v>
      </c>
      <c r="BG260">
        <f>IFERROR(VLOOKUP(N260,'Tipo de Descuento'!$B$3:$C$8,2,0),0)</f>
        <v>0</v>
      </c>
      <c r="BH260">
        <f t="shared" si="134"/>
        <v>0</v>
      </c>
      <c r="BI260">
        <f>IFERROR(VLOOKUP(P260,'Tipo de Descuento'!$B$3:$C$8,2,0),0)</f>
        <v>0</v>
      </c>
      <c r="BJ260">
        <f t="shared" si="135"/>
        <v>0</v>
      </c>
      <c r="BK260">
        <f>IFERROR(VLOOKUP(R260,'Tipo de Descuento'!$B$3:$C$8,2,0),0)</f>
        <v>0</v>
      </c>
      <c r="BL260">
        <f t="shared" si="136"/>
        <v>0</v>
      </c>
      <c r="BM260">
        <f>IFERROR(VLOOKUP(T260,'Tipo de Descuento'!$B$3:$C$8,2,0),0)</f>
        <v>0</v>
      </c>
      <c r="BN260">
        <f t="shared" si="137"/>
        <v>0</v>
      </c>
      <c r="BO260">
        <f t="shared" si="138"/>
        <v>0</v>
      </c>
      <c r="BP260">
        <f t="shared" si="139"/>
        <v>0</v>
      </c>
      <c r="BQ260">
        <f t="shared" si="140"/>
        <v>0</v>
      </c>
      <c r="BS260" s="75">
        <f t="shared" si="141"/>
        <v>0</v>
      </c>
      <c r="BT260" s="76">
        <f t="shared" si="142"/>
        <v>0</v>
      </c>
      <c r="BU260" s="76">
        <f t="shared" si="143"/>
        <v>0</v>
      </c>
      <c r="BV260" s="76">
        <f t="shared" si="144"/>
        <v>0</v>
      </c>
      <c r="BW260" s="76">
        <f t="shared" si="145"/>
        <v>0</v>
      </c>
      <c r="BX260" s="76">
        <f t="shared" si="146"/>
        <v>0</v>
      </c>
      <c r="BY260" s="77">
        <f t="shared" si="147"/>
        <v>0</v>
      </c>
      <c r="CA260" s="73">
        <f t="shared" si="148"/>
        <v>0</v>
      </c>
      <c r="CB260" s="74"/>
      <c r="CD260" s="13">
        <f t="shared" si="149"/>
        <v>0</v>
      </c>
      <c r="CE260" s="89">
        <f t="shared" si="150"/>
        <v>0</v>
      </c>
      <c r="CF260">
        <v>0</v>
      </c>
    </row>
    <row r="261" spans="2:84" ht="15.75" customHeight="1" thickBot="1">
      <c r="B261" s="26"/>
      <c r="C261" s="13" t="str">
        <f>IF(B261="","",VLOOKUP(BC261,Proveedor!$B$3:$C$2036,2,0))</f>
        <v/>
      </c>
      <c r="D261" s="95"/>
      <c r="E261" s="84"/>
      <c r="F261" s="59"/>
      <c r="G261" s="113" cm="1">
        <f t="array" ref="G261">INDEX(Programas!$F$3:$F$2000,MATCH(1,(Programas!$C$3:$C$2000=D261)*(Programas!$D$3:$D$2000=Auxiliares!$B242),0))</f>
        <v>0</v>
      </c>
      <c r="H261" s="114"/>
      <c r="I261" s="113" cm="1">
        <f t="array" ref="I261">INDEX(Programas!$E$3:$E$2000,MATCH(1,(Programas!$C$3:$C$2000=D261)*(Programas!$D$3:$D$2000=Auxiliares!$B242),0))</f>
        <v>0</v>
      </c>
      <c r="J261" s="114"/>
      <c r="K261" s="23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36"/>
      <c r="BA261" s="58">
        <f t="shared" si="130"/>
        <v>0</v>
      </c>
      <c r="BB261" s="42">
        <f t="shared" si="131"/>
        <v>0</v>
      </c>
      <c r="BC261" s="12">
        <f>IFERROR(VLOOKUP(Input!B261,Medio!$A$3:$D$1552,4,0),0)</f>
        <v>0</v>
      </c>
      <c r="BD261">
        <f t="shared" si="132"/>
        <v>0</v>
      </c>
      <c r="BE261">
        <f>IFERROR(VLOOKUP(L261,'Tipo de Descuento'!$B$3:$C$8,2,0),0)</f>
        <v>0</v>
      </c>
      <c r="BF261">
        <f t="shared" si="133"/>
        <v>0</v>
      </c>
      <c r="BG261">
        <f>IFERROR(VLOOKUP(N261,'Tipo de Descuento'!$B$3:$C$8,2,0),0)</f>
        <v>0</v>
      </c>
      <c r="BH261">
        <f t="shared" si="134"/>
        <v>0</v>
      </c>
      <c r="BI261">
        <f>IFERROR(VLOOKUP(P261,'Tipo de Descuento'!$B$3:$C$8,2,0),0)</f>
        <v>0</v>
      </c>
      <c r="BJ261">
        <f t="shared" si="135"/>
        <v>0</v>
      </c>
      <c r="BK261">
        <f>IFERROR(VLOOKUP(R261,'Tipo de Descuento'!$B$3:$C$8,2,0),0)</f>
        <v>0</v>
      </c>
      <c r="BL261">
        <f t="shared" si="136"/>
        <v>0</v>
      </c>
      <c r="BM261">
        <f>IFERROR(VLOOKUP(T261,'Tipo de Descuento'!$B$3:$C$8,2,0),0)</f>
        <v>0</v>
      </c>
      <c r="BN261">
        <f t="shared" si="137"/>
        <v>0</v>
      </c>
      <c r="BO261">
        <f t="shared" si="138"/>
        <v>0</v>
      </c>
      <c r="BP261">
        <f t="shared" si="139"/>
        <v>0</v>
      </c>
      <c r="BQ261">
        <f t="shared" si="140"/>
        <v>0</v>
      </c>
      <c r="BS261" s="75">
        <f t="shared" si="141"/>
        <v>0</v>
      </c>
      <c r="BT261" s="76">
        <f t="shared" si="142"/>
        <v>0</v>
      </c>
      <c r="BU261" s="76">
        <f t="shared" si="143"/>
        <v>0</v>
      </c>
      <c r="BV261" s="76">
        <f t="shared" si="144"/>
        <v>0</v>
      </c>
      <c r="BW261" s="76">
        <f t="shared" si="145"/>
        <v>0</v>
      </c>
      <c r="BX261" s="76">
        <f t="shared" si="146"/>
        <v>0</v>
      </c>
      <c r="BY261" s="77">
        <f t="shared" si="147"/>
        <v>0</v>
      </c>
      <c r="CA261" s="73">
        <f t="shared" si="148"/>
        <v>0</v>
      </c>
      <c r="CB261" s="74"/>
      <c r="CD261" s="13">
        <f t="shared" si="149"/>
        <v>0</v>
      </c>
      <c r="CE261" s="89">
        <f t="shared" si="150"/>
        <v>0</v>
      </c>
      <c r="CF261">
        <v>0</v>
      </c>
    </row>
    <row r="262" spans="2:84" ht="15.75" customHeight="1" thickBot="1">
      <c r="B262" s="26"/>
      <c r="C262" s="13" t="str">
        <f>IF(B262="","",VLOOKUP(BC262,Proveedor!$B$3:$C$2036,2,0))</f>
        <v/>
      </c>
      <c r="D262" s="95"/>
      <c r="E262" s="84"/>
      <c r="F262" s="59"/>
      <c r="G262" s="113" cm="1">
        <f t="array" ref="G262">INDEX(Programas!$F$3:$F$2000,MATCH(1,(Programas!$C$3:$C$2000=D262)*(Programas!$D$3:$D$2000=Auxiliares!$B243),0))</f>
        <v>0</v>
      </c>
      <c r="H262" s="114"/>
      <c r="I262" s="113" cm="1">
        <f t="array" ref="I262">INDEX(Programas!$E$3:$E$2000,MATCH(1,(Programas!$C$3:$C$2000=D262)*(Programas!$D$3:$D$2000=Auxiliares!$B243),0))</f>
        <v>0</v>
      </c>
      <c r="J262" s="114"/>
      <c r="K262" s="23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36"/>
      <c r="BA262" s="58">
        <f t="shared" si="130"/>
        <v>0</v>
      </c>
      <c r="BB262" s="42">
        <f t="shared" si="131"/>
        <v>0</v>
      </c>
      <c r="BC262" s="12">
        <f>IFERROR(VLOOKUP(Input!B262,Medio!$A$3:$D$1552,4,0),0)</f>
        <v>0</v>
      </c>
      <c r="BD262">
        <f t="shared" si="132"/>
        <v>0</v>
      </c>
      <c r="BE262">
        <f>IFERROR(VLOOKUP(L262,'Tipo de Descuento'!$B$3:$C$8,2,0),0)</f>
        <v>0</v>
      </c>
      <c r="BF262">
        <f t="shared" si="133"/>
        <v>0</v>
      </c>
      <c r="BG262">
        <f>IFERROR(VLOOKUP(N262,'Tipo de Descuento'!$B$3:$C$8,2,0),0)</f>
        <v>0</v>
      </c>
      <c r="BH262">
        <f t="shared" si="134"/>
        <v>0</v>
      </c>
      <c r="BI262">
        <f>IFERROR(VLOOKUP(P262,'Tipo de Descuento'!$B$3:$C$8,2,0),0)</f>
        <v>0</v>
      </c>
      <c r="BJ262">
        <f t="shared" si="135"/>
        <v>0</v>
      </c>
      <c r="BK262">
        <f>IFERROR(VLOOKUP(R262,'Tipo de Descuento'!$B$3:$C$8,2,0),0)</f>
        <v>0</v>
      </c>
      <c r="BL262">
        <f t="shared" si="136"/>
        <v>0</v>
      </c>
      <c r="BM262">
        <f>IFERROR(VLOOKUP(T262,'Tipo de Descuento'!$B$3:$C$8,2,0),0)</f>
        <v>0</v>
      </c>
      <c r="BN262">
        <f t="shared" si="137"/>
        <v>0</v>
      </c>
      <c r="BO262">
        <f t="shared" si="138"/>
        <v>0</v>
      </c>
      <c r="BP262">
        <f t="shared" si="139"/>
        <v>0</v>
      </c>
      <c r="BQ262">
        <f t="shared" si="140"/>
        <v>0</v>
      </c>
      <c r="BS262" s="75">
        <f t="shared" si="141"/>
        <v>0</v>
      </c>
      <c r="BT262" s="76">
        <f t="shared" si="142"/>
        <v>0</v>
      </c>
      <c r="BU262" s="76">
        <f t="shared" si="143"/>
        <v>0</v>
      </c>
      <c r="BV262" s="76">
        <f t="shared" si="144"/>
        <v>0</v>
      </c>
      <c r="BW262" s="76">
        <f t="shared" si="145"/>
        <v>0</v>
      </c>
      <c r="BX262" s="76">
        <f t="shared" si="146"/>
        <v>0</v>
      </c>
      <c r="BY262" s="77">
        <f t="shared" si="147"/>
        <v>0</v>
      </c>
      <c r="CA262" s="73">
        <f t="shared" si="148"/>
        <v>0</v>
      </c>
      <c r="CB262" s="74"/>
      <c r="CD262" s="13">
        <f t="shared" si="149"/>
        <v>0</v>
      </c>
      <c r="CE262" s="89">
        <f t="shared" si="150"/>
        <v>0</v>
      </c>
      <c r="CF262">
        <v>0</v>
      </c>
    </row>
    <row r="263" spans="2:84" ht="15.75" customHeight="1" thickBot="1">
      <c r="B263" s="26"/>
      <c r="C263" s="13" t="str">
        <f>IF(B263="","",VLOOKUP(BC263,Proveedor!$B$3:$C$2036,2,0))</f>
        <v/>
      </c>
      <c r="D263" s="95"/>
      <c r="E263" s="84"/>
      <c r="F263" s="59"/>
      <c r="G263" s="113" cm="1">
        <f t="array" ref="G263">INDEX(Programas!$F$3:$F$2000,MATCH(1,(Programas!$C$3:$C$2000=D263)*(Programas!$D$3:$D$2000=Auxiliares!$B244),0))</f>
        <v>0</v>
      </c>
      <c r="H263" s="114"/>
      <c r="I263" s="113" cm="1">
        <f t="array" ref="I263">INDEX(Programas!$E$3:$E$2000,MATCH(1,(Programas!$C$3:$C$2000=D263)*(Programas!$D$3:$D$2000=Auxiliares!$B244),0))</f>
        <v>0</v>
      </c>
      <c r="J263" s="114"/>
      <c r="K263" s="23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36"/>
      <c r="BA263" s="58">
        <f t="shared" si="130"/>
        <v>0</v>
      </c>
      <c r="BB263" s="42">
        <f t="shared" si="131"/>
        <v>0</v>
      </c>
      <c r="BC263" s="12">
        <f>IFERROR(VLOOKUP(Input!B263,Medio!$A$3:$D$1552,4,0),0)</f>
        <v>0</v>
      </c>
      <c r="BD263">
        <f t="shared" si="132"/>
        <v>0</v>
      </c>
      <c r="BE263">
        <f>IFERROR(VLOOKUP(L263,'Tipo de Descuento'!$B$3:$C$8,2,0),0)</f>
        <v>0</v>
      </c>
      <c r="BF263">
        <f t="shared" si="133"/>
        <v>0</v>
      </c>
      <c r="BG263">
        <f>IFERROR(VLOOKUP(N263,'Tipo de Descuento'!$B$3:$C$8,2,0),0)</f>
        <v>0</v>
      </c>
      <c r="BH263">
        <f t="shared" si="134"/>
        <v>0</v>
      </c>
      <c r="BI263">
        <f>IFERROR(VLOOKUP(P263,'Tipo de Descuento'!$B$3:$C$8,2,0),0)</f>
        <v>0</v>
      </c>
      <c r="BJ263">
        <f t="shared" si="135"/>
        <v>0</v>
      </c>
      <c r="BK263">
        <f>IFERROR(VLOOKUP(R263,'Tipo de Descuento'!$B$3:$C$8,2,0),0)</f>
        <v>0</v>
      </c>
      <c r="BL263">
        <f t="shared" si="136"/>
        <v>0</v>
      </c>
      <c r="BM263">
        <f>IFERROR(VLOOKUP(T263,'Tipo de Descuento'!$B$3:$C$8,2,0),0)</f>
        <v>0</v>
      </c>
      <c r="BN263">
        <f t="shared" si="137"/>
        <v>0</v>
      </c>
      <c r="BO263">
        <f t="shared" si="138"/>
        <v>0</v>
      </c>
      <c r="BP263">
        <f t="shared" si="139"/>
        <v>0</v>
      </c>
      <c r="BQ263">
        <f t="shared" si="140"/>
        <v>0</v>
      </c>
      <c r="BS263" s="75">
        <f t="shared" si="141"/>
        <v>0</v>
      </c>
      <c r="BT263" s="76">
        <f t="shared" si="142"/>
        <v>0</v>
      </c>
      <c r="BU263" s="76">
        <f t="shared" si="143"/>
        <v>0</v>
      </c>
      <c r="BV263" s="76">
        <f t="shared" si="144"/>
        <v>0</v>
      </c>
      <c r="BW263" s="76">
        <f t="shared" si="145"/>
        <v>0</v>
      </c>
      <c r="BX263" s="76">
        <f t="shared" si="146"/>
        <v>0</v>
      </c>
      <c r="BY263" s="77">
        <f t="shared" si="147"/>
        <v>0</v>
      </c>
      <c r="CA263" s="73">
        <f t="shared" si="148"/>
        <v>0</v>
      </c>
      <c r="CB263" s="74"/>
      <c r="CD263" s="13">
        <f t="shared" si="149"/>
        <v>0</v>
      </c>
      <c r="CE263" s="89">
        <f t="shared" si="150"/>
        <v>0</v>
      </c>
      <c r="CF263">
        <v>0</v>
      </c>
    </row>
    <row r="264" spans="2:84" ht="15.75" customHeight="1" thickBot="1">
      <c r="B264" s="26"/>
      <c r="C264" s="13" t="str">
        <f>IF(B264="","",VLOOKUP(BC264,Proveedor!$B$3:$C$2036,2,0))</f>
        <v/>
      </c>
      <c r="D264" s="95"/>
      <c r="E264" s="84"/>
      <c r="F264" s="59"/>
      <c r="G264" s="113" cm="1">
        <f t="array" ref="G264">INDEX(Programas!$F$3:$F$2000,MATCH(1,(Programas!$C$3:$C$2000=D264)*(Programas!$D$3:$D$2000=Auxiliares!$B245),0))</f>
        <v>0</v>
      </c>
      <c r="H264" s="114"/>
      <c r="I264" s="113" cm="1">
        <f t="array" ref="I264">INDEX(Programas!$E$3:$E$2000,MATCH(1,(Programas!$C$3:$C$2000=D264)*(Programas!$D$3:$D$2000=Auxiliares!$B245),0))</f>
        <v>0</v>
      </c>
      <c r="J264" s="114"/>
      <c r="K264" s="23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36"/>
      <c r="BA264" s="58">
        <f t="shared" si="130"/>
        <v>0</v>
      </c>
      <c r="BB264" s="42">
        <f t="shared" si="131"/>
        <v>0</v>
      </c>
      <c r="BC264" s="12">
        <f>IFERROR(VLOOKUP(Input!B264,Medio!$A$3:$D$1552,4,0),0)</f>
        <v>0</v>
      </c>
      <c r="BD264">
        <f t="shared" si="132"/>
        <v>0</v>
      </c>
      <c r="BE264">
        <f>IFERROR(VLOOKUP(L264,'Tipo de Descuento'!$B$3:$C$8,2,0),0)</f>
        <v>0</v>
      </c>
      <c r="BF264">
        <f t="shared" si="133"/>
        <v>0</v>
      </c>
      <c r="BG264">
        <f>IFERROR(VLOOKUP(N264,'Tipo de Descuento'!$B$3:$C$8,2,0),0)</f>
        <v>0</v>
      </c>
      <c r="BH264">
        <f t="shared" si="134"/>
        <v>0</v>
      </c>
      <c r="BI264">
        <f>IFERROR(VLOOKUP(P264,'Tipo de Descuento'!$B$3:$C$8,2,0),0)</f>
        <v>0</v>
      </c>
      <c r="BJ264">
        <f t="shared" si="135"/>
        <v>0</v>
      </c>
      <c r="BK264">
        <f>IFERROR(VLOOKUP(R264,'Tipo de Descuento'!$B$3:$C$8,2,0),0)</f>
        <v>0</v>
      </c>
      <c r="BL264">
        <f t="shared" si="136"/>
        <v>0</v>
      </c>
      <c r="BM264">
        <f>IFERROR(VLOOKUP(T264,'Tipo de Descuento'!$B$3:$C$8,2,0),0)</f>
        <v>0</v>
      </c>
      <c r="BN264">
        <f t="shared" si="137"/>
        <v>0</v>
      </c>
      <c r="BO264">
        <f t="shared" si="138"/>
        <v>0</v>
      </c>
      <c r="BP264">
        <f t="shared" si="139"/>
        <v>0</v>
      </c>
      <c r="BQ264">
        <f t="shared" si="140"/>
        <v>0</v>
      </c>
      <c r="BS264" s="75">
        <f t="shared" si="141"/>
        <v>0</v>
      </c>
      <c r="BT264" s="76">
        <f t="shared" si="142"/>
        <v>0</v>
      </c>
      <c r="BU264" s="76">
        <f t="shared" si="143"/>
        <v>0</v>
      </c>
      <c r="BV264" s="76">
        <f t="shared" si="144"/>
        <v>0</v>
      </c>
      <c r="BW264" s="76">
        <f t="shared" si="145"/>
        <v>0</v>
      </c>
      <c r="BX264" s="76">
        <f t="shared" si="146"/>
        <v>0</v>
      </c>
      <c r="BY264" s="77">
        <f t="shared" si="147"/>
        <v>0</v>
      </c>
      <c r="CA264" s="73">
        <f t="shared" si="148"/>
        <v>0</v>
      </c>
      <c r="CB264" s="74"/>
      <c r="CD264" s="13">
        <f t="shared" si="149"/>
        <v>0</v>
      </c>
      <c r="CE264" s="89">
        <f t="shared" si="150"/>
        <v>0</v>
      </c>
      <c r="CF264">
        <v>0</v>
      </c>
    </row>
    <row r="265" spans="2:84" ht="15.75" customHeight="1" thickBot="1">
      <c r="B265" s="26"/>
      <c r="C265" s="13" t="str">
        <f>IF(B265="","",VLOOKUP(BC265,Proveedor!$B$3:$C$2036,2,0))</f>
        <v/>
      </c>
      <c r="D265" s="95"/>
      <c r="E265" s="84"/>
      <c r="F265" s="59"/>
      <c r="G265" s="113" cm="1">
        <f t="array" ref="G265">INDEX(Programas!$F$3:$F$2000,MATCH(1,(Programas!$C$3:$C$2000=D265)*(Programas!$D$3:$D$2000=Auxiliares!$B246),0))</f>
        <v>0</v>
      </c>
      <c r="H265" s="114"/>
      <c r="I265" s="113" cm="1">
        <f t="array" ref="I265">INDEX(Programas!$E$3:$E$2000,MATCH(1,(Programas!$C$3:$C$2000=D265)*(Programas!$D$3:$D$2000=Auxiliares!$B246),0))</f>
        <v>0</v>
      </c>
      <c r="J265" s="114"/>
      <c r="K265" s="23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36"/>
      <c r="BA265" s="58">
        <f t="shared" si="130"/>
        <v>0</v>
      </c>
      <c r="BB265" s="42">
        <f t="shared" si="131"/>
        <v>0</v>
      </c>
      <c r="BC265" s="12">
        <f>IFERROR(VLOOKUP(Input!B265,Medio!$A$3:$D$1552,4,0),0)</f>
        <v>0</v>
      </c>
      <c r="BD265">
        <f t="shared" si="132"/>
        <v>0</v>
      </c>
      <c r="BE265">
        <f>IFERROR(VLOOKUP(L265,'Tipo de Descuento'!$B$3:$C$8,2,0),0)</f>
        <v>0</v>
      </c>
      <c r="BF265">
        <f t="shared" si="133"/>
        <v>0</v>
      </c>
      <c r="BG265">
        <f>IFERROR(VLOOKUP(N265,'Tipo de Descuento'!$B$3:$C$8,2,0),0)</f>
        <v>0</v>
      </c>
      <c r="BH265">
        <f t="shared" si="134"/>
        <v>0</v>
      </c>
      <c r="BI265">
        <f>IFERROR(VLOOKUP(P265,'Tipo de Descuento'!$B$3:$C$8,2,0),0)</f>
        <v>0</v>
      </c>
      <c r="BJ265">
        <f t="shared" si="135"/>
        <v>0</v>
      </c>
      <c r="BK265">
        <f>IFERROR(VLOOKUP(R265,'Tipo de Descuento'!$B$3:$C$8,2,0),0)</f>
        <v>0</v>
      </c>
      <c r="BL265">
        <f t="shared" si="136"/>
        <v>0</v>
      </c>
      <c r="BM265">
        <f>IFERROR(VLOOKUP(T265,'Tipo de Descuento'!$B$3:$C$8,2,0),0)</f>
        <v>0</v>
      </c>
      <c r="BN265">
        <f t="shared" si="137"/>
        <v>0</v>
      </c>
      <c r="BO265">
        <f t="shared" si="138"/>
        <v>0</v>
      </c>
      <c r="BP265">
        <f t="shared" si="139"/>
        <v>0</v>
      </c>
      <c r="BQ265">
        <f t="shared" si="140"/>
        <v>0</v>
      </c>
      <c r="BS265" s="75">
        <f t="shared" si="141"/>
        <v>0</v>
      </c>
      <c r="BT265" s="76">
        <f t="shared" si="142"/>
        <v>0</v>
      </c>
      <c r="BU265" s="76">
        <f t="shared" si="143"/>
        <v>0</v>
      </c>
      <c r="BV265" s="76">
        <f t="shared" si="144"/>
        <v>0</v>
      </c>
      <c r="BW265" s="76">
        <f t="shared" si="145"/>
        <v>0</v>
      </c>
      <c r="BX265" s="76">
        <f t="shared" si="146"/>
        <v>0</v>
      </c>
      <c r="BY265" s="77">
        <f t="shared" si="147"/>
        <v>0</v>
      </c>
      <c r="CA265" s="73">
        <f t="shared" si="148"/>
        <v>0</v>
      </c>
      <c r="CB265" s="74"/>
      <c r="CD265" s="13">
        <f t="shared" si="149"/>
        <v>0</v>
      </c>
      <c r="CE265" s="89">
        <f t="shared" si="150"/>
        <v>0</v>
      </c>
      <c r="CF265">
        <v>0</v>
      </c>
    </row>
    <row r="266" spans="2:84" ht="15.75" customHeight="1" thickBot="1">
      <c r="B266" s="26"/>
      <c r="C266" s="13" t="str">
        <f>IF(B266="","",VLOOKUP(BC266,Proveedor!$B$3:$C$2036,2,0))</f>
        <v/>
      </c>
      <c r="D266" s="95"/>
      <c r="E266" s="84"/>
      <c r="F266" s="59"/>
      <c r="G266" s="113" cm="1">
        <f t="array" ref="G266">INDEX(Programas!$F$3:$F$2000,MATCH(1,(Programas!$C$3:$C$2000=D266)*(Programas!$D$3:$D$2000=Auxiliares!$B247),0))</f>
        <v>0</v>
      </c>
      <c r="H266" s="114"/>
      <c r="I266" s="113" cm="1">
        <f t="array" ref="I266">INDEX(Programas!$E$3:$E$2000,MATCH(1,(Programas!$C$3:$C$2000=D266)*(Programas!$D$3:$D$2000=Auxiliares!$B247),0))</f>
        <v>0</v>
      </c>
      <c r="J266" s="114"/>
      <c r="K266" s="23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36"/>
      <c r="BA266" s="58">
        <f t="shared" si="130"/>
        <v>0</v>
      </c>
      <c r="BB266" s="42">
        <f t="shared" si="131"/>
        <v>0</v>
      </c>
      <c r="BC266" s="12">
        <f>IFERROR(VLOOKUP(Input!B266,Medio!$A$3:$D$1552,4,0),0)</f>
        <v>0</v>
      </c>
      <c r="BD266">
        <f t="shared" si="132"/>
        <v>0</v>
      </c>
      <c r="BE266">
        <f>IFERROR(VLOOKUP(L266,'Tipo de Descuento'!$B$3:$C$8,2,0),0)</f>
        <v>0</v>
      </c>
      <c r="BF266">
        <f t="shared" si="133"/>
        <v>0</v>
      </c>
      <c r="BG266">
        <f>IFERROR(VLOOKUP(N266,'Tipo de Descuento'!$B$3:$C$8,2,0),0)</f>
        <v>0</v>
      </c>
      <c r="BH266">
        <f t="shared" si="134"/>
        <v>0</v>
      </c>
      <c r="BI266">
        <f>IFERROR(VLOOKUP(P266,'Tipo de Descuento'!$B$3:$C$8,2,0),0)</f>
        <v>0</v>
      </c>
      <c r="BJ266">
        <f t="shared" si="135"/>
        <v>0</v>
      </c>
      <c r="BK266">
        <f>IFERROR(VLOOKUP(R266,'Tipo de Descuento'!$B$3:$C$8,2,0),0)</f>
        <v>0</v>
      </c>
      <c r="BL266">
        <f t="shared" si="136"/>
        <v>0</v>
      </c>
      <c r="BM266">
        <f>IFERROR(VLOOKUP(T266,'Tipo de Descuento'!$B$3:$C$8,2,0),0)</f>
        <v>0</v>
      </c>
      <c r="BN266">
        <f t="shared" si="137"/>
        <v>0</v>
      </c>
      <c r="BO266">
        <f t="shared" si="138"/>
        <v>0</v>
      </c>
      <c r="BP266">
        <f t="shared" si="139"/>
        <v>0</v>
      </c>
      <c r="BQ266">
        <f t="shared" si="140"/>
        <v>0</v>
      </c>
      <c r="BS266" s="75">
        <f t="shared" si="141"/>
        <v>0</v>
      </c>
      <c r="BT266" s="76">
        <f t="shared" si="142"/>
        <v>0</v>
      </c>
      <c r="BU266" s="76">
        <f t="shared" si="143"/>
        <v>0</v>
      </c>
      <c r="BV266" s="76">
        <f t="shared" si="144"/>
        <v>0</v>
      </c>
      <c r="BW266" s="76">
        <f t="shared" si="145"/>
        <v>0</v>
      </c>
      <c r="BX266" s="76">
        <f t="shared" si="146"/>
        <v>0</v>
      </c>
      <c r="BY266" s="77">
        <f t="shared" si="147"/>
        <v>0</v>
      </c>
      <c r="CA266" s="73">
        <f t="shared" si="148"/>
        <v>0</v>
      </c>
      <c r="CB266" s="74"/>
      <c r="CD266" s="13">
        <f t="shared" si="149"/>
        <v>0</v>
      </c>
      <c r="CE266" s="89">
        <f t="shared" si="150"/>
        <v>0</v>
      </c>
      <c r="CF266">
        <v>0</v>
      </c>
    </row>
    <row r="267" spans="2:84" ht="15.75" customHeight="1" thickBot="1">
      <c r="B267" s="26"/>
      <c r="C267" s="13" t="str">
        <f>IF(B267="","",VLOOKUP(BC267,Proveedor!$B$3:$C$2036,2,0))</f>
        <v/>
      </c>
      <c r="D267" s="95"/>
      <c r="E267" s="84"/>
      <c r="F267" s="59"/>
      <c r="G267" s="113" cm="1">
        <f t="array" ref="G267">INDEX(Programas!$F$3:$F$2000,MATCH(1,(Programas!$C$3:$C$2000=D267)*(Programas!$D$3:$D$2000=Auxiliares!$B248),0))</f>
        <v>0</v>
      </c>
      <c r="H267" s="114"/>
      <c r="I267" s="113" cm="1">
        <f t="array" ref="I267">INDEX(Programas!$E$3:$E$2000,MATCH(1,(Programas!$C$3:$C$2000=D267)*(Programas!$D$3:$D$2000=Auxiliares!$B248),0))</f>
        <v>0</v>
      </c>
      <c r="J267" s="114"/>
      <c r="K267" s="23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36"/>
      <c r="BA267" s="58">
        <f t="shared" si="130"/>
        <v>0</v>
      </c>
      <c r="BB267" s="42">
        <f t="shared" si="131"/>
        <v>0</v>
      </c>
      <c r="BC267" s="12">
        <f>IFERROR(VLOOKUP(Input!B267,Medio!$A$3:$D$1552,4,0),0)</f>
        <v>0</v>
      </c>
      <c r="BD267">
        <f t="shared" si="132"/>
        <v>0</v>
      </c>
      <c r="BE267">
        <f>IFERROR(VLOOKUP(L267,'Tipo de Descuento'!$B$3:$C$8,2,0),0)</f>
        <v>0</v>
      </c>
      <c r="BF267">
        <f t="shared" si="133"/>
        <v>0</v>
      </c>
      <c r="BG267">
        <f>IFERROR(VLOOKUP(N267,'Tipo de Descuento'!$B$3:$C$8,2,0),0)</f>
        <v>0</v>
      </c>
      <c r="BH267">
        <f t="shared" si="134"/>
        <v>0</v>
      </c>
      <c r="BI267">
        <f>IFERROR(VLOOKUP(P267,'Tipo de Descuento'!$B$3:$C$8,2,0),0)</f>
        <v>0</v>
      </c>
      <c r="BJ267">
        <f t="shared" si="135"/>
        <v>0</v>
      </c>
      <c r="BK267">
        <f>IFERROR(VLOOKUP(R267,'Tipo de Descuento'!$B$3:$C$8,2,0),0)</f>
        <v>0</v>
      </c>
      <c r="BL267">
        <f t="shared" si="136"/>
        <v>0</v>
      </c>
      <c r="BM267">
        <f>IFERROR(VLOOKUP(T267,'Tipo de Descuento'!$B$3:$C$8,2,0),0)</f>
        <v>0</v>
      </c>
      <c r="BN267">
        <f t="shared" si="137"/>
        <v>0</v>
      </c>
      <c r="BO267">
        <f t="shared" si="138"/>
        <v>0</v>
      </c>
      <c r="BP267">
        <f t="shared" si="139"/>
        <v>0</v>
      </c>
      <c r="BQ267">
        <f t="shared" si="140"/>
        <v>0</v>
      </c>
      <c r="BS267" s="75">
        <f t="shared" si="141"/>
        <v>0</v>
      </c>
      <c r="BT267" s="76">
        <f t="shared" si="142"/>
        <v>0</v>
      </c>
      <c r="BU267" s="76">
        <f t="shared" si="143"/>
        <v>0</v>
      </c>
      <c r="BV267" s="76">
        <f t="shared" si="144"/>
        <v>0</v>
      </c>
      <c r="BW267" s="76">
        <f t="shared" si="145"/>
        <v>0</v>
      </c>
      <c r="BX267" s="76">
        <f t="shared" si="146"/>
        <v>0</v>
      </c>
      <c r="BY267" s="77">
        <f t="shared" si="147"/>
        <v>0</v>
      </c>
      <c r="CA267" s="73">
        <f t="shared" si="148"/>
        <v>0</v>
      </c>
      <c r="CB267" s="74"/>
      <c r="CD267" s="13">
        <f t="shared" si="149"/>
        <v>0</v>
      </c>
      <c r="CE267" s="89">
        <f t="shared" si="150"/>
        <v>0</v>
      </c>
      <c r="CF267">
        <v>0</v>
      </c>
    </row>
    <row r="268" spans="2:84" ht="15.75" customHeight="1" thickBot="1">
      <c r="B268" s="26"/>
      <c r="C268" s="13" t="str">
        <f>IF(B268="","",VLOOKUP(BC268,Proveedor!$B$3:$C$2036,2,0))</f>
        <v/>
      </c>
      <c r="D268" s="95"/>
      <c r="E268" s="84"/>
      <c r="F268" s="59"/>
      <c r="G268" s="113" cm="1">
        <f t="array" ref="G268">INDEX(Programas!$F$3:$F$2000,MATCH(1,(Programas!$C$3:$C$2000=D268)*(Programas!$D$3:$D$2000=Auxiliares!$B249),0))</f>
        <v>0</v>
      </c>
      <c r="H268" s="114"/>
      <c r="I268" s="113" cm="1">
        <f t="array" ref="I268">INDEX(Programas!$E$3:$E$2000,MATCH(1,(Programas!$C$3:$C$2000=D268)*(Programas!$D$3:$D$2000=Auxiliares!$B249),0))</f>
        <v>0</v>
      </c>
      <c r="J268" s="114"/>
      <c r="K268" s="23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36"/>
      <c r="BA268" s="58">
        <f t="shared" si="130"/>
        <v>0</v>
      </c>
      <c r="BB268" s="42">
        <f t="shared" si="131"/>
        <v>0</v>
      </c>
      <c r="BC268" s="12">
        <f>IFERROR(VLOOKUP(Input!B268,Medio!$A$3:$D$1552,4,0),0)</f>
        <v>0</v>
      </c>
      <c r="BD268">
        <f t="shared" si="132"/>
        <v>0</v>
      </c>
      <c r="BE268">
        <f>IFERROR(VLOOKUP(L268,'Tipo de Descuento'!$B$3:$C$8,2,0),0)</f>
        <v>0</v>
      </c>
      <c r="BF268">
        <f t="shared" si="133"/>
        <v>0</v>
      </c>
      <c r="BG268">
        <f>IFERROR(VLOOKUP(N268,'Tipo de Descuento'!$B$3:$C$8,2,0),0)</f>
        <v>0</v>
      </c>
      <c r="BH268">
        <f t="shared" si="134"/>
        <v>0</v>
      </c>
      <c r="BI268">
        <f>IFERROR(VLOOKUP(P268,'Tipo de Descuento'!$B$3:$C$8,2,0),0)</f>
        <v>0</v>
      </c>
      <c r="BJ268">
        <f t="shared" si="135"/>
        <v>0</v>
      </c>
      <c r="BK268">
        <f>IFERROR(VLOOKUP(R268,'Tipo de Descuento'!$B$3:$C$8,2,0),0)</f>
        <v>0</v>
      </c>
      <c r="BL268">
        <f t="shared" si="136"/>
        <v>0</v>
      </c>
      <c r="BM268">
        <f>IFERROR(VLOOKUP(T268,'Tipo de Descuento'!$B$3:$C$8,2,0),0)</f>
        <v>0</v>
      </c>
      <c r="BN268">
        <f t="shared" si="137"/>
        <v>0</v>
      </c>
      <c r="BO268">
        <f t="shared" si="138"/>
        <v>0</v>
      </c>
      <c r="BP268">
        <f t="shared" si="139"/>
        <v>0</v>
      </c>
      <c r="BQ268">
        <f t="shared" si="140"/>
        <v>0</v>
      </c>
      <c r="BS268" s="75">
        <f t="shared" si="141"/>
        <v>0</v>
      </c>
      <c r="BT268" s="76">
        <f t="shared" si="142"/>
        <v>0</v>
      </c>
      <c r="BU268" s="76">
        <f t="shared" si="143"/>
        <v>0</v>
      </c>
      <c r="BV268" s="76">
        <f t="shared" si="144"/>
        <v>0</v>
      </c>
      <c r="BW268" s="76">
        <f t="shared" si="145"/>
        <v>0</v>
      </c>
      <c r="BX268" s="76">
        <f t="shared" si="146"/>
        <v>0</v>
      </c>
      <c r="BY268" s="77">
        <f t="shared" si="147"/>
        <v>0</v>
      </c>
      <c r="CA268" s="73">
        <f t="shared" si="148"/>
        <v>0</v>
      </c>
      <c r="CB268" s="74"/>
      <c r="CD268" s="13">
        <f t="shared" si="149"/>
        <v>0</v>
      </c>
      <c r="CE268" s="89">
        <f t="shared" si="150"/>
        <v>0</v>
      </c>
      <c r="CF268">
        <v>0</v>
      </c>
    </row>
    <row r="269" spans="2:84" ht="15.75" customHeight="1" thickBot="1">
      <c r="B269" s="26"/>
      <c r="C269" s="13" t="str">
        <f>IF(B269="","",VLOOKUP(BC269,Proveedor!$B$3:$C$2036,2,0))</f>
        <v/>
      </c>
      <c r="D269" s="95"/>
      <c r="E269" s="84"/>
      <c r="F269" s="59"/>
      <c r="G269" s="113" cm="1">
        <f t="array" ref="G269">INDEX(Programas!$F$3:$F$2000,MATCH(1,(Programas!$C$3:$C$2000=D269)*(Programas!$D$3:$D$2000=Auxiliares!$B250),0))</f>
        <v>0</v>
      </c>
      <c r="H269" s="114"/>
      <c r="I269" s="113" cm="1">
        <f t="array" ref="I269">INDEX(Programas!$E$3:$E$2000,MATCH(1,(Programas!$C$3:$C$2000=D269)*(Programas!$D$3:$D$2000=Auxiliares!$B250),0))</f>
        <v>0</v>
      </c>
      <c r="J269" s="114"/>
      <c r="K269" s="23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36"/>
      <c r="BA269" s="58">
        <f t="shared" si="130"/>
        <v>0</v>
      </c>
      <c r="BB269" s="42">
        <f t="shared" si="131"/>
        <v>0</v>
      </c>
      <c r="BC269" s="12">
        <f>IFERROR(VLOOKUP(Input!B269,Medio!$A$3:$D$1552,4,0),0)</f>
        <v>0</v>
      </c>
      <c r="BD269">
        <f t="shared" si="132"/>
        <v>0</v>
      </c>
      <c r="BE269">
        <f>IFERROR(VLOOKUP(L269,'Tipo de Descuento'!$B$3:$C$8,2,0),0)</f>
        <v>0</v>
      </c>
      <c r="BF269">
        <f t="shared" si="133"/>
        <v>0</v>
      </c>
      <c r="BG269">
        <f>IFERROR(VLOOKUP(N269,'Tipo de Descuento'!$B$3:$C$8,2,0),0)</f>
        <v>0</v>
      </c>
      <c r="BH269">
        <f t="shared" si="134"/>
        <v>0</v>
      </c>
      <c r="BI269">
        <f>IFERROR(VLOOKUP(P269,'Tipo de Descuento'!$B$3:$C$8,2,0),0)</f>
        <v>0</v>
      </c>
      <c r="BJ269">
        <f t="shared" si="135"/>
        <v>0</v>
      </c>
      <c r="BK269">
        <f>IFERROR(VLOOKUP(R269,'Tipo de Descuento'!$B$3:$C$8,2,0),0)</f>
        <v>0</v>
      </c>
      <c r="BL269">
        <f t="shared" si="136"/>
        <v>0</v>
      </c>
      <c r="BM269">
        <f>IFERROR(VLOOKUP(T269,'Tipo de Descuento'!$B$3:$C$8,2,0),0)</f>
        <v>0</v>
      </c>
      <c r="BN269">
        <f t="shared" si="137"/>
        <v>0</v>
      </c>
      <c r="BO269">
        <f t="shared" si="138"/>
        <v>0</v>
      </c>
      <c r="BP269">
        <f t="shared" si="139"/>
        <v>0</v>
      </c>
      <c r="BQ269">
        <f t="shared" si="140"/>
        <v>0</v>
      </c>
      <c r="BS269" s="75">
        <f t="shared" si="141"/>
        <v>0</v>
      </c>
      <c r="BT269" s="76">
        <f t="shared" si="142"/>
        <v>0</v>
      </c>
      <c r="BU269" s="76">
        <f t="shared" si="143"/>
        <v>0</v>
      </c>
      <c r="BV269" s="76">
        <f t="shared" si="144"/>
        <v>0</v>
      </c>
      <c r="BW269" s="76">
        <f t="shared" si="145"/>
        <v>0</v>
      </c>
      <c r="BX269" s="76">
        <f t="shared" si="146"/>
        <v>0</v>
      </c>
      <c r="BY269" s="77">
        <f t="shared" si="147"/>
        <v>0</v>
      </c>
      <c r="CA269" s="73">
        <f t="shared" si="148"/>
        <v>0</v>
      </c>
      <c r="CB269" s="74"/>
      <c r="CD269" s="13">
        <f t="shared" si="149"/>
        <v>0</v>
      </c>
      <c r="CE269" s="89">
        <f t="shared" si="150"/>
        <v>0</v>
      </c>
      <c r="CF269">
        <v>0</v>
      </c>
    </row>
    <row r="270" spans="2:84" ht="15.75" customHeight="1" thickBot="1">
      <c r="B270" s="26"/>
      <c r="C270" s="13" t="str">
        <f>IF(B270="","",VLOOKUP(BC270,Proveedor!$B$3:$C$2036,2,0))</f>
        <v/>
      </c>
      <c r="D270" s="95"/>
      <c r="E270" s="84"/>
      <c r="F270" s="59"/>
      <c r="G270" s="113" cm="1">
        <f t="array" ref="G270">INDEX(Programas!$F$3:$F$2000,MATCH(1,(Programas!$C$3:$C$2000=D270)*(Programas!$D$3:$D$2000=Auxiliares!$B251),0))</f>
        <v>0</v>
      </c>
      <c r="H270" s="114"/>
      <c r="I270" s="113" cm="1">
        <f t="array" ref="I270">INDEX(Programas!$E$3:$E$2000,MATCH(1,(Programas!$C$3:$C$2000=D270)*(Programas!$D$3:$D$2000=Auxiliares!$B251),0))</f>
        <v>0</v>
      </c>
      <c r="J270" s="114"/>
      <c r="K270" s="23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36"/>
      <c r="BA270" s="58">
        <f t="shared" si="130"/>
        <v>0</v>
      </c>
      <c r="BB270" s="42">
        <f t="shared" si="131"/>
        <v>0</v>
      </c>
      <c r="BC270" s="12">
        <f>IFERROR(VLOOKUP(Input!B270,Medio!$A$3:$D$1552,4,0),0)</f>
        <v>0</v>
      </c>
      <c r="BD270">
        <f t="shared" si="132"/>
        <v>0</v>
      </c>
      <c r="BE270">
        <f>IFERROR(VLOOKUP(L270,'Tipo de Descuento'!$B$3:$C$8,2,0),0)</f>
        <v>0</v>
      </c>
      <c r="BF270">
        <f t="shared" si="133"/>
        <v>0</v>
      </c>
      <c r="BG270">
        <f>IFERROR(VLOOKUP(N270,'Tipo de Descuento'!$B$3:$C$8,2,0),0)</f>
        <v>0</v>
      </c>
      <c r="BH270">
        <f t="shared" si="134"/>
        <v>0</v>
      </c>
      <c r="BI270">
        <f>IFERROR(VLOOKUP(P270,'Tipo de Descuento'!$B$3:$C$8,2,0),0)</f>
        <v>0</v>
      </c>
      <c r="BJ270">
        <f t="shared" si="135"/>
        <v>0</v>
      </c>
      <c r="BK270">
        <f>IFERROR(VLOOKUP(R270,'Tipo de Descuento'!$B$3:$C$8,2,0),0)</f>
        <v>0</v>
      </c>
      <c r="BL270">
        <f t="shared" si="136"/>
        <v>0</v>
      </c>
      <c r="BM270">
        <f>IFERROR(VLOOKUP(T270,'Tipo de Descuento'!$B$3:$C$8,2,0),0)</f>
        <v>0</v>
      </c>
      <c r="BN270">
        <f t="shared" si="137"/>
        <v>0</v>
      </c>
      <c r="BO270">
        <f t="shared" si="138"/>
        <v>0</v>
      </c>
      <c r="BP270">
        <f t="shared" si="139"/>
        <v>0</v>
      </c>
      <c r="BQ270">
        <f t="shared" si="140"/>
        <v>0</v>
      </c>
      <c r="BS270" s="75">
        <f t="shared" si="141"/>
        <v>0</v>
      </c>
      <c r="BT270" s="76">
        <f t="shared" si="142"/>
        <v>0</v>
      </c>
      <c r="BU270" s="76">
        <f t="shared" si="143"/>
        <v>0</v>
      </c>
      <c r="BV270" s="76">
        <f t="shared" si="144"/>
        <v>0</v>
      </c>
      <c r="BW270" s="76">
        <f t="shared" si="145"/>
        <v>0</v>
      </c>
      <c r="BX270" s="76">
        <f t="shared" si="146"/>
        <v>0</v>
      </c>
      <c r="BY270" s="77">
        <f t="shared" si="147"/>
        <v>0</v>
      </c>
      <c r="CA270" s="73">
        <f t="shared" si="148"/>
        <v>0</v>
      </c>
      <c r="CB270" s="74"/>
      <c r="CD270" s="13">
        <f t="shared" si="149"/>
        <v>0</v>
      </c>
      <c r="CE270" s="89">
        <f t="shared" si="150"/>
        <v>0</v>
      </c>
      <c r="CF270">
        <v>0</v>
      </c>
    </row>
    <row r="271" spans="2:84" ht="15.75" customHeight="1" thickBot="1">
      <c r="B271" s="26"/>
      <c r="C271" s="13" t="str">
        <f>IF(B271="","",VLOOKUP(BC271,Proveedor!$B$3:$C$2036,2,0))</f>
        <v/>
      </c>
      <c r="D271" s="95"/>
      <c r="E271" s="84"/>
      <c r="F271" s="59"/>
      <c r="G271" s="113" cm="1">
        <f t="array" ref="G271">INDEX(Programas!$F$3:$F$2000,MATCH(1,(Programas!$C$3:$C$2000=D271)*(Programas!$D$3:$D$2000=Auxiliares!$B252),0))</f>
        <v>0</v>
      </c>
      <c r="H271" s="114"/>
      <c r="I271" s="113" cm="1">
        <f t="array" ref="I271">INDEX(Programas!$E$3:$E$2000,MATCH(1,(Programas!$C$3:$C$2000=D271)*(Programas!$D$3:$D$2000=Auxiliares!$B252),0))</f>
        <v>0</v>
      </c>
      <c r="J271" s="114"/>
      <c r="K271" s="23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36"/>
      <c r="BA271" s="58">
        <f t="shared" si="130"/>
        <v>0</v>
      </c>
      <c r="BB271" s="42">
        <f t="shared" si="131"/>
        <v>0</v>
      </c>
      <c r="BC271" s="12">
        <f>IFERROR(VLOOKUP(Input!B271,Medio!$A$3:$D$1552,4,0),0)</f>
        <v>0</v>
      </c>
      <c r="BD271">
        <f t="shared" si="132"/>
        <v>0</v>
      </c>
      <c r="BE271">
        <f>IFERROR(VLOOKUP(L271,'Tipo de Descuento'!$B$3:$C$8,2,0),0)</f>
        <v>0</v>
      </c>
      <c r="BF271">
        <f t="shared" si="133"/>
        <v>0</v>
      </c>
      <c r="BG271">
        <f>IFERROR(VLOOKUP(N271,'Tipo de Descuento'!$B$3:$C$8,2,0),0)</f>
        <v>0</v>
      </c>
      <c r="BH271">
        <f t="shared" si="134"/>
        <v>0</v>
      </c>
      <c r="BI271">
        <f>IFERROR(VLOOKUP(P271,'Tipo de Descuento'!$B$3:$C$8,2,0),0)</f>
        <v>0</v>
      </c>
      <c r="BJ271">
        <f t="shared" si="135"/>
        <v>0</v>
      </c>
      <c r="BK271">
        <f>IFERROR(VLOOKUP(R271,'Tipo de Descuento'!$B$3:$C$8,2,0),0)</f>
        <v>0</v>
      </c>
      <c r="BL271">
        <f t="shared" si="136"/>
        <v>0</v>
      </c>
      <c r="BM271">
        <f>IFERROR(VLOOKUP(T271,'Tipo de Descuento'!$B$3:$C$8,2,0),0)</f>
        <v>0</v>
      </c>
      <c r="BN271">
        <f t="shared" si="137"/>
        <v>0</v>
      </c>
      <c r="BO271">
        <f t="shared" si="138"/>
        <v>0</v>
      </c>
      <c r="BP271">
        <f t="shared" si="139"/>
        <v>0</v>
      </c>
      <c r="BQ271">
        <f t="shared" si="140"/>
        <v>0</v>
      </c>
      <c r="BS271" s="75">
        <f t="shared" si="141"/>
        <v>0</v>
      </c>
      <c r="BT271" s="76">
        <f t="shared" si="142"/>
        <v>0</v>
      </c>
      <c r="BU271" s="76">
        <f t="shared" si="143"/>
        <v>0</v>
      </c>
      <c r="BV271" s="76">
        <f t="shared" si="144"/>
        <v>0</v>
      </c>
      <c r="BW271" s="76">
        <f t="shared" si="145"/>
        <v>0</v>
      </c>
      <c r="BX271" s="76">
        <f t="shared" si="146"/>
        <v>0</v>
      </c>
      <c r="BY271" s="77">
        <f t="shared" si="147"/>
        <v>0</v>
      </c>
      <c r="CA271" s="73">
        <f t="shared" si="148"/>
        <v>0</v>
      </c>
      <c r="CB271" s="74"/>
      <c r="CD271" s="13">
        <f t="shared" si="149"/>
        <v>0</v>
      </c>
      <c r="CE271" s="89">
        <f t="shared" si="150"/>
        <v>0</v>
      </c>
      <c r="CF271">
        <v>0</v>
      </c>
    </row>
    <row r="272" spans="2:84" ht="15.75" customHeight="1" thickBot="1">
      <c r="B272" s="26"/>
      <c r="C272" s="13" t="str">
        <f>IF(B272="","",VLOOKUP(BC272,Proveedor!$B$3:$C$2036,2,0))</f>
        <v/>
      </c>
      <c r="D272" s="95"/>
      <c r="E272" s="84"/>
      <c r="F272" s="59"/>
      <c r="G272" s="113" cm="1">
        <f t="array" ref="G272">INDEX(Programas!$F$3:$F$2000,MATCH(1,(Programas!$C$3:$C$2000=D272)*(Programas!$D$3:$D$2000=Auxiliares!$B253),0))</f>
        <v>0</v>
      </c>
      <c r="H272" s="114"/>
      <c r="I272" s="113" cm="1">
        <f t="array" ref="I272">INDEX(Programas!$E$3:$E$2000,MATCH(1,(Programas!$C$3:$C$2000=D272)*(Programas!$D$3:$D$2000=Auxiliares!$B253),0))</f>
        <v>0</v>
      </c>
      <c r="J272" s="114"/>
      <c r="K272" s="23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36"/>
      <c r="BA272" s="58">
        <f t="shared" si="130"/>
        <v>0</v>
      </c>
      <c r="BB272" s="42">
        <f t="shared" si="131"/>
        <v>0</v>
      </c>
      <c r="BC272" s="12">
        <f>IFERROR(VLOOKUP(Input!B272,Medio!$A$3:$D$1552,4,0),0)</f>
        <v>0</v>
      </c>
      <c r="BD272">
        <f t="shared" si="132"/>
        <v>0</v>
      </c>
      <c r="BE272">
        <f>IFERROR(VLOOKUP(L272,'Tipo de Descuento'!$B$3:$C$8,2,0),0)</f>
        <v>0</v>
      </c>
      <c r="BF272">
        <f t="shared" si="133"/>
        <v>0</v>
      </c>
      <c r="BG272">
        <f>IFERROR(VLOOKUP(N272,'Tipo de Descuento'!$B$3:$C$8,2,0),0)</f>
        <v>0</v>
      </c>
      <c r="BH272">
        <f t="shared" si="134"/>
        <v>0</v>
      </c>
      <c r="BI272">
        <f>IFERROR(VLOOKUP(P272,'Tipo de Descuento'!$B$3:$C$8,2,0),0)</f>
        <v>0</v>
      </c>
      <c r="BJ272">
        <f t="shared" si="135"/>
        <v>0</v>
      </c>
      <c r="BK272">
        <f>IFERROR(VLOOKUP(R272,'Tipo de Descuento'!$B$3:$C$8,2,0),0)</f>
        <v>0</v>
      </c>
      <c r="BL272">
        <f t="shared" si="136"/>
        <v>0</v>
      </c>
      <c r="BM272">
        <f>IFERROR(VLOOKUP(T272,'Tipo de Descuento'!$B$3:$C$8,2,0),0)</f>
        <v>0</v>
      </c>
      <c r="BN272">
        <f t="shared" si="137"/>
        <v>0</v>
      </c>
      <c r="BO272">
        <f t="shared" si="138"/>
        <v>0</v>
      </c>
      <c r="BP272">
        <f t="shared" si="139"/>
        <v>0</v>
      </c>
      <c r="BQ272">
        <f t="shared" si="140"/>
        <v>0</v>
      </c>
      <c r="BS272" s="75">
        <f t="shared" si="141"/>
        <v>0</v>
      </c>
      <c r="BT272" s="76">
        <f t="shared" si="142"/>
        <v>0</v>
      </c>
      <c r="BU272" s="76">
        <f t="shared" si="143"/>
        <v>0</v>
      </c>
      <c r="BV272" s="76">
        <f t="shared" si="144"/>
        <v>0</v>
      </c>
      <c r="BW272" s="76">
        <f t="shared" si="145"/>
        <v>0</v>
      </c>
      <c r="BX272" s="76">
        <f t="shared" si="146"/>
        <v>0</v>
      </c>
      <c r="BY272" s="77">
        <f t="shared" si="147"/>
        <v>0</v>
      </c>
      <c r="CA272" s="73">
        <f t="shared" si="148"/>
        <v>0</v>
      </c>
      <c r="CB272" s="74"/>
      <c r="CD272" s="13">
        <f t="shared" si="149"/>
        <v>0</v>
      </c>
      <c r="CE272" s="89">
        <f t="shared" si="150"/>
        <v>0</v>
      </c>
      <c r="CF272">
        <v>0</v>
      </c>
    </row>
    <row r="273" spans="2:84" ht="15.75" customHeight="1" thickBot="1">
      <c r="B273" s="26"/>
      <c r="C273" s="13" t="str">
        <f>IF(B273="","",VLOOKUP(BC273,Proveedor!$B$3:$C$2036,2,0))</f>
        <v/>
      </c>
      <c r="D273" s="95"/>
      <c r="E273" s="84"/>
      <c r="F273" s="59"/>
      <c r="G273" s="113" cm="1">
        <f t="array" ref="G273">INDEX(Programas!$F$3:$F$2000,MATCH(1,(Programas!$C$3:$C$2000=D273)*(Programas!$D$3:$D$2000=Auxiliares!$B254),0))</f>
        <v>0</v>
      </c>
      <c r="H273" s="114"/>
      <c r="I273" s="113" cm="1">
        <f t="array" ref="I273">INDEX(Programas!$E$3:$E$2000,MATCH(1,(Programas!$C$3:$C$2000=D273)*(Programas!$D$3:$D$2000=Auxiliares!$B254),0))</f>
        <v>0</v>
      </c>
      <c r="J273" s="114"/>
      <c r="K273" s="23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36"/>
      <c r="BA273" s="58">
        <f t="shared" si="130"/>
        <v>0</v>
      </c>
      <c r="BB273" s="42">
        <f t="shared" si="131"/>
        <v>0</v>
      </c>
      <c r="BC273" s="12">
        <f>IFERROR(VLOOKUP(Input!B273,Medio!$A$3:$D$1552,4,0),0)</f>
        <v>0</v>
      </c>
      <c r="BD273">
        <f t="shared" si="132"/>
        <v>0</v>
      </c>
      <c r="BE273">
        <f>IFERROR(VLOOKUP(L273,'Tipo de Descuento'!$B$3:$C$8,2,0),0)</f>
        <v>0</v>
      </c>
      <c r="BF273">
        <f t="shared" si="133"/>
        <v>0</v>
      </c>
      <c r="BG273">
        <f>IFERROR(VLOOKUP(N273,'Tipo de Descuento'!$B$3:$C$8,2,0),0)</f>
        <v>0</v>
      </c>
      <c r="BH273">
        <f t="shared" si="134"/>
        <v>0</v>
      </c>
      <c r="BI273">
        <f>IFERROR(VLOOKUP(P273,'Tipo de Descuento'!$B$3:$C$8,2,0),0)</f>
        <v>0</v>
      </c>
      <c r="BJ273">
        <f t="shared" si="135"/>
        <v>0</v>
      </c>
      <c r="BK273">
        <f>IFERROR(VLOOKUP(R273,'Tipo de Descuento'!$B$3:$C$8,2,0),0)</f>
        <v>0</v>
      </c>
      <c r="BL273">
        <f t="shared" si="136"/>
        <v>0</v>
      </c>
      <c r="BM273">
        <f>IFERROR(VLOOKUP(T273,'Tipo de Descuento'!$B$3:$C$8,2,0),0)</f>
        <v>0</v>
      </c>
      <c r="BN273">
        <f t="shared" si="137"/>
        <v>0</v>
      </c>
      <c r="BO273">
        <f t="shared" si="138"/>
        <v>0</v>
      </c>
      <c r="BP273">
        <f t="shared" si="139"/>
        <v>0</v>
      </c>
      <c r="BQ273">
        <f t="shared" si="140"/>
        <v>0</v>
      </c>
      <c r="BS273" s="75">
        <f t="shared" si="141"/>
        <v>0</v>
      </c>
      <c r="BT273" s="76">
        <f t="shared" si="142"/>
        <v>0</v>
      </c>
      <c r="BU273" s="76">
        <f t="shared" si="143"/>
        <v>0</v>
      </c>
      <c r="BV273" s="76">
        <f t="shared" si="144"/>
        <v>0</v>
      </c>
      <c r="BW273" s="76">
        <f t="shared" si="145"/>
        <v>0</v>
      </c>
      <c r="BX273" s="76">
        <f t="shared" si="146"/>
        <v>0</v>
      </c>
      <c r="BY273" s="77">
        <f t="shared" si="147"/>
        <v>0</v>
      </c>
      <c r="CA273" s="73">
        <f t="shared" si="148"/>
        <v>0</v>
      </c>
      <c r="CB273" s="74"/>
      <c r="CD273" s="13">
        <f t="shared" si="149"/>
        <v>0</v>
      </c>
      <c r="CE273" s="89">
        <f t="shared" si="150"/>
        <v>0</v>
      </c>
      <c r="CF273">
        <v>0</v>
      </c>
    </row>
    <row r="274" spans="2:84" ht="15.75" customHeight="1" thickBot="1">
      <c r="B274" s="26"/>
      <c r="C274" s="13" t="str">
        <f>IF(B274="","",VLOOKUP(BC274,Proveedor!$B$3:$C$2036,2,0))</f>
        <v/>
      </c>
      <c r="D274" s="95"/>
      <c r="E274" s="84"/>
      <c r="F274" s="59"/>
      <c r="G274" s="113" cm="1">
        <f t="array" ref="G274">INDEX(Programas!$F$3:$F$2000,MATCH(1,(Programas!$C$3:$C$2000=D274)*(Programas!$D$3:$D$2000=Auxiliares!$B255),0))</f>
        <v>0</v>
      </c>
      <c r="H274" s="114"/>
      <c r="I274" s="113" cm="1">
        <f t="array" ref="I274">INDEX(Programas!$E$3:$E$2000,MATCH(1,(Programas!$C$3:$C$2000=D274)*(Programas!$D$3:$D$2000=Auxiliares!$B255),0))</f>
        <v>0</v>
      </c>
      <c r="J274" s="114"/>
      <c r="K274" s="23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36"/>
      <c r="BA274" s="58">
        <f t="shared" si="130"/>
        <v>0</v>
      </c>
      <c r="BB274" s="42">
        <f t="shared" si="131"/>
        <v>0</v>
      </c>
      <c r="BC274" s="12">
        <f>IFERROR(VLOOKUP(Input!B274,Medio!$A$3:$D$1552,4,0),0)</f>
        <v>0</v>
      </c>
      <c r="BD274">
        <f t="shared" si="132"/>
        <v>0</v>
      </c>
      <c r="BE274">
        <f>IFERROR(VLOOKUP(L274,'Tipo de Descuento'!$B$3:$C$8,2,0),0)</f>
        <v>0</v>
      </c>
      <c r="BF274">
        <f t="shared" si="133"/>
        <v>0</v>
      </c>
      <c r="BG274">
        <f>IFERROR(VLOOKUP(N274,'Tipo de Descuento'!$B$3:$C$8,2,0),0)</f>
        <v>0</v>
      </c>
      <c r="BH274">
        <f t="shared" si="134"/>
        <v>0</v>
      </c>
      <c r="BI274">
        <f>IFERROR(VLOOKUP(P274,'Tipo de Descuento'!$B$3:$C$8,2,0),0)</f>
        <v>0</v>
      </c>
      <c r="BJ274">
        <f t="shared" si="135"/>
        <v>0</v>
      </c>
      <c r="BK274">
        <f>IFERROR(VLOOKUP(R274,'Tipo de Descuento'!$B$3:$C$8,2,0),0)</f>
        <v>0</v>
      </c>
      <c r="BL274">
        <f t="shared" si="136"/>
        <v>0</v>
      </c>
      <c r="BM274">
        <f>IFERROR(VLOOKUP(T274,'Tipo de Descuento'!$B$3:$C$8,2,0),0)</f>
        <v>0</v>
      </c>
      <c r="BN274">
        <f t="shared" si="137"/>
        <v>0</v>
      </c>
      <c r="BO274">
        <f t="shared" si="138"/>
        <v>0</v>
      </c>
      <c r="BP274">
        <f t="shared" si="139"/>
        <v>0</v>
      </c>
      <c r="BQ274">
        <f t="shared" si="140"/>
        <v>0</v>
      </c>
      <c r="BS274" s="75">
        <f t="shared" si="141"/>
        <v>0</v>
      </c>
      <c r="BT274" s="76">
        <f t="shared" si="142"/>
        <v>0</v>
      </c>
      <c r="BU274" s="76">
        <f t="shared" si="143"/>
        <v>0</v>
      </c>
      <c r="BV274" s="76">
        <f t="shared" si="144"/>
        <v>0</v>
      </c>
      <c r="BW274" s="76">
        <f t="shared" si="145"/>
        <v>0</v>
      </c>
      <c r="BX274" s="76">
        <f t="shared" si="146"/>
        <v>0</v>
      </c>
      <c r="BY274" s="77">
        <f t="shared" si="147"/>
        <v>0</v>
      </c>
      <c r="CA274" s="73">
        <f t="shared" si="148"/>
        <v>0</v>
      </c>
      <c r="CB274" s="74"/>
      <c r="CD274" s="13">
        <f t="shared" si="149"/>
        <v>0</v>
      </c>
      <c r="CE274" s="89">
        <f t="shared" si="150"/>
        <v>0</v>
      </c>
      <c r="CF274">
        <v>0</v>
      </c>
    </row>
    <row r="275" spans="2:84" ht="15.75" customHeight="1" thickBot="1">
      <c r="B275" s="26"/>
      <c r="C275" s="13" t="str">
        <f>IF(B275="","",VLOOKUP(BC275,Proveedor!$B$3:$C$2036,2,0))</f>
        <v/>
      </c>
      <c r="D275" s="95"/>
      <c r="E275" s="84"/>
      <c r="F275" s="59"/>
      <c r="G275" s="113" cm="1">
        <f t="array" ref="G275">INDEX(Programas!$F$3:$F$2000,MATCH(1,(Programas!$C$3:$C$2000=D275)*(Programas!$D$3:$D$2000=Auxiliares!$B256),0))</f>
        <v>0</v>
      </c>
      <c r="H275" s="114"/>
      <c r="I275" s="113" cm="1">
        <f t="array" ref="I275">INDEX(Programas!$E$3:$E$2000,MATCH(1,(Programas!$C$3:$C$2000=D275)*(Programas!$D$3:$D$2000=Auxiliares!$B256),0))</f>
        <v>0</v>
      </c>
      <c r="J275" s="114"/>
      <c r="K275" s="23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36"/>
      <c r="BA275" s="58">
        <f t="shared" si="130"/>
        <v>0</v>
      </c>
      <c r="BB275" s="42">
        <f t="shared" si="131"/>
        <v>0</v>
      </c>
      <c r="BC275" s="12">
        <f>IFERROR(VLOOKUP(Input!B275,Medio!$A$3:$D$1552,4,0),0)</f>
        <v>0</v>
      </c>
      <c r="BD275">
        <f t="shared" si="132"/>
        <v>0</v>
      </c>
      <c r="BE275">
        <f>IFERROR(VLOOKUP(L275,'Tipo de Descuento'!$B$3:$C$8,2,0),0)</f>
        <v>0</v>
      </c>
      <c r="BF275">
        <f t="shared" si="133"/>
        <v>0</v>
      </c>
      <c r="BG275">
        <f>IFERROR(VLOOKUP(N275,'Tipo de Descuento'!$B$3:$C$8,2,0),0)</f>
        <v>0</v>
      </c>
      <c r="BH275">
        <f t="shared" si="134"/>
        <v>0</v>
      </c>
      <c r="BI275">
        <f>IFERROR(VLOOKUP(P275,'Tipo de Descuento'!$B$3:$C$8,2,0),0)</f>
        <v>0</v>
      </c>
      <c r="BJ275">
        <f t="shared" si="135"/>
        <v>0</v>
      </c>
      <c r="BK275">
        <f>IFERROR(VLOOKUP(R275,'Tipo de Descuento'!$B$3:$C$8,2,0),0)</f>
        <v>0</v>
      </c>
      <c r="BL275">
        <f t="shared" si="136"/>
        <v>0</v>
      </c>
      <c r="BM275">
        <f>IFERROR(VLOOKUP(T275,'Tipo de Descuento'!$B$3:$C$8,2,0),0)</f>
        <v>0</v>
      </c>
      <c r="BN275">
        <f t="shared" si="137"/>
        <v>0</v>
      </c>
      <c r="BO275">
        <f t="shared" si="138"/>
        <v>0</v>
      </c>
      <c r="BP275">
        <f t="shared" si="139"/>
        <v>0</v>
      </c>
      <c r="BQ275">
        <f t="shared" si="140"/>
        <v>0</v>
      </c>
      <c r="BS275" s="75">
        <f t="shared" si="141"/>
        <v>0</v>
      </c>
      <c r="BT275" s="76">
        <f t="shared" si="142"/>
        <v>0</v>
      </c>
      <c r="BU275" s="76">
        <f t="shared" si="143"/>
        <v>0</v>
      </c>
      <c r="BV275" s="76">
        <f t="shared" si="144"/>
        <v>0</v>
      </c>
      <c r="BW275" s="76">
        <f t="shared" si="145"/>
        <v>0</v>
      </c>
      <c r="BX275" s="76">
        <f t="shared" si="146"/>
        <v>0</v>
      </c>
      <c r="BY275" s="77">
        <f t="shared" si="147"/>
        <v>0</v>
      </c>
      <c r="CA275" s="73">
        <f t="shared" si="148"/>
        <v>0</v>
      </c>
      <c r="CB275" s="74"/>
      <c r="CD275" s="13">
        <f t="shared" si="149"/>
        <v>0</v>
      </c>
      <c r="CE275" s="89">
        <f t="shared" si="150"/>
        <v>0</v>
      </c>
      <c r="CF275">
        <v>0</v>
      </c>
    </row>
    <row r="276" spans="2:84" ht="15.75" customHeight="1" thickBot="1">
      <c r="B276" s="26"/>
      <c r="C276" s="13" t="str">
        <f>IF(B276="","",VLOOKUP(BC276,Proveedor!$B$3:$C$2036,2,0))</f>
        <v/>
      </c>
      <c r="D276" s="95"/>
      <c r="E276" s="84"/>
      <c r="F276" s="59"/>
      <c r="G276" s="113" cm="1">
        <f t="array" ref="G276">INDEX(Programas!$F$3:$F$2000,MATCH(1,(Programas!$C$3:$C$2000=D276)*(Programas!$D$3:$D$2000=Auxiliares!$B257),0))</f>
        <v>0</v>
      </c>
      <c r="H276" s="114"/>
      <c r="I276" s="113" cm="1">
        <f t="array" ref="I276">INDEX(Programas!$E$3:$E$2000,MATCH(1,(Programas!$C$3:$C$2000=D276)*(Programas!$D$3:$D$2000=Auxiliares!$B257),0))</f>
        <v>0</v>
      </c>
      <c r="J276" s="114"/>
      <c r="K276" s="23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36"/>
      <c r="BA276" s="58">
        <f t="shared" si="130"/>
        <v>0</v>
      </c>
      <c r="BB276" s="42">
        <f t="shared" si="131"/>
        <v>0</v>
      </c>
      <c r="BC276" s="12">
        <f>IFERROR(VLOOKUP(Input!B276,Medio!$A$3:$D$1552,4,0),0)</f>
        <v>0</v>
      </c>
      <c r="BD276">
        <f t="shared" si="132"/>
        <v>0</v>
      </c>
      <c r="BE276">
        <f>IFERROR(VLOOKUP(L276,'Tipo de Descuento'!$B$3:$C$8,2,0),0)</f>
        <v>0</v>
      </c>
      <c r="BF276">
        <f t="shared" si="133"/>
        <v>0</v>
      </c>
      <c r="BG276">
        <f>IFERROR(VLOOKUP(N276,'Tipo de Descuento'!$B$3:$C$8,2,0),0)</f>
        <v>0</v>
      </c>
      <c r="BH276">
        <f t="shared" si="134"/>
        <v>0</v>
      </c>
      <c r="BI276">
        <f>IFERROR(VLOOKUP(P276,'Tipo de Descuento'!$B$3:$C$8,2,0),0)</f>
        <v>0</v>
      </c>
      <c r="BJ276">
        <f t="shared" si="135"/>
        <v>0</v>
      </c>
      <c r="BK276">
        <f>IFERROR(VLOOKUP(R276,'Tipo de Descuento'!$B$3:$C$8,2,0),0)</f>
        <v>0</v>
      </c>
      <c r="BL276">
        <f t="shared" si="136"/>
        <v>0</v>
      </c>
      <c r="BM276">
        <f>IFERROR(VLOOKUP(T276,'Tipo de Descuento'!$B$3:$C$8,2,0),0)</f>
        <v>0</v>
      </c>
      <c r="BN276">
        <f t="shared" si="137"/>
        <v>0</v>
      </c>
      <c r="BO276">
        <f t="shared" si="138"/>
        <v>0</v>
      </c>
      <c r="BP276">
        <f t="shared" si="139"/>
        <v>0</v>
      </c>
      <c r="BQ276">
        <f t="shared" si="140"/>
        <v>0</v>
      </c>
      <c r="BS276" s="75">
        <f t="shared" si="141"/>
        <v>0</v>
      </c>
      <c r="BT276" s="76">
        <f t="shared" si="142"/>
        <v>0</v>
      </c>
      <c r="BU276" s="76">
        <f t="shared" si="143"/>
        <v>0</v>
      </c>
      <c r="BV276" s="76">
        <f t="shared" si="144"/>
        <v>0</v>
      </c>
      <c r="BW276" s="76">
        <f t="shared" si="145"/>
        <v>0</v>
      </c>
      <c r="BX276" s="76">
        <f t="shared" si="146"/>
        <v>0</v>
      </c>
      <c r="BY276" s="77">
        <f t="shared" si="147"/>
        <v>0</v>
      </c>
      <c r="CA276" s="73">
        <f t="shared" si="148"/>
        <v>0</v>
      </c>
      <c r="CB276" s="74"/>
      <c r="CD276" s="13">
        <f t="shared" si="149"/>
        <v>0</v>
      </c>
      <c r="CE276" s="89">
        <f t="shared" si="150"/>
        <v>0</v>
      </c>
      <c r="CF276">
        <v>0</v>
      </c>
    </row>
    <row r="277" spans="2:84" ht="15.75" customHeight="1" thickBot="1">
      <c r="B277" s="26"/>
      <c r="C277" s="13" t="str">
        <f>IF(B277="","",VLOOKUP(BC277,Proveedor!$B$3:$C$2036,2,0))</f>
        <v/>
      </c>
      <c r="D277" s="95"/>
      <c r="E277" s="84"/>
      <c r="F277" s="59"/>
      <c r="G277" s="113" cm="1">
        <f t="array" ref="G277">INDEX(Programas!$F$3:$F$2000,MATCH(1,(Programas!$C$3:$C$2000=D277)*(Programas!$D$3:$D$2000=Auxiliares!$B258),0))</f>
        <v>0</v>
      </c>
      <c r="H277" s="114"/>
      <c r="I277" s="113" cm="1">
        <f t="array" ref="I277">INDEX(Programas!$E$3:$E$2000,MATCH(1,(Programas!$C$3:$C$2000=D277)*(Programas!$D$3:$D$2000=Auxiliares!$B258),0))</f>
        <v>0</v>
      </c>
      <c r="J277" s="114"/>
      <c r="K277" s="23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36"/>
      <c r="BA277" s="58">
        <f t="shared" si="130"/>
        <v>0</v>
      </c>
      <c r="BB277" s="42">
        <f t="shared" si="131"/>
        <v>0</v>
      </c>
      <c r="BC277" s="12">
        <f>IFERROR(VLOOKUP(Input!B277,Medio!$A$3:$D$1552,4,0),0)</f>
        <v>0</v>
      </c>
      <c r="BD277">
        <f t="shared" si="132"/>
        <v>0</v>
      </c>
      <c r="BE277">
        <f>IFERROR(VLOOKUP(L277,'Tipo de Descuento'!$B$3:$C$8,2,0),0)</f>
        <v>0</v>
      </c>
      <c r="BF277">
        <f t="shared" si="133"/>
        <v>0</v>
      </c>
      <c r="BG277">
        <f>IFERROR(VLOOKUP(N277,'Tipo de Descuento'!$B$3:$C$8,2,0),0)</f>
        <v>0</v>
      </c>
      <c r="BH277">
        <f t="shared" si="134"/>
        <v>0</v>
      </c>
      <c r="BI277">
        <f>IFERROR(VLOOKUP(P277,'Tipo de Descuento'!$B$3:$C$8,2,0),0)</f>
        <v>0</v>
      </c>
      <c r="BJ277">
        <f t="shared" si="135"/>
        <v>0</v>
      </c>
      <c r="BK277">
        <f>IFERROR(VLOOKUP(R277,'Tipo de Descuento'!$B$3:$C$8,2,0),0)</f>
        <v>0</v>
      </c>
      <c r="BL277">
        <f t="shared" si="136"/>
        <v>0</v>
      </c>
      <c r="BM277">
        <f>IFERROR(VLOOKUP(T277,'Tipo de Descuento'!$B$3:$C$8,2,0),0)</f>
        <v>0</v>
      </c>
      <c r="BN277">
        <f t="shared" si="137"/>
        <v>0</v>
      </c>
      <c r="BO277">
        <f t="shared" si="138"/>
        <v>0</v>
      </c>
      <c r="BP277">
        <f t="shared" si="139"/>
        <v>0</v>
      </c>
      <c r="BQ277">
        <f t="shared" si="140"/>
        <v>0</v>
      </c>
      <c r="BS277" s="75">
        <f t="shared" si="141"/>
        <v>0</v>
      </c>
      <c r="BT277" s="76">
        <f t="shared" si="142"/>
        <v>0</v>
      </c>
      <c r="BU277" s="76">
        <f t="shared" si="143"/>
        <v>0</v>
      </c>
      <c r="BV277" s="76">
        <f t="shared" si="144"/>
        <v>0</v>
      </c>
      <c r="BW277" s="76">
        <f t="shared" si="145"/>
        <v>0</v>
      </c>
      <c r="BX277" s="76">
        <f t="shared" si="146"/>
        <v>0</v>
      </c>
      <c r="BY277" s="77">
        <f t="shared" si="147"/>
        <v>0</v>
      </c>
      <c r="CA277" s="73">
        <f t="shared" si="148"/>
        <v>0</v>
      </c>
      <c r="CB277" s="74"/>
      <c r="CD277" s="13">
        <f t="shared" si="149"/>
        <v>0</v>
      </c>
      <c r="CE277" s="89">
        <f t="shared" si="150"/>
        <v>0</v>
      </c>
      <c r="CF277">
        <v>0</v>
      </c>
    </row>
    <row r="278" spans="2:84" ht="15.75" customHeight="1" thickBot="1">
      <c r="B278" s="26"/>
      <c r="C278" s="13" t="str">
        <f>IF(B278="","",VLOOKUP(BC278,Proveedor!$B$3:$C$2036,2,0))</f>
        <v/>
      </c>
      <c r="D278" s="95"/>
      <c r="E278" s="84"/>
      <c r="F278" s="59"/>
      <c r="G278" s="113" cm="1">
        <f t="array" ref="G278">INDEX(Programas!$F$3:$F$2000,MATCH(1,(Programas!$C$3:$C$2000=D278)*(Programas!$D$3:$D$2000=Auxiliares!$B259),0))</f>
        <v>0</v>
      </c>
      <c r="H278" s="114"/>
      <c r="I278" s="113" cm="1">
        <f t="array" ref="I278">INDEX(Programas!$E$3:$E$2000,MATCH(1,(Programas!$C$3:$C$2000=D278)*(Programas!$D$3:$D$2000=Auxiliares!$B259),0))</f>
        <v>0</v>
      </c>
      <c r="J278" s="114"/>
      <c r="K278" s="23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36"/>
      <c r="BA278" s="58">
        <f t="shared" si="130"/>
        <v>0</v>
      </c>
      <c r="BB278" s="42">
        <f t="shared" si="131"/>
        <v>0</v>
      </c>
      <c r="BC278" s="12">
        <f>IFERROR(VLOOKUP(Input!B278,Medio!$A$3:$D$1552,4,0),0)</f>
        <v>0</v>
      </c>
      <c r="BD278">
        <f t="shared" si="132"/>
        <v>0</v>
      </c>
      <c r="BE278">
        <f>IFERROR(VLOOKUP(L278,'Tipo de Descuento'!$B$3:$C$8,2,0),0)</f>
        <v>0</v>
      </c>
      <c r="BF278">
        <f t="shared" si="133"/>
        <v>0</v>
      </c>
      <c r="BG278">
        <f>IFERROR(VLOOKUP(N278,'Tipo de Descuento'!$B$3:$C$8,2,0),0)</f>
        <v>0</v>
      </c>
      <c r="BH278">
        <f t="shared" si="134"/>
        <v>0</v>
      </c>
      <c r="BI278">
        <f>IFERROR(VLOOKUP(P278,'Tipo de Descuento'!$B$3:$C$8,2,0),0)</f>
        <v>0</v>
      </c>
      <c r="BJ278">
        <f t="shared" si="135"/>
        <v>0</v>
      </c>
      <c r="BK278">
        <f>IFERROR(VLOOKUP(R278,'Tipo de Descuento'!$B$3:$C$8,2,0),0)</f>
        <v>0</v>
      </c>
      <c r="BL278">
        <f t="shared" si="136"/>
        <v>0</v>
      </c>
      <c r="BM278">
        <f>IFERROR(VLOOKUP(T278,'Tipo de Descuento'!$B$3:$C$8,2,0),0)</f>
        <v>0</v>
      </c>
      <c r="BN278">
        <f t="shared" si="137"/>
        <v>0</v>
      </c>
      <c r="BO278">
        <f t="shared" si="138"/>
        <v>0</v>
      </c>
      <c r="BP278">
        <f t="shared" si="139"/>
        <v>0</v>
      </c>
      <c r="BQ278">
        <f t="shared" si="140"/>
        <v>0</v>
      </c>
      <c r="BS278" s="75">
        <f t="shared" si="141"/>
        <v>0</v>
      </c>
      <c r="BT278" s="76">
        <f t="shared" si="142"/>
        <v>0</v>
      </c>
      <c r="BU278" s="76">
        <f t="shared" si="143"/>
        <v>0</v>
      </c>
      <c r="BV278" s="76">
        <f t="shared" si="144"/>
        <v>0</v>
      </c>
      <c r="BW278" s="76">
        <f t="shared" si="145"/>
        <v>0</v>
      </c>
      <c r="BX278" s="76">
        <f t="shared" si="146"/>
        <v>0</v>
      </c>
      <c r="BY278" s="77">
        <f t="shared" si="147"/>
        <v>0</v>
      </c>
      <c r="CA278" s="73">
        <f t="shared" si="148"/>
        <v>0</v>
      </c>
      <c r="CB278" s="74"/>
      <c r="CD278" s="13">
        <f t="shared" si="149"/>
        <v>0</v>
      </c>
      <c r="CE278" s="89">
        <f t="shared" si="150"/>
        <v>0</v>
      </c>
      <c r="CF278">
        <v>0</v>
      </c>
    </row>
    <row r="279" spans="2:84" ht="15.75" customHeight="1" thickBot="1">
      <c r="B279" s="26"/>
      <c r="C279" s="13" t="str">
        <f>IF(B279="","",VLOOKUP(BC279,Proveedor!$B$3:$C$2036,2,0))</f>
        <v/>
      </c>
      <c r="D279" s="95"/>
      <c r="E279" s="84"/>
      <c r="F279" s="59"/>
      <c r="G279" s="113" cm="1">
        <f t="array" ref="G279">INDEX(Programas!$F$3:$F$2000,MATCH(1,(Programas!$C$3:$C$2000=D279)*(Programas!$D$3:$D$2000=Auxiliares!$B260),0))</f>
        <v>0</v>
      </c>
      <c r="H279" s="114"/>
      <c r="I279" s="113" cm="1">
        <f t="array" ref="I279">INDEX(Programas!$E$3:$E$2000,MATCH(1,(Programas!$C$3:$C$2000=D279)*(Programas!$D$3:$D$2000=Auxiliares!$B260),0))</f>
        <v>0</v>
      </c>
      <c r="J279" s="114"/>
      <c r="K279" s="23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36"/>
      <c r="BA279" s="58">
        <f t="shared" ref="BA279:BA342" si="151">SUM(V279:AZ279)</f>
        <v>0</v>
      </c>
      <c r="BB279" s="42">
        <f t="shared" ref="BB279:BB342" si="152">+BQ279</f>
        <v>0</v>
      </c>
      <c r="BC279" s="12">
        <f>IFERROR(VLOOKUP(Input!B279,Medio!$A$3:$D$1552,4,0),0)</f>
        <v>0</v>
      </c>
      <c r="BD279">
        <f t="shared" ref="BD279:BD342" si="153">+BA279*G279*F279</f>
        <v>0</v>
      </c>
      <c r="BE279">
        <f>IFERROR(VLOOKUP(L279,'Tipo de Descuento'!$B$3:$C$8,2,0),0)</f>
        <v>0</v>
      </c>
      <c r="BF279">
        <f t="shared" ref="BF279:BF342" si="154">IF(OR(BE279=2,BE279=3),M279,0)</f>
        <v>0</v>
      </c>
      <c r="BG279">
        <f>IFERROR(VLOOKUP(N279,'Tipo de Descuento'!$B$3:$C$8,2,0),0)</f>
        <v>0</v>
      </c>
      <c r="BH279">
        <f t="shared" ref="BH279:BH342" si="155">IF(OR(BG279=2,BG279=3),O279,0)</f>
        <v>0</v>
      </c>
      <c r="BI279">
        <f>IFERROR(VLOOKUP(P279,'Tipo de Descuento'!$B$3:$C$8,2,0),0)</f>
        <v>0</v>
      </c>
      <c r="BJ279">
        <f t="shared" ref="BJ279:BJ342" si="156">IF(OR(BI279=2,BI279=3),Q279,0)</f>
        <v>0</v>
      </c>
      <c r="BK279">
        <f>IFERROR(VLOOKUP(R279,'Tipo de Descuento'!$B$3:$C$8,2,0),0)</f>
        <v>0</v>
      </c>
      <c r="BL279">
        <f t="shared" ref="BL279:BL342" si="157">IF(OR(BK279=2,BK279=3),S279,0)</f>
        <v>0</v>
      </c>
      <c r="BM279">
        <f>IFERROR(VLOOKUP(T279,'Tipo de Descuento'!$B$3:$C$8,2,0),0)</f>
        <v>0</v>
      </c>
      <c r="BN279">
        <f t="shared" ref="BN279:BN342" si="158">IF(OR(BM279=2,BM279=3),U279,0)</f>
        <v>0</v>
      </c>
      <c r="BO279">
        <f t="shared" ref="BO279:BO342" si="159">+BF279+BH279+BJ279+BL279+BN279</f>
        <v>0</v>
      </c>
      <c r="BP279">
        <f t="shared" ref="BP279:BP342" si="160">+BD279*BO279/100</f>
        <v>0</v>
      </c>
      <c r="BQ279">
        <f t="shared" ref="BQ279:BQ342" si="161">+BD279-BP279</f>
        <v>0</v>
      </c>
      <c r="BS279" s="75">
        <f t="shared" ref="BS279:BS342" si="162">+BA279*F279*I279</f>
        <v>0</v>
      </c>
      <c r="BT279" s="76">
        <f t="shared" ref="BT279:BT342" si="163">+(BS279*M279/100)</f>
        <v>0</v>
      </c>
      <c r="BU279" s="76">
        <f t="shared" ref="BU279:BU342" si="164">+(BS279-BT279)*O279/100</f>
        <v>0</v>
      </c>
      <c r="BV279" s="76">
        <f t="shared" ref="BV279:BV342" si="165">+(BS279-BT279-BU279)*Q279/100</f>
        <v>0</v>
      </c>
      <c r="BW279" s="76">
        <f t="shared" ref="BW279:BW342" si="166">+(BS279-BT279-BU279-BV279)*S279/100</f>
        <v>0</v>
      </c>
      <c r="BX279" s="76">
        <f t="shared" ref="BX279:BX342" si="167">+(BS279-BT279-BU279-BV279-BW279)*U279/100</f>
        <v>0</v>
      </c>
      <c r="BY279" s="77">
        <f t="shared" ref="BY279:BY342" si="168">+BS279-SUM(BT279:BX279)</f>
        <v>0</v>
      </c>
      <c r="CA279" s="73">
        <f t="shared" ref="CA279:CA342" si="169">+BB279-BY279</f>
        <v>0</v>
      </c>
      <c r="CB279" s="74"/>
      <c r="CD279" s="13">
        <f t="shared" ref="CD279:CD342" si="170">+B279</f>
        <v>0</v>
      </c>
      <c r="CE279" s="89">
        <f t="shared" ref="CE279:CE342" si="171">+BB279</f>
        <v>0</v>
      </c>
      <c r="CF279">
        <v>0</v>
      </c>
    </row>
    <row r="280" spans="2:84" ht="15.75" customHeight="1" thickBot="1">
      <c r="B280" s="26"/>
      <c r="C280" s="13" t="str">
        <f>IF(B280="","",VLOOKUP(BC280,Proveedor!$B$3:$C$2036,2,0))</f>
        <v/>
      </c>
      <c r="D280" s="95"/>
      <c r="E280" s="84"/>
      <c r="F280" s="59"/>
      <c r="G280" s="113" cm="1">
        <f t="array" ref="G280">INDEX(Programas!$F$3:$F$2000,MATCH(1,(Programas!$C$3:$C$2000=D280)*(Programas!$D$3:$D$2000=Auxiliares!$B261),0))</f>
        <v>0</v>
      </c>
      <c r="H280" s="114"/>
      <c r="I280" s="113" cm="1">
        <f t="array" ref="I280">INDEX(Programas!$E$3:$E$2000,MATCH(1,(Programas!$C$3:$C$2000=D280)*(Programas!$D$3:$D$2000=Auxiliares!$B261),0))</f>
        <v>0</v>
      </c>
      <c r="J280" s="114"/>
      <c r="K280" s="23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36"/>
      <c r="BA280" s="58">
        <f t="shared" si="151"/>
        <v>0</v>
      </c>
      <c r="BB280" s="42">
        <f t="shared" si="152"/>
        <v>0</v>
      </c>
      <c r="BC280" s="12">
        <f>IFERROR(VLOOKUP(Input!B280,Medio!$A$3:$D$1552,4,0),0)</f>
        <v>0</v>
      </c>
      <c r="BD280">
        <f t="shared" si="153"/>
        <v>0</v>
      </c>
      <c r="BE280">
        <f>IFERROR(VLOOKUP(L280,'Tipo de Descuento'!$B$3:$C$8,2,0),0)</f>
        <v>0</v>
      </c>
      <c r="BF280">
        <f t="shared" si="154"/>
        <v>0</v>
      </c>
      <c r="BG280">
        <f>IFERROR(VLOOKUP(N280,'Tipo de Descuento'!$B$3:$C$8,2,0),0)</f>
        <v>0</v>
      </c>
      <c r="BH280">
        <f t="shared" si="155"/>
        <v>0</v>
      </c>
      <c r="BI280">
        <f>IFERROR(VLOOKUP(P280,'Tipo de Descuento'!$B$3:$C$8,2,0),0)</f>
        <v>0</v>
      </c>
      <c r="BJ280">
        <f t="shared" si="156"/>
        <v>0</v>
      </c>
      <c r="BK280">
        <f>IFERROR(VLOOKUP(R280,'Tipo de Descuento'!$B$3:$C$8,2,0),0)</f>
        <v>0</v>
      </c>
      <c r="BL280">
        <f t="shared" si="157"/>
        <v>0</v>
      </c>
      <c r="BM280">
        <f>IFERROR(VLOOKUP(T280,'Tipo de Descuento'!$B$3:$C$8,2,0),0)</f>
        <v>0</v>
      </c>
      <c r="BN280">
        <f t="shared" si="158"/>
        <v>0</v>
      </c>
      <c r="BO280">
        <f t="shared" si="159"/>
        <v>0</v>
      </c>
      <c r="BP280">
        <f t="shared" si="160"/>
        <v>0</v>
      </c>
      <c r="BQ280">
        <f t="shared" si="161"/>
        <v>0</v>
      </c>
      <c r="BS280" s="75">
        <f t="shared" si="162"/>
        <v>0</v>
      </c>
      <c r="BT280" s="76">
        <f t="shared" si="163"/>
        <v>0</v>
      </c>
      <c r="BU280" s="76">
        <f t="shared" si="164"/>
        <v>0</v>
      </c>
      <c r="BV280" s="76">
        <f t="shared" si="165"/>
        <v>0</v>
      </c>
      <c r="BW280" s="76">
        <f t="shared" si="166"/>
        <v>0</v>
      </c>
      <c r="BX280" s="76">
        <f t="shared" si="167"/>
        <v>0</v>
      </c>
      <c r="BY280" s="77">
        <f t="shared" si="168"/>
        <v>0</v>
      </c>
      <c r="CA280" s="73">
        <f t="shared" si="169"/>
        <v>0</v>
      </c>
      <c r="CB280" s="74"/>
      <c r="CD280" s="13">
        <f t="shared" si="170"/>
        <v>0</v>
      </c>
      <c r="CE280" s="89">
        <f t="shared" si="171"/>
        <v>0</v>
      </c>
      <c r="CF280">
        <v>0</v>
      </c>
    </row>
    <row r="281" spans="2:84" ht="15.75" customHeight="1" thickBot="1">
      <c r="B281" s="26"/>
      <c r="C281" s="13" t="str">
        <f>IF(B281="","",VLOOKUP(BC281,Proveedor!$B$3:$C$2036,2,0))</f>
        <v/>
      </c>
      <c r="D281" s="95"/>
      <c r="E281" s="84"/>
      <c r="F281" s="59"/>
      <c r="G281" s="113" cm="1">
        <f t="array" ref="G281">INDEX(Programas!$F$3:$F$2000,MATCH(1,(Programas!$C$3:$C$2000=D281)*(Programas!$D$3:$D$2000=Auxiliares!$B262),0))</f>
        <v>0</v>
      </c>
      <c r="H281" s="114"/>
      <c r="I281" s="113" cm="1">
        <f t="array" ref="I281">INDEX(Programas!$E$3:$E$2000,MATCH(1,(Programas!$C$3:$C$2000=D281)*(Programas!$D$3:$D$2000=Auxiliares!$B262),0))</f>
        <v>0</v>
      </c>
      <c r="J281" s="114"/>
      <c r="K281" s="23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36"/>
      <c r="BA281" s="58">
        <f t="shared" si="151"/>
        <v>0</v>
      </c>
      <c r="BB281" s="42">
        <f t="shared" si="152"/>
        <v>0</v>
      </c>
      <c r="BC281" s="12">
        <f>IFERROR(VLOOKUP(Input!B281,Medio!$A$3:$D$1552,4,0),0)</f>
        <v>0</v>
      </c>
      <c r="BD281">
        <f t="shared" si="153"/>
        <v>0</v>
      </c>
      <c r="BE281">
        <f>IFERROR(VLOOKUP(L281,'Tipo de Descuento'!$B$3:$C$8,2,0),0)</f>
        <v>0</v>
      </c>
      <c r="BF281">
        <f t="shared" si="154"/>
        <v>0</v>
      </c>
      <c r="BG281">
        <f>IFERROR(VLOOKUP(N281,'Tipo de Descuento'!$B$3:$C$8,2,0),0)</f>
        <v>0</v>
      </c>
      <c r="BH281">
        <f t="shared" si="155"/>
        <v>0</v>
      </c>
      <c r="BI281">
        <f>IFERROR(VLOOKUP(P281,'Tipo de Descuento'!$B$3:$C$8,2,0),0)</f>
        <v>0</v>
      </c>
      <c r="BJ281">
        <f t="shared" si="156"/>
        <v>0</v>
      </c>
      <c r="BK281">
        <f>IFERROR(VLOOKUP(R281,'Tipo de Descuento'!$B$3:$C$8,2,0),0)</f>
        <v>0</v>
      </c>
      <c r="BL281">
        <f t="shared" si="157"/>
        <v>0</v>
      </c>
      <c r="BM281">
        <f>IFERROR(VLOOKUP(T281,'Tipo de Descuento'!$B$3:$C$8,2,0),0)</f>
        <v>0</v>
      </c>
      <c r="BN281">
        <f t="shared" si="158"/>
        <v>0</v>
      </c>
      <c r="BO281">
        <f t="shared" si="159"/>
        <v>0</v>
      </c>
      <c r="BP281">
        <f t="shared" si="160"/>
        <v>0</v>
      </c>
      <c r="BQ281">
        <f t="shared" si="161"/>
        <v>0</v>
      </c>
      <c r="BS281" s="75">
        <f t="shared" si="162"/>
        <v>0</v>
      </c>
      <c r="BT281" s="76">
        <f t="shared" si="163"/>
        <v>0</v>
      </c>
      <c r="BU281" s="76">
        <f t="shared" si="164"/>
        <v>0</v>
      </c>
      <c r="BV281" s="76">
        <f t="shared" si="165"/>
        <v>0</v>
      </c>
      <c r="BW281" s="76">
        <f t="shared" si="166"/>
        <v>0</v>
      </c>
      <c r="BX281" s="76">
        <f t="shared" si="167"/>
        <v>0</v>
      </c>
      <c r="BY281" s="77">
        <f t="shared" si="168"/>
        <v>0</v>
      </c>
      <c r="CA281" s="73">
        <f t="shared" si="169"/>
        <v>0</v>
      </c>
      <c r="CB281" s="74"/>
      <c r="CD281" s="13">
        <f t="shared" si="170"/>
        <v>0</v>
      </c>
      <c r="CE281" s="89">
        <f t="shared" si="171"/>
        <v>0</v>
      </c>
      <c r="CF281">
        <v>0</v>
      </c>
    </row>
    <row r="282" spans="2:84" ht="15.75" customHeight="1" thickBot="1">
      <c r="B282" s="26"/>
      <c r="C282" s="13" t="str">
        <f>IF(B282="","",VLOOKUP(BC282,Proveedor!$B$3:$C$2036,2,0))</f>
        <v/>
      </c>
      <c r="D282" s="95"/>
      <c r="E282" s="84"/>
      <c r="F282" s="59"/>
      <c r="G282" s="113" cm="1">
        <f t="array" ref="G282">INDEX(Programas!$F$3:$F$2000,MATCH(1,(Programas!$C$3:$C$2000=D282)*(Programas!$D$3:$D$2000=Auxiliares!$B263),0))</f>
        <v>0</v>
      </c>
      <c r="H282" s="114"/>
      <c r="I282" s="113" cm="1">
        <f t="array" ref="I282">INDEX(Programas!$E$3:$E$2000,MATCH(1,(Programas!$C$3:$C$2000=D282)*(Programas!$D$3:$D$2000=Auxiliares!$B263),0))</f>
        <v>0</v>
      </c>
      <c r="J282" s="114"/>
      <c r="K282" s="23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36"/>
      <c r="BA282" s="58">
        <f t="shared" si="151"/>
        <v>0</v>
      </c>
      <c r="BB282" s="42">
        <f t="shared" si="152"/>
        <v>0</v>
      </c>
      <c r="BC282" s="12">
        <f>IFERROR(VLOOKUP(Input!B282,Medio!$A$3:$D$1552,4,0),0)</f>
        <v>0</v>
      </c>
      <c r="BD282">
        <f t="shared" si="153"/>
        <v>0</v>
      </c>
      <c r="BE282">
        <f>IFERROR(VLOOKUP(L282,'Tipo de Descuento'!$B$3:$C$8,2,0),0)</f>
        <v>0</v>
      </c>
      <c r="BF282">
        <f t="shared" si="154"/>
        <v>0</v>
      </c>
      <c r="BG282">
        <f>IFERROR(VLOOKUP(N282,'Tipo de Descuento'!$B$3:$C$8,2,0),0)</f>
        <v>0</v>
      </c>
      <c r="BH282">
        <f t="shared" si="155"/>
        <v>0</v>
      </c>
      <c r="BI282">
        <f>IFERROR(VLOOKUP(P282,'Tipo de Descuento'!$B$3:$C$8,2,0),0)</f>
        <v>0</v>
      </c>
      <c r="BJ282">
        <f t="shared" si="156"/>
        <v>0</v>
      </c>
      <c r="BK282">
        <f>IFERROR(VLOOKUP(R282,'Tipo de Descuento'!$B$3:$C$8,2,0),0)</f>
        <v>0</v>
      </c>
      <c r="BL282">
        <f t="shared" si="157"/>
        <v>0</v>
      </c>
      <c r="BM282">
        <f>IFERROR(VLOOKUP(T282,'Tipo de Descuento'!$B$3:$C$8,2,0),0)</f>
        <v>0</v>
      </c>
      <c r="BN282">
        <f t="shared" si="158"/>
        <v>0</v>
      </c>
      <c r="BO282">
        <f t="shared" si="159"/>
        <v>0</v>
      </c>
      <c r="BP282">
        <f t="shared" si="160"/>
        <v>0</v>
      </c>
      <c r="BQ282">
        <f t="shared" si="161"/>
        <v>0</v>
      </c>
      <c r="BS282" s="75">
        <f t="shared" si="162"/>
        <v>0</v>
      </c>
      <c r="BT282" s="76">
        <f t="shared" si="163"/>
        <v>0</v>
      </c>
      <c r="BU282" s="76">
        <f t="shared" si="164"/>
        <v>0</v>
      </c>
      <c r="BV282" s="76">
        <f t="shared" si="165"/>
        <v>0</v>
      </c>
      <c r="BW282" s="76">
        <f t="shared" si="166"/>
        <v>0</v>
      </c>
      <c r="BX282" s="76">
        <f t="shared" si="167"/>
        <v>0</v>
      </c>
      <c r="BY282" s="77">
        <f t="shared" si="168"/>
        <v>0</v>
      </c>
      <c r="CA282" s="73">
        <f t="shared" si="169"/>
        <v>0</v>
      </c>
      <c r="CB282" s="74"/>
      <c r="CD282" s="13">
        <f t="shared" si="170"/>
        <v>0</v>
      </c>
      <c r="CE282" s="89">
        <f t="shared" si="171"/>
        <v>0</v>
      </c>
      <c r="CF282">
        <v>0</v>
      </c>
    </row>
    <row r="283" spans="2:84" ht="15.75" customHeight="1" thickBot="1">
      <c r="B283" s="26"/>
      <c r="C283" s="13" t="str">
        <f>IF(B283="","",VLOOKUP(BC283,Proveedor!$B$3:$C$2036,2,0))</f>
        <v/>
      </c>
      <c r="D283" s="95"/>
      <c r="E283" s="84"/>
      <c r="F283" s="59"/>
      <c r="G283" s="113" cm="1">
        <f t="array" ref="G283">INDEX(Programas!$F$3:$F$2000,MATCH(1,(Programas!$C$3:$C$2000=D283)*(Programas!$D$3:$D$2000=Auxiliares!$B264),0))</f>
        <v>0</v>
      </c>
      <c r="H283" s="114"/>
      <c r="I283" s="113" cm="1">
        <f t="array" ref="I283">INDEX(Programas!$E$3:$E$2000,MATCH(1,(Programas!$C$3:$C$2000=D283)*(Programas!$D$3:$D$2000=Auxiliares!$B264),0))</f>
        <v>0</v>
      </c>
      <c r="J283" s="114"/>
      <c r="K283" s="23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36"/>
      <c r="BA283" s="58">
        <f t="shared" si="151"/>
        <v>0</v>
      </c>
      <c r="BB283" s="42">
        <f t="shared" si="152"/>
        <v>0</v>
      </c>
      <c r="BC283" s="12">
        <f>IFERROR(VLOOKUP(Input!B283,Medio!$A$3:$D$1552,4,0),0)</f>
        <v>0</v>
      </c>
      <c r="BD283">
        <f t="shared" si="153"/>
        <v>0</v>
      </c>
      <c r="BE283">
        <f>IFERROR(VLOOKUP(L283,'Tipo de Descuento'!$B$3:$C$8,2,0),0)</f>
        <v>0</v>
      </c>
      <c r="BF283">
        <f t="shared" si="154"/>
        <v>0</v>
      </c>
      <c r="BG283">
        <f>IFERROR(VLOOKUP(N283,'Tipo de Descuento'!$B$3:$C$8,2,0),0)</f>
        <v>0</v>
      </c>
      <c r="BH283">
        <f t="shared" si="155"/>
        <v>0</v>
      </c>
      <c r="BI283">
        <f>IFERROR(VLOOKUP(P283,'Tipo de Descuento'!$B$3:$C$8,2,0),0)</f>
        <v>0</v>
      </c>
      <c r="BJ283">
        <f t="shared" si="156"/>
        <v>0</v>
      </c>
      <c r="BK283">
        <f>IFERROR(VLOOKUP(R283,'Tipo de Descuento'!$B$3:$C$8,2,0),0)</f>
        <v>0</v>
      </c>
      <c r="BL283">
        <f t="shared" si="157"/>
        <v>0</v>
      </c>
      <c r="BM283">
        <f>IFERROR(VLOOKUP(T283,'Tipo de Descuento'!$B$3:$C$8,2,0),0)</f>
        <v>0</v>
      </c>
      <c r="BN283">
        <f t="shared" si="158"/>
        <v>0</v>
      </c>
      <c r="BO283">
        <f t="shared" si="159"/>
        <v>0</v>
      </c>
      <c r="BP283">
        <f t="shared" si="160"/>
        <v>0</v>
      </c>
      <c r="BQ283">
        <f t="shared" si="161"/>
        <v>0</v>
      </c>
      <c r="BS283" s="75">
        <f t="shared" si="162"/>
        <v>0</v>
      </c>
      <c r="BT283" s="76">
        <f t="shared" si="163"/>
        <v>0</v>
      </c>
      <c r="BU283" s="76">
        <f t="shared" si="164"/>
        <v>0</v>
      </c>
      <c r="BV283" s="76">
        <f t="shared" si="165"/>
        <v>0</v>
      </c>
      <c r="BW283" s="76">
        <f t="shared" si="166"/>
        <v>0</v>
      </c>
      <c r="BX283" s="76">
        <f t="shared" si="167"/>
        <v>0</v>
      </c>
      <c r="BY283" s="77">
        <f t="shared" si="168"/>
        <v>0</v>
      </c>
      <c r="CA283" s="73">
        <f t="shared" si="169"/>
        <v>0</v>
      </c>
      <c r="CB283" s="74"/>
      <c r="CD283" s="13">
        <f t="shared" si="170"/>
        <v>0</v>
      </c>
      <c r="CE283" s="89">
        <f t="shared" si="171"/>
        <v>0</v>
      </c>
      <c r="CF283">
        <v>0</v>
      </c>
    </row>
    <row r="284" spans="2:84" ht="15.75" customHeight="1" thickBot="1">
      <c r="B284" s="26"/>
      <c r="C284" s="13" t="str">
        <f>IF(B284="","",VLOOKUP(BC284,Proveedor!$B$3:$C$2036,2,0))</f>
        <v/>
      </c>
      <c r="D284" s="95"/>
      <c r="E284" s="84"/>
      <c r="F284" s="59"/>
      <c r="G284" s="113" cm="1">
        <f t="array" ref="G284">INDEX(Programas!$F$3:$F$2000,MATCH(1,(Programas!$C$3:$C$2000=D284)*(Programas!$D$3:$D$2000=Auxiliares!$B265),0))</f>
        <v>0</v>
      </c>
      <c r="H284" s="114"/>
      <c r="I284" s="113" cm="1">
        <f t="array" ref="I284">INDEX(Programas!$E$3:$E$2000,MATCH(1,(Programas!$C$3:$C$2000=D284)*(Programas!$D$3:$D$2000=Auxiliares!$B265),0))</f>
        <v>0</v>
      </c>
      <c r="J284" s="114"/>
      <c r="K284" s="23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36"/>
      <c r="BA284" s="58">
        <f t="shared" si="151"/>
        <v>0</v>
      </c>
      <c r="BB284" s="42">
        <f t="shared" si="152"/>
        <v>0</v>
      </c>
      <c r="BC284" s="12">
        <f>IFERROR(VLOOKUP(Input!B284,Medio!$A$3:$D$1552,4,0),0)</f>
        <v>0</v>
      </c>
      <c r="BD284">
        <f t="shared" si="153"/>
        <v>0</v>
      </c>
      <c r="BE284">
        <f>IFERROR(VLOOKUP(L284,'Tipo de Descuento'!$B$3:$C$8,2,0),0)</f>
        <v>0</v>
      </c>
      <c r="BF284">
        <f t="shared" si="154"/>
        <v>0</v>
      </c>
      <c r="BG284">
        <f>IFERROR(VLOOKUP(N284,'Tipo de Descuento'!$B$3:$C$8,2,0),0)</f>
        <v>0</v>
      </c>
      <c r="BH284">
        <f t="shared" si="155"/>
        <v>0</v>
      </c>
      <c r="BI284">
        <f>IFERROR(VLOOKUP(P284,'Tipo de Descuento'!$B$3:$C$8,2,0),0)</f>
        <v>0</v>
      </c>
      <c r="BJ284">
        <f t="shared" si="156"/>
        <v>0</v>
      </c>
      <c r="BK284">
        <f>IFERROR(VLOOKUP(R284,'Tipo de Descuento'!$B$3:$C$8,2,0),0)</f>
        <v>0</v>
      </c>
      <c r="BL284">
        <f t="shared" si="157"/>
        <v>0</v>
      </c>
      <c r="BM284">
        <f>IFERROR(VLOOKUP(T284,'Tipo de Descuento'!$B$3:$C$8,2,0),0)</f>
        <v>0</v>
      </c>
      <c r="BN284">
        <f t="shared" si="158"/>
        <v>0</v>
      </c>
      <c r="BO284">
        <f t="shared" si="159"/>
        <v>0</v>
      </c>
      <c r="BP284">
        <f t="shared" si="160"/>
        <v>0</v>
      </c>
      <c r="BQ284">
        <f t="shared" si="161"/>
        <v>0</v>
      </c>
      <c r="BS284" s="75">
        <f t="shared" si="162"/>
        <v>0</v>
      </c>
      <c r="BT284" s="76">
        <f t="shared" si="163"/>
        <v>0</v>
      </c>
      <c r="BU284" s="76">
        <f t="shared" si="164"/>
        <v>0</v>
      </c>
      <c r="BV284" s="76">
        <f t="shared" si="165"/>
        <v>0</v>
      </c>
      <c r="BW284" s="76">
        <f t="shared" si="166"/>
        <v>0</v>
      </c>
      <c r="BX284" s="76">
        <f t="shared" si="167"/>
        <v>0</v>
      </c>
      <c r="BY284" s="77">
        <f t="shared" si="168"/>
        <v>0</v>
      </c>
      <c r="CA284" s="73">
        <f t="shared" si="169"/>
        <v>0</v>
      </c>
      <c r="CB284" s="74"/>
      <c r="CD284" s="13">
        <f t="shared" si="170"/>
        <v>0</v>
      </c>
      <c r="CE284" s="89">
        <f t="shared" si="171"/>
        <v>0</v>
      </c>
      <c r="CF284">
        <v>0</v>
      </c>
    </row>
    <row r="285" spans="2:84" ht="15.75" customHeight="1" thickBot="1">
      <c r="B285" s="26"/>
      <c r="C285" s="13" t="str">
        <f>IF(B285="","",VLOOKUP(BC285,Proveedor!$B$3:$C$2036,2,0))</f>
        <v/>
      </c>
      <c r="D285" s="95"/>
      <c r="E285" s="84"/>
      <c r="F285" s="59"/>
      <c r="G285" s="113" cm="1">
        <f t="array" ref="G285">INDEX(Programas!$F$3:$F$2000,MATCH(1,(Programas!$C$3:$C$2000=D285)*(Programas!$D$3:$D$2000=Auxiliares!$B266),0))</f>
        <v>0</v>
      </c>
      <c r="H285" s="114"/>
      <c r="I285" s="113" cm="1">
        <f t="array" ref="I285">INDEX(Programas!$E$3:$E$2000,MATCH(1,(Programas!$C$3:$C$2000=D285)*(Programas!$D$3:$D$2000=Auxiliares!$B266),0))</f>
        <v>0</v>
      </c>
      <c r="J285" s="114"/>
      <c r="K285" s="23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36"/>
      <c r="BA285" s="58">
        <f t="shared" si="151"/>
        <v>0</v>
      </c>
      <c r="BB285" s="42">
        <f t="shared" si="152"/>
        <v>0</v>
      </c>
      <c r="BC285" s="12">
        <f>IFERROR(VLOOKUP(Input!B285,Medio!$A$3:$D$1552,4,0),0)</f>
        <v>0</v>
      </c>
      <c r="BD285">
        <f t="shared" si="153"/>
        <v>0</v>
      </c>
      <c r="BE285">
        <f>IFERROR(VLOOKUP(L285,'Tipo de Descuento'!$B$3:$C$8,2,0),0)</f>
        <v>0</v>
      </c>
      <c r="BF285">
        <f t="shared" si="154"/>
        <v>0</v>
      </c>
      <c r="BG285">
        <f>IFERROR(VLOOKUP(N285,'Tipo de Descuento'!$B$3:$C$8,2,0),0)</f>
        <v>0</v>
      </c>
      <c r="BH285">
        <f t="shared" si="155"/>
        <v>0</v>
      </c>
      <c r="BI285">
        <f>IFERROR(VLOOKUP(P285,'Tipo de Descuento'!$B$3:$C$8,2,0),0)</f>
        <v>0</v>
      </c>
      <c r="BJ285">
        <f t="shared" si="156"/>
        <v>0</v>
      </c>
      <c r="BK285">
        <f>IFERROR(VLOOKUP(R285,'Tipo de Descuento'!$B$3:$C$8,2,0),0)</f>
        <v>0</v>
      </c>
      <c r="BL285">
        <f t="shared" si="157"/>
        <v>0</v>
      </c>
      <c r="BM285">
        <f>IFERROR(VLOOKUP(T285,'Tipo de Descuento'!$B$3:$C$8,2,0),0)</f>
        <v>0</v>
      </c>
      <c r="BN285">
        <f t="shared" si="158"/>
        <v>0</v>
      </c>
      <c r="BO285">
        <f t="shared" si="159"/>
        <v>0</v>
      </c>
      <c r="BP285">
        <f t="shared" si="160"/>
        <v>0</v>
      </c>
      <c r="BQ285">
        <f t="shared" si="161"/>
        <v>0</v>
      </c>
      <c r="BS285" s="75">
        <f t="shared" si="162"/>
        <v>0</v>
      </c>
      <c r="BT285" s="76">
        <f t="shared" si="163"/>
        <v>0</v>
      </c>
      <c r="BU285" s="76">
        <f t="shared" si="164"/>
        <v>0</v>
      </c>
      <c r="BV285" s="76">
        <f t="shared" si="165"/>
        <v>0</v>
      </c>
      <c r="BW285" s="76">
        <f t="shared" si="166"/>
        <v>0</v>
      </c>
      <c r="BX285" s="76">
        <f t="shared" si="167"/>
        <v>0</v>
      </c>
      <c r="BY285" s="77">
        <f t="shared" si="168"/>
        <v>0</v>
      </c>
      <c r="CA285" s="73">
        <f t="shared" si="169"/>
        <v>0</v>
      </c>
      <c r="CB285" s="74"/>
      <c r="CD285" s="13">
        <f t="shared" si="170"/>
        <v>0</v>
      </c>
      <c r="CE285" s="89">
        <f t="shared" si="171"/>
        <v>0</v>
      </c>
      <c r="CF285">
        <v>0</v>
      </c>
    </row>
    <row r="286" spans="2:84" ht="15.75" customHeight="1" thickBot="1">
      <c r="B286" s="26"/>
      <c r="C286" s="13" t="str">
        <f>IF(B286="","",VLOOKUP(BC286,Proveedor!$B$3:$C$2036,2,0))</f>
        <v/>
      </c>
      <c r="D286" s="95"/>
      <c r="E286" s="84"/>
      <c r="F286" s="59"/>
      <c r="G286" s="113" cm="1">
        <f t="array" ref="G286">INDEX(Programas!$F$3:$F$2000,MATCH(1,(Programas!$C$3:$C$2000=D286)*(Programas!$D$3:$D$2000=Auxiliares!$B267),0))</f>
        <v>0</v>
      </c>
      <c r="H286" s="114"/>
      <c r="I286" s="113" cm="1">
        <f t="array" ref="I286">INDEX(Programas!$E$3:$E$2000,MATCH(1,(Programas!$C$3:$C$2000=D286)*(Programas!$D$3:$D$2000=Auxiliares!$B267),0))</f>
        <v>0</v>
      </c>
      <c r="J286" s="114"/>
      <c r="K286" s="23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36"/>
      <c r="BA286" s="58">
        <f t="shared" si="151"/>
        <v>0</v>
      </c>
      <c r="BB286" s="42">
        <f t="shared" si="152"/>
        <v>0</v>
      </c>
      <c r="BC286" s="12">
        <f>IFERROR(VLOOKUP(Input!B286,Medio!$A$3:$D$1552,4,0),0)</f>
        <v>0</v>
      </c>
      <c r="BD286">
        <f t="shared" si="153"/>
        <v>0</v>
      </c>
      <c r="BE286">
        <f>IFERROR(VLOOKUP(L286,'Tipo de Descuento'!$B$3:$C$8,2,0),0)</f>
        <v>0</v>
      </c>
      <c r="BF286">
        <f t="shared" si="154"/>
        <v>0</v>
      </c>
      <c r="BG286">
        <f>IFERROR(VLOOKUP(N286,'Tipo de Descuento'!$B$3:$C$8,2,0),0)</f>
        <v>0</v>
      </c>
      <c r="BH286">
        <f t="shared" si="155"/>
        <v>0</v>
      </c>
      <c r="BI286">
        <f>IFERROR(VLOOKUP(P286,'Tipo de Descuento'!$B$3:$C$8,2,0),0)</f>
        <v>0</v>
      </c>
      <c r="BJ286">
        <f t="shared" si="156"/>
        <v>0</v>
      </c>
      <c r="BK286">
        <f>IFERROR(VLOOKUP(R286,'Tipo de Descuento'!$B$3:$C$8,2,0),0)</f>
        <v>0</v>
      </c>
      <c r="BL286">
        <f t="shared" si="157"/>
        <v>0</v>
      </c>
      <c r="BM286">
        <f>IFERROR(VLOOKUP(T286,'Tipo de Descuento'!$B$3:$C$8,2,0),0)</f>
        <v>0</v>
      </c>
      <c r="BN286">
        <f t="shared" si="158"/>
        <v>0</v>
      </c>
      <c r="BO286">
        <f t="shared" si="159"/>
        <v>0</v>
      </c>
      <c r="BP286">
        <f t="shared" si="160"/>
        <v>0</v>
      </c>
      <c r="BQ286">
        <f t="shared" si="161"/>
        <v>0</v>
      </c>
      <c r="BS286" s="75">
        <f t="shared" si="162"/>
        <v>0</v>
      </c>
      <c r="BT286" s="76">
        <f t="shared" si="163"/>
        <v>0</v>
      </c>
      <c r="BU286" s="76">
        <f t="shared" si="164"/>
        <v>0</v>
      </c>
      <c r="BV286" s="76">
        <f t="shared" si="165"/>
        <v>0</v>
      </c>
      <c r="BW286" s="76">
        <f t="shared" si="166"/>
        <v>0</v>
      </c>
      <c r="BX286" s="76">
        <f t="shared" si="167"/>
        <v>0</v>
      </c>
      <c r="BY286" s="77">
        <f t="shared" si="168"/>
        <v>0</v>
      </c>
      <c r="CA286" s="73">
        <f t="shared" si="169"/>
        <v>0</v>
      </c>
      <c r="CB286" s="74"/>
      <c r="CD286" s="13">
        <f t="shared" si="170"/>
        <v>0</v>
      </c>
      <c r="CE286" s="89">
        <f t="shared" si="171"/>
        <v>0</v>
      </c>
      <c r="CF286">
        <v>0</v>
      </c>
    </row>
    <row r="287" spans="2:84" ht="15.75" customHeight="1" thickBot="1">
      <c r="B287" s="26"/>
      <c r="C287" s="13" t="str">
        <f>IF(B287="","",VLOOKUP(BC287,Proveedor!$B$3:$C$2036,2,0))</f>
        <v/>
      </c>
      <c r="D287" s="95"/>
      <c r="E287" s="84"/>
      <c r="F287" s="59"/>
      <c r="G287" s="113" cm="1">
        <f t="array" ref="G287">INDEX(Programas!$F$3:$F$2000,MATCH(1,(Programas!$C$3:$C$2000=D287)*(Programas!$D$3:$D$2000=Auxiliares!$B268),0))</f>
        <v>0</v>
      </c>
      <c r="H287" s="114"/>
      <c r="I287" s="113" cm="1">
        <f t="array" ref="I287">INDEX(Programas!$E$3:$E$2000,MATCH(1,(Programas!$C$3:$C$2000=D287)*(Programas!$D$3:$D$2000=Auxiliares!$B268),0))</f>
        <v>0</v>
      </c>
      <c r="J287" s="114"/>
      <c r="K287" s="23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36"/>
      <c r="BA287" s="58">
        <f t="shared" si="151"/>
        <v>0</v>
      </c>
      <c r="BB287" s="42">
        <f t="shared" si="152"/>
        <v>0</v>
      </c>
      <c r="BC287" s="12">
        <f>IFERROR(VLOOKUP(Input!B287,Medio!$A$3:$D$1552,4,0),0)</f>
        <v>0</v>
      </c>
      <c r="BD287">
        <f t="shared" si="153"/>
        <v>0</v>
      </c>
      <c r="BE287">
        <f>IFERROR(VLOOKUP(L287,'Tipo de Descuento'!$B$3:$C$8,2,0),0)</f>
        <v>0</v>
      </c>
      <c r="BF287">
        <f t="shared" si="154"/>
        <v>0</v>
      </c>
      <c r="BG287">
        <f>IFERROR(VLOOKUP(N287,'Tipo de Descuento'!$B$3:$C$8,2,0),0)</f>
        <v>0</v>
      </c>
      <c r="BH287">
        <f t="shared" si="155"/>
        <v>0</v>
      </c>
      <c r="BI287">
        <f>IFERROR(VLOOKUP(P287,'Tipo de Descuento'!$B$3:$C$8,2,0),0)</f>
        <v>0</v>
      </c>
      <c r="BJ287">
        <f t="shared" si="156"/>
        <v>0</v>
      </c>
      <c r="BK287">
        <f>IFERROR(VLOOKUP(R287,'Tipo de Descuento'!$B$3:$C$8,2,0),0)</f>
        <v>0</v>
      </c>
      <c r="BL287">
        <f t="shared" si="157"/>
        <v>0</v>
      </c>
      <c r="BM287">
        <f>IFERROR(VLOOKUP(T287,'Tipo de Descuento'!$B$3:$C$8,2,0),0)</f>
        <v>0</v>
      </c>
      <c r="BN287">
        <f t="shared" si="158"/>
        <v>0</v>
      </c>
      <c r="BO287">
        <f t="shared" si="159"/>
        <v>0</v>
      </c>
      <c r="BP287">
        <f t="shared" si="160"/>
        <v>0</v>
      </c>
      <c r="BQ287">
        <f t="shared" si="161"/>
        <v>0</v>
      </c>
      <c r="BS287" s="75">
        <f t="shared" si="162"/>
        <v>0</v>
      </c>
      <c r="BT287" s="76">
        <f t="shared" si="163"/>
        <v>0</v>
      </c>
      <c r="BU287" s="76">
        <f t="shared" si="164"/>
        <v>0</v>
      </c>
      <c r="BV287" s="76">
        <f t="shared" si="165"/>
        <v>0</v>
      </c>
      <c r="BW287" s="76">
        <f t="shared" si="166"/>
        <v>0</v>
      </c>
      <c r="BX287" s="76">
        <f t="shared" si="167"/>
        <v>0</v>
      </c>
      <c r="BY287" s="77">
        <f t="shared" si="168"/>
        <v>0</v>
      </c>
      <c r="CA287" s="73">
        <f t="shared" si="169"/>
        <v>0</v>
      </c>
      <c r="CB287" s="74"/>
      <c r="CD287" s="13">
        <f t="shared" si="170"/>
        <v>0</v>
      </c>
      <c r="CE287" s="89">
        <f t="shared" si="171"/>
        <v>0</v>
      </c>
      <c r="CF287">
        <v>0</v>
      </c>
    </row>
    <row r="288" spans="2:84" ht="15.75" customHeight="1" thickBot="1">
      <c r="B288" s="26"/>
      <c r="C288" s="13" t="str">
        <f>IF(B288="","",VLOOKUP(BC288,Proveedor!$B$3:$C$2036,2,0))</f>
        <v/>
      </c>
      <c r="D288" s="95"/>
      <c r="E288" s="84"/>
      <c r="F288" s="59"/>
      <c r="G288" s="113" cm="1">
        <f t="array" ref="G288">INDEX(Programas!$F$3:$F$2000,MATCH(1,(Programas!$C$3:$C$2000=D288)*(Programas!$D$3:$D$2000=Auxiliares!$B269),0))</f>
        <v>0</v>
      </c>
      <c r="H288" s="114"/>
      <c r="I288" s="113" cm="1">
        <f t="array" ref="I288">INDEX(Programas!$E$3:$E$2000,MATCH(1,(Programas!$C$3:$C$2000=D288)*(Programas!$D$3:$D$2000=Auxiliares!$B269),0))</f>
        <v>0</v>
      </c>
      <c r="J288" s="114"/>
      <c r="K288" s="23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36"/>
      <c r="BA288" s="58">
        <f t="shared" si="151"/>
        <v>0</v>
      </c>
      <c r="BB288" s="42">
        <f t="shared" si="152"/>
        <v>0</v>
      </c>
      <c r="BC288" s="12">
        <f>IFERROR(VLOOKUP(Input!B288,Medio!$A$3:$D$1552,4,0),0)</f>
        <v>0</v>
      </c>
      <c r="BD288">
        <f t="shared" si="153"/>
        <v>0</v>
      </c>
      <c r="BE288">
        <f>IFERROR(VLOOKUP(L288,'Tipo de Descuento'!$B$3:$C$8,2,0),0)</f>
        <v>0</v>
      </c>
      <c r="BF288">
        <f t="shared" si="154"/>
        <v>0</v>
      </c>
      <c r="BG288">
        <f>IFERROR(VLOOKUP(N288,'Tipo de Descuento'!$B$3:$C$8,2,0),0)</f>
        <v>0</v>
      </c>
      <c r="BH288">
        <f t="shared" si="155"/>
        <v>0</v>
      </c>
      <c r="BI288">
        <f>IFERROR(VLOOKUP(P288,'Tipo de Descuento'!$B$3:$C$8,2,0),0)</f>
        <v>0</v>
      </c>
      <c r="BJ288">
        <f t="shared" si="156"/>
        <v>0</v>
      </c>
      <c r="BK288">
        <f>IFERROR(VLOOKUP(R288,'Tipo de Descuento'!$B$3:$C$8,2,0),0)</f>
        <v>0</v>
      </c>
      <c r="BL288">
        <f t="shared" si="157"/>
        <v>0</v>
      </c>
      <c r="BM288">
        <f>IFERROR(VLOOKUP(T288,'Tipo de Descuento'!$B$3:$C$8,2,0),0)</f>
        <v>0</v>
      </c>
      <c r="BN288">
        <f t="shared" si="158"/>
        <v>0</v>
      </c>
      <c r="BO288">
        <f t="shared" si="159"/>
        <v>0</v>
      </c>
      <c r="BP288">
        <f t="shared" si="160"/>
        <v>0</v>
      </c>
      <c r="BQ288">
        <f t="shared" si="161"/>
        <v>0</v>
      </c>
      <c r="BS288" s="75">
        <f t="shared" si="162"/>
        <v>0</v>
      </c>
      <c r="BT288" s="76">
        <f t="shared" si="163"/>
        <v>0</v>
      </c>
      <c r="BU288" s="76">
        <f t="shared" si="164"/>
        <v>0</v>
      </c>
      <c r="BV288" s="76">
        <f t="shared" si="165"/>
        <v>0</v>
      </c>
      <c r="BW288" s="76">
        <f t="shared" si="166"/>
        <v>0</v>
      </c>
      <c r="BX288" s="76">
        <f t="shared" si="167"/>
        <v>0</v>
      </c>
      <c r="BY288" s="77">
        <f t="shared" si="168"/>
        <v>0</v>
      </c>
      <c r="CA288" s="73">
        <f t="shared" si="169"/>
        <v>0</v>
      </c>
      <c r="CB288" s="74"/>
      <c r="CD288" s="13">
        <f t="shared" si="170"/>
        <v>0</v>
      </c>
      <c r="CE288" s="89">
        <f t="shared" si="171"/>
        <v>0</v>
      </c>
      <c r="CF288">
        <v>0</v>
      </c>
    </row>
    <row r="289" spans="2:84" ht="15.75" customHeight="1" thickBot="1">
      <c r="B289" s="26"/>
      <c r="C289" s="13" t="str">
        <f>IF(B289="","",VLOOKUP(BC289,Proveedor!$B$3:$C$2036,2,0))</f>
        <v/>
      </c>
      <c r="D289" s="95"/>
      <c r="E289" s="84"/>
      <c r="F289" s="59"/>
      <c r="G289" s="113" cm="1">
        <f t="array" ref="G289">INDEX(Programas!$F$3:$F$2000,MATCH(1,(Programas!$C$3:$C$2000=D289)*(Programas!$D$3:$D$2000=Auxiliares!$B270),0))</f>
        <v>0</v>
      </c>
      <c r="H289" s="114"/>
      <c r="I289" s="113" cm="1">
        <f t="array" ref="I289">INDEX(Programas!$E$3:$E$2000,MATCH(1,(Programas!$C$3:$C$2000=D289)*(Programas!$D$3:$D$2000=Auxiliares!$B270),0))</f>
        <v>0</v>
      </c>
      <c r="J289" s="114"/>
      <c r="K289" s="23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36"/>
      <c r="BA289" s="58">
        <f t="shared" si="151"/>
        <v>0</v>
      </c>
      <c r="BB289" s="42">
        <f t="shared" si="152"/>
        <v>0</v>
      </c>
      <c r="BC289" s="12">
        <f>IFERROR(VLOOKUP(Input!B289,Medio!$A$3:$D$1552,4,0),0)</f>
        <v>0</v>
      </c>
      <c r="BD289">
        <f t="shared" si="153"/>
        <v>0</v>
      </c>
      <c r="BE289">
        <f>IFERROR(VLOOKUP(L289,'Tipo de Descuento'!$B$3:$C$8,2,0),0)</f>
        <v>0</v>
      </c>
      <c r="BF289">
        <f t="shared" si="154"/>
        <v>0</v>
      </c>
      <c r="BG289">
        <f>IFERROR(VLOOKUP(N289,'Tipo de Descuento'!$B$3:$C$8,2,0),0)</f>
        <v>0</v>
      </c>
      <c r="BH289">
        <f t="shared" si="155"/>
        <v>0</v>
      </c>
      <c r="BI289">
        <f>IFERROR(VLOOKUP(P289,'Tipo de Descuento'!$B$3:$C$8,2,0),0)</f>
        <v>0</v>
      </c>
      <c r="BJ289">
        <f t="shared" si="156"/>
        <v>0</v>
      </c>
      <c r="BK289">
        <f>IFERROR(VLOOKUP(R289,'Tipo de Descuento'!$B$3:$C$8,2,0),0)</f>
        <v>0</v>
      </c>
      <c r="BL289">
        <f t="shared" si="157"/>
        <v>0</v>
      </c>
      <c r="BM289">
        <f>IFERROR(VLOOKUP(T289,'Tipo de Descuento'!$B$3:$C$8,2,0),0)</f>
        <v>0</v>
      </c>
      <c r="BN289">
        <f t="shared" si="158"/>
        <v>0</v>
      </c>
      <c r="BO289">
        <f t="shared" si="159"/>
        <v>0</v>
      </c>
      <c r="BP289">
        <f t="shared" si="160"/>
        <v>0</v>
      </c>
      <c r="BQ289">
        <f t="shared" si="161"/>
        <v>0</v>
      </c>
      <c r="BS289" s="75">
        <f t="shared" si="162"/>
        <v>0</v>
      </c>
      <c r="BT289" s="76">
        <f t="shared" si="163"/>
        <v>0</v>
      </c>
      <c r="BU289" s="76">
        <f t="shared" si="164"/>
        <v>0</v>
      </c>
      <c r="BV289" s="76">
        <f t="shared" si="165"/>
        <v>0</v>
      </c>
      <c r="BW289" s="76">
        <f t="shared" si="166"/>
        <v>0</v>
      </c>
      <c r="BX289" s="76">
        <f t="shared" si="167"/>
        <v>0</v>
      </c>
      <c r="BY289" s="77">
        <f t="shared" si="168"/>
        <v>0</v>
      </c>
      <c r="CA289" s="73">
        <f t="shared" si="169"/>
        <v>0</v>
      </c>
      <c r="CB289" s="74"/>
      <c r="CD289" s="13">
        <f t="shared" si="170"/>
        <v>0</v>
      </c>
      <c r="CE289" s="89">
        <f t="shared" si="171"/>
        <v>0</v>
      </c>
      <c r="CF289">
        <v>0</v>
      </c>
    </row>
    <row r="290" spans="2:84" ht="15.75" customHeight="1" thickBot="1">
      <c r="B290" s="26"/>
      <c r="C290" s="13" t="str">
        <f>IF(B290="","",VLOOKUP(BC290,Proveedor!$B$3:$C$2036,2,0))</f>
        <v/>
      </c>
      <c r="D290" s="95"/>
      <c r="E290" s="84"/>
      <c r="F290" s="59"/>
      <c r="G290" s="113" cm="1">
        <f t="array" ref="G290">INDEX(Programas!$F$3:$F$2000,MATCH(1,(Programas!$C$3:$C$2000=D290)*(Programas!$D$3:$D$2000=Auxiliares!$B271),0))</f>
        <v>0</v>
      </c>
      <c r="H290" s="114"/>
      <c r="I290" s="113" cm="1">
        <f t="array" ref="I290">INDEX(Programas!$E$3:$E$2000,MATCH(1,(Programas!$C$3:$C$2000=D290)*(Programas!$D$3:$D$2000=Auxiliares!$B271),0))</f>
        <v>0</v>
      </c>
      <c r="J290" s="114"/>
      <c r="K290" s="23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36"/>
      <c r="BA290" s="58">
        <f t="shared" si="151"/>
        <v>0</v>
      </c>
      <c r="BB290" s="42">
        <f t="shared" si="152"/>
        <v>0</v>
      </c>
      <c r="BC290" s="12">
        <f>IFERROR(VLOOKUP(Input!B290,Medio!$A$3:$D$1552,4,0),0)</f>
        <v>0</v>
      </c>
      <c r="BD290">
        <f t="shared" si="153"/>
        <v>0</v>
      </c>
      <c r="BE290">
        <f>IFERROR(VLOOKUP(L290,'Tipo de Descuento'!$B$3:$C$8,2,0),0)</f>
        <v>0</v>
      </c>
      <c r="BF290">
        <f t="shared" si="154"/>
        <v>0</v>
      </c>
      <c r="BG290">
        <f>IFERROR(VLOOKUP(N290,'Tipo de Descuento'!$B$3:$C$8,2,0),0)</f>
        <v>0</v>
      </c>
      <c r="BH290">
        <f t="shared" si="155"/>
        <v>0</v>
      </c>
      <c r="BI290">
        <f>IFERROR(VLOOKUP(P290,'Tipo de Descuento'!$B$3:$C$8,2,0),0)</f>
        <v>0</v>
      </c>
      <c r="BJ290">
        <f t="shared" si="156"/>
        <v>0</v>
      </c>
      <c r="BK290">
        <f>IFERROR(VLOOKUP(R290,'Tipo de Descuento'!$B$3:$C$8,2,0),0)</f>
        <v>0</v>
      </c>
      <c r="BL290">
        <f t="shared" si="157"/>
        <v>0</v>
      </c>
      <c r="BM290">
        <f>IFERROR(VLOOKUP(T290,'Tipo de Descuento'!$B$3:$C$8,2,0),0)</f>
        <v>0</v>
      </c>
      <c r="BN290">
        <f t="shared" si="158"/>
        <v>0</v>
      </c>
      <c r="BO290">
        <f t="shared" si="159"/>
        <v>0</v>
      </c>
      <c r="BP290">
        <f t="shared" si="160"/>
        <v>0</v>
      </c>
      <c r="BQ290">
        <f t="shared" si="161"/>
        <v>0</v>
      </c>
      <c r="BS290" s="75">
        <f t="shared" si="162"/>
        <v>0</v>
      </c>
      <c r="BT290" s="76">
        <f t="shared" si="163"/>
        <v>0</v>
      </c>
      <c r="BU290" s="76">
        <f t="shared" si="164"/>
        <v>0</v>
      </c>
      <c r="BV290" s="76">
        <f t="shared" si="165"/>
        <v>0</v>
      </c>
      <c r="BW290" s="76">
        <f t="shared" si="166"/>
        <v>0</v>
      </c>
      <c r="BX290" s="76">
        <f t="shared" si="167"/>
        <v>0</v>
      </c>
      <c r="BY290" s="77">
        <f t="shared" si="168"/>
        <v>0</v>
      </c>
      <c r="CA290" s="73">
        <f t="shared" si="169"/>
        <v>0</v>
      </c>
      <c r="CB290" s="74"/>
      <c r="CD290" s="13">
        <f t="shared" si="170"/>
        <v>0</v>
      </c>
      <c r="CE290" s="89">
        <f t="shared" si="171"/>
        <v>0</v>
      </c>
      <c r="CF290">
        <v>0</v>
      </c>
    </row>
    <row r="291" spans="2:84" ht="15.75" customHeight="1" thickBot="1">
      <c r="B291" s="26"/>
      <c r="C291" s="13" t="str">
        <f>IF(B291="","",VLOOKUP(BC291,Proveedor!$B$3:$C$2036,2,0))</f>
        <v/>
      </c>
      <c r="D291" s="95"/>
      <c r="E291" s="84"/>
      <c r="F291" s="59"/>
      <c r="G291" s="113" cm="1">
        <f t="array" ref="G291">INDEX(Programas!$F$3:$F$2000,MATCH(1,(Programas!$C$3:$C$2000=D291)*(Programas!$D$3:$D$2000=Auxiliares!$B272),0))</f>
        <v>0</v>
      </c>
      <c r="H291" s="114"/>
      <c r="I291" s="113" cm="1">
        <f t="array" ref="I291">INDEX(Programas!$E$3:$E$2000,MATCH(1,(Programas!$C$3:$C$2000=D291)*(Programas!$D$3:$D$2000=Auxiliares!$B272),0))</f>
        <v>0</v>
      </c>
      <c r="J291" s="114"/>
      <c r="K291" s="23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36"/>
      <c r="BA291" s="58">
        <f t="shared" si="151"/>
        <v>0</v>
      </c>
      <c r="BB291" s="42">
        <f t="shared" si="152"/>
        <v>0</v>
      </c>
      <c r="BC291" s="12">
        <f>IFERROR(VLOOKUP(Input!B291,Medio!$A$3:$D$1552,4,0),0)</f>
        <v>0</v>
      </c>
      <c r="BD291">
        <f t="shared" si="153"/>
        <v>0</v>
      </c>
      <c r="BE291">
        <f>IFERROR(VLOOKUP(L291,'Tipo de Descuento'!$B$3:$C$8,2,0),0)</f>
        <v>0</v>
      </c>
      <c r="BF291">
        <f t="shared" si="154"/>
        <v>0</v>
      </c>
      <c r="BG291">
        <f>IFERROR(VLOOKUP(N291,'Tipo de Descuento'!$B$3:$C$8,2,0),0)</f>
        <v>0</v>
      </c>
      <c r="BH291">
        <f t="shared" si="155"/>
        <v>0</v>
      </c>
      <c r="BI291">
        <f>IFERROR(VLOOKUP(P291,'Tipo de Descuento'!$B$3:$C$8,2,0),0)</f>
        <v>0</v>
      </c>
      <c r="BJ291">
        <f t="shared" si="156"/>
        <v>0</v>
      </c>
      <c r="BK291">
        <f>IFERROR(VLOOKUP(R291,'Tipo de Descuento'!$B$3:$C$8,2,0),0)</f>
        <v>0</v>
      </c>
      <c r="BL291">
        <f t="shared" si="157"/>
        <v>0</v>
      </c>
      <c r="BM291">
        <f>IFERROR(VLOOKUP(T291,'Tipo de Descuento'!$B$3:$C$8,2,0),0)</f>
        <v>0</v>
      </c>
      <c r="BN291">
        <f t="shared" si="158"/>
        <v>0</v>
      </c>
      <c r="BO291">
        <f t="shared" si="159"/>
        <v>0</v>
      </c>
      <c r="BP291">
        <f t="shared" si="160"/>
        <v>0</v>
      </c>
      <c r="BQ291">
        <f t="shared" si="161"/>
        <v>0</v>
      </c>
      <c r="BS291" s="75">
        <f t="shared" si="162"/>
        <v>0</v>
      </c>
      <c r="BT291" s="76">
        <f t="shared" si="163"/>
        <v>0</v>
      </c>
      <c r="BU291" s="76">
        <f t="shared" si="164"/>
        <v>0</v>
      </c>
      <c r="BV291" s="76">
        <f t="shared" si="165"/>
        <v>0</v>
      </c>
      <c r="BW291" s="76">
        <f t="shared" si="166"/>
        <v>0</v>
      </c>
      <c r="BX291" s="76">
        <f t="shared" si="167"/>
        <v>0</v>
      </c>
      <c r="BY291" s="77">
        <f t="shared" si="168"/>
        <v>0</v>
      </c>
      <c r="CA291" s="73">
        <f t="shared" si="169"/>
        <v>0</v>
      </c>
      <c r="CB291" s="74"/>
      <c r="CD291" s="13">
        <f t="shared" si="170"/>
        <v>0</v>
      </c>
      <c r="CE291" s="89">
        <f t="shared" si="171"/>
        <v>0</v>
      </c>
      <c r="CF291">
        <v>0</v>
      </c>
    </row>
    <row r="292" spans="2:84" ht="15.75" customHeight="1" thickBot="1">
      <c r="B292" s="26"/>
      <c r="C292" s="13" t="str">
        <f>IF(B292="","",VLOOKUP(BC292,Proveedor!$B$3:$C$2036,2,0))</f>
        <v/>
      </c>
      <c r="D292" s="95"/>
      <c r="E292" s="84"/>
      <c r="F292" s="59"/>
      <c r="G292" s="113" cm="1">
        <f t="array" ref="G292">INDEX(Programas!$F$3:$F$2000,MATCH(1,(Programas!$C$3:$C$2000=D292)*(Programas!$D$3:$D$2000=Auxiliares!$B273),0))</f>
        <v>0</v>
      </c>
      <c r="H292" s="114"/>
      <c r="I292" s="113" cm="1">
        <f t="array" ref="I292">INDEX(Programas!$E$3:$E$2000,MATCH(1,(Programas!$C$3:$C$2000=D292)*(Programas!$D$3:$D$2000=Auxiliares!$B273),0))</f>
        <v>0</v>
      </c>
      <c r="J292" s="114"/>
      <c r="K292" s="23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36"/>
      <c r="BA292" s="58">
        <f t="shared" si="151"/>
        <v>0</v>
      </c>
      <c r="BB292" s="42">
        <f t="shared" si="152"/>
        <v>0</v>
      </c>
      <c r="BC292" s="12">
        <f>IFERROR(VLOOKUP(Input!B292,Medio!$A$3:$D$1552,4,0),0)</f>
        <v>0</v>
      </c>
      <c r="BD292">
        <f t="shared" si="153"/>
        <v>0</v>
      </c>
      <c r="BE292">
        <f>IFERROR(VLOOKUP(L292,'Tipo de Descuento'!$B$3:$C$8,2,0),0)</f>
        <v>0</v>
      </c>
      <c r="BF292">
        <f t="shared" si="154"/>
        <v>0</v>
      </c>
      <c r="BG292">
        <f>IFERROR(VLOOKUP(N292,'Tipo de Descuento'!$B$3:$C$8,2,0),0)</f>
        <v>0</v>
      </c>
      <c r="BH292">
        <f t="shared" si="155"/>
        <v>0</v>
      </c>
      <c r="BI292">
        <f>IFERROR(VLOOKUP(P292,'Tipo de Descuento'!$B$3:$C$8,2,0),0)</f>
        <v>0</v>
      </c>
      <c r="BJ292">
        <f t="shared" si="156"/>
        <v>0</v>
      </c>
      <c r="BK292">
        <f>IFERROR(VLOOKUP(R292,'Tipo de Descuento'!$B$3:$C$8,2,0),0)</f>
        <v>0</v>
      </c>
      <c r="BL292">
        <f t="shared" si="157"/>
        <v>0</v>
      </c>
      <c r="BM292">
        <f>IFERROR(VLOOKUP(T292,'Tipo de Descuento'!$B$3:$C$8,2,0),0)</f>
        <v>0</v>
      </c>
      <c r="BN292">
        <f t="shared" si="158"/>
        <v>0</v>
      </c>
      <c r="BO292">
        <f t="shared" si="159"/>
        <v>0</v>
      </c>
      <c r="BP292">
        <f t="shared" si="160"/>
        <v>0</v>
      </c>
      <c r="BQ292">
        <f t="shared" si="161"/>
        <v>0</v>
      </c>
      <c r="BS292" s="75">
        <f t="shared" si="162"/>
        <v>0</v>
      </c>
      <c r="BT292" s="76">
        <f t="shared" si="163"/>
        <v>0</v>
      </c>
      <c r="BU292" s="76">
        <f t="shared" si="164"/>
        <v>0</v>
      </c>
      <c r="BV292" s="76">
        <f t="shared" si="165"/>
        <v>0</v>
      </c>
      <c r="BW292" s="76">
        <f t="shared" si="166"/>
        <v>0</v>
      </c>
      <c r="BX292" s="76">
        <f t="shared" si="167"/>
        <v>0</v>
      </c>
      <c r="BY292" s="77">
        <f t="shared" si="168"/>
        <v>0</v>
      </c>
      <c r="CA292" s="73">
        <f t="shared" si="169"/>
        <v>0</v>
      </c>
      <c r="CB292" s="74"/>
      <c r="CD292" s="13">
        <f t="shared" si="170"/>
        <v>0</v>
      </c>
      <c r="CE292" s="89">
        <f t="shared" si="171"/>
        <v>0</v>
      </c>
      <c r="CF292">
        <v>0</v>
      </c>
    </row>
    <row r="293" spans="2:84" ht="15.75" customHeight="1" thickBot="1">
      <c r="B293" s="26"/>
      <c r="C293" s="13" t="str">
        <f>IF(B293="","",VLOOKUP(BC293,Proveedor!$B$3:$C$2036,2,0))</f>
        <v/>
      </c>
      <c r="D293" s="95"/>
      <c r="E293" s="84"/>
      <c r="F293" s="59"/>
      <c r="G293" s="113" cm="1">
        <f t="array" ref="G293">INDEX(Programas!$F$3:$F$2000,MATCH(1,(Programas!$C$3:$C$2000=D293)*(Programas!$D$3:$D$2000=Auxiliares!$B274),0))</f>
        <v>0</v>
      </c>
      <c r="H293" s="114"/>
      <c r="I293" s="113" cm="1">
        <f t="array" ref="I293">INDEX(Programas!$E$3:$E$2000,MATCH(1,(Programas!$C$3:$C$2000=D293)*(Programas!$D$3:$D$2000=Auxiliares!$B274),0))</f>
        <v>0</v>
      </c>
      <c r="J293" s="114"/>
      <c r="K293" s="23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36"/>
      <c r="BA293" s="58">
        <f t="shared" si="151"/>
        <v>0</v>
      </c>
      <c r="BB293" s="42">
        <f t="shared" si="152"/>
        <v>0</v>
      </c>
      <c r="BC293" s="12">
        <f>IFERROR(VLOOKUP(Input!B293,Medio!$A$3:$D$1552,4,0),0)</f>
        <v>0</v>
      </c>
      <c r="BD293">
        <f t="shared" si="153"/>
        <v>0</v>
      </c>
      <c r="BE293">
        <f>IFERROR(VLOOKUP(L293,'Tipo de Descuento'!$B$3:$C$8,2,0),0)</f>
        <v>0</v>
      </c>
      <c r="BF293">
        <f t="shared" si="154"/>
        <v>0</v>
      </c>
      <c r="BG293">
        <f>IFERROR(VLOOKUP(N293,'Tipo de Descuento'!$B$3:$C$8,2,0),0)</f>
        <v>0</v>
      </c>
      <c r="BH293">
        <f t="shared" si="155"/>
        <v>0</v>
      </c>
      <c r="BI293">
        <f>IFERROR(VLOOKUP(P293,'Tipo de Descuento'!$B$3:$C$8,2,0),0)</f>
        <v>0</v>
      </c>
      <c r="BJ293">
        <f t="shared" si="156"/>
        <v>0</v>
      </c>
      <c r="BK293">
        <f>IFERROR(VLOOKUP(R293,'Tipo de Descuento'!$B$3:$C$8,2,0),0)</f>
        <v>0</v>
      </c>
      <c r="BL293">
        <f t="shared" si="157"/>
        <v>0</v>
      </c>
      <c r="BM293">
        <f>IFERROR(VLOOKUP(T293,'Tipo de Descuento'!$B$3:$C$8,2,0),0)</f>
        <v>0</v>
      </c>
      <c r="BN293">
        <f t="shared" si="158"/>
        <v>0</v>
      </c>
      <c r="BO293">
        <f t="shared" si="159"/>
        <v>0</v>
      </c>
      <c r="BP293">
        <f t="shared" si="160"/>
        <v>0</v>
      </c>
      <c r="BQ293">
        <f t="shared" si="161"/>
        <v>0</v>
      </c>
      <c r="BS293" s="75">
        <f t="shared" si="162"/>
        <v>0</v>
      </c>
      <c r="BT293" s="76">
        <f t="shared" si="163"/>
        <v>0</v>
      </c>
      <c r="BU293" s="76">
        <f t="shared" si="164"/>
        <v>0</v>
      </c>
      <c r="BV293" s="76">
        <f t="shared" si="165"/>
        <v>0</v>
      </c>
      <c r="BW293" s="76">
        <f t="shared" si="166"/>
        <v>0</v>
      </c>
      <c r="BX293" s="76">
        <f t="shared" si="167"/>
        <v>0</v>
      </c>
      <c r="BY293" s="77">
        <f t="shared" si="168"/>
        <v>0</v>
      </c>
      <c r="CA293" s="73">
        <f t="shared" si="169"/>
        <v>0</v>
      </c>
      <c r="CB293" s="74"/>
      <c r="CD293" s="13">
        <f t="shared" si="170"/>
        <v>0</v>
      </c>
      <c r="CE293" s="89">
        <f t="shared" si="171"/>
        <v>0</v>
      </c>
      <c r="CF293">
        <v>0</v>
      </c>
    </row>
    <row r="294" spans="2:84" ht="15.75" customHeight="1" thickBot="1">
      <c r="B294" s="26"/>
      <c r="C294" s="13" t="str">
        <f>IF(B294="","",VLOOKUP(BC294,Proveedor!$B$3:$C$2036,2,0))</f>
        <v/>
      </c>
      <c r="D294" s="95"/>
      <c r="E294" s="84"/>
      <c r="F294" s="59"/>
      <c r="G294" s="113" cm="1">
        <f t="array" ref="G294">INDEX(Programas!$F$3:$F$2000,MATCH(1,(Programas!$C$3:$C$2000=D294)*(Programas!$D$3:$D$2000=Auxiliares!$B275),0))</f>
        <v>0</v>
      </c>
      <c r="H294" s="114"/>
      <c r="I294" s="113" cm="1">
        <f t="array" ref="I294">INDEX(Programas!$E$3:$E$2000,MATCH(1,(Programas!$C$3:$C$2000=D294)*(Programas!$D$3:$D$2000=Auxiliares!$B275),0))</f>
        <v>0</v>
      </c>
      <c r="J294" s="114"/>
      <c r="K294" s="23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36"/>
      <c r="BA294" s="58">
        <f t="shared" si="151"/>
        <v>0</v>
      </c>
      <c r="BB294" s="42">
        <f t="shared" si="152"/>
        <v>0</v>
      </c>
      <c r="BC294" s="12">
        <f>IFERROR(VLOOKUP(Input!B294,Medio!$A$3:$D$1552,4,0),0)</f>
        <v>0</v>
      </c>
      <c r="BD294">
        <f t="shared" si="153"/>
        <v>0</v>
      </c>
      <c r="BE294">
        <f>IFERROR(VLOOKUP(L294,'Tipo de Descuento'!$B$3:$C$8,2,0),0)</f>
        <v>0</v>
      </c>
      <c r="BF294">
        <f t="shared" si="154"/>
        <v>0</v>
      </c>
      <c r="BG294">
        <f>IFERROR(VLOOKUP(N294,'Tipo de Descuento'!$B$3:$C$8,2,0),0)</f>
        <v>0</v>
      </c>
      <c r="BH294">
        <f t="shared" si="155"/>
        <v>0</v>
      </c>
      <c r="BI294">
        <f>IFERROR(VLOOKUP(P294,'Tipo de Descuento'!$B$3:$C$8,2,0),0)</f>
        <v>0</v>
      </c>
      <c r="BJ294">
        <f t="shared" si="156"/>
        <v>0</v>
      </c>
      <c r="BK294">
        <f>IFERROR(VLOOKUP(R294,'Tipo de Descuento'!$B$3:$C$8,2,0),0)</f>
        <v>0</v>
      </c>
      <c r="BL294">
        <f t="shared" si="157"/>
        <v>0</v>
      </c>
      <c r="BM294">
        <f>IFERROR(VLOOKUP(T294,'Tipo de Descuento'!$B$3:$C$8,2,0),0)</f>
        <v>0</v>
      </c>
      <c r="BN294">
        <f t="shared" si="158"/>
        <v>0</v>
      </c>
      <c r="BO294">
        <f t="shared" si="159"/>
        <v>0</v>
      </c>
      <c r="BP294">
        <f t="shared" si="160"/>
        <v>0</v>
      </c>
      <c r="BQ294">
        <f t="shared" si="161"/>
        <v>0</v>
      </c>
      <c r="BS294" s="75">
        <f t="shared" si="162"/>
        <v>0</v>
      </c>
      <c r="BT294" s="76">
        <f t="shared" si="163"/>
        <v>0</v>
      </c>
      <c r="BU294" s="76">
        <f t="shared" si="164"/>
        <v>0</v>
      </c>
      <c r="BV294" s="76">
        <f t="shared" si="165"/>
        <v>0</v>
      </c>
      <c r="BW294" s="76">
        <f t="shared" si="166"/>
        <v>0</v>
      </c>
      <c r="BX294" s="76">
        <f t="shared" si="167"/>
        <v>0</v>
      </c>
      <c r="BY294" s="77">
        <f t="shared" si="168"/>
        <v>0</v>
      </c>
      <c r="CA294" s="73">
        <f t="shared" si="169"/>
        <v>0</v>
      </c>
      <c r="CB294" s="74"/>
      <c r="CD294" s="13">
        <f t="shared" si="170"/>
        <v>0</v>
      </c>
      <c r="CE294" s="89">
        <f t="shared" si="171"/>
        <v>0</v>
      </c>
      <c r="CF294">
        <v>0</v>
      </c>
    </row>
    <row r="295" spans="2:84" ht="15.75" customHeight="1" thickBot="1">
      <c r="B295" s="26"/>
      <c r="C295" s="13" t="str">
        <f>IF(B295="","",VLOOKUP(BC295,Proveedor!$B$3:$C$2036,2,0))</f>
        <v/>
      </c>
      <c r="D295" s="95"/>
      <c r="E295" s="84"/>
      <c r="F295" s="59"/>
      <c r="G295" s="113" cm="1">
        <f t="array" ref="G295">INDEX(Programas!$F$3:$F$2000,MATCH(1,(Programas!$C$3:$C$2000=D295)*(Programas!$D$3:$D$2000=Auxiliares!$B276),0))</f>
        <v>0</v>
      </c>
      <c r="H295" s="114"/>
      <c r="I295" s="113" cm="1">
        <f t="array" ref="I295">INDEX(Programas!$E$3:$E$2000,MATCH(1,(Programas!$C$3:$C$2000=D295)*(Programas!$D$3:$D$2000=Auxiliares!$B276),0))</f>
        <v>0</v>
      </c>
      <c r="J295" s="114"/>
      <c r="K295" s="23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36"/>
      <c r="BA295" s="58">
        <f t="shared" si="151"/>
        <v>0</v>
      </c>
      <c r="BB295" s="42">
        <f t="shared" si="152"/>
        <v>0</v>
      </c>
      <c r="BC295" s="12">
        <f>IFERROR(VLOOKUP(Input!B295,Medio!$A$3:$D$1552,4,0),0)</f>
        <v>0</v>
      </c>
      <c r="BD295">
        <f t="shared" si="153"/>
        <v>0</v>
      </c>
      <c r="BE295">
        <f>IFERROR(VLOOKUP(L295,'Tipo de Descuento'!$B$3:$C$8,2,0),0)</f>
        <v>0</v>
      </c>
      <c r="BF295">
        <f t="shared" si="154"/>
        <v>0</v>
      </c>
      <c r="BG295">
        <f>IFERROR(VLOOKUP(N295,'Tipo de Descuento'!$B$3:$C$8,2,0),0)</f>
        <v>0</v>
      </c>
      <c r="BH295">
        <f t="shared" si="155"/>
        <v>0</v>
      </c>
      <c r="BI295">
        <f>IFERROR(VLOOKUP(P295,'Tipo de Descuento'!$B$3:$C$8,2,0),0)</f>
        <v>0</v>
      </c>
      <c r="BJ295">
        <f t="shared" si="156"/>
        <v>0</v>
      </c>
      <c r="BK295">
        <f>IFERROR(VLOOKUP(R295,'Tipo de Descuento'!$B$3:$C$8,2,0),0)</f>
        <v>0</v>
      </c>
      <c r="BL295">
        <f t="shared" si="157"/>
        <v>0</v>
      </c>
      <c r="BM295">
        <f>IFERROR(VLOOKUP(T295,'Tipo de Descuento'!$B$3:$C$8,2,0),0)</f>
        <v>0</v>
      </c>
      <c r="BN295">
        <f t="shared" si="158"/>
        <v>0</v>
      </c>
      <c r="BO295">
        <f t="shared" si="159"/>
        <v>0</v>
      </c>
      <c r="BP295">
        <f t="shared" si="160"/>
        <v>0</v>
      </c>
      <c r="BQ295">
        <f t="shared" si="161"/>
        <v>0</v>
      </c>
      <c r="BS295" s="75">
        <f t="shared" si="162"/>
        <v>0</v>
      </c>
      <c r="BT295" s="76">
        <f t="shared" si="163"/>
        <v>0</v>
      </c>
      <c r="BU295" s="76">
        <f t="shared" si="164"/>
        <v>0</v>
      </c>
      <c r="BV295" s="76">
        <f t="shared" si="165"/>
        <v>0</v>
      </c>
      <c r="BW295" s="76">
        <f t="shared" si="166"/>
        <v>0</v>
      </c>
      <c r="BX295" s="76">
        <f t="shared" si="167"/>
        <v>0</v>
      </c>
      <c r="BY295" s="77">
        <f t="shared" si="168"/>
        <v>0</v>
      </c>
      <c r="CA295" s="73">
        <f t="shared" si="169"/>
        <v>0</v>
      </c>
      <c r="CB295" s="74"/>
      <c r="CD295" s="13">
        <f t="shared" si="170"/>
        <v>0</v>
      </c>
      <c r="CE295" s="89">
        <f t="shared" si="171"/>
        <v>0</v>
      </c>
      <c r="CF295">
        <v>0</v>
      </c>
    </row>
    <row r="296" spans="2:84" ht="15.75" customHeight="1" thickBot="1">
      <c r="B296" s="26"/>
      <c r="C296" s="13" t="str">
        <f>IF(B296="","",VLOOKUP(BC296,Proveedor!$B$3:$C$2036,2,0))</f>
        <v/>
      </c>
      <c r="D296" s="95"/>
      <c r="E296" s="84"/>
      <c r="F296" s="59"/>
      <c r="G296" s="113" cm="1">
        <f t="array" ref="G296">INDEX(Programas!$F$3:$F$2000,MATCH(1,(Programas!$C$3:$C$2000=D296)*(Programas!$D$3:$D$2000=Auxiliares!$B277),0))</f>
        <v>0</v>
      </c>
      <c r="H296" s="114"/>
      <c r="I296" s="113" cm="1">
        <f t="array" ref="I296">INDEX(Programas!$E$3:$E$2000,MATCH(1,(Programas!$C$3:$C$2000=D296)*(Programas!$D$3:$D$2000=Auxiliares!$B277),0))</f>
        <v>0</v>
      </c>
      <c r="J296" s="114"/>
      <c r="K296" s="23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36"/>
      <c r="BA296" s="58">
        <f t="shared" si="151"/>
        <v>0</v>
      </c>
      <c r="BB296" s="42">
        <f t="shared" si="152"/>
        <v>0</v>
      </c>
      <c r="BC296" s="12">
        <f>IFERROR(VLOOKUP(Input!B296,Medio!$A$3:$D$1552,4,0),0)</f>
        <v>0</v>
      </c>
      <c r="BD296">
        <f t="shared" si="153"/>
        <v>0</v>
      </c>
      <c r="BE296">
        <f>IFERROR(VLOOKUP(L296,'Tipo de Descuento'!$B$3:$C$8,2,0),0)</f>
        <v>0</v>
      </c>
      <c r="BF296">
        <f t="shared" si="154"/>
        <v>0</v>
      </c>
      <c r="BG296">
        <f>IFERROR(VLOOKUP(N296,'Tipo de Descuento'!$B$3:$C$8,2,0),0)</f>
        <v>0</v>
      </c>
      <c r="BH296">
        <f t="shared" si="155"/>
        <v>0</v>
      </c>
      <c r="BI296">
        <f>IFERROR(VLOOKUP(P296,'Tipo de Descuento'!$B$3:$C$8,2,0),0)</f>
        <v>0</v>
      </c>
      <c r="BJ296">
        <f t="shared" si="156"/>
        <v>0</v>
      </c>
      <c r="BK296">
        <f>IFERROR(VLOOKUP(R296,'Tipo de Descuento'!$B$3:$C$8,2,0),0)</f>
        <v>0</v>
      </c>
      <c r="BL296">
        <f t="shared" si="157"/>
        <v>0</v>
      </c>
      <c r="BM296">
        <f>IFERROR(VLOOKUP(T296,'Tipo de Descuento'!$B$3:$C$8,2,0),0)</f>
        <v>0</v>
      </c>
      <c r="BN296">
        <f t="shared" si="158"/>
        <v>0</v>
      </c>
      <c r="BO296">
        <f t="shared" si="159"/>
        <v>0</v>
      </c>
      <c r="BP296">
        <f t="shared" si="160"/>
        <v>0</v>
      </c>
      <c r="BQ296">
        <f t="shared" si="161"/>
        <v>0</v>
      </c>
      <c r="BS296" s="75">
        <f t="shared" si="162"/>
        <v>0</v>
      </c>
      <c r="BT296" s="76">
        <f t="shared" si="163"/>
        <v>0</v>
      </c>
      <c r="BU296" s="76">
        <f t="shared" si="164"/>
        <v>0</v>
      </c>
      <c r="BV296" s="76">
        <f t="shared" si="165"/>
        <v>0</v>
      </c>
      <c r="BW296" s="76">
        <f t="shared" si="166"/>
        <v>0</v>
      </c>
      <c r="BX296" s="76">
        <f t="shared" si="167"/>
        <v>0</v>
      </c>
      <c r="BY296" s="77">
        <f t="shared" si="168"/>
        <v>0</v>
      </c>
      <c r="CA296" s="73">
        <f t="shared" si="169"/>
        <v>0</v>
      </c>
      <c r="CB296" s="74"/>
      <c r="CD296" s="13">
        <f t="shared" si="170"/>
        <v>0</v>
      </c>
      <c r="CE296" s="89">
        <f t="shared" si="171"/>
        <v>0</v>
      </c>
      <c r="CF296">
        <v>0</v>
      </c>
    </row>
    <row r="297" spans="2:84" ht="15.75" customHeight="1" thickBot="1">
      <c r="B297" s="26"/>
      <c r="C297" s="13" t="str">
        <f>IF(B297="","",VLOOKUP(BC297,Proveedor!$B$3:$C$2036,2,0))</f>
        <v/>
      </c>
      <c r="D297" s="95"/>
      <c r="E297" s="84"/>
      <c r="F297" s="59"/>
      <c r="G297" s="113" cm="1">
        <f t="array" ref="G297">INDEX(Programas!$F$3:$F$2000,MATCH(1,(Programas!$C$3:$C$2000=D297)*(Programas!$D$3:$D$2000=Auxiliares!$B278),0))</f>
        <v>0</v>
      </c>
      <c r="H297" s="114"/>
      <c r="I297" s="113" cm="1">
        <f t="array" ref="I297">INDEX(Programas!$E$3:$E$2000,MATCH(1,(Programas!$C$3:$C$2000=D297)*(Programas!$D$3:$D$2000=Auxiliares!$B278),0))</f>
        <v>0</v>
      </c>
      <c r="J297" s="114"/>
      <c r="K297" s="23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36"/>
      <c r="BA297" s="58">
        <f t="shared" si="151"/>
        <v>0</v>
      </c>
      <c r="BB297" s="42">
        <f t="shared" si="152"/>
        <v>0</v>
      </c>
      <c r="BC297" s="12">
        <f>IFERROR(VLOOKUP(Input!B297,Medio!$A$3:$D$1552,4,0),0)</f>
        <v>0</v>
      </c>
      <c r="BD297">
        <f t="shared" si="153"/>
        <v>0</v>
      </c>
      <c r="BE297">
        <f>IFERROR(VLOOKUP(L297,'Tipo de Descuento'!$B$3:$C$8,2,0),0)</f>
        <v>0</v>
      </c>
      <c r="BF297">
        <f t="shared" si="154"/>
        <v>0</v>
      </c>
      <c r="BG297">
        <f>IFERROR(VLOOKUP(N297,'Tipo de Descuento'!$B$3:$C$8,2,0),0)</f>
        <v>0</v>
      </c>
      <c r="BH297">
        <f t="shared" si="155"/>
        <v>0</v>
      </c>
      <c r="BI297">
        <f>IFERROR(VLOOKUP(P297,'Tipo de Descuento'!$B$3:$C$8,2,0),0)</f>
        <v>0</v>
      </c>
      <c r="BJ297">
        <f t="shared" si="156"/>
        <v>0</v>
      </c>
      <c r="BK297">
        <f>IFERROR(VLOOKUP(R297,'Tipo de Descuento'!$B$3:$C$8,2,0),0)</f>
        <v>0</v>
      </c>
      <c r="BL297">
        <f t="shared" si="157"/>
        <v>0</v>
      </c>
      <c r="BM297">
        <f>IFERROR(VLOOKUP(T297,'Tipo de Descuento'!$B$3:$C$8,2,0),0)</f>
        <v>0</v>
      </c>
      <c r="BN297">
        <f t="shared" si="158"/>
        <v>0</v>
      </c>
      <c r="BO297">
        <f t="shared" si="159"/>
        <v>0</v>
      </c>
      <c r="BP297">
        <f t="shared" si="160"/>
        <v>0</v>
      </c>
      <c r="BQ297">
        <f t="shared" si="161"/>
        <v>0</v>
      </c>
      <c r="BS297" s="75">
        <f t="shared" si="162"/>
        <v>0</v>
      </c>
      <c r="BT297" s="76">
        <f t="shared" si="163"/>
        <v>0</v>
      </c>
      <c r="BU297" s="76">
        <f t="shared" si="164"/>
        <v>0</v>
      </c>
      <c r="BV297" s="76">
        <f t="shared" si="165"/>
        <v>0</v>
      </c>
      <c r="BW297" s="76">
        <f t="shared" si="166"/>
        <v>0</v>
      </c>
      <c r="BX297" s="76">
        <f t="shared" si="167"/>
        <v>0</v>
      </c>
      <c r="BY297" s="77">
        <f t="shared" si="168"/>
        <v>0</v>
      </c>
      <c r="CA297" s="73">
        <f t="shared" si="169"/>
        <v>0</v>
      </c>
      <c r="CB297" s="74"/>
      <c r="CD297" s="13">
        <f t="shared" si="170"/>
        <v>0</v>
      </c>
      <c r="CE297" s="89">
        <f t="shared" si="171"/>
        <v>0</v>
      </c>
      <c r="CF297">
        <v>0</v>
      </c>
    </row>
    <row r="298" spans="2:84" ht="15.75" customHeight="1" thickBot="1">
      <c r="B298" s="26"/>
      <c r="C298" s="13" t="str">
        <f>IF(B298="","",VLOOKUP(BC298,Proveedor!$B$3:$C$2036,2,0))</f>
        <v/>
      </c>
      <c r="D298" s="95"/>
      <c r="E298" s="84"/>
      <c r="F298" s="59"/>
      <c r="G298" s="113" cm="1">
        <f t="array" ref="G298">INDEX(Programas!$F$3:$F$2000,MATCH(1,(Programas!$C$3:$C$2000=D298)*(Programas!$D$3:$D$2000=Auxiliares!$B279),0))</f>
        <v>0</v>
      </c>
      <c r="H298" s="114"/>
      <c r="I298" s="113" cm="1">
        <f t="array" ref="I298">INDEX(Programas!$E$3:$E$2000,MATCH(1,(Programas!$C$3:$C$2000=D298)*(Programas!$D$3:$D$2000=Auxiliares!$B279),0))</f>
        <v>0</v>
      </c>
      <c r="J298" s="114"/>
      <c r="K298" s="23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36"/>
      <c r="BA298" s="58">
        <f t="shared" si="151"/>
        <v>0</v>
      </c>
      <c r="BB298" s="42">
        <f t="shared" si="152"/>
        <v>0</v>
      </c>
      <c r="BC298" s="12">
        <f>IFERROR(VLOOKUP(Input!B298,Medio!$A$3:$D$1552,4,0),0)</f>
        <v>0</v>
      </c>
      <c r="BD298">
        <f t="shared" si="153"/>
        <v>0</v>
      </c>
      <c r="BE298">
        <f>IFERROR(VLOOKUP(L298,'Tipo de Descuento'!$B$3:$C$8,2,0),0)</f>
        <v>0</v>
      </c>
      <c r="BF298">
        <f t="shared" si="154"/>
        <v>0</v>
      </c>
      <c r="BG298">
        <f>IFERROR(VLOOKUP(N298,'Tipo de Descuento'!$B$3:$C$8,2,0),0)</f>
        <v>0</v>
      </c>
      <c r="BH298">
        <f t="shared" si="155"/>
        <v>0</v>
      </c>
      <c r="BI298">
        <f>IFERROR(VLOOKUP(P298,'Tipo de Descuento'!$B$3:$C$8,2,0),0)</f>
        <v>0</v>
      </c>
      <c r="BJ298">
        <f t="shared" si="156"/>
        <v>0</v>
      </c>
      <c r="BK298">
        <f>IFERROR(VLOOKUP(R298,'Tipo de Descuento'!$B$3:$C$8,2,0),0)</f>
        <v>0</v>
      </c>
      <c r="BL298">
        <f t="shared" si="157"/>
        <v>0</v>
      </c>
      <c r="BM298">
        <f>IFERROR(VLOOKUP(T298,'Tipo de Descuento'!$B$3:$C$8,2,0),0)</f>
        <v>0</v>
      </c>
      <c r="BN298">
        <f t="shared" si="158"/>
        <v>0</v>
      </c>
      <c r="BO298">
        <f t="shared" si="159"/>
        <v>0</v>
      </c>
      <c r="BP298">
        <f t="shared" si="160"/>
        <v>0</v>
      </c>
      <c r="BQ298">
        <f t="shared" si="161"/>
        <v>0</v>
      </c>
      <c r="BS298" s="75">
        <f t="shared" si="162"/>
        <v>0</v>
      </c>
      <c r="BT298" s="76">
        <f t="shared" si="163"/>
        <v>0</v>
      </c>
      <c r="BU298" s="76">
        <f t="shared" si="164"/>
        <v>0</v>
      </c>
      <c r="BV298" s="76">
        <f t="shared" si="165"/>
        <v>0</v>
      </c>
      <c r="BW298" s="76">
        <f t="shared" si="166"/>
        <v>0</v>
      </c>
      <c r="BX298" s="76">
        <f t="shared" si="167"/>
        <v>0</v>
      </c>
      <c r="BY298" s="77">
        <f t="shared" si="168"/>
        <v>0</v>
      </c>
      <c r="CA298" s="73">
        <f t="shared" si="169"/>
        <v>0</v>
      </c>
      <c r="CB298" s="74"/>
      <c r="CD298" s="13">
        <f t="shared" si="170"/>
        <v>0</v>
      </c>
      <c r="CE298" s="89">
        <f t="shared" si="171"/>
        <v>0</v>
      </c>
      <c r="CF298">
        <v>0</v>
      </c>
    </row>
    <row r="299" spans="2:84" ht="15.75" customHeight="1" thickBot="1">
      <c r="B299" s="26"/>
      <c r="C299" s="13" t="str">
        <f>IF(B299="","",VLOOKUP(BC299,Proveedor!$B$3:$C$2036,2,0))</f>
        <v/>
      </c>
      <c r="D299" s="95"/>
      <c r="E299" s="84"/>
      <c r="F299" s="59"/>
      <c r="G299" s="113" cm="1">
        <f t="array" ref="G299">INDEX(Programas!$F$3:$F$2000,MATCH(1,(Programas!$C$3:$C$2000=D299)*(Programas!$D$3:$D$2000=Auxiliares!$B280),0))</f>
        <v>0</v>
      </c>
      <c r="H299" s="114"/>
      <c r="I299" s="113" cm="1">
        <f t="array" ref="I299">INDEX(Programas!$E$3:$E$2000,MATCH(1,(Programas!$C$3:$C$2000=D299)*(Programas!$D$3:$D$2000=Auxiliares!$B280),0))</f>
        <v>0</v>
      </c>
      <c r="J299" s="114"/>
      <c r="K299" s="23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36"/>
      <c r="BA299" s="58">
        <f t="shared" si="151"/>
        <v>0</v>
      </c>
      <c r="BB299" s="42">
        <f t="shared" si="152"/>
        <v>0</v>
      </c>
      <c r="BC299" s="12">
        <f>IFERROR(VLOOKUP(Input!B299,Medio!$A$3:$D$1552,4,0),0)</f>
        <v>0</v>
      </c>
      <c r="BD299">
        <f t="shared" si="153"/>
        <v>0</v>
      </c>
      <c r="BE299">
        <f>IFERROR(VLOOKUP(L299,'Tipo de Descuento'!$B$3:$C$8,2,0),0)</f>
        <v>0</v>
      </c>
      <c r="BF299">
        <f t="shared" si="154"/>
        <v>0</v>
      </c>
      <c r="BG299">
        <f>IFERROR(VLOOKUP(N299,'Tipo de Descuento'!$B$3:$C$8,2,0),0)</f>
        <v>0</v>
      </c>
      <c r="BH299">
        <f t="shared" si="155"/>
        <v>0</v>
      </c>
      <c r="BI299">
        <f>IFERROR(VLOOKUP(P299,'Tipo de Descuento'!$B$3:$C$8,2,0),0)</f>
        <v>0</v>
      </c>
      <c r="BJ299">
        <f t="shared" si="156"/>
        <v>0</v>
      </c>
      <c r="BK299">
        <f>IFERROR(VLOOKUP(R299,'Tipo de Descuento'!$B$3:$C$8,2,0),0)</f>
        <v>0</v>
      </c>
      <c r="BL299">
        <f t="shared" si="157"/>
        <v>0</v>
      </c>
      <c r="BM299">
        <f>IFERROR(VLOOKUP(T299,'Tipo de Descuento'!$B$3:$C$8,2,0),0)</f>
        <v>0</v>
      </c>
      <c r="BN299">
        <f t="shared" si="158"/>
        <v>0</v>
      </c>
      <c r="BO299">
        <f t="shared" si="159"/>
        <v>0</v>
      </c>
      <c r="BP299">
        <f t="shared" si="160"/>
        <v>0</v>
      </c>
      <c r="BQ299">
        <f t="shared" si="161"/>
        <v>0</v>
      </c>
      <c r="BS299" s="75">
        <f t="shared" si="162"/>
        <v>0</v>
      </c>
      <c r="BT299" s="76">
        <f t="shared" si="163"/>
        <v>0</v>
      </c>
      <c r="BU299" s="76">
        <f t="shared" si="164"/>
        <v>0</v>
      </c>
      <c r="BV299" s="76">
        <f t="shared" si="165"/>
        <v>0</v>
      </c>
      <c r="BW299" s="76">
        <f t="shared" si="166"/>
        <v>0</v>
      </c>
      <c r="BX299" s="76">
        <f t="shared" si="167"/>
        <v>0</v>
      </c>
      <c r="BY299" s="77">
        <f t="shared" si="168"/>
        <v>0</v>
      </c>
      <c r="CA299" s="73">
        <f t="shared" si="169"/>
        <v>0</v>
      </c>
      <c r="CB299" s="74"/>
      <c r="CD299" s="13">
        <f t="shared" si="170"/>
        <v>0</v>
      </c>
      <c r="CE299" s="89">
        <f t="shared" si="171"/>
        <v>0</v>
      </c>
      <c r="CF299">
        <v>0</v>
      </c>
    </row>
    <row r="300" spans="2:84" ht="15.75" customHeight="1" thickBot="1">
      <c r="B300" s="26"/>
      <c r="C300" s="13" t="str">
        <f>IF(B300="","",VLOOKUP(BC300,Proveedor!$B$3:$C$2036,2,0))</f>
        <v/>
      </c>
      <c r="D300" s="95"/>
      <c r="E300" s="84"/>
      <c r="F300" s="59"/>
      <c r="G300" s="113" cm="1">
        <f t="array" ref="G300">INDEX(Programas!$F$3:$F$2000,MATCH(1,(Programas!$C$3:$C$2000=D300)*(Programas!$D$3:$D$2000=Auxiliares!$B281),0))</f>
        <v>0</v>
      </c>
      <c r="H300" s="114"/>
      <c r="I300" s="113" cm="1">
        <f t="array" ref="I300">INDEX(Programas!$E$3:$E$2000,MATCH(1,(Programas!$C$3:$C$2000=D300)*(Programas!$D$3:$D$2000=Auxiliares!$B281),0))</f>
        <v>0</v>
      </c>
      <c r="J300" s="114"/>
      <c r="K300" s="23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36"/>
      <c r="BA300" s="58">
        <f t="shared" si="151"/>
        <v>0</v>
      </c>
      <c r="BB300" s="42">
        <f t="shared" si="152"/>
        <v>0</v>
      </c>
      <c r="BC300" s="12">
        <f>IFERROR(VLOOKUP(Input!B300,Medio!$A$3:$D$1552,4,0),0)</f>
        <v>0</v>
      </c>
      <c r="BD300">
        <f t="shared" si="153"/>
        <v>0</v>
      </c>
      <c r="BE300">
        <f>IFERROR(VLOOKUP(L300,'Tipo de Descuento'!$B$3:$C$8,2,0),0)</f>
        <v>0</v>
      </c>
      <c r="BF300">
        <f t="shared" si="154"/>
        <v>0</v>
      </c>
      <c r="BG300">
        <f>IFERROR(VLOOKUP(N300,'Tipo de Descuento'!$B$3:$C$8,2,0),0)</f>
        <v>0</v>
      </c>
      <c r="BH300">
        <f t="shared" si="155"/>
        <v>0</v>
      </c>
      <c r="BI300">
        <f>IFERROR(VLOOKUP(P300,'Tipo de Descuento'!$B$3:$C$8,2,0),0)</f>
        <v>0</v>
      </c>
      <c r="BJ300">
        <f t="shared" si="156"/>
        <v>0</v>
      </c>
      <c r="BK300">
        <f>IFERROR(VLOOKUP(R300,'Tipo de Descuento'!$B$3:$C$8,2,0),0)</f>
        <v>0</v>
      </c>
      <c r="BL300">
        <f t="shared" si="157"/>
        <v>0</v>
      </c>
      <c r="BM300">
        <f>IFERROR(VLOOKUP(T300,'Tipo de Descuento'!$B$3:$C$8,2,0),0)</f>
        <v>0</v>
      </c>
      <c r="BN300">
        <f t="shared" si="158"/>
        <v>0</v>
      </c>
      <c r="BO300">
        <f t="shared" si="159"/>
        <v>0</v>
      </c>
      <c r="BP300">
        <f t="shared" si="160"/>
        <v>0</v>
      </c>
      <c r="BQ300">
        <f t="shared" si="161"/>
        <v>0</v>
      </c>
      <c r="BS300" s="75">
        <f t="shared" si="162"/>
        <v>0</v>
      </c>
      <c r="BT300" s="76">
        <f t="shared" si="163"/>
        <v>0</v>
      </c>
      <c r="BU300" s="76">
        <f t="shared" si="164"/>
        <v>0</v>
      </c>
      <c r="BV300" s="76">
        <f t="shared" si="165"/>
        <v>0</v>
      </c>
      <c r="BW300" s="76">
        <f t="shared" si="166"/>
        <v>0</v>
      </c>
      <c r="BX300" s="76">
        <f t="shared" si="167"/>
        <v>0</v>
      </c>
      <c r="BY300" s="77">
        <f t="shared" si="168"/>
        <v>0</v>
      </c>
      <c r="CA300" s="73">
        <f t="shared" si="169"/>
        <v>0</v>
      </c>
      <c r="CB300" s="74"/>
      <c r="CD300" s="13">
        <f t="shared" si="170"/>
        <v>0</v>
      </c>
      <c r="CE300" s="89">
        <f t="shared" si="171"/>
        <v>0</v>
      </c>
      <c r="CF300">
        <v>0</v>
      </c>
    </row>
    <row r="301" spans="2:84" ht="15.75" customHeight="1" thickBot="1">
      <c r="B301" s="26"/>
      <c r="C301" s="13" t="str">
        <f>IF(B301="","",VLOOKUP(BC301,Proveedor!$B$3:$C$2036,2,0))</f>
        <v/>
      </c>
      <c r="D301" s="95"/>
      <c r="E301" s="84"/>
      <c r="F301" s="59"/>
      <c r="G301" s="113" cm="1">
        <f t="array" ref="G301">INDEX(Programas!$F$3:$F$2000,MATCH(1,(Programas!$C$3:$C$2000=D301)*(Programas!$D$3:$D$2000=Auxiliares!$B282),0))</f>
        <v>0</v>
      </c>
      <c r="H301" s="114"/>
      <c r="I301" s="113" cm="1">
        <f t="array" ref="I301">INDEX(Programas!$E$3:$E$2000,MATCH(1,(Programas!$C$3:$C$2000=D301)*(Programas!$D$3:$D$2000=Auxiliares!$B282),0))</f>
        <v>0</v>
      </c>
      <c r="J301" s="114"/>
      <c r="K301" s="23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36"/>
      <c r="BA301" s="58">
        <f t="shared" si="151"/>
        <v>0</v>
      </c>
      <c r="BB301" s="42">
        <f t="shared" si="152"/>
        <v>0</v>
      </c>
      <c r="BC301" s="12">
        <f>IFERROR(VLOOKUP(Input!B301,Medio!$A$3:$D$1552,4,0),0)</f>
        <v>0</v>
      </c>
      <c r="BD301">
        <f t="shared" si="153"/>
        <v>0</v>
      </c>
      <c r="BE301">
        <f>IFERROR(VLOOKUP(L301,'Tipo de Descuento'!$B$3:$C$8,2,0),0)</f>
        <v>0</v>
      </c>
      <c r="BF301">
        <f t="shared" si="154"/>
        <v>0</v>
      </c>
      <c r="BG301">
        <f>IFERROR(VLOOKUP(N301,'Tipo de Descuento'!$B$3:$C$8,2,0),0)</f>
        <v>0</v>
      </c>
      <c r="BH301">
        <f t="shared" si="155"/>
        <v>0</v>
      </c>
      <c r="BI301">
        <f>IFERROR(VLOOKUP(P301,'Tipo de Descuento'!$B$3:$C$8,2,0),0)</f>
        <v>0</v>
      </c>
      <c r="BJ301">
        <f t="shared" si="156"/>
        <v>0</v>
      </c>
      <c r="BK301">
        <f>IFERROR(VLOOKUP(R301,'Tipo de Descuento'!$B$3:$C$8,2,0),0)</f>
        <v>0</v>
      </c>
      <c r="BL301">
        <f t="shared" si="157"/>
        <v>0</v>
      </c>
      <c r="BM301">
        <f>IFERROR(VLOOKUP(T301,'Tipo de Descuento'!$B$3:$C$8,2,0),0)</f>
        <v>0</v>
      </c>
      <c r="BN301">
        <f t="shared" si="158"/>
        <v>0</v>
      </c>
      <c r="BO301">
        <f t="shared" si="159"/>
        <v>0</v>
      </c>
      <c r="BP301">
        <f t="shared" si="160"/>
        <v>0</v>
      </c>
      <c r="BQ301">
        <f t="shared" si="161"/>
        <v>0</v>
      </c>
      <c r="BS301" s="75">
        <f t="shared" si="162"/>
        <v>0</v>
      </c>
      <c r="BT301" s="76">
        <f t="shared" si="163"/>
        <v>0</v>
      </c>
      <c r="BU301" s="76">
        <f t="shared" si="164"/>
        <v>0</v>
      </c>
      <c r="BV301" s="76">
        <f t="shared" si="165"/>
        <v>0</v>
      </c>
      <c r="BW301" s="76">
        <f t="shared" si="166"/>
        <v>0</v>
      </c>
      <c r="BX301" s="76">
        <f t="shared" si="167"/>
        <v>0</v>
      </c>
      <c r="BY301" s="77">
        <f t="shared" si="168"/>
        <v>0</v>
      </c>
      <c r="CA301" s="73">
        <f t="shared" si="169"/>
        <v>0</v>
      </c>
      <c r="CB301" s="74"/>
      <c r="CD301" s="13">
        <f t="shared" si="170"/>
        <v>0</v>
      </c>
      <c r="CE301" s="89">
        <f t="shared" si="171"/>
        <v>0</v>
      </c>
      <c r="CF301">
        <v>0</v>
      </c>
    </row>
    <row r="302" spans="2:84" ht="15.75" customHeight="1" thickBot="1">
      <c r="B302" s="26"/>
      <c r="C302" s="13" t="str">
        <f>IF(B302="","",VLOOKUP(BC302,Proveedor!$B$3:$C$2036,2,0))</f>
        <v/>
      </c>
      <c r="D302" s="95"/>
      <c r="E302" s="84"/>
      <c r="F302" s="59"/>
      <c r="G302" s="113" cm="1">
        <f t="array" ref="G302">INDEX(Programas!$F$3:$F$2000,MATCH(1,(Programas!$C$3:$C$2000=D302)*(Programas!$D$3:$D$2000=Auxiliares!$B283),0))</f>
        <v>0</v>
      </c>
      <c r="H302" s="114"/>
      <c r="I302" s="113" cm="1">
        <f t="array" ref="I302">INDEX(Programas!$E$3:$E$2000,MATCH(1,(Programas!$C$3:$C$2000=D302)*(Programas!$D$3:$D$2000=Auxiliares!$B283),0))</f>
        <v>0</v>
      </c>
      <c r="J302" s="114"/>
      <c r="K302" s="23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36"/>
      <c r="BA302" s="58">
        <f t="shared" si="151"/>
        <v>0</v>
      </c>
      <c r="BB302" s="42">
        <f t="shared" si="152"/>
        <v>0</v>
      </c>
      <c r="BC302" s="12">
        <f>IFERROR(VLOOKUP(Input!B302,Medio!$A$3:$D$1552,4,0),0)</f>
        <v>0</v>
      </c>
      <c r="BD302">
        <f t="shared" si="153"/>
        <v>0</v>
      </c>
      <c r="BE302">
        <f>IFERROR(VLOOKUP(L302,'Tipo de Descuento'!$B$3:$C$8,2,0),0)</f>
        <v>0</v>
      </c>
      <c r="BF302">
        <f t="shared" si="154"/>
        <v>0</v>
      </c>
      <c r="BG302">
        <f>IFERROR(VLOOKUP(N302,'Tipo de Descuento'!$B$3:$C$8,2,0),0)</f>
        <v>0</v>
      </c>
      <c r="BH302">
        <f t="shared" si="155"/>
        <v>0</v>
      </c>
      <c r="BI302">
        <f>IFERROR(VLOOKUP(P302,'Tipo de Descuento'!$B$3:$C$8,2,0),0)</f>
        <v>0</v>
      </c>
      <c r="BJ302">
        <f t="shared" si="156"/>
        <v>0</v>
      </c>
      <c r="BK302">
        <f>IFERROR(VLOOKUP(R302,'Tipo de Descuento'!$B$3:$C$8,2,0),0)</f>
        <v>0</v>
      </c>
      <c r="BL302">
        <f t="shared" si="157"/>
        <v>0</v>
      </c>
      <c r="BM302">
        <f>IFERROR(VLOOKUP(T302,'Tipo de Descuento'!$B$3:$C$8,2,0),0)</f>
        <v>0</v>
      </c>
      <c r="BN302">
        <f t="shared" si="158"/>
        <v>0</v>
      </c>
      <c r="BO302">
        <f t="shared" si="159"/>
        <v>0</v>
      </c>
      <c r="BP302">
        <f t="shared" si="160"/>
        <v>0</v>
      </c>
      <c r="BQ302">
        <f t="shared" si="161"/>
        <v>0</v>
      </c>
      <c r="BS302" s="75">
        <f t="shared" si="162"/>
        <v>0</v>
      </c>
      <c r="BT302" s="76">
        <f t="shared" si="163"/>
        <v>0</v>
      </c>
      <c r="BU302" s="76">
        <f t="shared" si="164"/>
        <v>0</v>
      </c>
      <c r="BV302" s="76">
        <f t="shared" si="165"/>
        <v>0</v>
      </c>
      <c r="BW302" s="76">
        <f t="shared" si="166"/>
        <v>0</v>
      </c>
      <c r="BX302" s="76">
        <f t="shared" si="167"/>
        <v>0</v>
      </c>
      <c r="BY302" s="77">
        <f t="shared" si="168"/>
        <v>0</v>
      </c>
      <c r="CA302" s="73">
        <f t="shared" si="169"/>
        <v>0</v>
      </c>
      <c r="CB302" s="74"/>
      <c r="CD302" s="13">
        <f t="shared" si="170"/>
        <v>0</v>
      </c>
      <c r="CE302" s="89">
        <f t="shared" si="171"/>
        <v>0</v>
      </c>
      <c r="CF302">
        <v>0</v>
      </c>
    </row>
    <row r="303" spans="2:84" ht="15.75" customHeight="1" thickBot="1">
      <c r="B303" s="26"/>
      <c r="C303" s="13" t="str">
        <f>IF(B303="","",VLOOKUP(BC303,Proveedor!$B$3:$C$2036,2,0))</f>
        <v/>
      </c>
      <c r="D303" s="95"/>
      <c r="E303" s="84"/>
      <c r="F303" s="59"/>
      <c r="G303" s="113" cm="1">
        <f t="array" ref="G303">INDEX(Programas!$F$3:$F$2000,MATCH(1,(Programas!$C$3:$C$2000=D303)*(Programas!$D$3:$D$2000=Auxiliares!$B284),0))</f>
        <v>0</v>
      </c>
      <c r="H303" s="114"/>
      <c r="I303" s="113" cm="1">
        <f t="array" ref="I303">INDEX(Programas!$E$3:$E$2000,MATCH(1,(Programas!$C$3:$C$2000=D303)*(Programas!$D$3:$D$2000=Auxiliares!$B284),0))</f>
        <v>0</v>
      </c>
      <c r="J303" s="114"/>
      <c r="K303" s="23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36"/>
      <c r="BA303" s="58">
        <f t="shared" si="151"/>
        <v>0</v>
      </c>
      <c r="BB303" s="42">
        <f t="shared" si="152"/>
        <v>0</v>
      </c>
      <c r="BC303" s="12">
        <f>IFERROR(VLOOKUP(Input!B303,Medio!$A$3:$D$1552,4,0),0)</f>
        <v>0</v>
      </c>
      <c r="BD303">
        <f t="shared" si="153"/>
        <v>0</v>
      </c>
      <c r="BE303">
        <f>IFERROR(VLOOKUP(L303,'Tipo de Descuento'!$B$3:$C$8,2,0),0)</f>
        <v>0</v>
      </c>
      <c r="BF303">
        <f t="shared" si="154"/>
        <v>0</v>
      </c>
      <c r="BG303">
        <f>IFERROR(VLOOKUP(N303,'Tipo de Descuento'!$B$3:$C$8,2,0),0)</f>
        <v>0</v>
      </c>
      <c r="BH303">
        <f t="shared" si="155"/>
        <v>0</v>
      </c>
      <c r="BI303">
        <f>IFERROR(VLOOKUP(P303,'Tipo de Descuento'!$B$3:$C$8,2,0),0)</f>
        <v>0</v>
      </c>
      <c r="BJ303">
        <f t="shared" si="156"/>
        <v>0</v>
      </c>
      <c r="BK303">
        <f>IFERROR(VLOOKUP(R303,'Tipo de Descuento'!$B$3:$C$8,2,0),0)</f>
        <v>0</v>
      </c>
      <c r="BL303">
        <f t="shared" si="157"/>
        <v>0</v>
      </c>
      <c r="BM303">
        <f>IFERROR(VLOOKUP(T303,'Tipo de Descuento'!$B$3:$C$8,2,0),0)</f>
        <v>0</v>
      </c>
      <c r="BN303">
        <f t="shared" si="158"/>
        <v>0</v>
      </c>
      <c r="BO303">
        <f t="shared" si="159"/>
        <v>0</v>
      </c>
      <c r="BP303">
        <f t="shared" si="160"/>
        <v>0</v>
      </c>
      <c r="BQ303">
        <f t="shared" si="161"/>
        <v>0</v>
      </c>
      <c r="BS303" s="75">
        <f t="shared" si="162"/>
        <v>0</v>
      </c>
      <c r="BT303" s="76">
        <f t="shared" si="163"/>
        <v>0</v>
      </c>
      <c r="BU303" s="76">
        <f t="shared" si="164"/>
        <v>0</v>
      </c>
      <c r="BV303" s="76">
        <f t="shared" si="165"/>
        <v>0</v>
      </c>
      <c r="BW303" s="76">
        <f t="shared" si="166"/>
        <v>0</v>
      </c>
      <c r="BX303" s="76">
        <f t="shared" si="167"/>
        <v>0</v>
      </c>
      <c r="BY303" s="77">
        <f t="shared" si="168"/>
        <v>0</v>
      </c>
      <c r="CA303" s="73">
        <f t="shared" si="169"/>
        <v>0</v>
      </c>
      <c r="CB303" s="74"/>
      <c r="CD303" s="13">
        <f t="shared" si="170"/>
        <v>0</v>
      </c>
      <c r="CE303" s="89">
        <f t="shared" si="171"/>
        <v>0</v>
      </c>
      <c r="CF303">
        <v>0</v>
      </c>
    </row>
    <row r="304" spans="2:84" ht="15.75" customHeight="1" thickBot="1">
      <c r="B304" s="26"/>
      <c r="C304" s="13" t="str">
        <f>IF(B304="","",VLOOKUP(BC304,Proveedor!$B$3:$C$2036,2,0))</f>
        <v/>
      </c>
      <c r="D304" s="95"/>
      <c r="E304" s="84"/>
      <c r="F304" s="59"/>
      <c r="G304" s="113" cm="1">
        <f t="array" ref="G304">INDEX(Programas!$F$3:$F$2000,MATCH(1,(Programas!$C$3:$C$2000=D304)*(Programas!$D$3:$D$2000=Auxiliares!$B285),0))</f>
        <v>0</v>
      </c>
      <c r="H304" s="114"/>
      <c r="I304" s="113" cm="1">
        <f t="array" ref="I304">INDEX(Programas!$E$3:$E$2000,MATCH(1,(Programas!$C$3:$C$2000=D304)*(Programas!$D$3:$D$2000=Auxiliares!$B285),0))</f>
        <v>0</v>
      </c>
      <c r="J304" s="114"/>
      <c r="K304" s="23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36"/>
      <c r="BA304" s="58">
        <f t="shared" si="151"/>
        <v>0</v>
      </c>
      <c r="BB304" s="42">
        <f t="shared" si="152"/>
        <v>0</v>
      </c>
      <c r="BC304" s="12">
        <f>IFERROR(VLOOKUP(Input!B304,Medio!$A$3:$D$1552,4,0),0)</f>
        <v>0</v>
      </c>
      <c r="BD304">
        <f t="shared" si="153"/>
        <v>0</v>
      </c>
      <c r="BE304">
        <f>IFERROR(VLOOKUP(L304,'Tipo de Descuento'!$B$3:$C$8,2,0),0)</f>
        <v>0</v>
      </c>
      <c r="BF304">
        <f t="shared" si="154"/>
        <v>0</v>
      </c>
      <c r="BG304">
        <f>IFERROR(VLOOKUP(N304,'Tipo de Descuento'!$B$3:$C$8,2,0),0)</f>
        <v>0</v>
      </c>
      <c r="BH304">
        <f t="shared" si="155"/>
        <v>0</v>
      </c>
      <c r="BI304">
        <f>IFERROR(VLOOKUP(P304,'Tipo de Descuento'!$B$3:$C$8,2,0),0)</f>
        <v>0</v>
      </c>
      <c r="BJ304">
        <f t="shared" si="156"/>
        <v>0</v>
      </c>
      <c r="BK304">
        <f>IFERROR(VLOOKUP(R304,'Tipo de Descuento'!$B$3:$C$8,2,0),0)</f>
        <v>0</v>
      </c>
      <c r="BL304">
        <f t="shared" si="157"/>
        <v>0</v>
      </c>
      <c r="BM304">
        <f>IFERROR(VLOOKUP(T304,'Tipo de Descuento'!$B$3:$C$8,2,0),0)</f>
        <v>0</v>
      </c>
      <c r="BN304">
        <f t="shared" si="158"/>
        <v>0</v>
      </c>
      <c r="BO304">
        <f t="shared" si="159"/>
        <v>0</v>
      </c>
      <c r="BP304">
        <f t="shared" si="160"/>
        <v>0</v>
      </c>
      <c r="BQ304">
        <f t="shared" si="161"/>
        <v>0</v>
      </c>
      <c r="BS304" s="75">
        <f t="shared" si="162"/>
        <v>0</v>
      </c>
      <c r="BT304" s="76">
        <f t="shared" si="163"/>
        <v>0</v>
      </c>
      <c r="BU304" s="76">
        <f t="shared" si="164"/>
        <v>0</v>
      </c>
      <c r="BV304" s="76">
        <f t="shared" si="165"/>
        <v>0</v>
      </c>
      <c r="BW304" s="76">
        <f t="shared" si="166"/>
        <v>0</v>
      </c>
      <c r="BX304" s="76">
        <f t="shared" si="167"/>
        <v>0</v>
      </c>
      <c r="BY304" s="77">
        <f t="shared" si="168"/>
        <v>0</v>
      </c>
      <c r="CA304" s="73">
        <f t="shared" si="169"/>
        <v>0</v>
      </c>
      <c r="CB304" s="74"/>
      <c r="CD304" s="13">
        <f t="shared" si="170"/>
        <v>0</v>
      </c>
      <c r="CE304" s="89">
        <f t="shared" si="171"/>
        <v>0</v>
      </c>
      <c r="CF304">
        <v>0</v>
      </c>
    </row>
    <row r="305" spans="2:84" ht="15.75" customHeight="1" thickBot="1">
      <c r="B305" s="26"/>
      <c r="C305" s="13" t="str">
        <f>IF(B305="","",VLOOKUP(BC305,Proveedor!$B$3:$C$2036,2,0))</f>
        <v/>
      </c>
      <c r="D305" s="95"/>
      <c r="E305" s="84"/>
      <c r="F305" s="59"/>
      <c r="G305" s="113" cm="1">
        <f t="array" ref="G305">INDEX(Programas!$F$3:$F$2000,MATCH(1,(Programas!$C$3:$C$2000=D305)*(Programas!$D$3:$D$2000=Auxiliares!$B286),0))</f>
        <v>0</v>
      </c>
      <c r="H305" s="114"/>
      <c r="I305" s="113" cm="1">
        <f t="array" ref="I305">INDEX(Programas!$E$3:$E$2000,MATCH(1,(Programas!$C$3:$C$2000=D305)*(Programas!$D$3:$D$2000=Auxiliares!$B286),0))</f>
        <v>0</v>
      </c>
      <c r="J305" s="114"/>
      <c r="K305" s="23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36"/>
      <c r="BA305" s="58">
        <f t="shared" si="151"/>
        <v>0</v>
      </c>
      <c r="BB305" s="42">
        <f t="shared" si="152"/>
        <v>0</v>
      </c>
      <c r="BC305" s="12">
        <f>IFERROR(VLOOKUP(Input!B305,Medio!$A$3:$D$1552,4,0),0)</f>
        <v>0</v>
      </c>
      <c r="BD305">
        <f t="shared" si="153"/>
        <v>0</v>
      </c>
      <c r="BE305">
        <f>IFERROR(VLOOKUP(L305,'Tipo de Descuento'!$B$3:$C$8,2,0),0)</f>
        <v>0</v>
      </c>
      <c r="BF305">
        <f t="shared" si="154"/>
        <v>0</v>
      </c>
      <c r="BG305">
        <f>IFERROR(VLOOKUP(N305,'Tipo de Descuento'!$B$3:$C$8,2,0),0)</f>
        <v>0</v>
      </c>
      <c r="BH305">
        <f t="shared" si="155"/>
        <v>0</v>
      </c>
      <c r="BI305">
        <f>IFERROR(VLOOKUP(P305,'Tipo de Descuento'!$B$3:$C$8,2,0),0)</f>
        <v>0</v>
      </c>
      <c r="BJ305">
        <f t="shared" si="156"/>
        <v>0</v>
      </c>
      <c r="BK305">
        <f>IFERROR(VLOOKUP(R305,'Tipo de Descuento'!$B$3:$C$8,2,0),0)</f>
        <v>0</v>
      </c>
      <c r="BL305">
        <f t="shared" si="157"/>
        <v>0</v>
      </c>
      <c r="BM305">
        <f>IFERROR(VLOOKUP(T305,'Tipo de Descuento'!$B$3:$C$8,2,0),0)</f>
        <v>0</v>
      </c>
      <c r="BN305">
        <f t="shared" si="158"/>
        <v>0</v>
      </c>
      <c r="BO305">
        <f t="shared" si="159"/>
        <v>0</v>
      </c>
      <c r="BP305">
        <f t="shared" si="160"/>
        <v>0</v>
      </c>
      <c r="BQ305">
        <f t="shared" si="161"/>
        <v>0</v>
      </c>
      <c r="BS305" s="75">
        <f t="shared" si="162"/>
        <v>0</v>
      </c>
      <c r="BT305" s="76">
        <f t="shared" si="163"/>
        <v>0</v>
      </c>
      <c r="BU305" s="76">
        <f t="shared" si="164"/>
        <v>0</v>
      </c>
      <c r="BV305" s="76">
        <f t="shared" si="165"/>
        <v>0</v>
      </c>
      <c r="BW305" s="76">
        <f t="shared" si="166"/>
        <v>0</v>
      </c>
      <c r="BX305" s="76">
        <f t="shared" si="167"/>
        <v>0</v>
      </c>
      <c r="BY305" s="77">
        <f t="shared" si="168"/>
        <v>0</v>
      </c>
      <c r="CA305" s="73">
        <f t="shared" si="169"/>
        <v>0</v>
      </c>
      <c r="CB305" s="74"/>
      <c r="CD305" s="13">
        <f t="shared" si="170"/>
        <v>0</v>
      </c>
      <c r="CE305" s="89">
        <f t="shared" si="171"/>
        <v>0</v>
      </c>
      <c r="CF305">
        <v>0</v>
      </c>
    </row>
    <row r="306" spans="2:84" ht="15.75" customHeight="1" thickBot="1">
      <c r="B306" s="26"/>
      <c r="C306" s="13" t="str">
        <f>IF(B306="","",VLOOKUP(BC306,Proveedor!$B$3:$C$2036,2,0))</f>
        <v/>
      </c>
      <c r="D306" s="95"/>
      <c r="E306" s="84"/>
      <c r="F306" s="59"/>
      <c r="G306" s="113" cm="1">
        <f t="array" ref="G306">INDEX(Programas!$F$3:$F$2000,MATCH(1,(Programas!$C$3:$C$2000=D306)*(Programas!$D$3:$D$2000=Auxiliares!$B287),0))</f>
        <v>0</v>
      </c>
      <c r="H306" s="114"/>
      <c r="I306" s="113" cm="1">
        <f t="array" ref="I306">INDEX(Programas!$E$3:$E$2000,MATCH(1,(Programas!$C$3:$C$2000=D306)*(Programas!$D$3:$D$2000=Auxiliares!$B287),0))</f>
        <v>0</v>
      </c>
      <c r="J306" s="114"/>
      <c r="K306" s="23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36"/>
      <c r="BA306" s="58">
        <f t="shared" si="151"/>
        <v>0</v>
      </c>
      <c r="BB306" s="42">
        <f t="shared" si="152"/>
        <v>0</v>
      </c>
      <c r="BC306" s="12">
        <f>IFERROR(VLOOKUP(Input!B306,Medio!$A$3:$D$1552,4,0),0)</f>
        <v>0</v>
      </c>
      <c r="BD306">
        <f t="shared" si="153"/>
        <v>0</v>
      </c>
      <c r="BE306">
        <f>IFERROR(VLOOKUP(L306,'Tipo de Descuento'!$B$3:$C$8,2,0),0)</f>
        <v>0</v>
      </c>
      <c r="BF306">
        <f t="shared" si="154"/>
        <v>0</v>
      </c>
      <c r="BG306">
        <f>IFERROR(VLOOKUP(N306,'Tipo de Descuento'!$B$3:$C$8,2,0),0)</f>
        <v>0</v>
      </c>
      <c r="BH306">
        <f t="shared" si="155"/>
        <v>0</v>
      </c>
      <c r="BI306">
        <f>IFERROR(VLOOKUP(P306,'Tipo de Descuento'!$B$3:$C$8,2,0),0)</f>
        <v>0</v>
      </c>
      <c r="BJ306">
        <f t="shared" si="156"/>
        <v>0</v>
      </c>
      <c r="BK306">
        <f>IFERROR(VLOOKUP(R306,'Tipo de Descuento'!$B$3:$C$8,2,0),0)</f>
        <v>0</v>
      </c>
      <c r="BL306">
        <f t="shared" si="157"/>
        <v>0</v>
      </c>
      <c r="BM306">
        <f>IFERROR(VLOOKUP(T306,'Tipo de Descuento'!$B$3:$C$8,2,0),0)</f>
        <v>0</v>
      </c>
      <c r="BN306">
        <f t="shared" si="158"/>
        <v>0</v>
      </c>
      <c r="BO306">
        <f t="shared" si="159"/>
        <v>0</v>
      </c>
      <c r="BP306">
        <f t="shared" si="160"/>
        <v>0</v>
      </c>
      <c r="BQ306">
        <f t="shared" si="161"/>
        <v>0</v>
      </c>
      <c r="BS306" s="75">
        <f t="shared" si="162"/>
        <v>0</v>
      </c>
      <c r="BT306" s="76">
        <f t="shared" si="163"/>
        <v>0</v>
      </c>
      <c r="BU306" s="76">
        <f t="shared" si="164"/>
        <v>0</v>
      </c>
      <c r="BV306" s="76">
        <f t="shared" si="165"/>
        <v>0</v>
      </c>
      <c r="BW306" s="76">
        <f t="shared" si="166"/>
        <v>0</v>
      </c>
      <c r="BX306" s="76">
        <f t="shared" si="167"/>
        <v>0</v>
      </c>
      <c r="BY306" s="77">
        <f t="shared" si="168"/>
        <v>0</v>
      </c>
      <c r="CA306" s="73">
        <f t="shared" si="169"/>
        <v>0</v>
      </c>
      <c r="CB306" s="74"/>
      <c r="CD306" s="13">
        <f t="shared" si="170"/>
        <v>0</v>
      </c>
      <c r="CE306" s="89">
        <f t="shared" si="171"/>
        <v>0</v>
      </c>
      <c r="CF306">
        <v>0</v>
      </c>
    </row>
    <row r="307" spans="2:84" ht="15.75" customHeight="1" thickBot="1">
      <c r="B307" s="26"/>
      <c r="C307" s="13" t="str">
        <f>IF(B307="","",VLOOKUP(BC307,Proveedor!$B$3:$C$2036,2,0))</f>
        <v/>
      </c>
      <c r="D307" s="95"/>
      <c r="E307" s="84"/>
      <c r="F307" s="59"/>
      <c r="G307" s="113" cm="1">
        <f t="array" ref="G307">INDEX(Programas!$F$3:$F$2000,MATCH(1,(Programas!$C$3:$C$2000=D307)*(Programas!$D$3:$D$2000=Auxiliares!$B288),0))</f>
        <v>0</v>
      </c>
      <c r="H307" s="114"/>
      <c r="I307" s="113" cm="1">
        <f t="array" ref="I307">INDEX(Programas!$E$3:$E$2000,MATCH(1,(Programas!$C$3:$C$2000=D307)*(Programas!$D$3:$D$2000=Auxiliares!$B288),0))</f>
        <v>0</v>
      </c>
      <c r="J307" s="114"/>
      <c r="K307" s="23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36"/>
      <c r="BA307" s="58">
        <f t="shared" si="151"/>
        <v>0</v>
      </c>
      <c r="BB307" s="42">
        <f t="shared" si="152"/>
        <v>0</v>
      </c>
      <c r="BC307" s="12">
        <f>IFERROR(VLOOKUP(Input!B307,Medio!$A$3:$D$1552,4,0),0)</f>
        <v>0</v>
      </c>
      <c r="BD307">
        <f t="shared" si="153"/>
        <v>0</v>
      </c>
      <c r="BE307">
        <f>IFERROR(VLOOKUP(L307,'Tipo de Descuento'!$B$3:$C$8,2,0),0)</f>
        <v>0</v>
      </c>
      <c r="BF307">
        <f t="shared" si="154"/>
        <v>0</v>
      </c>
      <c r="BG307">
        <f>IFERROR(VLOOKUP(N307,'Tipo de Descuento'!$B$3:$C$8,2,0),0)</f>
        <v>0</v>
      </c>
      <c r="BH307">
        <f t="shared" si="155"/>
        <v>0</v>
      </c>
      <c r="BI307">
        <f>IFERROR(VLOOKUP(P307,'Tipo de Descuento'!$B$3:$C$8,2,0),0)</f>
        <v>0</v>
      </c>
      <c r="BJ307">
        <f t="shared" si="156"/>
        <v>0</v>
      </c>
      <c r="BK307">
        <f>IFERROR(VLOOKUP(R307,'Tipo de Descuento'!$B$3:$C$8,2,0),0)</f>
        <v>0</v>
      </c>
      <c r="BL307">
        <f t="shared" si="157"/>
        <v>0</v>
      </c>
      <c r="BM307">
        <f>IFERROR(VLOOKUP(T307,'Tipo de Descuento'!$B$3:$C$8,2,0),0)</f>
        <v>0</v>
      </c>
      <c r="BN307">
        <f t="shared" si="158"/>
        <v>0</v>
      </c>
      <c r="BO307">
        <f t="shared" si="159"/>
        <v>0</v>
      </c>
      <c r="BP307">
        <f t="shared" si="160"/>
        <v>0</v>
      </c>
      <c r="BQ307">
        <f t="shared" si="161"/>
        <v>0</v>
      </c>
      <c r="BS307" s="75">
        <f t="shared" si="162"/>
        <v>0</v>
      </c>
      <c r="BT307" s="76">
        <f t="shared" si="163"/>
        <v>0</v>
      </c>
      <c r="BU307" s="76">
        <f t="shared" si="164"/>
        <v>0</v>
      </c>
      <c r="BV307" s="76">
        <f t="shared" si="165"/>
        <v>0</v>
      </c>
      <c r="BW307" s="76">
        <f t="shared" si="166"/>
        <v>0</v>
      </c>
      <c r="BX307" s="76">
        <f t="shared" si="167"/>
        <v>0</v>
      </c>
      <c r="BY307" s="77">
        <f t="shared" si="168"/>
        <v>0</v>
      </c>
      <c r="CA307" s="73">
        <f t="shared" si="169"/>
        <v>0</v>
      </c>
      <c r="CB307" s="74"/>
      <c r="CD307" s="13">
        <f t="shared" si="170"/>
        <v>0</v>
      </c>
      <c r="CE307" s="89">
        <f t="shared" si="171"/>
        <v>0</v>
      </c>
      <c r="CF307">
        <v>0</v>
      </c>
    </row>
    <row r="308" spans="2:84" ht="15.75" customHeight="1" thickBot="1">
      <c r="B308" s="26"/>
      <c r="C308" s="13" t="str">
        <f>IF(B308="","",VLOOKUP(BC308,Proveedor!$B$3:$C$2036,2,0))</f>
        <v/>
      </c>
      <c r="D308" s="95"/>
      <c r="E308" s="84"/>
      <c r="F308" s="59"/>
      <c r="G308" s="113" cm="1">
        <f t="array" ref="G308">INDEX(Programas!$F$3:$F$2000,MATCH(1,(Programas!$C$3:$C$2000=D308)*(Programas!$D$3:$D$2000=Auxiliares!$B289),0))</f>
        <v>0</v>
      </c>
      <c r="H308" s="114"/>
      <c r="I308" s="113" cm="1">
        <f t="array" ref="I308">INDEX(Programas!$E$3:$E$2000,MATCH(1,(Programas!$C$3:$C$2000=D308)*(Programas!$D$3:$D$2000=Auxiliares!$B289),0))</f>
        <v>0</v>
      </c>
      <c r="J308" s="114"/>
      <c r="K308" s="23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36"/>
      <c r="BA308" s="58">
        <f t="shared" si="151"/>
        <v>0</v>
      </c>
      <c r="BB308" s="42">
        <f t="shared" si="152"/>
        <v>0</v>
      </c>
      <c r="BC308" s="12">
        <f>IFERROR(VLOOKUP(Input!B308,Medio!$A$3:$D$1552,4,0),0)</f>
        <v>0</v>
      </c>
      <c r="BD308">
        <f t="shared" si="153"/>
        <v>0</v>
      </c>
      <c r="BE308">
        <f>IFERROR(VLOOKUP(L308,'Tipo de Descuento'!$B$3:$C$8,2,0),0)</f>
        <v>0</v>
      </c>
      <c r="BF308">
        <f t="shared" si="154"/>
        <v>0</v>
      </c>
      <c r="BG308">
        <f>IFERROR(VLOOKUP(N308,'Tipo de Descuento'!$B$3:$C$8,2,0),0)</f>
        <v>0</v>
      </c>
      <c r="BH308">
        <f t="shared" si="155"/>
        <v>0</v>
      </c>
      <c r="BI308">
        <f>IFERROR(VLOOKUP(P308,'Tipo de Descuento'!$B$3:$C$8,2,0),0)</f>
        <v>0</v>
      </c>
      <c r="BJ308">
        <f t="shared" si="156"/>
        <v>0</v>
      </c>
      <c r="BK308">
        <f>IFERROR(VLOOKUP(R308,'Tipo de Descuento'!$B$3:$C$8,2,0),0)</f>
        <v>0</v>
      </c>
      <c r="BL308">
        <f t="shared" si="157"/>
        <v>0</v>
      </c>
      <c r="BM308">
        <f>IFERROR(VLOOKUP(T308,'Tipo de Descuento'!$B$3:$C$8,2,0),0)</f>
        <v>0</v>
      </c>
      <c r="BN308">
        <f t="shared" si="158"/>
        <v>0</v>
      </c>
      <c r="BO308">
        <f t="shared" si="159"/>
        <v>0</v>
      </c>
      <c r="BP308">
        <f t="shared" si="160"/>
        <v>0</v>
      </c>
      <c r="BQ308">
        <f t="shared" si="161"/>
        <v>0</v>
      </c>
      <c r="BS308" s="75">
        <f t="shared" si="162"/>
        <v>0</v>
      </c>
      <c r="BT308" s="76">
        <f t="shared" si="163"/>
        <v>0</v>
      </c>
      <c r="BU308" s="76">
        <f t="shared" si="164"/>
        <v>0</v>
      </c>
      <c r="BV308" s="76">
        <f t="shared" si="165"/>
        <v>0</v>
      </c>
      <c r="BW308" s="76">
        <f t="shared" si="166"/>
        <v>0</v>
      </c>
      <c r="BX308" s="76">
        <f t="shared" si="167"/>
        <v>0</v>
      </c>
      <c r="BY308" s="77">
        <f t="shared" si="168"/>
        <v>0</v>
      </c>
      <c r="CA308" s="73">
        <f t="shared" si="169"/>
        <v>0</v>
      </c>
      <c r="CB308" s="74"/>
      <c r="CD308" s="13">
        <f t="shared" si="170"/>
        <v>0</v>
      </c>
      <c r="CE308" s="89">
        <f t="shared" si="171"/>
        <v>0</v>
      </c>
      <c r="CF308">
        <v>0</v>
      </c>
    </row>
    <row r="309" spans="2:84" ht="15.75" customHeight="1" thickBot="1">
      <c r="B309" s="26"/>
      <c r="C309" s="13" t="str">
        <f>IF(B309="","",VLOOKUP(BC309,Proveedor!$B$3:$C$2036,2,0))</f>
        <v/>
      </c>
      <c r="D309" s="95"/>
      <c r="E309" s="84"/>
      <c r="F309" s="59"/>
      <c r="G309" s="113" cm="1">
        <f t="array" ref="G309">INDEX(Programas!$F$3:$F$2000,MATCH(1,(Programas!$C$3:$C$2000=D309)*(Programas!$D$3:$D$2000=Auxiliares!$B290),0))</f>
        <v>0</v>
      </c>
      <c r="H309" s="114"/>
      <c r="I309" s="113" cm="1">
        <f t="array" ref="I309">INDEX(Programas!$E$3:$E$2000,MATCH(1,(Programas!$C$3:$C$2000=D309)*(Programas!$D$3:$D$2000=Auxiliares!$B290),0))</f>
        <v>0</v>
      </c>
      <c r="J309" s="114"/>
      <c r="K309" s="23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36"/>
      <c r="BA309" s="58">
        <f t="shared" si="151"/>
        <v>0</v>
      </c>
      <c r="BB309" s="42">
        <f t="shared" si="152"/>
        <v>0</v>
      </c>
      <c r="BC309" s="12">
        <f>IFERROR(VLOOKUP(Input!B309,Medio!$A$3:$D$1552,4,0),0)</f>
        <v>0</v>
      </c>
      <c r="BD309">
        <f t="shared" si="153"/>
        <v>0</v>
      </c>
      <c r="BE309">
        <f>IFERROR(VLOOKUP(L309,'Tipo de Descuento'!$B$3:$C$8,2,0),0)</f>
        <v>0</v>
      </c>
      <c r="BF309">
        <f t="shared" si="154"/>
        <v>0</v>
      </c>
      <c r="BG309">
        <f>IFERROR(VLOOKUP(N309,'Tipo de Descuento'!$B$3:$C$8,2,0),0)</f>
        <v>0</v>
      </c>
      <c r="BH309">
        <f t="shared" si="155"/>
        <v>0</v>
      </c>
      <c r="BI309">
        <f>IFERROR(VLOOKUP(P309,'Tipo de Descuento'!$B$3:$C$8,2,0),0)</f>
        <v>0</v>
      </c>
      <c r="BJ309">
        <f t="shared" si="156"/>
        <v>0</v>
      </c>
      <c r="BK309">
        <f>IFERROR(VLOOKUP(R309,'Tipo de Descuento'!$B$3:$C$8,2,0),0)</f>
        <v>0</v>
      </c>
      <c r="BL309">
        <f t="shared" si="157"/>
        <v>0</v>
      </c>
      <c r="BM309">
        <f>IFERROR(VLOOKUP(T309,'Tipo de Descuento'!$B$3:$C$8,2,0),0)</f>
        <v>0</v>
      </c>
      <c r="BN309">
        <f t="shared" si="158"/>
        <v>0</v>
      </c>
      <c r="BO309">
        <f t="shared" si="159"/>
        <v>0</v>
      </c>
      <c r="BP309">
        <f t="shared" si="160"/>
        <v>0</v>
      </c>
      <c r="BQ309">
        <f t="shared" si="161"/>
        <v>0</v>
      </c>
      <c r="BS309" s="75">
        <f t="shared" si="162"/>
        <v>0</v>
      </c>
      <c r="BT309" s="76">
        <f t="shared" si="163"/>
        <v>0</v>
      </c>
      <c r="BU309" s="76">
        <f t="shared" si="164"/>
        <v>0</v>
      </c>
      <c r="BV309" s="76">
        <f t="shared" si="165"/>
        <v>0</v>
      </c>
      <c r="BW309" s="76">
        <f t="shared" si="166"/>
        <v>0</v>
      </c>
      <c r="BX309" s="76">
        <f t="shared" si="167"/>
        <v>0</v>
      </c>
      <c r="BY309" s="77">
        <f t="shared" si="168"/>
        <v>0</v>
      </c>
      <c r="CA309" s="73">
        <f t="shared" si="169"/>
        <v>0</v>
      </c>
      <c r="CB309" s="74"/>
      <c r="CD309" s="13">
        <f t="shared" si="170"/>
        <v>0</v>
      </c>
      <c r="CE309" s="89">
        <f t="shared" si="171"/>
        <v>0</v>
      </c>
      <c r="CF309">
        <v>0</v>
      </c>
    </row>
    <row r="310" spans="2:84" ht="15.75" customHeight="1" thickBot="1">
      <c r="B310" s="26"/>
      <c r="C310" s="13" t="str">
        <f>IF(B310="","",VLOOKUP(BC310,Proveedor!$B$3:$C$2036,2,0))</f>
        <v/>
      </c>
      <c r="D310" s="95"/>
      <c r="E310" s="84"/>
      <c r="F310" s="59"/>
      <c r="G310" s="113" cm="1">
        <f t="array" ref="G310">INDEX(Programas!$F$3:$F$2000,MATCH(1,(Programas!$C$3:$C$2000=D310)*(Programas!$D$3:$D$2000=Auxiliares!$B291),0))</f>
        <v>0</v>
      </c>
      <c r="H310" s="114"/>
      <c r="I310" s="113" cm="1">
        <f t="array" ref="I310">INDEX(Programas!$E$3:$E$2000,MATCH(1,(Programas!$C$3:$C$2000=D310)*(Programas!$D$3:$D$2000=Auxiliares!$B291),0))</f>
        <v>0</v>
      </c>
      <c r="J310" s="114"/>
      <c r="K310" s="23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36"/>
      <c r="BA310" s="58">
        <f t="shared" si="151"/>
        <v>0</v>
      </c>
      <c r="BB310" s="42">
        <f t="shared" si="152"/>
        <v>0</v>
      </c>
      <c r="BC310" s="12">
        <f>IFERROR(VLOOKUP(Input!B310,Medio!$A$3:$D$1552,4,0),0)</f>
        <v>0</v>
      </c>
      <c r="BD310">
        <f t="shared" si="153"/>
        <v>0</v>
      </c>
      <c r="BE310">
        <f>IFERROR(VLOOKUP(L310,'Tipo de Descuento'!$B$3:$C$8,2,0),0)</f>
        <v>0</v>
      </c>
      <c r="BF310">
        <f t="shared" si="154"/>
        <v>0</v>
      </c>
      <c r="BG310">
        <f>IFERROR(VLOOKUP(N310,'Tipo de Descuento'!$B$3:$C$8,2,0),0)</f>
        <v>0</v>
      </c>
      <c r="BH310">
        <f t="shared" si="155"/>
        <v>0</v>
      </c>
      <c r="BI310">
        <f>IFERROR(VLOOKUP(P310,'Tipo de Descuento'!$B$3:$C$8,2,0),0)</f>
        <v>0</v>
      </c>
      <c r="BJ310">
        <f t="shared" si="156"/>
        <v>0</v>
      </c>
      <c r="BK310">
        <f>IFERROR(VLOOKUP(R310,'Tipo de Descuento'!$B$3:$C$8,2,0),0)</f>
        <v>0</v>
      </c>
      <c r="BL310">
        <f t="shared" si="157"/>
        <v>0</v>
      </c>
      <c r="BM310">
        <f>IFERROR(VLOOKUP(T310,'Tipo de Descuento'!$B$3:$C$8,2,0),0)</f>
        <v>0</v>
      </c>
      <c r="BN310">
        <f t="shared" si="158"/>
        <v>0</v>
      </c>
      <c r="BO310">
        <f t="shared" si="159"/>
        <v>0</v>
      </c>
      <c r="BP310">
        <f t="shared" si="160"/>
        <v>0</v>
      </c>
      <c r="BQ310">
        <f t="shared" si="161"/>
        <v>0</v>
      </c>
      <c r="BS310" s="75">
        <f t="shared" si="162"/>
        <v>0</v>
      </c>
      <c r="BT310" s="76">
        <f t="shared" si="163"/>
        <v>0</v>
      </c>
      <c r="BU310" s="76">
        <f t="shared" si="164"/>
        <v>0</v>
      </c>
      <c r="BV310" s="76">
        <f t="shared" si="165"/>
        <v>0</v>
      </c>
      <c r="BW310" s="76">
        <f t="shared" si="166"/>
        <v>0</v>
      </c>
      <c r="BX310" s="76">
        <f t="shared" si="167"/>
        <v>0</v>
      </c>
      <c r="BY310" s="77">
        <f t="shared" si="168"/>
        <v>0</v>
      </c>
      <c r="CA310" s="73">
        <f t="shared" si="169"/>
        <v>0</v>
      </c>
      <c r="CB310" s="74"/>
      <c r="CD310" s="13">
        <f t="shared" si="170"/>
        <v>0</v>
      </c>
      <c r="CE310" s="89">
        <f t="shared" si="171"/>
        <v>0</v>
      </c>
      <c r="CF310">
        <v>0</v>
      </c>
    </row>
    <row r="311" spans="2:84" ht="15.75" customHeight="1" thickBot="1">
      <c r="B311" s="26"/>
      <c r="C311" s="13" t="str">
        <f>IF(B311="","",VLOOKUP(BC311,Proveedor!$B$3:$C$2036,2,0))</f>
        <v/>
      </c>
      <c r="D311" s="95"/>
      <c r="E311" s="84"/>
      <c r="F311" s="59"/>
      <c r="G311" s="113" cm="1">
        <f t="array" ref="G311">INDEX(Programas!$F$3:$F$2000,MATCH(1,(Programas!$C$3:$C$2000=D311)*(Programas!$D$3:$D$2000=Auxiliares!$B292),0))</f>
        <v>0</v>
      </c>
      <c r="H311" s="114"/>
      <c r="I311" s="113" cm="1">
        <f t="array" ref="I311">INDEX(Programas!$E$3:$E$2000,MATCH(1,(Programas!$C$3:$C$2000=D311)*(Programas!$D$3:$D$2000=Auxiliares!$B292),0))</f>
        <v>0</v>
      </c>
      <c r="J311" s="114"/>
      <c r="K311" s="23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36"/>
      <c r="BA311" s="58">
        <f t="shared" si="151"/>
        <v>0</v>
      </c>
      <c r="BB311" s="42">
        <f t="shared" si="152"/>
        <v>0</v>
      </c>
      <c r="BC311" s="12">
        <f>IFERROR(VLOOKUP(Input!B311,Medio!$A$3:$D$1552,4,0),0)</f>
        <v>0</v>
      </c>
      <c r="BD311">
        <f t="shared" si="153"/>
        <v>0</v>
      </c>
      <c r="BE311">
        <f>IFERROR(VLOOKUP(L311,'Tipo de Descuento'!$B$3:$C$8,2,0),0)</f>
        <v>0</v>
      </c>
      <c r="BF311">
        <f t="shared" si="154"/>
        <v>0</v>
      </c>
      <c r="BG311">
        <f>IFERROR(VLOOKUP(N311,'Tipo de Descuento'!$B$3:$C$8,2,0),0)</f>
        <v>0</v>
      </c>
      <c r="BH311">
        <f t="shared" si="155"/>
        <v>0</v>
      </c>
      <c r="BI311">
        <f>IFERROR(VLOOKUP(P311,'Tipo de Descuento'!$B$3:$C$8,2,0),0)</f>
        <v>0</v>
      </c>
      <c r="BJ311">
        <f t="shared" si="156"/>
        <v>0</v>
      </c>
      <c r="BK311">
        <f>IFERROR(VLOOKUP(R311,'Tipo de Descuento'!$B$3:$C$8,2,0),0)</f>
        <v>0</v>
      </c>
      <c r="BL311">
        <f t="shared" si="157"/>
        <v>0</v>
      </c>
      <c r="BM311">
        <f>IFERROR(VLOOKUP(T311,'Tipo de Descuento'!$B$3:$C$8,2,0),0)</f>
        <v>0</v>
      </c>
      <c r="BN311">
        <f t="shared" si="158"/>
        <v>0</v>
      </c>
      <c r="BO311">
        <f t="shared" si="159"/>
        <v>0</v>
      </c>
      <c r="BP311">
        <f t="shared" si="160"/>
        <v>0</v>
      </c>
      <c r="BQ311">
        <f t="shared" si="161"/>
        <v>0</v>
      </c>
      <c r="BS311" s="75">
        <f t="shared" si="162"/>
        <v>0</v>
      </c>
      <c r="BT311" s="76">
        <f t="shared" si="163"/>
        <v>0</v>
      </c>
      <c r="BU311" s="76">
        <f t="shared" si="164"/>
        <v>0</v>
      </c>
      <c r="BV311" s="76">
        <f t="shared" si="165"/>
        <v>0</v>
      </c>
      <c r="BW311" s="76">
        <f t="shared" si="166"/>
        <v>0</v>
      </c>
      <c r="BX311" s="76">
        <f t="shared" si="167"/>
        <v>0</v>
      </c>
      <c r="BY311" s="77">
        <f t="shared" si="168"/>
        <v>0</v>
      </c>
      <c r="CA311" s="73">
        <f t="shared" si="169"/>
        <v>0</v>
      </c>
      <c r="CB311" s="74"/>
      <c r="CD311" s="13">
        <f t="shared" si="170"/>
        <v>0</v>
      </c>
      <c r="CE311" s="89">
        <f t="shared" si="171"/>
        <v>0</v>
      </c>
      <c r="CF311">
        <v>0</v>
      </c>
    </row>
    <row r="312" spans="2:84" ht="15.75" customHeight="1" thickBot="1">
      <c r="B312" s="26"/>
      <c r="C312" s="13" t="str">
        <f>IF(B312="","",VLOOKUP(BC312,Proveedor!$B$3:$C$2036,2,0))</f>
        <v/>
      </c>
      <c r="D312" s="95"/>
      <c r="E312" s="84"/>
      <c r="F312" s="59"/>
      <c r="G312" s="113" cm="1">
        <f t="array" ref="G312">INDEX(Programas!$F$3:$F$2000,MATCH(1,(Programas!$C$3:$C$2000=D312)*(Programas!$D$3:$D$2000=Auxiliares!$B293),0))</f>
        <v>0</v>
      </c>
      <c r="H312" s="114"/>
      <c r="I312" s="113" cm="1">
        <f t="array" ref="I312">INDEX(Programas!$E$3:$E$2000,MATCH(1,(Programas!$C$3:$C$2000=D312)*(Programas!$D$3:$D$2000=Auxiliares!$B293),0))</f>
        <v>0</v>
      </c>
      <c r="J312" s="114"/>
      <c r="K312" s="23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36"/>
      <c r="BA312" s="58">
        <f t="shared" si="151"/>
        <v>0</v>
      </c>
      <c r="BB312" s="42">
        <f t="shared" si="152"/>
        <v>0</v>
      </c>
      <c r="BC312" s="12">
        <f>IFERROR(VLOOKUP(Input!B312,Medio!$A$3:$D$1552,4,0),0)</f>
        <v>0</v>
      </c>
      <c r="BD312">
        <f t="shared" si="153"/>
        <v>0</v>
      </c>
      <c r="BE312">
        <f>IFERROR(VLOOKUP(L312,'Tipo de Descuento'!$B$3:$C$8,2,0),0)</f>
        <v>0</v>
      </c>
      <c r="BF312">
        <f t="shared" si="154"/>
        <v>0</v>
      </c>
      <c r="BG312">
        <f>IFERROR(VLOOKUP(N312,'Tipo de Descuento'!$B$3:$C$8,2,0),0)</f>
        <v>0</v>
      </c>
      <c r="BH312">
        <f t="shared" si="155"/>
        <v>0</v>
      </c>
      <c r="BI312">
        <f>IFERROR(VLOOKUP(P312,'Tipo de Descuento'!$B$3:$C$8,2,0),0)</f>
        <v>0</v>
      </c>
      <c r="BJ312">
        <f t="shared" si="156"/>
        <v>0</v>
      </c>
      <c r="BK312">
        <f>IFERROR(VLOOKUP(R312,'Tipo de Descuento'!$B$3:$C$8,2,0),0)</f>
        <v>0</v>
      </c>
      <c r="BL312">
        <f t="shared" si="157"/>
        <v>0</v>
      </c>
      <c r="BM312">
        <f>IFERROR(VLOOKUP(T312,'Tipo de Descuento'!$B$3:$C$8,2,0),0)</f>
        <v>0</v>
      </c>
      <c r="BN312">
        <f t="shared" si="158"/>
        <v>0</v>
      </c>
      <c r="BO312">
        <f t="shared" si="159"/>
        <v>0</v>
      </c>
      <c r="BP312">
        <f t="shared" si="160"/>
        <v>0</v>
      </c>
      <c r="BQ312">
        <f t="shared" si="161"/>
        <v>0</v>
      </c>
      <c r="BS312" s="75">
        <f t="shared" si="162"/>
        <v>0</v>
      </c>
      <c r="BT312" s="76">
        <f t="shared" si="163"/>
        <v>0</v>
      </c>
      <c r="BU312" s="76">
        <f t="shared" si="164"/>
        <v>0</v>
      </c>
      <c r="BV312" s="76">
        <f t="shared" si="165"/>
        <v>0</v>
      </c>
      <c r="BW312" s="76">
        <f t="shared" si="166"/>
        <v>0</v>
      </c>
      <c r="BX312" s="76">
        <f t="shared" si="167"/>
        <v>0</v>
      </c>
      <c r="BY312" s="77">
        <f t="shared" si="168"/>
        <v>0</v>
      </c>
      <c r="CA312" s="73">
        <f t="shared" si="169"/>
        <v>0</v>
      </c>
      <c r="CB312" s="74"/>
      <c r="CD312" s="13">
        <f t="shared" si="170"/>
        <v>0</v>
      </c>
      <c r="CE312" s="89">
        <f t="shared" si="171"/>
        <v>0</v>
      </c>
      <c r="CF312">
        <v>0</v>
      </c>
    </row>
    <row r="313" spans="2:84" ht="15.75" customHeight="1" thickBot="1">
      <c r="B313" s="26"/>
      <c r="C313" s="13" t="str">
        <f>IF(B313="","",VLOOKUP(BC313,Proveedor!$B$3:$C$2036,2,0))</f>
        <v/>
      </c>
      <c r="D313" s="95"/>
      <c r="E313" s="84"/>
      <c r="F313" s="59"/>
      <c r="G313" s="113" cm="1">
        <f t="array" ref="G313">INDEX(Programas!$F$3:$F$2000,MATCH(1,(Programas!$C$3:$C$2000=D313)*(Programas!$D$3:$D$2000=Auxiliares!$B294),0))</f>
        <v>0</v>
      </c>
      <c r="H313" s="114"/>
      <c r="I313" s="113" cm="1">
        <f t="array" ref="I313">INDEX(Programas!$E$3:$E$2000,MATCH(1,(Programas!$C$3:$C$2000=D313)*(Programas!$D$3:$D$2000=Auxiliares!$B294),0))</f>
        <v>0</v>
      </c>
      <c r="J313" s="114"/>
      <c r="K313" s="23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36"/>
      <c r="BA313" s="58">
        <f t="shared" si="151"/>
        <v>0</v>
      </c>
      <c r="BB313" s="42">
        <f t="shared" si="152"/>
        <v>0</v>
      </c>
      <c r="BC313" s="12">
        <f>IFERROR(VLOOKUP(Input!B313,Medio!$A$3:$D$1552,4,0),0)</f>
        <v>0</v>
      </c>
      <c r="BD313">
        <f t="shared" si="153"/>
        <v>0</v>
      </c>
      <c r="BE313">
        <f>IFERROR(VLOOKUP(L313,'Tipo de Descuento'!$B$3:$C$8,2,0),0)</f>
        <v>0</v>
      </c>
      <c r="BF313">
        <f t="shared" si="154"/>
        <v>0</v>
      </c>
      <c r="BG313">
        <f>IFERROR(VLOOKUP(N313,'Tipo de Descuento'!$B$3:$C$8,2,0),0)</f>
        <v>0</v>
      </c>
      <c r="BH313">
        <f t="shared" si="155"/>
        <v>0</v>
      </c>
      <c r="BI313">
        <f>IFERROR(VLOOKUP(P313,'Tipo de Descuento'!$B$3:$C$8,2,0),0)</f>
        <v>0</v>
      </c>
      <c r="BJ313">
        <f t="shared" si="156"/>
        <v>0</v>
      </c>
      <c r="BK313">
        <f>IFERROR(VLOOKUP(R313,'Tipo de Descuento'!$B$3:$C$8,2,0),0)</f>
        <v>0</v>
      </c>
      <c r="BL313">
        <f t="shared" si="157"/>
        <v>0</v>
      </c>
      <c r="BM313">
        <f>IFERROR(VLOOKUP(T313,'Tipo de Descuento'!$B$3:$C$8,2,0),0)</f>
        <v>0</v>
      </c>
      <c r="BN313">
        <f t="shared" si="158"/>
        <v>0</v>
      </c>
      <c r="BO313">
        <f t="shared" si="159"/>
        <v>0</v>
      </c>
      <c r="BP313">
        <f t="shared" si="160"/>
        <v>0</v>
      </c>
      <c r="BQ313">
        <f t="shared" si="161"/>
        <v>0</v>
      </c>
      <c r="BS313" s="75">
        <f t="shared" si="162"/>
        <v>0</v>
      </c>
      <c r="BT313" s="76">
        <f t="shared" si="163"/>
        <v>0</v>
      </c>
      <c r="BU313" s="76">
        <f t="shared" si="164"/>
        <v>0</v>
      </c>
      <c r="BV313" s="76">
        <f t="shared" si="165"/>
        <v>0</v>
      </c>
      <c r="BW313" s="76">
        <f t="shared" si="166"/>
        <v>0</v>
      </c>
      <c r="BX313" s="76">
        <f t="shared" si="167"/>
        <v>0</v>
      </c>
      <c r="BY313" s="77">
        <f t="shared" si="168"/>
        <v>0</v>
      </c>
      <c r="CA313" s="73">
        <f t="shared" si="169"/>
        <v>0</v>
      </c>
      <c r="CB313" s="74"/>
      <c r="CD313" s="13">
        <f t="shared" si="170"/>
        <v>0</v>
      </c>
      <c r="CE313" s="89">
        <f t="shared" si="171"/>
        <v>0</v>
      </c>
      <c r="CF313">
        <v>0</v>
      </c>
    </row>
    <row r="314" spans="2:84" ht="15.75" customHeight="1" thickBot="1">
      <c r="B314" s="26"/>
      <c r="C314" s="13" t="str">
        <f>IF(B314="","",VLOOKUP(BC314,Proveedor!$B$3:$C$2036,2,0))</f>
        <v/>
      </c>
      <c r="D314" s="95"/>
      <c r="E314" s="84"/>
      <c r="F314" s="59"/>
      <c r="G314" s="113" cm="1">
        <f t="array" ref="G314">INDEX(Programas!$F$3:$F$2000,MATCH(1,(Programas!$C$3:$C$2000=D314)*(Programas!$D$3:$D$2000=Auxiliares!$B295),0))</f>
        <v>0</v>
      </c>
      <c r="H314" s="114"/>
      <c r="I314" s="113" cm="1">
        <f t="array" ref="I314">INDEX(Programas!$E$3:$E$2000,MATCH(1,(Programas!$C$3:$C$2000=D314)*(Programas!$D$3:$D$2000=Auxiliares!$B295),0))</f>
        <v>0</v>
      </c>
      <c r="J314" s="114"/>
      <c r="K314" s="23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36"/>
      <c r="BA314" s="58">
        <f t="shared" si="151"/>
        <v>0</v>
      </c>
      <c r="BB314" s="42">
        <f t="shared" si="152"/>
        <v>0</v>
      </c>
      <c r="BC314" s="12">
        <f>IFERROR(VLOOKUP(Input!B314,Medio!$A$3:$D$1552,4,0),0)</f>
        <v>0</v>
      </c>
      <c r="BD314">
        <f t="shared" si="153"/>
        <v>0</v>
      </c>
      <c r="BE314">
        <f>IFERROR(VLOOKUP(L314,'Tipo de Descuento'!$B$3:$C$8,2,0),0)</f>
        <v>0</v>
      </c>
      <c r="BF314">
        <f t="shared" si="154"/>
        <v>0</v>
      </c>
      <c r="BG314">
        <f>IFERROR(VLOOKUP(N314,'Tipo de Descuento'!$B$3:$C$8,2,0),0)</f>
        <v>0</v>
      </c>
      <c r="BH314">
        <f t="shared" si="155"/>
        <v>0</v>
      </c>
      <c r="BI314">
        <f>IFERROR(VLOOKUP(P314,'Tipo de Descuento'!$B$3:$C$8,2,0),0)</f>
        <v>0</v>
      </c>
      <c r="BJ314">
        <f t="shared" si="156"/>
        <v>0</v>
      </c>
      <c r="BK314">
        <f>IFERROR(VLOOKUP(R314,'Tipo de Descuento'!$B$3:$C$8,2,0),0)</f>
        <v>0</v>
      </c>
      <c r="BL314">
        <f t="shared" si="157"/>
        <v>0</v>
      </c>
      <c r="BM314">
        <f>IFERROR(VLOOKUP(T314,'Tipo de Descuento'!$B$3:$C$8,2,0),0)</f>
        <v>0</v>
      </c>
      <c r="BN314">
        <f t="shared" si="158"/>
        <v>0</v>
      </c>
      <c r="BO314">
        <f t="shared" si="159"/>
        <v>0</v>
      </c>
      <c r="BP314">
        <f t="shared" si="160"/>
        <v>0</v>
      </c>
      <c r="BQ314">
        <f t="shared" si="161"/>
        <v>0</v>
      </c>
      <c r="BS314" s="75">
        <f t="shared" si="162"/>
        <v>0</v>
      </c>
      <c r="BT314" s="76">
        <f t="shared" si="163"/>
        <v>0</v>
      </c>
      <c r="BU314" s="76">
        <f t="shared" si="164"/>
        <v>0</v>
      </c>
      <c r="BV314" s="76">
        <f t="shared" si="165"/>
        <v>0</v>
      </c>
      <c r="BW314" s="76">
        <f t="shared" si="166"/>
        <v>0</v>
      </c>
      <c r="BX314" s="76">
        <f t="shared" si="167"/>
        <v>0</v>
      </c>
      <c r="BY314" s="77">
        <f t="shared" si="168"/>
        <v>0</v>
      </c>
      <c r="CA314" s="73">
        <f t="shared" si="169"/>
        <v>0</v>
      </c>
      <c r="CB314" s="74"/>
      <c r="CD314" s="13">
        <f t="shared" si="170"/>
        <v>0</v>
      </c>
      <c r="CE314" s="89">
        <f t="shared" si="171"/>
        <v>0</v>
      </c>
      <c r="CF314">
        <v>0</v>
      </c>
    </row>
    <row r="315" spans="2:84" ht="15.75" customHeight="1" thickBot="1">
      <c r="B315" s="26"/>
      <c r="C315" s="13" t="str">
        <f>IF(B315="","",VLOOKUP(BC315,Proveedor!$B$3:$C$2036,2,0))</f>
        <v/>
      </c>
      <c r="D315" s="95"/>
      <c r="E315" s="84"/>
      <c r="F315" s="59"/>
      <c r="G315" s="113" cm="1">
        <f t="array" ref="G315">INDEX(Programas!$F$3:$F$2000,MATCH(1,(Programas!$C$3:$C$2000=D315)*(Programas!$D$3:$D$2000=Auxiliares!$B296),0))</f>
        <v>0</v>
      </c>
      <c r="H315" s="114"/>
      <c r="I315" s="113" cm="1">
        <f t="array" ref="I315">INDEX(Programas!$E$3:$E$2000,MATCH(1,(Programas!$C$3:$C$2000=D315)*(Programas!$D$3:$D$2000=Auxiliares!$B296),0))</f>
        <v>0</v>
      </c>
      <c r="J315" s="114"/>
      <c r="K315" s="23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36"/>
      <c r="BA315" s="58">
        <f t="shared" si="151"/>
        <v>0</v>
      </c>
      <c r="BB315" s="42">
        <f t="shared" si="152"/>
        <v>0</v>
      </c>
      <c r="BC315" s="12">
        <f>IFERROR(VLOOKUP(Input!B315,Medio!$A$3:$D$1552,4,0),0)</f>
        <v>0</v>
      </c>
      <c r="BD315">
        <f t="shared" si="153"/>
        <v>0</v>
      </c>
      <c r="BE315">
        <f>IFERROR(VLOOKUP(L315,'Tipo de Descuento'!$B$3:$C$8,2,0),0)</f>
        <v>0</v>
      </c>
      <c r="BF315">
        <f t="shared" si="154"/>
        <v>0</v>
      </c>
      <c r="BG315">
        <f>IFERROR(VLOOKUP(N315,'Tipo de Descuento'!$B$3:$C$8,2,0),0)</f>
        <v>0</v>
      </c>
      <c r="BH315">
        <f t="shared" si="155"/>
        <v>0</v>
      </c>
      <c r="BI315">
        <f>IFERROR(VLOOKUP(P315,'Tipo de Descuento'!$B$3:$C$8,2,0),0)</f>
        <v>0</v>
      </c>
      <c r="BJ315">
        <f t="shared" si="156"/>
        <v>0</v>
      </c>
      <c r="BK315">
        <f>IFERROR(VLOOKUP(R315,'Tipo de Descuento'!$B$3:$C$8,2,0),0)</f>
        <v>0</v>
      </c>
      <c r="BL315">
        <f t="shared" si="157"/>
        <v>0</v>
      </c>
      <c r="BM315">
        <f>IFERROR(VLOOKUP(T315,'Tipo de Descuento'!$B$3:$C$8,2,0),0)</f>
        <v>0</v>
      </c>
      <c r="BN315">
        <f t="shared" si="158"/>
        <v>0</v>
      </c>
      <c r="BO315">
        <f t="shared" si="159"/>
        <v>0</v>
      </c>
      <c r="BP315">
        <f t="shared" si="160"/>
        <v>0</v>
      </c>
      <c r="BQ315">
        <f t="shared" si="161"/>
        <v>0</v>
      </c>
      <c r="BS315" s="75">
        <f t="shared" si="162"/>
        <v>0</v>
      </c>
      <c r="BT315" s="76">
        <f t="shared" si="163"/>
        <v>0</v>
      </c>
      <c r="BU315" s="76">
        <f t="shared" si="164"/>
        <v>0</v>
      </c>
      <c r="BV315" s="76">
        <f t="shared" si="165"/>
        <v>0</v>
      </c>
      <c r="BW315" s="76">
        <f t="shared" si="166"/>
        <v>0</v>
      </c>
      <c r="BX315" s="76">
        <f t="shared" si="167"/>
        <v>0</v>
      </c>
      <c r="BY315" s="77">
        <f t="shared" si="168"/>
        <v>0</v>
      </c>
      <c r="CA315" s="73">
        <f t="shared" si="169"/>
        <v>0</v>
      </c>
      <c r="CB315" s="74"/>
      <c r="CD315" s="13">
        <f t="shared" si="170"/>
        <v>0</v>
      </c>
      <c r="CE315" s="89">
        <f t="shared" si="171"/>
        <v>0</v>
      </c>
      <c r="CF315">
        <v>0</v>
      </c>
    </row>
    <row r="316" spans="2:84" ht="15.75" customHeight="1" thickBot="1">
      <c r="B316" s="26"/>
      <c r="C316" s="13" t="str">
        <f>IF(B316="","",VLOOKUP(BC316,Proveedor!$B$3:$C$2036,2,0))</f>
        <v/>
      </c>
      <c r="D316" s="95"/>
      <c r="E316" s="84"/>
      <c r="F316" s="59"/>
      <c r="G316" s="113" cm="1">
        <f t="array" ref="G316">INDEX(Programas!$F$3:$F$2000,MATCH(1,(Programas!$C$3:$C$2000=D316)*(Programas!$D$3:$D$2000=Auxiliares!$B297),0))</f>
        <v>0</v>
      </c>
      <c r="H316" s="114"/>
      <c r="I316" s="113" cm="1">
        <f t="array" ref="I316">INDEX(Programas!$E$3:$E$2000,MATCH(1,(Programas!$C$3:$C$2000=D316)*(Programas!$D$3:$D$2000=Auxiliares!$B297),0))</f>
        <v>0</v>
      </c>
      <c r="J316" s="114"/>
      <c r="K316" s="23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36"/>
      <c r="BA316" s="58">
        <f t="shared" si="151"/>
        <v>0</v>
      </c>
      <c r="BB316" s="42">
        <f t="shared" si="152"/>
        <v>0</v>
      </c>
      <c r="BC316" s="12">
        <f>IFERROR(VLOOKUP(Input!B316,Medio!$A$3:$D$1552,4,0),0)</f>
        <v>0</v>
      </c>
      <c r="BD316">
        <f t="shared" si="153"/>
        <v>0</v>
      </c>
      <c r="BE316">
        <f>IFERROR(VLOOKUP(L316,'Tipo de Descuento'!$B$3:$C$8,2,0),0)</f>
        <v>0</v>
      </c>
      <c r="BF316">
        <f t="shared" si="154"/>
        <v>0</v>
      </c>
      <c r="BG316">
        <f>IFERROR(VLOOKUP(N316,'Tipo de Descuento'!$B$3:$C$8,2,0),0)</f>
        <v>0</v>
      </c>
      <c r="BH316">
        <f t="shared" si="155"/>
        <v>0</v>
      </c>
      <c r="BI316">
        <f>IFERROR(VLOOKUP(P316,'Tipo de Descuento'!$B$3:$C$8,2,0),0)</f>
        <v>0</v>
      </c>
      <c r="BJ316">
        <f t="shared" si="156"/>
        <v>0</v>
      </c>
      <c r="BK316">
        <f>IFERROR(VLOOKUP(R316,'Tipo de Descuento'!$B$3:$C$8,2,0),0)</f>
        <v>0</v>
      </c>
      <c r="BL316">
        <f t="shared" si="157"/>
        <v>0</v>
      </c>
      <c r="BM316">
        <f>IFERROR(VLOOKUP(T316,'Tipo de Descuento'!$B$3:$C$8,2,0),0)</f>
        <v>0</v>
      </c>
      <c r="BN316">
        <f t="shared" si="158"/>
        <v>0</v>
      </c>
      <c r="BO316">
        <f t="shared" si="159"/>
        <v>0</v>
      </c>
      <c r="BP316">
        <f t="shared" si="160"/>
        <v>0</v>
      </c>
      <c r="BQ316">
        <f t="shared" si="161"/>
        <v>0</v>
      </c>
      <c r="BS316" s="75">
        <f t="shared" si="162"/>
        <v>0</v>
      </c>
      <c r="BT316" s="76">
        <f t="shared" si="163"/>
        <v>0</v>
      </c>
      <c r="BU316" s="76">
        <f t="shared" si="164"/>
        <v>0</v>
      </c>
      <c r="BV316" s="76">
        <f t="shared" si="165"/>
        <v>0</v>
      </c>
      <c r="BW316" s="76">
        <f t="shared" si="166"/>
        <v>0</v>
      </c>
      <c r="BX316" s="76">
        <f t="shared" si="167"/>
        <v>0</v>
      </c>
      <c r="BY316" s="77">
        <f t="shared" si="168"/>
        <v>0</v>
      </c>
      <c r="CA316" s="73">
        <f t="shared" si="169"/>
        <v>0</v>
      </c>
      <c r="CB316" s="74"/>
      <c r="CD316" s="13">
        <f t="shared" si="170"/>
        <v>0</v>
      </c>
      <c r="CE316" s="89">
        <f t="shared" si="171"/>
        <v>0</v>
      </c>
      <c r="CF316">
        <v>0</v>
      </c>
    </row>
    <row r="317" spans="2:84" ht="15.75" customHeight="1" thickBot="1">
      <c r="B317" s="26"/>
      <c r="C317" s="13" t="str">
        <f>IF(B317="","",VLOOKUP(BC317,Proveedor!$B$3:$C$2036,2,0))</f>
        <v/>
      </c>
      <c r="D317" s="95"/>
      <c r="E317" s="84"/>
      <c r="F317" s="59"/>
      <c r="G317" s="113" cm="1">
        <f t="array" ref="G317">INDEX(Programas!$F$3:$F$2000,MATCH(1,(Programas!$C$3:$C$2000=D317)*(Programas!$D$3:$D$2000=Auxiliares!$B298),0))</f>
        <v>0</v>
      </c>
      <c r="H317" s="114"/>
      <c r="I317" s="113" cm="1">
        <f t="array" ref="I317">INDEX(Programas!$E$3:$E$2000,MATCH(1,(Programas!$C$3:$C$2000=D317)*(Programas!$D$3:$D$2000=Auxiliares!$B298),0))</f>
        <v>0</v>
      </c>
      <c r="J317" s="114"/>
      <c r="K317" s="23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36"/>
      <c r="BA317" s="58">
        <f t="shared" si="151"/>
        <v>0</v>
      </c>
      <c r="BB317" s="42">
        <f t="shared" si="152"/>
        <v>0</v>
      </c>
      <c r="BC317" s="12">
        <f>IFERROR(VLOOKUP(Input!B317,Medio!$A$3:$D$1552,4,0),0)</f>
        <v>0</v>
      </c>
      <c r="BD317">
        <f t="shared" si="153"/>
        <v>0</v>
      </c>
      <c r="BE317">
        <f>IFERROR(VLOOKUP(L317,'Tipo de Descuento'!$B$3:$C$8,2,0),0)</f>
        <v>0</v>
      </c>
      <c r="BF317">
        <f t="shared" si="154"/>
        <v>0</v>
      </c>
      <c r="BG317">
        <f>IFERROR(VLOOKUP(N317,'Tipo de Descuento'!$B$3:$C$8,2,0),0)</f>
        <v>0</v>
      </c>
      <c r="BH317">
        <f t="shared" si="155"/>
        <v>0</v>
      </c>
      <c r="BI317">
        <f>IFERROR(VLOOKUP(P317,'Tipo de Descuento'!$B$3:$C$8,2,0),0)</f>
        <v>0</v>
      </c>
      <c r="BJ317">
        <f t="shared" si="156"/>
        <v>0</v>
      </c>
      <c r="BK317">
        <f>IFERROR(VLOOKUP(R317,'Tipo de Descuento'!$B$3:$C$8,2,0),0)</f>
        <v>0</v>
      </c>
      <c r="BL317">
        <f t="shared" si="157"/>
        <v>0</v>
      </c>
      <c r="BM317">
        <f>IFERROR(VLOOKUP(T317,'Tipo de Descuento'!$B$3:$C$8,2,0),0)</f>
        <v>0</v>
      </c>
      <c r="BN317">
        <f t="shared" si="158"/>
        <v>0</v>
      </c>
      <c r="BO317">
        <f t="shared" si="159"/>
        <v>0</v>
      </c>
      <c r="BP317">
        <f t="shared" si="160"/>
        <v>0</v>
      </c>
      <c r="BQ317">
        <f t="shared" si="161"/>
        <v>0</v>
      </c>
      <c r="BS317" s="75">
        <f t="shared" si="162"/>
        <v>0</v>
      </c>
      <c r="BT317" s="76">
        <f t="shared" si="163"/>
        <v>0</v>
      </c>
      <c r="BU317" s="76">
        <f t="shared" si="164"/>
        <v>0</v>
      </c>
      <c r="BV317" s="76">
        <f t="shared" si="165"/>
        <v>0</v>
      </c>
      <c r="BW317" s="76">
        <f t="shared" si="166"/>
        <v>0</v>
      </c>
      <c r="BX317" s="76">
        <f t="shared" si="167"/>
        <v>0</v>
      </c>
      <c r="BY317" s="77">
        <f t="shared" si="168"/>
        <v>0</v>
      </c>
      <c r="CA317" s="73">
        <f t="shared" si="169"/>
        <v>0</v>
      </c>
      <c r="CB317" s="74"/>
      <c r="CD317" s="13">
        <f t="shared" si="170"/>
        <v>0</v>
      </c>
      <c r="CE317" s="89">
        <f t="shared" si="171"/>
        <v>0</v>
      </c>
      <c r="CF317">
        <v>0</v>
      </c>
    </row>
    <row r="318" spans="2:84" ht="15.75" customHeight="1" thickBot="1">
      <c r="B318" s="26"/>
      <c r="C318" s="13" t="str">
        <f>IF(B318="","",VLOOKUP(BC318,Proveedor!$B$3:$C$2036,2,0))</f>
        <v/>
      </c>
      <c r="D318" s="95"/>
      <c r="E318" s="84"/>
      <c r="F318" s="59"/>
      <c r="G318" s="113" cm="1">
        <f t="array" ref="G318">INDEX(Programas!$F$3:$F$2000,MATCH(1,(Programas!$C$3:$C$2000=D318)*(Programas!$D$3:$D$2000=Auxiliares!$B299),0))</f>
        <v>0</v>
      </c>
      <c r="H318" s="114"/>
      <c r="I318" s="113" cm="1">
        <f t="array" ref="I318">INDEX(Programas!$E$3:$E$2000,MATCH(1,(Programas!$C$3:$C$2000=D318)*(Programas!$D$3:$D$2000=Auxiliares!$B299),0))</f>
        <v>0</v>
      </c>
      <c r="J318" s="114"/>
      <c r="K318" s="23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36"/>
      <c r="BA318" s="58">
        <f t="shared" si="151"/>
        <v>0</v>
      </c>
      <c r="BB318" s="42">
        <f t="shared" si="152"/>
        <v>0</v>
      </c>
      <c r="BC318" s="12">
        <f>IFERROR(VLOOKUP(Input!B318,Medio!$A$3:$D$1552,4,0),0)</f>
        <v>0</v>
      </c>
      <c r="BD318">
        <f t="shared" si="153"/>
        <v>0</v>
      </c>
      <c r="BE318">
        <f>IFERROR(VLOOKUP(L318,'Tipo de Descuento'!$B$3:$C$8,2,0),0)</f>
        <v>0</v>
      </c>
      <c r="BF318">
        <f t="shared" si="154"/>
        <v>0</v>
      </c>
      <c r="BG318">
        <f>IFERROR(VLOOKUP(N318,'Tipo de Descuento'!$B$3:$C$8,2,0),0)</f>
        <v>0</v>
      </c>
      <c r="BH318">
        <f t="shared" si="155"/>
        <v>0</v>
      </c>
      <c r="BI318">
        <f>IFERROR(VLOOKUP(P318,'Tipo de Descuento'!$B$3:$C$8,2,0),0)</f>
        <v>0</v>
      </c>
      <c r="BJ318">
        <f t="shared" si="156"/>
        <v>0</v>
      </c>
      <c r="BK318">
        <f>IFERROR(VLOOKUP(R318,'Tipo de Descuento'!$B$3:$C$8,2,0),0)</f>
        <v>0</v>
      </c>
      <c r="BL318">
        <f t="shared" si="157"/>
        <v>0</v>
      </c>
      <c r="BM318">
        <f>IFERROR(VLOOKUP(T318,'Tipo de Descuento'!$B$3:$C$8,2,0),0)</f>
        <v>0</v>
      </c>
      <c r="BN318">
        <f t="shared" si="158"/>
        <v>0</v>
      </c>
      <c r="BO318">
        <f t="shared" si="159"/>
        <v>0</v>
      </c>
      <c r="BP318">
        <f t="shared" si="160"/>
        <v>0</v>
      </c>
      <c r="BQ318">
        <f t="shared" si="161"/>
        <v>0</v>
      </c>
      <c r="BS318" s="75">
        <f t="shared" si="162"/>
        <v>0</v>
      </c>
      <c r="BT318" s="76">
        <f t="shared" si="163"/>
        <v>0</v>
      </c>
      <c r="BU318" s="76">
        <f t="shared" si="164"/>
        <v>0</v>
      </c>
      <c r="BV318" s="76">
        <f t="shared" si="165"/>
        <v>0</v>
      </c>
      <c r="BW318" s="76">
        <f t="shared" si="166"/>
        <v>0</v>
      </c>
      <c r="BX318" s="76">
        <f t="shared" si="167"/>
        <v>0</v>
      </c>
      <c r="BY318" s="77">
        <f t="shared" si="168"/>
        <v>0</v>
      </c>
      <c r="CA318" s="73">
        <f t="shared" si="169"/>
        <v>0</v>
      </c>
      <c r="CB318" s="74"/>
      <c r="CD318" s="13">
        <f t="shared" si="170"/>
        <v>0</v>
      </c>
      <c r="CE318" s="89">
        <f t="shared" si="171"/>
        <v>0</v>
      </c>
      <c r="CF318">
        <v>0</v>
      </c>
    </row>
    <row r="319" spans="2:84" ht="15.75" customHeight="1" thickBot="1">
      <c r="B319" s="26"/>
      <c r="C319" s="13" t="str">
        <f>IF(B319="","",VLOOKUP(BC319,Proveedor!$B$3:$C$2036,2,0))</f>
        <v/>
      </c>
      <c r="D319" s="95"/>
      <c r="E319" s="84"/>
      <c r="F319" s="59"/>
      <c r="G319" s="113" cm="1">
        <f t="array" ref="G319">INDEX(Programas!$F$3:$F$2000,MATCH(1,(Programas!$C$3:$C$2000=D319)*(Programas!$D$3:$D$2000=Auxiliares!$B300),0))</f>
        <v>0</v>
      </c>
      <c r="H319" s="114"/>
      <c r="I319" s="113" cm="1">
        <f t="array" ref="I319">INDEX(Programas!$E$3:$E$2000,MATCH(1,(Programas!$C$3:$C$2000=D319)*(Programas!$D$3:$D$2000=Auxiliares!$B300),0))</f>
        <v>0</v>
      </c>
      <c r="J319" s="114"/>
      <c r="K319" s="23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36"/>
      <c r="BA319" s="58">
        <f t="shared" si="151"/>
        <v>0</v>
      </c>
      <c r="BB319" s="42">
        <f t="shared" si="152"/>
        <v>0</v>
      </c>
      <c r="BC319" s="12">
        <f>IFERROR(VLOOKUP(Input!B319,Medio!$A$3:$D$1552,4,0),0)</f>
        <v>0</v>
      </c>
      <c r="BD319">
        <f t="shared" si="153"/>
        <v>0</v>
      </c>
      <c r="BE319">
        <f>IFERROR(VLOOKUP(L319,'Tipo de Descuento'!$B$3:$C$8,2,0),0)</f>
        <v>0</v>
      </c>
      <c r="BF319">
        <f t="shared" si="154"/>
        <v>0</v>
      </c>
      <c r="BG319">
        <f>IFERROR(VLOOKUP(N319,'Tipo de Descuento'!$B$3:$C$8,2,0),0)</f>
        <v>0</v>
      </c>
      <c r="BH319">
        <f t="shared" si="155"/>
        <v>0</v>
      </c>
      <c r="BI319">
        <f>IFERROR(VLOOKUP(P319,'Tipo de Descuento'!$B$3:$C$8,2,0),0)</f>
        <v>0</v>
      </c>
      <c r="BJ319">
        <f t="shared" si="156"/>
        <v>0</v>
      </c>
      <c r="BK319">
        <f>IFERROR(VLOOKUP(R319,'Tipo de Descuento'!$B$3:$C$8,2,0),0)</f>
        <v>0</v>
      </c>
      <c r="BL319">
        <f t="shared" si="157"/>
        <v>0</v>
      </c>
      <c r="BM319">
        <f>IFERROR(VLOOKUP(T319,'Tipo de Descuento'!$B$3:$C$8,2,0),0)</f>
        <v>0</v>
      </c>
      <c r="BN319">
        <f t="shared" si="158"/>
        <v>0</v>
      </c>
      <c r="BO319">
        <f t="shared" si="159"/>
        <v>0</v>
      </c>
      <c r="BP319">
        <f t="shared" si="160"/>
        <v>0</v>
      </c>
      <c r="BQ319">
        <f t="shared" si="161"/>
        <v>0</v>
      </c>
      <c r="BS319" s="75">
        <f t="shared" si="162"/>
        <v>0</v>
      </c>
      <c r="BT319" s="76">
        <f t="shared" si="163"/>
        <v>0</v>
      </c>
      <c r="BU319" s="76">
        <f t="shared" si="164"/>
        <v>0</v>
      </c>
      <c r="BV319" s="76">
        <f t="shared" si="165"/>
        <v>0</v>
      </c>
      <c r="BW319" s="76">
        <f t="shared" si="166"/>
        <v>0</v>
      </c>
      <c r="BX319" s="76">
        <f t="shared" si="167"/>
        <v>0</v>
      </c>
      <c r="BY319" s="77">
        <f t="shared" si="168"/>
        <v>0</v>
      </c>
      <c r="CA319" s="73">
        <f t="shared" si="169"/>
        <v>0</v>
      </c>
      <c r="CB319" s="74"/>
      <c r="CD319" s="13">
        <f t="shared" si="170"/>
        <v>0</v>
      </c>
      <c r="CE319" s="89">
        <f t="shared" si="171"/>
        <v>0</v>
      </c>
      <c r="CF319">
        <v>0</v>
      </c>
    </row>
    <row r="320" spans="2:84" ht="15.75" customHeight="1" thickBot="1">
      <c r="B320" s="26"/>
      <c r="C320" s="13" t="str">
        <f>IF(B320="","",VLOOKUP(BC320,Proveedor!$B$3:$C$2036,2,0))</f>
        <v/>
      </c>
      <c r="D320" s="95"/>
      <c r="E320" s="84"/>
      <c r="F320" s="59"/>
      <c r="G320" s="113" cm="1">
        <f t="array" ref="G320">INDEX(Programas!$F$3:$F$2000,MATCH(1,(Programas!$C$3:$C$2000=D320)*(Programas!$D$3:$D$2000=Auxiliares!$B301),0))</f>
        <v>0</v>
      </c>
      <c r="H320" s="114"/>
      <c r="I320" s="113" cm="1">
        <f t="array" ref="I320">INDEX(Programas!$E$3:$E$2000,MATCH(1,(Programas!$C$3:$C$2000=D320)*(Programas!$D$3:$D$2000=Auxiliares!$B301),0))</f>
        <v>0</v>
      </c>
      <c r="J320" s="114"/>
      <c r="K320" s="23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36"/>
      <c r="BA320" s="58">
        <f t="shared" si="151"/>
        <v>0</v>
      </c>
      <c r="BB320" s="42">
        <f t="shared" si="152"/>
        <v>0</v>
      </c>
      <c r="BC320" s="12">
        <f>IFERROR(VLOOKUP(Input!B320,Medio!$A$3:$D$1552,4,0),0)</f>
        <v>0</v>
      </c>
      <c r="BD320">
        <f t="shared" si="153"/>
        <v>0</v>
      </c>
      <c r="BE320">
        <f>IFERROR(VLOOKUP(L320,'Tipo de Descuento'!$B$3:$C$8,2,0),0)</f>
        <v>0</v>
      </c>
      <c r="BF320">
        <f t="shared" si="154"/>
        <v>0</v>
      </c>
      <c r="BG320">
        <f>IFERROR(VLOOKUP(N320,'Tipo de Descuento'!$B$3:$C$8,2,0),0)</f>
        <v>0</v>
      </c>
      <c r="BH320">
        <f t="shared" si="155"/>
        <v>0</v>
      </c>
      <c r="BI320">
        <f>IFERROR(VLOOKUP(P320,'Tipo de Descuento'!$B$3:$C$8,2,0),0)</f>
        <v>0</v>
      </c>
      <c r="BJ320">
        <f t="shared" si="156"/>
        <v>0</v>
      </c>
      <c r="BK320">
        <f>IFERROR(VLOOKUP(R320,'Tipo de Descuento'!$B$3:$C$8,2,0),0)</f>
        <v>0</v>
      </c>
      <c r="BL320">
        <f t="shared" si="157"/>
        <v>0</v>
      </c>
      <c r="BM320">
        <f>IFERROR(VLOOKUP(T320,'Tipo de Descuento'!$B$3:$C$8,2,0),0)</f>
        <v>0</v>
      </c>
      <c r="BN320">
        <f t="shared" si="158"/>
        <v>0</v>
      </c>
      <c r="BO320">
        <f t="shared" si="159"/>
        <v>0</v>
      </c>
      <c r="BP320">
        <f t="shared" si="160"/>
        <v>0</v>
      </c>
      <c r="BQ320">
        <f t="shared" si="161"/>
        <v>0</v>
      </c>
      <c r="BS320" s="75">
        <f t="shared" si="162"/>
        <v>0</v>
      </c>
      <c r="BT320" s="76">
        <f t="shared" si="163"/>
        <v>0</v>
      </c>
      <c r="BU320" s="76">
        <f t="shared" si="164"/>
        <v>0</v>
      </c>
      <c r="BV320" s="76">
        <f t="shared" si="165"/>
        <v>0</v>
      </c>
      <c r="BW320" s="76">
        <f t="shared" si="166"/>
        <v>0</v>
      </c>
      <c r="BX320" s="76">
        <f t="shared" si="167"/>
        <v>0</v>
      </c>
      <c r="BY320" s="77">
        <f t="shared" si="168"/>
        <v>0</v>
      </c>
      <c r="CA320" s="73">
        <f t="shared" si="169"/>
        <v>0</v>
      </c>
      <c r="CB320" s="74"/>
      <c r="CD320" s="13">
        <f t="shared" si="170"/>
        <v>0</v>
      </c>
      <c r="CE320" s="89">
        <f t="shared" si="171"/>
        <v>0</v>
      </c>
      <c r="CF320">
        <v>0</v>
      </c>
    </row>
    <row r="321" spans="2:84" ht="15.75" customHeight="1" thickBot="1">
      <c r="B321" s="26"/>
      <c r="C321" s="13" t="str">
        <f>IF(B321="","",VLOOKUP(BC321,Proveedor!$B$3:$C$2036,2,0))</f>
        <v/>
      </c>
      <c r="D321" s="95"/>
      <c r="E321" s="84"/>
      <c r="F321" s="59"/>
      <c r="G321" s="113" cm="1">
        <f t="array" ref="G321">INDEX(Programas!$F$3:$F$2000,MATCH(1,(Programas!$C$3:$C$2000=D321)*(Programas!$D$3:$D$2000=Auxiliares!$B302),0))</f>
        <v>0</v>
      </c>
      <c r="H321" s="114"/>
      <c r="I321" s="113" cm="1">
        <f t="array" ref="I321">INDEX(Programas!$E$3:$E$2000,MATCH(1,(Programas!$C$3:$C$2000=D321)*(Programas!$D$3:$D$2000=Auxiliares!$B302),0))</f>
        <v>0</v>
      </c>
      <c r="J321" s="114"/>
      <c r="K321" s="23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36"/>
      <c r="BA321" s="58">
        <f t="shared" si="151"/>
        <v>0</v>
      </c>
      <c r="BB321" s="42">
        <f t="shared" si="152"/>
        <v>0</v>
      </c>
      <c r="BC321" s="12">
        <f>IFERROR(VLOOKUP(Input!B321,Medio!$A$3:$D$1552,4,0),0)</f>
        <v>0</v>
      </c>
      <c r="BD321">
        <f t="shared" si="153"/>
        <v>0</v>
      </c>
      <c r="BE321">
        <f>IFERROR(VLOOKUP(L321,'Tipo de Descuento'!$B$3:$C$8,2,0),0)</f>
        <v>0</v>
      </c>
      <c r="BF321">
        <f t="shared" si="154"/>
        <v>0</v>
      </c>
      <c r="BG321">
        <f>IFERROR(VLOOKUP(N321,'Tipo de Descuento'!$B$3:$C$8,2,0),0)</f>
        <v>0</v>
      </c>
      <c r="BH321">
        <f t="shared" si="155"/>
        <v>0</v>
      </c>
      <c r="BI321">
        <f>IFERROR(VLOOKUP(P321,'Tipo de Descuento'!$B$3:$C$8,2,0),0)</f>
        <v>0</v>
      </c>
      <c r="BJ321">
        <f t="shared" si="156"/>
        <v>0</v>
      </c>
      <c r="BK321">
        <f>IFERROR(VLOOKUP(R321,'Tipo de Descuento'!$B$3:$C$8,2,0),0)</f>
        <v>0</v>
      </c>
      <c r="BL321">
        <f t="shared" si="157"/>
        <v>0</v>
      </c>
      <c r="BM321">
        <f>IFERROR(VLOOKUP(T321,'Tipo de Descuento'!$B$3:$C$8,2,0),0)</f>
        <v>0</v>
      </c>
      <c r="BN321">
        <f t="shared" si="158"/>
        <v>0</v>
      </c>
      <c r="BO321">
        <f t="shared" si="159"/>
        <v>0</v>
      </c>
      <c r="BP321">
        <f t="shared" si="160"/>
        <v>0</v>
      </c>
      <c r="BQ321">
        <f t="shared" si="161"/>
        <v>0</v>
      </c>
      <c r="BS321" s="75">
        <f t="shared" si="162"/>
        <v>0</v>
      </c>
      <c r="BT321" s="76">
        <f t="shared" si="163"/>
        <v>0</v>
      </c>
      <c r="BU321" s="76">
        <f t="shared" si="164"/>
        <v>0</v>
      </c>
      <c r="BV321" s="76">
        <f t="shared" si="165"/>
        <v>0</v>
      </c>
      <c r="BW321" s="76">
        <f t="shared" si="166"/>
        <v>0</v>
      </c>
      <c r="BX321" s="76">
        <f t="shared" si="167"/>
        <v>0</v>
      </c>
      <c r="BY321" s="77">
        <f t="shared" si="168"/>
        <v>0</v>
      </c>
      <c r="CA321" s="73">
        <f t="shared" si="169"/>
        <v>0</v>
      </c>
      <c r="CB321" s="74"/>
      <c r="CD321" s="13">
        <f t="shared" si="170"/>
        <v>0</v>
      </c>
      <c r="CE321" s="89">
        <f t="shared" si="171"/>
        <v>0</v>
      </c>
      <c r="CF321">
        <v>0</v>
      </c>
    </row>
    <row r="322" spans="2:84" ht="15.75" customHeight="1" thickBot="1">
      <c r="B322" s="26"/>
      <c r="C322" s="13" t="str">
        <f>IF(B322="","",VLOOKUP(BC322,Proveedor!$B$3:$C$2036,2,0))</f>
        <v/>
      </c>
      <c r="D322" s="95"/>
      <c r="E322" s="84"/>
      <c r="F322" s="59"/>
      <c r="G322" s="113" cm="1">
        <f t="array" ref="G322">INDEX(Programas!$F$3:$F$2000,MATCH(1,(Programas!$C$3:$C$2000=D322)*(Programas!$D$3:$D$2000=Auxiliares!$B303),0))</f>
        <v>0</v>
      </c>
      <c r="H322" s="114"/>
      <c r="I322" s="113" cm="1">
        <f t="array" ref="I322">INDEX(Programas!$E$3:$E$2000,MATCH(1,(Programas!$C$3:$C$2000=D322)*(Programas!$D$3:$D$2000=Auxiliares!$B303),0))</f>
        <v>0</v>
      </c>
      <c r="J322" s="114"/>
      <c r="K322" s="23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36"/>
      <c r="BA322" s="58">
        <f t="shared" si="151"/>
        <v>0</v>
      </c>
      <c r="BB322" s="42">
        <f t="shared" si="152"/>
        <v>0</v>
      </c>
      <c r="BC322" s="12">
        <f>IFERROR(VLOOKUP(Input!B322,Medio!$A$3:$D$1552,4,0),0)</f>
        <v>0</v>
      </c>
      <c r="BD322">
        <f t="shared" si="153"/>
        <v>0</v>
      </c>
      <c r="BE322">
        <f>IFERROR(VLOOKUP(L322,'Tipo de Descuento'!$B$3:$C$8,2,0),0)</f>
        <v>0</v>
      </c>
      <c r="BF322">
        <f t="shared" si="154"/>
        <v>0</v>
      </c>
      <c r="BG322">
        <f>IFERROR(VLOOKUP(N322,'Tipo de Descuento'!$B$3:$C$8,2,0),0)</f>
        <v>0</v>
      </c>
      <c r="BH322">
        <f t="shared" si="155"/>
        <v>0</v>
      </c>
      <c r="BI322">
        <f>IFERROR(VLOOKUP(P322,'Tipo de Descuento'!$B$3:$C$8,2,0),0)</f>
        <v>0</v>
      </c>
      <c r="BJ322">
        <f t="shared" si="156"/>
        <v>0</v>
      </c>
      <c r="BK322">
        <f>IFERROR(VLOOKUP(R322,'Tipo de Descuento'!$B$3:$C$8,2,0),0)</f>
        <v>0</v>
      </c>
      <c r="BL322">
        <f t="shared" si="157"/>
        <v>0</v>
      </c>
      <c r="BM322">
        <f>IFERROR(VLOOKUP(T322,'Tipo de Descuento'!$B$3:$C$8,2,0),0)</f>
        <v>0</v>
      </c>
      <c r="BN322">
        <f t="shared" si="158"/>
        <v>0</v>
      </c>
      <c r="BO322">
        <f t="shared" si="159"/>
        <v>0</v>
      </c>
      <c r="BP322">
        <f t="shared" si="160"/>
        <v>0</v>
      </c>
      <c r="BQ322">
        <f t="shared" si="161"/>
        <v>0</v>
      </c>
      <c r="BS322" s="75">
        <f t="shared" si="162"/>
        <v>0</v>
      </c>
      <c r="BT322" s="76">
        <f t="shared" si="163"/>
        <v>0</v>
      </c>
      <c r="BU322" s="76">
        <f t="shared" si="164"/>
        <v>0</v>
      </c>
      <c r="BV322" s="76">
        <f t="shared" si="165"/>
        <v>0</v>
      </c>
      <c r="BW322" s="76">
        <f t="shared" si="166"/>
        <v>0</v>
      </c>
      <c r="BX322" s="76">
        <f t="shared" si="167"/>
        <v>0</v>
      </c>
      <c r="BY322" s="77">
        <f t="shared" si="168"/>
        <v>0</v>
      </c>
      <c r="CA322" s="73">
        <f t="shared" si="169"/>
        <v>0</v>
      </c>
      <c r="CB322" s="74"/>
      <c r="CD322" s="13">
        <f t="shared" si="170"/>
        <v>0</v>
      </c>
      <c r="CE322" s="89">
        <f t="shared" si="171"/>
        <v>0</v>
      </c>
      <c r="CF322">
        <v>0</v>
      </c>
    </row>
    <row r="323" spans="2:84" ht="15.75" customHeight="1" thickBot="1">
      <c r="B323" s="26"/>
      <c r="C323" s="13" t="str">
        <f>IF(B323="","",VLOOKUP(BC323,Proveedor!$B$3:$C$2036,2,0))</f>
        <v/>
      </c>
      <c r="D323" s="95"/>
      <c r="E323" s="84"/>
      <c r="F323" s="59"/>
      <c r="G323" s="113" cm="1">
        <f t="array" ref="G323">INDEX(Programas!$F$3:$F$2000,MATCH(1,(Programas!$C$3:$C$2000=D323)*(Programas!$D$3:$D$2000=Auxiliares!$B304),0))</f>
        <v>0</v>
      </c>
      <c r="H323" s="114"/>
      <c r="I323" s="113" cm="1">
        <f t="array" ref="I323">INDEX(Programas!$E$3:$E$2000,MATCH(1,(Programas!$C$3:$C$2000=D323)*(Programas!$D$3:$D$2000=Auxiliares!$B304),0))</f>
        <v>0</v>
      </c>
      <c r="J323" s="114"/>
      <c r="K323" s="23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36"/>
      <c r="BA323" s="58">
        <f t="shared" si="151"/>
        <v>0</v>
      </c>
      <c r="BB323" s="42">
        <f t="shared" si="152"/>
        <v>0</v>
      </c>
      <c r="BC323" s="12">
        <f>IFERROR(VLOOKUP(Input!B323,Medio!$A$3:$D$1552,4,0),0)</f>
        <v>0</v>
      </c>
      <c r="BD323">
        <f t="shared" si="153"/>
        <v>0</v>
      </c>
      <c r="BE323">
        <f>IFERROR(VLOOKUP(L323,'Tipo de Descuento'!$B$3:$C$8,2,0),0)</f>
        <v>0</v>
      </c>
      <c r="BF323">
        <f t="shared" si="154"/>
        <v>0</v>
      </c>
      <c r="BG323">
        <f>IFERROR(VLOOKUP(N323,'Tipo de Descuento'!$B$3:$C$8,2,0),0)</f>
        <v>0</v>
      </c>
      <c r="BH323">
        <f t="shared" si="155"/>
        <v>0</v>
      </c>
      <c r="BI323">
        <f>IFERROR(VLOOKUP(P323,'Tipo de Descuento'!$B$3:$C$8,2,0),0)</f>
        <v>0</v>
      </c>
      <c r="BJ323">
        <f t="shared" si="156"/>
        <v>0</v>
      </c>
      <c r="BK323">
        <f>IFERROR(VLOOKUP(R323,'Tipo de Descuento'!$B$3:$C$8,2,0),0)</f>
        <v>0</v>
      </c>
      <c r="BL323">
        <f t="shared" si="157"/>
        <v>0</v>
      </c>
      <c r="BM323">
        <f>IFERROR(VLOOKUP(T323,'Tipo de Descuento'!$B$3:$C$8,2,0),0)</f>
        <v>0</v>
      </c>
      <c r="BN323">
        <f t="shared" si="158"/>
        <v>0</v>
      </c>
      <c r="BO323">
        <f t="shared" si="159"/>
        <v>0</v>
      </c>
      <c r="BP323">
        <f t="shared" si="160"/>
        <v>0</v>
      </c>
      <c r="BQ323">
        <f t="shared" si="161"/>
        <v>0</v>
      </c>
      <c r="BS323" s="75">
        <f t="shared" si="162"/>
        <v>0</v>
      </c>
      <c r="BT323" s="76">
        <f t="shared" si="163"/>
        <v>0</v>
      </c>
      <c r="BU323" s="76">
        <f t="shared" si="164"/>
        <v>0</v>
      </c>
      <c r="BV323" s="76">
        <f t="shared" si="165"/>
        <v>0</v>
      </c>
      <c r="BW323" s="76">
        <f t="shared" si="166"/>
        <v>0</v>
      </c>
      <c r="BX323" s="76">
        <f t="shared" si="167"/>
        <v>0</v>
      </c>
      <c r="BY323" s="77">
        <f t="shared" si="168"/>
        <v>0</v>
      </c>
      <c r="CA323" s="73">
        <f t="shared" si="169"/>
        <v>0</v>
      </c>
      <c r="CB323" s="74"/>
      <c r="CD323" s="13">
        <f t="shared" si="170"/>
        <v>0</v>
      </c>
      <c r="CE323" s="89">
        <f t="shared" si="171"/>
        <v>0</v>
      </c>
      <c r="CF323">
        <v>0</v>
      </c>
    </row>
    <row r="324" spans="2:84" ht="15.75" customHeight="1" thickBot="1">
      <c r="B324" s="26"/>
      <c r="C324" s="13" t="str">
        <f>IF(B324="","",VLOOKUP(BC324,Proveedor!$B$3:$C$2036,2,0))</f>
        <v/>
      </c>
      <c r="D324" s="95"/>
      <c r="E324" s="84"/>
      <c r="F324" s="59"/>
      <c r="G324" s="113" cm="1">
        <f t="array" ref="G324">INDEX(Programas!$F$3:$F$2000,MATCH(1,(Programas!$C$3:$C$2000=D324)*(Programas!$D$3:$D$2000=Auxiliares!$B305),0))</f>
        <v>0</v>
      </c>
      <c r="H324" s="114"/>
      <c r="I324" s="113" cm="1">
        <f t="array" ref="I324">INDEX(Programas!$E$3:$E$2000,MATCH(1,(Programas!$C$3:$C$2000=D324)*(Programas!$D$3:$D$2000=Auxiliares!$B305),0))</f>
        <v>0</v>
      </c>
      <c r="J324" s="114"/>
      <c r="K324" s="23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36"/>
      <c r="BA324" s="58">
        <f t="shared" si="151"/>
        <v>0</v>
      </c>
      <c r="BB324" s="42">
        <f t="shared" si="152"/>
        <v>0</v>
      </c>
      <c r="BC324" s="12">
        <f>IFERROR(VLOOKUP(Input!B324,Medio!$A$3:$D$1552,4,0),0)</f>
        <v>0</v>
      </c>
      <c r="BD324">
        <f t="shared" si="153"/>
        <v>0</v>
      </c>
      <c r="BE324">
        <f>IFERROR(VLOOKUP(L324,'Tipo de Descuento'!$B$3:$C$8,2,0),0)</f>
        <v>0</v>
      </c>
      <c r="BF324">
        <f t="shared" si="154"/>
        <v>0</v>
      </c>
      <c r="BG324">
        <f>IFERROR(VLOOKUP(N324,'Tipo de Descuento'!$B$3:$C$8,2,0),0)</f>
        <v>0</v>
      </c>
      <c r="BH324">
        <f t="shared" si="155"/>
        <v>0</v>
      </c>
      <c r="BI324">
        <f>IFERROR(VLOOKUP(P324,'Tipo de Descuento'!$B$3:$C$8,2,0),0)</f>
        <v>0</v>
      </c>
      <c r="BJ324">
        <f t="shared" si="156"/>
        <v>0</v>
      </c>
      <c r="BK324">
        <f>IFERROR(VLOOKUP(R324,'Tipo de Descuento'!$B$3:$C$8,2,0),0)</f>
        <v>0</v>
      </c>
      <c r="BL324">
        <f t="shared" si="157"/>
        <v>0</v>
      </c>
      <c r="BM324">
        <f>IFERROR(VLOOKUP(T324,'Tipo de Descuento'!$B$3:$C$8,2,0),0)</f>
        <v>0</v>
      </c>
      <c r="BN324">
        <f t="shared" si="158"/>
        <v>0</v>
      </c>
      <c r="BO324">
        <f t="shared" si="159"/>
        <v>0</v>
      </c>
      <c r="BP324">
        <f t="shared" si="160"/>
        <v>0</v>
      </c>
      <c r="BQ324">
        <f t="shared" si="161"/>
        <v>0</v>
      </c>
      <c r="BS324" s="75">
        <f t="shared" si="162"/>
        <v>0</v>
      </c>
      <c r="BT324" s="76">
        <f t="shared" si="163"/>
        <v>0</v>
      </c>
      <c r="BU324" s="76">
        <f t="shared" si="164"/>
        <v>0</v>
      </c>
      <c r="BV324" s="76">
        <f t="shared" si="165"/>
        <v>0</v>
      </c>
      <c r="BW324" s="76">
        <f t="shared" si="166"/>
        <v>0</v>
      </c>
      <c r="BX324" s="76">
        <f t="shared" si="167"/>
        <v>0</v>
      </c>
      <c r="BY324" s="77">
        <f t="shared" si="168"/>
        <v>0</v>
      </c>
      <c r="CA324" s="73">
        <f t="shared" si="169"/>
        <v>0</v>
      </c>
      <c r="CB324" s="74"/>
      <c r="CD324" s="13">
        <f t="shared" si="170"/>
        <v>0</v>
      </c>
      <c r="CE324" s="89">
        <f t="shared" si="171"/>
        <v>0</v>
      </c>
      <c r="CF324">
        <v>0</v>
      </c>
    </row>
    <row r="325" spans="2:84" ht="15.75" customHeight="1" thickBot="1">
      <c r="B325" s="26"/>
      <c r="C325" s="13" t="str">
        <f>IF(B325="","",VLOOKUP(BC325,Proveedor!$B$3:$C$2036,2,0))</f>
        <v/>
      </c>
      <c r="D325" s="95"/>
      <c r="E325" s="84"/>
      <c r="F325" s="59"/>
      <c r="G325" s="113" cm="1">
        <f t="array" ref="G325">INDEX(Programas!$F$3:$F$2000,MATCH(1,(Programas!$C$3:$C$2000=D325)*(Programas!$D$3:$D$2000=Auxiliares!$B306),0))</f>
        <v>0</v>
      </c>
      <c r="H325" s="114"/>
      <c r="I325" s="113" cm="1">
        <f t="array" ref="I325">INDEX(Programas!$E$3:$E$2000,MATCH(1,(Programas!$C$3:$C$2000=D325)*(Programas!$D$3:$D$2000=Auxiliares!$B306),0))</f>
        <v>0</v>
      </c>
      <c r="J325" s="114"/>
      <c r="K325" s="23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36"/>
      <c r="BA325" s="58">
        <f t="shared" si="151"/>
        <v>0</v>
      </c>
      <c r="BB325" s="42">
        <f t="shared" si="152"/>
        <v>0</v>
      </c>
      <c r="BC325" s="12">
        <f>IFERROR(VLOOKUP(Input!B325,Medio!$A$3:$D$1552,4,0),0)</f>
        <v>0</v>
      </c>
      <c r="BD325">
        <f t="shared" si="153"/>
        <v>0</v>
      </c>
      <c r="BE325">
        <f>IFERROR(VLOOKUP(L325,'Tipo de Descuento'!$B$3:$C$8,2,0),0)</f>
        <v>0</v>
      </c>
      <c r="BF325">
        <f t="shared" si="154"/>
        <v>0</v>
      </c>
      <c r="BG325">
        <f>IFERROR(VLOOKUP(N325,'Tipo de Descuento'!$B$3:$C$8,2,0),0)</f>
        <v>0</v>
      </c>
      <c r="BH325">
        <f t="shared" si="155"/>
        <v>0</v>
      </c>
      <c r="BI325">
        <f>IFERROR(VLOOKUP(P325,'Tipo de Descuento'!$B$3:$C$8,2,0),0)</f>
        <v>0</v>
      </c>
      <c r="BJ325">
        <f t="shared" si="156"/>
        <v>0</v>
      </c>
      <c r="BK325">
        <f>IFERROR(VLOOKUP(R325,'Tipo de Descuento'!$B$3:$C$8,2,0),0)</f>
        <v>0</v>
      </c>
      <c r="BL325">
        <f t="shared" si="157"/>
        <v>0</v>
      </c>
      <c r="BM325">
        <f>IFERROR(VLOOKUP(T325,'Tipo de Descuento'!$B$3:$C$8,2,0),0)</f>
        <v>0</v>
      </c>
      <c r="BN325">
        <f t="shared" si="158"/>
        <v>0</v>
      </c>
      <c r="BO325">
        <f t="shared" si="159"/>
        <v>0</v>
      </c>
      <c r="BP325">
        <f t="shared" si="160"/>
        <v>0</v>
      </c>
      <c r="BQ325">
        <f t="shared" si="161"/>
        <v>0</v>
      </c>
      <c r="BS325" s="75">
        <f t="shared" si="162"/>
        <v>0</v>
      </c>
      <c r="BT325" s="76">
        <f t="shared" si="163"/>
        <v>0</v>
      </c>
      <c r="BU325" s="76">
        <f t="shared" si="164"/>
        <v>0</v>
      </c>
      <c r="BV325" s="76">
        <f t="shared" si="165"/>
        <v>0</v>
      </c>
      <c r="BW325" s="76">
        <f t="shared" si="166"/>
        <v>0</v>
      </c>
      <c r="BX325" s="76">
        <f t="shared" si="167"/>
        <v>0</v>
      </c>
      <c r="BY325" s="77">
        <f t="shared" si="168"/>
        <v>0</v>
      </c>
      <c r="CA325" s="73">
        <f t="shared" si="169"/>
        <v>0</v>
      </c>
      <c r="CB325" s="74"/>
      <c r="CD325" s="13">
        <f t="shared" si="170"/>
        <v>0</v>
      </c>
      <c r="CE325" s="89">
        <f t="shared" si="171"/>
        <v>0</v>
      </c>
      <c r="CF325">
        <v>0</v>
      </c>
    </row>
    <row r="326" spans="2:84" ht="15.75" customHeight="1" thickBot="1">
      <c r="B326" s="26"/>
      <c r="C326" s="13" t="str">
        <f>IF(B326="","",VLOOKUP(BC326,Proveedor!$B$3:$C$2036,2,0))</f>
        <v/>
      </c>
      <c r="D326" s="95"/>
      <c r="E326" s="84"/>
      <c r="F326" s="59"/>
      <c r="G326" s="113" cm="1">
        <f t="array" ref="G326">INDEX(Programas!$F$3:$F$2000,MATCH(1,(Programas!$C$3:$C$2000=D326)*(Programas!$D$3:$D$2000=Auxiliares!$B307),0))</f>
        <v>0</v>
      </c>
      <c r="H326" s="114"/>
      <c r="I326" s="113" cm="1">
        <f t="array" ref="I326">INDEX(Programas!$E$3:$E$2000,MATCH(1,(Programas!$C$3:$C$2000=D326)*(Programas!$D$3:$D$2000=Auxiliares!$B307),0))</f>
        <v>0</v>
      </c>
      <c r="J326" s="114"/>
      <c r="K326" s="23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36"/>
      <c r="BA326" s="58">
        <f t="shared" si="151"/>
        <v>0</v>
      </c>
      <c r="BB326" s="42">
        <f t="shared" si="152"/>
        <v>0</v>
      </c>
      <c r="BC326" s="12">
        <f>IFERROR(VLOOKUP(Input!B326,Medio!$A$3:$D$1552,4,0),0)</f>
        <v>0</v>
      </c>
      <c r="BD326">
        <f t="shared" si="153"/>
        <v>0</v>
      </c>
      <c r="BE326">
        <f>IFERROR(VLOOKUP(L326,'Tipo de Descuento'!$B$3:$C$8,2,0),0)</f>
        <v>0</v>
      </c>
      <c r="BF326">
        <f t="shared" si="154"/>
        <v>0</v>
      </c>
      <c r="BG326">
        <f>IFERROR(VLOOKUP(N326,'Tipo de Descuento'!$B$3:$C$8,2,0),0)</f>
        <v>0</v>
      </c>
      <c r="BH326">
        <f t="shared" si="155"/>
        <v>0</v>
      </c>
      <c r="BI326">
        <f>IFERROR(VLOOKUP(P326,'Tipo de Descuento'!$B$3:$C$8,2,0),0)</f>
        <v>0</v>
      </c>
      <c r="BJ326">
        <f t="shared" si="156"/>
        <v>0</v>
      </c>
      <c r="BK326">
        <f>IFERROR(VLOOKUP(R326,'Tipo de Descuento'!$B$3:$C$8,2,0),0)</f>
        <v>0</v>
      </c>
      <c r="BL326">
        <f t="shared" si="157"/>
        <v>0</v>
      </c>
      <c r="BM326">
        <f>IFERROR(VLOOKUP(T326,'Tipo de Descuento'!$B$3:$C$8,2,0),0)</f>
        <v>0</v>
      </c>
      <c r="BN326">
        <f t="shared" si="158"/>
        <v>0</v>
      </c>
      <c r="BO326">
        <f t="shared" si="159"/>
        <v>0</v>
      </c>
      <c r="BP326">
        <f t="shared" si="160"/>
        <v>0</v>
      </c>
      <c r="BQ326">
        <f t="shared" si="161"/>
        <v>0</v>
      </c>
      <c r="BS326" s="75">
        <f t="shared" si="162"/>
        <v>0</v>
      </c>
      <c r="BT326" s="76">
        <f t="shared" si="163"/>
        <v>0</v>
      </c>
      <c r="BU326" s="76">
        <f t="shared" si="164"/>
        <v>0</v>
      </c>
      <c r="BV326" s="76">
        <f t="shared" si="165"/>
        <v>0</v>
      </c>
      <c r="BW326" s="76">
        <f t="shared" si="166"/>
        <v>0</v>
      </c>
      <c r="BX326" s="76">
        <f t="shared" si="167"/>
        <v>0</v>
      </c>
      <c r="BY326" s="77">
        <f t="shared" si="168"/>
        <v>0</v>
      </c>
      <c r="CA326" s="73">
        <f t="shared" si="169"/>
        <v>0</v>
      </c>
      <c r="CB326" s="74"/>
      <c r="CD326" s="13">
        <f t="shared" si="170"/>
        <v>0</v>
      </c>
      <c r="CE326" s="89">
        <f t="shared" si="171"/>
        <v>0</v>
      </c>
      <c r="CF326">
        <v>0</v>
      </c>
    </row>
    <row r="327" spans="2:84" ht="15.75" customHeight="1" thickBot="1">
      <c r="B327" s="26"/>
      <c r="C327" s="13" t="str">
        <f>IF(B327="","",VLOOKUP(BC327,Proveedor!$B$3:$C$2036,2,0))</f>
        <v/>
      </c>
      <c r="D327" s="95"/>
      <c r="E327" s="84"/>
      <c r="F327" s="59"/>
      <c r="G327" s="113" cm="1">
        <f t="array" ref="G327">INDEX(Programas!$F$3:$F$2000,MATCH(1,(Programas!$C$3:$C$2000=D327)*(Programas!$D$3:$D$2000=Auxiliares!$B308),0))</f>
        <v>0</v>
      </c>
      <c r="H327" s="114"/>
      <c r="I327" s="113" cm="1">
        <f t="array" ref="I327">INDEX(Programas!$E$3:$E$2000,MATCH(1,(Programas!$C$3:$C$2000=D327)*(Programas!$D$3:$D$2000=Auxiliares!$B308),0))</f>
        <v>0</v>
      </c>
      <c r="J327" s="114"/>
      <c r="K327" s="23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36"/>
      <c r="BA327" s="58">
        <f t="shared" si="151"/>
        <v>0</v>
      </c>
      <c r="BB327" s="42">
        <f t="shared" si="152"/>
        <v>0</v>
      </c>
      <c r="BC327" s="12">
        <f>IFERROR(VLOOKUP(Input!B327,Medio!$A$3:$D$1552,4,0),0)</f>
        <v>0</v>
      </c>
      <c r="BD327">
        <f t="shared" si="153"/>
        <v>0</v>
      </c>
      <c r="BE327">
        <f>IFERROR(VLOOKUP(L327,'Tipo de Descuento'!$B$3:$C$8,2,0),0)</f>
        <v>0</v>
      </c>
      <c r="BF327">
        <f t="shared" si="154"/>
        <v>0</v>
      </c>
      <c r="BG327">
        <f>IFERROR(VLOOKUP(N327,'Tipo de Descuento'!$B$3:$C$8,2,0),0)</f>
        <v>0</v>
      </c>
      <c r="BH327">
        <f t="shared" si="155"/>
        <v>0</v>
      </c>
      <c r="BI327">
        <f>IFERROR(VLOOKUP(P327,'Tipo de Descuento'!$B$3:$C$8,2,0),0)</f>
        <v>0</v>
      </c>
      <c r="BJ327">
        <f t="shared" si="156"/>
        <v>0</v>
      </c>
      <c r="BK327">
        <f>IFERROR(VLOOKUP(R327,'Tipo de Descuento'!$B$3:$C$8,2,0),0)</f>
        <v>0</v>
      </c>
      <c r="BL327">
        <f t="shared" si="157"/>
        <v>0</v>
      </c>
      <c r="BM327">
        <f>IFERROR(VLOOKUP(T327,'Tipo de Descuento'!$B$3:$C$8,2,0),0)</f>
        <v>0</v>
      </c>
      <c r="BN327">
        <f t="shared" si="158"/>
        <v>0</v>
      </c>
      <c r="BO327">
        <f t="shared" si="159"/>
        <v>0</v>
      </c>
      <c r="BP327">
        <f t="shared" si="160"/>
        <v>0</v>
      </c>
      <c r="BQ327">
        <f t="shared" si="161"/>
        <v>0</v>
      </c>
      <c r="BS327" s="75">
        <f t="shared" si="162"/>
        <v>0</v>
      </c>
      <c r="BT327" s="76">
        <f t="shared" si="163"/>
        <v>0</v>
      </c>
      <c r="BU327" s="76">
        <f t="shared" si="164"/>
        <v>0</v>
      </c>
      <c r="BV327" s="76">
        <f t="shared" si="165"/>
        <v>0</v>
      </c>
      <c r="BW327" s="76">
        <f t="shared" si="166"/>
        <v>0</v>
      </c>
      <c r="BX327" s="76">
        <f t="shared" si="167"/>
        <v>0</v>
      </c>
      <c r="BY327" s="77">
        <f t="shared" si="168"/>
        <v>0</v>
      </c>
      <c r="CA327" s="73">
        <f t="shared" si="169"/>
        <v>0</v>
      </c>
      <c r="CB327" s="74"/>
      <c r="CD327" s="13">
        <f t="shared" si="170"/>
        <v>0</v>
      </c>
      <c r="CE327" s="89">
        <f t="shared" si="171"/>
        <v>0</v>
      </c>
      <c r="CF327">
        <v>0</v>
      </c>
    </row>
    <row r="328" spans="2:84" ht="15.75" customHeight="1" thickBot="1">
      <c r="B328" s="26"/>
      <c r="C328" s="13" t="str">
        <f>IF(B328="","",VLOOKUP(BC328,Proveedor!$B$3:$C$2036,2,0))</f>
        <v/>
      </c>
      <c r="D328" s="95"/>
      <c r="E328" s="84"/>
      <c r="F328" s="59"/>
      <c r="G328" s="113" cm="1">
        <f t="array" ref="G328">INDEX(Programas!$F$3:$F$2000,MATCH(1,(Programas!$C$3:$C$2000=D328)*(Programas!$D$3:$D$2000=Auxiliares!$B309),0))</f>
        <v>0</v>
      </c>
      <c r="H328" s="114"/>
      <c r="I328" s="113" cm="1">
        <f t="array" ref="I328">INDEX(Programas!$E$3:$E$2000,MATCH(1,(Programas!$C$3:$C$2000=D328)*(Programas!$D$3:$D$2000=Auxiliares!$B309),0))</f>
        <v>0</v>
      </c>
      <c r="J328" s="114"/>
      <c r="K328" s="23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36"/>
      <c r="BA328" s="58">
        <f t="shared" si="151"/>
        <v>0</v>
      </c>
      <c r="BB328" s="42">
        <f t="shared" si="152"/>
        <v>0</v>
      </c>
      <c r="BC328" s="12">
        <f>IFERROR(VLOOKUP(Input!B328,Medio!$A$3:$D$1552,4,0),0)</f>
        <v>0</v>
      </c>
      <c r="BD328">
        <f t="shared" si="153"/>
        <v>0</v>
      </c>
      <c r="BE328">
        <f>IFERROR(VLOOKUP(L328,'Tipo de Descuento'!$B$3:$C$8,2,0),0)</f>
        <v>0</v>
      </c>
      <c r="BF328">
        <f t="shared" si="154"/>
        <v>0</v>
      </c>
      <c r="BG328">
        <f>IFERROR(VLOOKUP(N328,'Tipo de Descuento'!$B$3:$C$8,2,0),0)</f>
        <v>0</v>
      </c>
      <c r="BH328">
        <f t="shared" si="155"/>
        <v>0</v>
      </c>
      <c r="BI328">
        <f>IFERROR(VLOOKUP(P328,'Tipo de Descuento'!$B$3:$C$8,2,0),0)</f>
        <v>0</v>
      </c>
      <c r="BJ328">
        <f t="shared" si="156"/>
        <v>0</v>
      </c>
      <c r="BK328">
        <f>IFERROR(VLOOKUP(R328,'Tipo de Descuento'!$B$3:$C$8,2,0),0)</f>
        <v>0</v>
      </c>
      <c r="BL328">
        <f t="shared" si="157"/>
        <v>0</v>
      </c>
      <c r="BM328">
        <f>IFERROR(VLOOKUP(T328,'Tipo de Descuento'!$B$3:$C$8,2,0),0)</f>
        <v>0</v>
      </c>
      <c r="BN328">
        <f t="shared" si="158"/>
        <v>0</v>
      </c>
      <c r="BO328">
        <f t="shared" si="159"/>
        <v>0</v>
      </c>
      <c r="BP328">
        <f t="shared" si="160"/>
        <v>0</v>
      </c>
      <c r="BQ328">
        <f t="shared" si="161"/>
        <v>0</v>
      </c>
      <c r="BS328" s="75">
        <f t="shared" si="162"/>
        <v>0</v>
      </c>
      <c r="BT328" s="76">
        <f t="shared" si="163"/>
        <v>0</v>
      </c>
      <c r="BU328" s="76">
        <f t="shared" si="164"/>
        <v>0</v>
      </c>
      <c r="BV328" s="76">
        <f t="shared" si="165"/>
        <v>0</v>
      </c>
      <c r="BW328" s="76">
        <f t="shared" si="166"/>
        <v>0</v>
      </c>
      <c r="BX328" s="76">
        <f t="shared" si="167"/>
        <v>0</v>
      </c>
      <c r="BY328" s="77">
        <f t="shared" si="168"/>
        <v>0</v>
      </c>
      <c r="CA328" s="73">
        <f t="shared" si="169"/>
        <v>0</v>
      </c>
      <c r="CB328" s="74"/>
      <c r="CD328" s="13">
        <f t="shared" si="170"/>
        <v>0</v>
      </c>
      <c r="CE328" s="89">
        <f t="shared" si="171"/>
        <v>0</v>
      </c>
      <c r="CF328">
        <v>0</v>
      </c>
    </row>
    <row r="329" spans="2:84" ht="15.75" customHeight="1" thickBot="1">
      <c r="B329" s="26"/>
      <c r="C329" s="13" t="str">
        <f>IF(B329="","",VLOOKUP(BC329,Proveedor!$B$3:$C$2036,2,0))</f>
        <v/>
      </c>
      <c r="D329" s="95"/>
      <c r="E329" s="84"/>
      <c r="F329" s="59"/>
      <c r="G329" s="113" cm="1">
        <f t="array" ref="G329">INDEX(Programas!$F$3:$F$2000,MATCH(1,(Programas!$C$3:$C$2000=D329)*(Programas!$D$3:$D$2000=Auxiliares!$B310),0))</f>
        <v>0</v>
      </c>
      <c r="H329" s="114"/>
      <c r="I329" s="113" cm="1">
        <f t="array" ref="I329">INDEX(Programas!$E$3:$E$2000,MATCH(1,(Programas!$C$3:$C$2000=D329)*(Programas!$D$3:$D$2000=Auxiliares!$B310),0))</f>
        <v>0</v>
      </c>
      <c r="J329" s="114"/>
      <c r="K329" s="23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36"/>
      <c r="BA329" s="58">
        <f t="shared" si="151"/>
        <v>0</v>
      </c>
      <c r="BB329" s="42">
        <f t="shared" si="152"/>
        <v>0</v>
      </c>
      <c r="BC329" s="12">
        <f>IFERROR(VLOOKUP(Input!B329,Medio!$A$3:$D$1552,4,0),0)</f>
        <v>0</v>
      </c>
      <c r="BD329">
        <f t="shared" si="153"/>
        <v>0</v>
      </c>
      <c r="BE329">
        <f>IFERROR(VLOOKUP(L329,'Tipo de Descuento'!$B$3:$C$8,2,0),0)</f>
        <v>0</v>
      </c>
      <c r="BF329">
        <f t="shared" si="154"/>
        <v>0</v>
      </c>
      <c r="BG329">
        <f>IFERROR(VLOOKUP(N329,'Tipo de Descuento'!$B$3:$C$8,2,0),0)</f>
        <v>0</v>
      </c>
      <c r="BH329">
        <f t="shared" si="155"/>
        <v>0</v>
      </c>
      <c r="BI329">
        <f>IFERROR(VLOOKUP(P329,'Tipo de Descuento'!$B$3:$C$8,2,0),0)</f>
        <v>0</v>
      </c>
      <c r="BJ329">
        <f t="shared" si="156"/>
        <v>0</v>
      </c>
      <c r="BK329">
        <f>IFERROR(VLOOKUP(R329,'Tipo de Descuento'!$B$3:$C$8,2,0),0)</f>
        <v>0</v>
      </c>
      <c r="BL329">
        <f t="shared" si="157"/>
        <v>0</v>
      </c>
      <c r="BM329">
        <f>IFERROR(VLOOKUP(T329,'Tipo de Descuento'!$B$3:$C$8,2,0),0)</f>
        <v>0</v>
      </c>
      <c r="BN329">
        <f t="shared" si="158"/>
        <v>0</v>
      </c>
      <c r="BO329">
        <f t="shared" si="159"/>
        <v>0</v>
      </c>
      <c r="BP329">
        <f t="shared" si="160"/>
        <v>0</v>
      </c>
      <c r="BQ329">
        <f t="shared" si="161"/>
        <v>0</v>
      </c>
      <c r="BS329" s="75">
        <f t="shared" si="162"/>
        <v>0</v>
      </c>
      <c r="BT329" s="76">
        <f t="shared" si="163"/>
        <v>0</v>
      </c>
      <c r="BU329" s="76">
        <f t="shared" si="164"/>
        <v>0</v>
      </c>
      <c r="BV329" s="76">
        <f t="shared" si="165"/>
        <v>0</v>
      </c>
      <c r="BW329" s="76">
        <f t="shared" si="166"/>
        <v>0</v>
      </c>
      <c r="BX329" s="76">
        <f t="shared" si="167"/>
        <v>0</v>
      </c>
      <c r="BY329" s="77">
        <f t="shared" si="168"/>
        <v>0</v>
      </c>
      <c r="CA329" s="73">
        <f t="shared" si="169"/>
        <v>0</v>
      </c>
      <c r="CB329" s="74"/>
      <c r="CD329" s="13">
        <f t="shared" si="170"/>
        <v>0</v>
      </c>
      <c r="CE329" s="89">
        <f t="shared" si="171"/>
        <v>0</v>
      </c>
      <c r="CF329">
        <v>0</v>
      </c>
    </row>
    <row r="330" spans="2:84" ht="15.75" customHeight="1" thickBot="1">
      <c r="B330" s="26"/>
      <c r="C330" s="13" t="str">
        <f>IF(B330="","",VLOOKUP(BC330,Proveedor!$B$3:$C$2036,2,0))</f>
        <v/>
      </c>
      <c r="D330" s="95"/>
      <c r="E330" s="84"/>
      <c r="F330" s="59"/>
      <c r="G330" s="113" cm="1">
        <f t="array" ref="G330">INDEX(Programas!$F$3:$F$2000,MATCH(1,(Programas!$C$3:$C$2000=D330)*(Programas!$D$3:$D$2000=Auxiliares!$B311),0))</f>
        <v>0</v>
      </c>
      <c r="H330" s="114"/>
      <c r="I330" s="113" cm="1">
        <f t="array" ref="I330">INDEX(Programas!$E$3:$E$2000,MATCH(1,(Programas!$C$3:$C$2000=D330)*(Programas!$D$3:$D$2000=Auxiliares!$B311),0))</f>
        <v>0</v>
      </c>
      <c r="J330" s="114"/>
      <c r="K330" s="23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36"/>
      <c r="BA330" s="58">
        <f t="shared" si="151"/>
        <v>0</v>
      </c>
      <c r="BB330" s="42">
        <f t="shared" si="152"/>
        <v>0</v>
      </c>
      <c r="BC330" s="12">
        <f>IFERROR(VLOOKUP(Input!B330,Medio!$A$3:$D$1552,4,0),0)</f>
        <v>0</v>
      </c>
      <c r="BD330">
        <f t="shared" si="153"/>
        <v>0</v>
      </c>
      <c r="BE330">
        <f>IFERROR(VLOOKUP(L330,'Tipo de Descuento'!$B$3:$C$8,2,0),0)</f>
        <v>0</v>
      </c>
      <c r="BF330">
        <f t="shared" si="154"/>
        <v>0</v>
      </c>
      <c r="BG330">
        <f>IFERROR(VLOOKUP(N330,'Tipo de Descuento'!$B$3:$C$8,2,0),0)</f>
        <v>0</v>
      </c>
      <c r="BH330">
        <f t="shared" si="155"/>
        <v>0</v>
      </c>
      <c r="BI330">
        <f>IFERROR(VLOOKUP(P330,'Tipo de Descuento'!$B$3:$C$8,2,0),0)</f>
        <v>0</v>
      </c>
      <c r="BJ330">
        <f t="shared" si="156"/>
        <v>0</v>
      </c>
      <c r="BK330">
        <f>IFERROR(VLOOKUP(R330,'Tipo de Descuento'!$B$3:$C$8,2,0),0)</f>
        <v>0</v>
      </c>
      <c r="BL330">
        <f t="shared" si="157"/>
        <v>0</v>
      </c>
      <c r="BM330">
        <f>IFERROR(VLOOKUP(T330,'Tipo de Descuento'!$B$3:$C$8,2,0),0)</f>
        <v>0</v>
      </c>
      <c r="BN330">
        <f t="shared" si="158"/>
        <v>0</v>
      </c>
      <c r="BO330">
        <f t="shared" si="159"/>
        <v>0</v>
      </c>
      <c r="BP330">
        <f t="shared" si="160"/>
        <v>0</v>
      </c>
      <c r="BQ330">
        <f t="shared" si="161"/>
        <v>0</v>
      </c>
      <c r="BS330" s="75">
        <f t="shared" si="162"/>
        <v>0</v>
      </c>
      <c r="BT330" s="76">
        <f t="shared" si="163"/>
        <v>0</v>
      </c>
      <c r="BU330" s="76">
        <f t="shared" si="164"/>
        <v>0</v>
      </c>
      <c r="BV330" s="76">
        <f t="shared" si="165"/>
        <v>0</v>
      </c>
      <c r="BW330" s="76">
        <f t="shared" si="166"/>
        <v>0</v>
      </c>
      <c r="BX330" s="76">
        <f t="shared" si="167"/>
        <v>0</v>
      </c>
      <c r="BY330" s="77">
        <f t="shared" si="168"/>
        <v>0</v>
      </c>
      <c r="CA330" s="73">
        <f t="shared" si="169"/>
        <v>0</v>
      </c>
      <c r="CB330" s="74"/>
      <c r="CD330" s="13">
        <f t="shared" si="170"/>
        <v>0</v>
      </c>
      <c r="CE330" s="89">
        <f t="shared" si="171"/>
        <v>0</v>
      </c>
      <c r="CF330">
        <v>0</v>
      </c>
    </row>
    <row r="331" spans="2:84" ht="15.75" customHeight="1" thickBot="1">
      <c r="B331" s="26"/>
      <c r="C331" s="13" t="str">
        <f>IF(B331="","",VLOOKUP(BC331,Proveedor!$B$3:$C$2036,2,0))</f>
        <v/>
      </c>
      <c r="D331" s="95"/>
      <c r="E331" s="84"/>
      <c r="F331" s="59"/>
      <c r="G331" s="113" cm="1">
        <f t="array" ref="G331">INDEX(Programas!$F$3:$F$2000,MATCH(1,(Programas!$C$3:$C$2000=D331)*(Programas!$D$3:$D$2000=Auxiliares!$B312),0))</f>
        <v>0</v>
      </c>
      <c r="H331" s="114"/>
      <c r="I331" s="113" cm="1">
        <f t="array" ref="I331">INDEX(Programas!$E$3:$E$2000,MATCH(1,(Programas!$C$3:$C$2000=D331)*(Programas!$D$3:$D$2000=Auxiliares!$B312),0))</f>
        <v>0</v>
      </c>
      <c r="J331" s="114"/>
      <c r="K331" s="23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36"/>
      <c r="BA331" s="58">
        <f t="shared" si="151"/>
        <v>0</v>
      </c>
      <c r="BB331" s="42">
        <f t="shared" si="152"/>
        <v>0</v>
      </c>
      <c r="BC331" s="12">
        <f>IFERROR(VLOOKUP(Input!B331,Medio!$A$3:$D$1552,4,0),0)</f>
        <v>0</v>
      </c>
      <c r="BD331">
        <f t="shared" si="153"/>
        <v>0</v>
      </c>
      <c r="BE331">
        <f>IFERROR(VLOOKUP(L331,'Tipo de Descuento'!$B$3:$C$8,2,0),0)</f>
        <v>0</v>
      </c>
      <c r="BF331">
        <f t="shared" si="154"/>
        <v>0</v>
      </c>
      <c r="BG331">
        <f>IFERROR(VLOOKUP(N331,'Tipo de Descuento'!$B$3:$C$8,2,0),0)</f>
        <v>0</v>
      </c>
      <c r="BH331">
        <f t="shared" si="155"/>
        <v>0</v>
      </c>
      <c r="BI331">
        <f>IFERROR(VLOOKUP(P331,'Tipo de Descuento'!$B$3:$C$8,2,0),0)</f>
        <v>0</v>
      </c>
      <c r="BJ331">
        <f t="shared" si="156"/>
        <v>0</v>
      </c>
      <c r="BK331">
        <f>IFERROR(VLOOKUP(R331,'Tipo de Descuento'!$B$3:$C$8,2,0),0)</f>
        <v>0</v>
      </c>
      <c r="BL331">
        <f t="shared" si="157"/>
        <v>0</v>
      </c>
      <c r="BM331">
        <f>IFERROR(VLOOKUP(T331,'Tipo de Descuento'!$B$3:$C$8,2,0),0)</f>
        <v>0</v>
      </c>
      <c r="BN331">
        <f t="shared" si="158"/>
        <v>0</v>
      </c>
      <c r="BO331">
        <f t="shared" si="159"/>
        <v>0</v>
      </c>
      <c r="BP331">
        <f t="shared" si="160"/>
        <v>0</v>
      </c>
      <c r="BQ331">
        <f t="shared" si="161"/>
        <v>0</v>
      </c>
      <c r="BS331" s="75">
        <f t="shared" si="162"/>
        <v>0</v>
      </c>
      <c r="BT331" s="76">
        <f t="shared" si="163"/>
        <v>0</v>
      </c>
      <c r="BU331" s="76">
        <f t="shared" si="164"/>
        <v>0</v>
      </c>
      <c r="BV331" s="76">
        <f t="shared" si="165"/>
        <v>0</v>
      </c>
      <c r="BW331" s="76">
        <f t="shared" si="166"/>
        <v>0</v>
      </c>
      <c r="BX331" s="76">
        <f t="shared" si="167"/>
        <v>0</v>
      </c>
      <c r="BY331" s="77">
        <f t="shared" si="168"/>
        <v>0</v>
      </c>
      <c r="CA331" s="73">
        <f t="shared" si="169"/>
        <v>0</v>
      </c>
      <c r="CB331" s="74"/>
      <c r="CD331" s="13">
        <f t="shared" si="170"/>
        <v>0</v>
      </c>
      <c r="CE331" s="89">
        <f t="shared" si="171"/>
        <v>0</v>
      </c>
      <c r="CF331">
        <v>0</v>
      </c>
    </row>
    <row r="332" spans="2:84" ht="15.75" customHeight="1" thickBot="1">
      <c r="B332" s="26"/>
      <c r="C332" s="13" t="str">
        <f>IF(B332="","",VLOOKUP(BC332,Proveedor!$B$3:$C$2036,2,0))</f>
        <v/>
      </c>
      <c r="D332" s="95"/>
      <c r="E332" s="84"/>
      <c r="F332" s="59"/>
      <c r="G332" s="113" cm="1">
        <f t="array" ref="G332">INDEX(Programas!$F$3:$F$2000,MATCH(1,(Programas!$C$3:$C$2000=D332)*(Programas!$D$3:$D$2000=Auxiliares!$B313),0))</f>
        <v>0</v>
      </c>
      <c r="H332" s="114"/>
      <c r="I332" s="113" cm="1">
        <f t="array" ref="I332">INDEX(Programas!$E$3:$E$2000,MATCH(1,(Programas!$C$3:$C$2000=D332)*(Programas!$D$3:$D$2000=Auxiliares!$B313),0))</f>
        <v>0</v>
      </c>
      <c r="J332" s="114"/>
      <c r="K332" s="23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36"/>
      <c r="BA332" s="58">
        <f t="shared" si="151"/>
        <v>0</v>
      </c>
      <c r="BB332" s="42">
        <f t="shared" si="152"/>
        <v>0</v>
      </c>
      <c r="BC332" s="12">
        <f>IFERROR(VLOOKUP(Input!B332,Medio!$A$3:$D$1552,4,0),0)</f>
        <v>0</v>
      </c>
      <c r="BD332">
        <f t="shared" si="153"/>
        <v>0</v>
      </c>
      <c r="BE332">
        <f>IFERROR(VLOOKUP(L332,'Tipo de Descuento'!$B$3:$C$8,2,0),0)</f>
        <v>0</v>
      </c>
      <c r="BF332">
        <f t="shared" si="154"/>
        <v>0</v>
      </c>
      <c r="BG332">
        <f>IFERROR(VLOOKUP(N332,'Tipo de Descuento'!$B$3:$C$8,2,0),0)</f>
        <v>0</v>
      </c>
      <c r="BH332">
        <f t="shared" si="155"/>
        <v>0</v>
      </c>
      <c r="BI332">
        <f>IFERROR(VLOOKUP(P332,'Tipo de Descuento'!$B$3:$C$8,2,0),0)</f>
        <v>0</v>
      </c>
      <c r="BJ332">
        <f t="shared" si="156"/>
        <v>0</v>
      </c>
      <c r="BK332">
        <f>IFERROR(VLOOKUP(R332,'Tipo de Descuento'!$B$3:$C$8,2,0),0)</f>
        <v>0</v>
      </c>
      <c r="BL332">
        <f t="shared" si="157"/>
        <v>0</v>
      </c>
      <c r="BM332">
        <f>IFERROR(VLOOKUP(T332,'Tipo de Descuento'!$B$3:$C$8,2,0),0)</f>
        <v>0</v>
      </c>
      <c r="BN332">
        <f t="shared" si="158"/>
        <v>0</v>
      </c>
      <c r="BO332">
        <f t="shared" si="159"/>
        <v>0</v>
      </c>
      <c r="BP332">
        <f t="shared" si="160"/>
        <v>0</v>
      </c>
      <c r="BQ332">
        <f t="shared" si="161"/>
        <v>0</v>
      </c>
      <c r="BS332" s="75">
        <f t="shared" si="162"/>
        <v>0</v>
      </c>
      <c r="BT332" s="76">
        <f t="shared" si="163"/>
        <v>0</v>
      </c>
      <c r="BU332" s="76">
        <f t="shared" si="164"/>
        <v>0</v>
      </c>
      <c r="BV332" s="76">
        <f t="shared" si="165"/>
        <v>0</v>
      </c>
      <c r="BW332" s="76">
        <f t="shared" si="166"/>
        <v>0</v>
      </c>
      <c r="BX332" s="76">
        <f t="shared" si="167"/>
        <v>0</v>
      </c>
      <c r="BY332" s="77">
        <f t="shared" si="168"/>
        <v>0</v>
      </c>
      <c r="CA332" s="73">
        <f t="shared" si="169"/>
        <v>0</v>
      </c>
      <c r="CB332" s="74"/>
      <c r="CD332" s="13">
        <f t="shared" si="170"/>
        <v>0</v>
      </c>
      <c r="CE332" s="89">
        <f t="shared" si="171"/>
        <v>0</v>
      </c>
      <c r="CF332">
        <v>0</v>
      </c>
    </row>
    <row r="333" spans="2:84" ht="15.75" customHeight="1" thickBot="1">
      <c r="B333" s="26"/>
      <c r="C333" s="13" t="str">
        <f>IF(B333="","",VLOOKUP(BC333,Proveedor!$B$3:$C$2036,2,0))</f>
        <v/>
      </c>
      <c r="D333" s="95"/>
      <c r="E333" s="84"/>
      <c r="F333" s="59"/>
      <c r="G333" s="113" cm="1">
        <f t="array" ref="G333">INDEX(Programas!$F$3:$F$2000,MATCH(1,(Programas!$C$3:$C$2000=D333)*(Programas!$D$3:$D$2000=Auxiliares!$B314),0))</f>
        <v>0</v>
      </c>
      <c r="H333" s="114"/>
      <c r="I333" s="113" cm="1">
        <f t="array" ref="I333">INDEX(Programas!$E$3:$E$2000,MATCH(1,(Programas!$C$3:$C$2000=D333)*(Programas!$D$3:$D$2000=Auxiliares!$B314),0))</f>
        <v>0</v>
      </c>
      <c r="J333" s="114"/>
      <c r="K333" s="23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36"/>
      <c r="BA333" s="58">
        <f t="shared" si="151"/>
        <v>0</v>
      </c>
      <c r="BB333" s="42">
        <f t="shared" si="152"/>
        <v>0</v>
      </c>
      <c r="BC333" s="12">
        <f>IFERROR(VLOOKUP(Input!B333,Medio!$A$3:$D$1552,4,0),0)</f>
        <v>0</v>
      </c>
      <c r="BD333">
        <f t="shared" si="153"/>
        <v>0</v>
      </c>
      <c r="BE333">
        <f>IFERROR(VLOOKUP(L333,'Tipo de Descuento'!$B$3:$C$8,2,0),0)</f>
        <v>0</v>
      </c>
      <c r="BF333">
        <f t="shared" si="154"/>
        <v>0</v>
      </c>
      <c r="BG333">
        <f>IFERROR(VLOOKUP(N333,'Tipo de Descuento'!$B$3:$C$8,2,0),0)</f>
        <v>0</v>
      </c>
      <c r="BH333">
        <f t="shared" si="155"/>
        <v>0</v>
      </c>
      <c r="BI333">
        <f>IFERROR(VLOOKUP(P333,'Tipo de Descuento'!$B$3:$C$8,2,0),0)</f>
        <v>0</v>
      </c>
      <c r="BJ333">
        <f t="shared" si="156"/>
        <v>0</v>
      </c>
      <c r="BK333">
        <f>IFERROR(VLOOKUP(R333,'Tipo de Descuento'!$B$3:$C$8,2,0),0)</f>
        <v>0</v>
      </c>
      <c r="BL333">
        <f t="shared" si="157"/>
        <v>0</v>
      </c>
      <c r="BM333">
        <f>IFERROR(VLOOKUP(T333,'Tipo de Descuento'!$B$3:$C$8,2,0),0)</f>
        <v>0</v>
      </c>
      <c r="BN333">
        <f t="shared" si="158"/>
        <v>0</v>
      </c>
      <c r="BO333">
        <f t="shared" si="159"/>
        <v>0</v>
      </c>
      <c r="BP333">
        <f t="shared" si="160"/>
        <v>0</v>
      </c>
      <c r="BQ333">
        <f t="shared" si="161"/>
        <v>0</v>
      </c>
      <c r="BS333" s="75">
        <f t="shared" si="162"/>
        <v>0</v>
      </c>
      <c r="BT333" s="76">
        <f t="shared" si="163"/>
        <v>0</v>
      </c>
      <c r="BU333" s="76">
        <f t="shared" si="164"/>
        <v>0</v>
      </c>
      <c r="BV333" s="76">
        <f t="shared" si="165"/>
        <v>0</v>
      </c>
      <c r="BW333" s="76">
        <f t="shared" si="166"/>
        <v>0</v>
      </c>
      <c r="BX333" s="76">
        <f t="shared" si="167"/>
        <v>0</v>
      </c>
      <c r="BY333" s="77">
        <f t="shared" si="168"/>
        <v>0</v>
      </c>
      <c r="CA333" s="73">
        <f t="shared" si="169"/>
        <v>0</v>
      </c>
      <c r="CB333" s="74"/>
      <c r="CD333" s="13">
        <f t="shared" si="170"/>
        <v>0</v>
      </c>
      <c r="CE333" s="89">
        <f t="shared" si="171"/>
        <v>0</v>
      </c>
      <c r="CF333">
        <v>0</v>
      </c>
    </row>
    <row r="334" spans="2:84" ht="15.75" customHeight="1" thickBot="1">
      <c r="B334" s="26"/>
      <c r="C334" s="13" t="str">
        <f>IF(B334="","",VLOOKUP(BC334,Proveedor!$B$3:$C$2036,2,0))</f>
        <v/>
      </c>
      <c r="D334" s="95"/>
      <c r="E334" s="84"/>
      <c r="F334" s="59"/>
      <c r="G334" s="113" cm="1">
        <f t="array" ref="G334">INDEX(Programas!$F$3:$F$2000,MATCH(1,(Programas!$C$3:$C$2000=D334)*(Programas!$D$3:$D$2000=Auxiliares!$B315),0))</f>
        <v>0</v>
      </c>
      <c r="H334" s="114"/>
      <c r="I334" s="113" cm="1">
        <f t="array" ref="I334">INDEX(Programas!$E$3:$E$2000,MATCH(1,(Programas!$C$3:$C$2000=D334)*(Programas!$D$3:$D$2000=Auxiliares!$B315),0))</f>
        <v>0</v>
      </c>
      <c r="J334" s="114"/>
      <c r="K334" s="23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36"/>
      <c r="BA334" s="58">
        <f t="shared" si="151"/>
        <v>0</v>
      </c>
      <c r="BB334" s="42">
        <f t="shared" si="152"/>
        <v>0</v>
      </c>
      <c r="BC334" s="12">
        <f>IFERROR(VLOOKUP(Input!B334,Medio!$A$3:$D$1552,4,0),0)</f>
        <v>0</v>
      </c>
      <c r="BD334">
        <f t="shared" si="153"/>
        <v>0</v>
      </c>
      <c r="BE334">
        <f>IFERROR(VLOOKUP(L334,'Tipo de Descuento'!$B$3:$C$8,2,0),0)</f>
        <v>0</v>
      </c>
      <c r="BF334">
        <f t="shared" si="154"/>
        <v>0</v>
      </c>
      <c r="BG334">
        <f>IFERROR(VLOOKUP(N334,'Tipo de Descuento'!$B$3:$C$8,2,0),0)</f>
        <v>0</v>
      </c>
      <c r="BH334">
        <f t="shared" si="155"/>
        <v>0</v>
      </c>
      <c r="BI334">
        <f>IFERROR(VLOOKUP(P334,'Tipo de Descuento'!$B$3:$C$8,2,0),0)</f>
        <v>0</v>
      </c>
      <c r="BJ334">
        <f t="shared" si="156"/>
        <v>0</v>
      </c>
      <c r="BK334">
        <f>IFERROR(VLOOKUP(R334,'Tipo de Descuento'!$B$3:$C$8,2,0),0)</f>
        <v>0</v>
      </c>
      <c r="BL334">
        <f t="shared" si="157"/>
        <v>0</v>
      </c>
      <c r="BM334">
        <f>IFERROR(VLOOKUP(T334,'Tipo de Descuento'!$B$3:$C$8,2,0),0)</f>
        <v>0</v>
      </c>
      <c r="BN334">
        <f t="shared" si="158"/>
        <v>0</v>
      </c>
      <c r="BO334">
        <f t="shared" si="159"/>
        <v>0</v>
      </c>
      <c r="BP334">
        <f t="shared" si="160"/>
        <v>0</v>
      </c>
      <c r="BQ334">
        <f t="shared" si="161"/>
        <v>0</v>
      </c>
      <c r="BS334" s="75">
        <f t="shared" si="162"/>
        <v>0</v>
      </c>
      <c r="BT334" s="76">
        <f t="shared" si="163"/>
        <v>0</v>
      </c>
      <c r="BU334" s="76">
        <f t="shared" si="164"/>
        <v>0</v>
      </c>
      <c r="BV334" s="76">
        <f t="shared" si="165"/>
        <v>0</v>
      </c>
      <c r="BW334" s="76">
        <f t="shared" si="166"/>
        <v>0</v>
      </c>
      <c r="BX334" s="76">
        <f t="shared" si="167"/>
        <v>0</v>
      </c>
      <c r="BY334" s="77">
        <f t="shared" si="168"/>
        <v>0</v>
      </c>
      <c r="CA334" s="73">
        <f t="shared" si="169"/>
        <v>0</v>
      </c>
      <c r="CB334" s="74"/>
      <c r="CD334" s="13">
        <f t="shared" si="170"/>
        <v>0</v>
      </c>
      <c r="CE334" s="89">
        <f t="shared" si="171"/>
        <v>0</v>
      </c>
      <c r="CF334">
        <v>0</v>
      </c>
    </row>
    <row r="335" spans="2:84" ht="15.75" customHeight="1" thickBot="1">
      <c r="B335" s="26"/>
      <c r="C335" s="13" t="str">
        <f>IF(B335="","",VLOOKUP(BC335,Proveedor!$B$3:$C$2036,2,0))</f>
        <v/>
      </c>
      <c r="D335" s="95"/>
      <c r="E335" s="84"/>
      <c r="F335" s="59"/>
      <c r="G335" s="113" cm="1">
        <f t="array" ref="G335">INDEX(Programas!$F$3:$F$2000,MATCH(1,(Programas!$C$3:$C$2000=D335)*(Programas!$D$3:$D$2000=Auxiliares!$B316),0))</f>
        <v>0</v>
      </c>
      <c r="H335" s="114"/>
      <c r="I335" s="113" cm="1">
        <f t="array" ref="I335">INDEX(Programas!$E$3:$E$2000,MATCH(1,(Programas!$C$3:$C$2000=D335)*(Programas!$D$3:$D$2000=Auxiliares!$B316),0))</f>
        <v>0</v>
      </c>
      <c r="J335" s="114"/>
      <c r="K335" s="23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36"/>
      <c r="BA335" s="58">
        <f t="shared" si="151"/>
        <v>0</v>
      </c>
      <c r="BB335" s="42">
        <f t="shared" si="152"/>
        <v>0</v>
      </c>
      <c r="BC335" s="12">
        <f>IFERROR(VLOOKUP(Input!B335,Medio!$A$3:$D$1552,4,0),0)</f>
        <v>0</v>
      </c>
      <c r="BD335">
        <f t="shared" si="153"/>
        <v>0</v>
      </c>
      <c r="BE335">
        <f>IFERROR(VLOOKUP(L335,'Tipo de Descuento'!$B$3:$C$8,2,0),0)</f>
        <v>0</v>
      </c>
      <c r="BF335">
        <f t="shared" si="154"/>
        <v>0</v>
      </c>
      <c r="BG335">
        <f>IFERROR(VLOOKUP(N335,'Tipo de Descuento'!$B$3:$C$8,2,0),0)</f>
        <v>0</v>
      </c>
      <c r="BH335">
        <f t="shared" si="155"/>
        <v>0</v>
      </c>
      <c r="BI335">
        <f>IFERROR(VLOOKUP(P335,'Tipo de Descuento'!$B$3:$C$8,2,0),0)</f>
        <v>0</v>
      </c>
      <c r="BJ335">
        <f t="shared" si="156"/>
        <v>0</v>
      </c>
      <c r="BK335">
        <f>IFERROR(VLOOKUP(R335,'Tipo de Descuento'!$B$3:$C$8,2,0),0)</f>
        <v>0</v>
      </c>
      <c r="BL335">
        <f t="shared" si="157"/>
        <v>0</v>
      </c>
      <c r="BM335">
        <f>IFERROR(VLOOKUP(T335,'Tipo de Descuento'!$B$3:$C$8,2,0),0)</f>
        <v>0</v>
      </c>
      <c r="BN335">
        <f t="shared" si="158"/>
        <v>0</v>
      </c>
      <c r="BO335">
        <f t="shared" si="159"/>
        <v>0</v>
      </c>
      <c r="BP335">
        <f t="shared" si="160"/>
        <v>0</v>
      </c>
      <c r="BQ335">
        <f t="shared" si="161"/>
        <v>0</v>
      </c>
      <c r="BS335" s="75">
        <f t="shared" si="162"/>
        <v>0</v>
      </c>
      <c r="BT335" s="76">
        <f t="shared" si="163"/>
        <v>0</v>
      </c>
      <c r="BU335" s="76">
        <f t="shared" si="164"/>
        <v>0</v>
      </c>
      <c r="BV335" s="76">
        <f t="shared" si="165"/>
        <v>0</v>
      </c>
      <c r="BW335" s="76">
        <f t="shared" si="166"/>
        <v>0</v>
      </c>
      <c r="BX335" s="76">
        <f t="shared" si="167"/>
        <v>0</v>
      </c>
      <c r="BY335" s="77">
        <f t="shared" si="168"/>
        <v>0</v>
      </c>
      <c r="CA335" s="73">
        <f t="shared" si="169"/>
        <v>0</v>
      </c>
      <c r="CB335" s="74"/>
      <c r="CD335" s="13">
        <f t="shared" si="170"/>
        <v>0</v>
      </c>
      <c r="CE335" s="89">
        <f t="shared" si="171"/>
        <v>0</v>
      </c>
      <c r="CF335">
        <v>0</v>
      </c>
    </row>
    <row r="336" spans="2:84" ht="15.75" customHeight="1" thickBot="1">
      <c r="B336" s="26"/>
      <c r="C336" s="13" t="str">
        <f>IF(B336="","",VLOOKUP(BC336,Proveedor!$B$3:$C$2036,2,0))</f>
        <v/>
      </c>
      <c r="D336" s="95"/>
      <c r="E336" s="84"/>
      <c r="F336" s="59"/>
      <c r="G336" s="113" cm="1">
        <f t="array" ref="G336">INDEX(Programas!$F$3:$F$2000,MATCH(1,(Programas!$C$3:$C$2000=D336)*(Programas!$D$3:$D$2000=Auxiliares!$B317),0))</f>
        <v>0</v>
      </c>
      <c r="H336" s="114"/>
      <c r="I336" s="113" cm="1">
        <f t="array" ref="I336">INDEX(Programas!$E$3:$E$2000,MATCH(1,(Programas!$C$3:$C$2000=D336)*(Programas!$D$3:$D$2000=Auxiliares!$B317),0))</f>
        <v>0</v>
      </c>
      <c r="J336" s="114"/>
      <c r="K336" s="23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36"/>
      <c r="BA336" s="58">
        <f t="shared" si="151"/>
        <v>0</v>
      </c>
      <c r="BB336" s="42">
        <f t="shared" si="152"/>
        <v>0</v>
      </c>
      <c r="BC336" s="12">
        <f>IFERROR(VLOOKUP(Input!B336,Medio!$A$3:$D$1552,4,0),0)</f>
        <v>0</v>
      </c>
      <c r="BD336">
        <f t="shared" si="153"/>
        <v>0</v>
      </c>
      <c r="BE336">
        <f>IFERROR(VLOOKUP(L336,'Tipo de Descuento'!$B$3:$C$8,2,0),0)</f>
        <v>0</v>
      </c>
      <c r="BF336">
        <f t="shared" si="154"/>
        <v>0</v>
      </c>
      <c r="BG336">
        <f>IFERROR(VLOOKUP(N336,'Tipo de Descuento'!$B$3:$C$8,2,0),0)</f>
        <v>0</v>
      </c>
      <c r="BH336">
        <f t="shared" si="155"/>
        <v>0</v>
      </c>
      <c r="BI336">
        <f>IFERROR(VLOOKUP(P336,'Tipo de Descuento'!$B$3:$C$8,2,0),0)</f>
        <v>0</v>
      </c>
      <c r="BJ336">
        <f t="shared" si="156"/>
        <v>0</v>
      </c>
      <c r="BK336">
        <f>IFERROR(VLOOKUP(R336,'Tipo de Descuento'!$B$3:$C$8,2,0),0)</f>
        <v>0</v>
      </c>
      <c r="BL336">
        <f t="shared" si="157"/>
        <v>0</v>
      </c>
      <c r="BM336">
        <f>IFERROR(VLOOKUP(T336,'Tipo de Descuento'!$B$3:$C$8,2,0),0)</f>
        <v>0</v>
      </c>
      <c r="BN336">
        <f t="shared" si="158"/>
        <v>0</v>
      </c>
      <c r="BO336">
        <f t="shared" si="159"/>
        <v>0</v>
      </c>
      <c r="BP336">
        <f t="shared" si="160"/>
        <v>0</v>
      </c>
      <c r="BQ336">
        <f t="shared" si="161"/>
        <v>0</v>
      </c>
      <c r="BS336" s="75">
        <f t="shared" si="162"/>
        <v>0</v>
      </c>
      <c r="BT336" s="76">
        <f t="shared" si="163"/>
        <v>0</v>
      </c>
      <c r="BU336" s="76">
        <f t="shared" si="164"/>
        <v>0</v>
      </c>
      <c r="BV336" s="76">
        <f t="shared" si="165"/>
        <v>0</v>
      </c>
      <c r="BW336" s="76">
        <f t="shared" si="166"/>
        <v>0</v>
      </c>
      <c r="BX336" s="76">
        <f t="shared" si="167"/>
        <v>0</v>
      </c>
      <c r="BY336" s="77">
        <f t="shared" si="168"/>
        <v>0</v>
      </c>
      <c r="CA336" s="73">
        <f t="shared" si="169"/>
        <v>0</v>
      </c>
      <c r="CB336" s="74"/>
      <c r="CD336" s="13">
        <f t="shared" si="170"/>
        <v>0</v>
      </c>
      <c r="CE336" s="89">
        <f t="shared" si="171"/>
        <v>0</v>
      </c>
      <c r="CF336">
        <v>0</v>
      </c>
    </row>
    <row r="337" spans="2:84" ht="15.75" customHeight="1" thickBot="1">
      <c r="B337" s="26"/>
      <c r="C337" s="13" t="str">
        <f>IF(B337="","",VLOOKUP(BC337,Proveedor!$B$3:$C$2036,2,0))</f>
        <v/>
      </c>
      <c r="D337" s="95"/>
      <c r="E337" s="84"/>
      <c r="F337" s="59"/>
      <c r="G337" s="113" cm="1">
        <f t="array" ref="G337">INDEX(Programas!$F$3:$F$2000,MATCH(1,(Programas!$C$3:$C$2000=D337)*(Programas!$D$3:$D$2000=Auxiliares!$B318),0))</f>
        <v>0</v>
      </c>
      <c r="H337" s="114"/>
      <c r="I337" s="113" cm="1">
        <f t="array" ref="I337">INDEX(Programas!$E$3:$E$2000,MATCH(1,(Programas!$C$3:$C$2000=D337)*(Programas!$D$3:$D$2000=Auxiliares!$B318),0))</f>
        <v>0</v>
      </c>
      <c r="J337" s="114"/>
      <c r="K337" s="23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36"/>
      <c r="BA337" s="58">
        <f t="shared" si="151"/>
        <v>0</v>
      </c>
      <c r="BB337" s="42">
        <f t="shared" si="152"/>
        <v>0</v>
      </c>
      <c r="BC337" s="12">
        <f>IFERROR(VLOOKUP(Input!B337,Medio!$A$3:$D$1552,4,0),0)</f>
        <v>0</v>
      </c>
      <c r="BD337">
        <f t="shared" si="153"/>
        <v>0</v>
      </c>
      <c r="BE337">
        <f>IFERROR(VLOOKUP(L337,'Tipo de Descuento'!$B$3:$C$8,2,0),0)</f>
        <v>0</v>
      </c>
      <c r="BF337">
        <f t="shared" si="154"/>
        <v>0</v>
      </c>
      <c r="BG337">
        <f>IFERROR(VLOOKUP(N337,'Tipo de Descuento'!$B$3:$C$8,2,0),0)</f>
        <v>0</v>
      </c>
      <c r="BH337">
        <f t="shared" si="155"/>
        <v>0</v>
      </c>
      <c r="BI337">
        <f>IFERROR(VLOOKUP(P337,'Tipo de Descuento'!$B$3:$C$8,2,0),0)</f>
        <v>0</v>
      </c>
      <c r="BJ337">
        <f t="shared" si="156"/>
        <v>0</v>
      </c>
      <c r="BK337">
        <f>IFERROR(VLOOKUP(R337,'Tipo de Descuento'!$B$3:$C$8,2,0),0)</f>
        <v>0</v>
      </c>
      <c r="BL337">
        <f t="shared" si="157"/>
        <v>0</v>
      </c>
      <c r="BM337">
        <f>IFERROR(VLOOKUP(T337,'Tipo de Descuento'!$B$3:$C$8,2,0),0)</f>
        <v>0</v>
      </c>
      <c r="BN337">
        <f t="shared" si="158"/>
        <v>0</v>
      </c>
      <c r="BO337">
        <f t="shared" si="159"/>
        <v>0</v>
      </c>
      <c r="BP337">
        <f t="shared" si="160"/>
        <v>0</v>
      </c>
      <c r="BQ337">
        <f t="shared" si="161"/>
        <v>0</v>
      </c>
      <c r="BS337" s="75">
        <f t="shared" si="162"/>
        <v>0</v>
      </c>
      <c r="BT337" s="76">
        <f t="shared" si="163"/>
        <v>0</v>
      </c>
      <c r="BU337" s="76">
        <f t="shared" si="164"/>
        <v>0</v>
      </c>
      <c r="BV337" s="76">
        <f t="shared" si="165"/>
        <v>0</v>
      </c>
      <c r="BW337" s="76">
        <f t="shared" si="166"/>
        <v>0</v>
      </c>
      <c r="BX337" s="76">
        <f t="shared" si="167"/>
        <v>0</v>
      </c>
      <c r="BY337" s="77">
        <f t="shared" si="168"/>
        <v>0</v>
      </c>
      <c r="CA337" s="73">
        <f t="shared" si="169"/>
        <v>0</v>
      </c>
      <c r="CB337" s="74"/>
      <c r="CD337" s="13">
        <f t="shared" si="170"/>
        <v>0</v>
      </c>
      <c r="CE337" s="89">
        <f t="shared" si="171"/>
        <v>0</v>
      </c>
      <c r="CF337">
        <v>0</v>
      </c>
    </row>
    <row r="338" spans="2:84" ht="15.75" customHeight="1" thickBot="1">
      <c r="B338" s="26"/>
      <c r="C338" s="13" t="str">
        <f>IF(B338="","",VLOOKUP(BC338,Proveedor!$B$3:$C$2036,2,0))</f>
        <v/>
      </c>
      <c r="D338" s="95"/>
      <c r="E338" s="84"/>
      <c r="F338" s="59"/>
      <c r="G338" s="113" cm="1">
        <f t="array" ref="G338">INDEX(Programas!$F$3:$F$2000,MATCH(1,(Programas!$C$3:$C$2000=D338)*(Programas!$D$3:$D$2000=Auxiliares!$B319),0))</f>
        <v>0</v>
      </c>
      <c r="H338" s="114"/>
      <c r="I338" s="113" cm="1">
        <f t="array" ref="I338">INDEX(Programas!$E$3:$E$2000,MATCH(1,(Programas!$C$3:$C$2000=D338)*(Programas!$D$3:$D$2000=Auxiliares!$B319),0))</f>
        <v>0</v>
      </c>
      <c r="J338" s="114"/>
      <c r="K338" s="23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36"/>
      <c r="BA338" s="58">
        <f t="shared" si="151"/>
        <v>0</v>
      </c>
      <c r="BB338" s="42">
        <f t="shared" si="152"/>
        <v>0</v>
      </c>
      <c r="BC338" s="12">
        <f>IFERROR(VLOOKUP(Input!B338,Medio!$A$3:$D$1552,4,0),0)</f>
        <v>0</v>
      </c>
      <c r="BD338">
        <f t="shared" si="153"/>
        <v>0</v>
      </c>
      <c r="BE338">
        <f>IFERROR(VLOOKUP(L338,'Tipo de Descuento'!$B$3:$C$8,2,0),0)</f>
        <v>0</v>
      </c>
      <c r="BF338">
        <f t="shared" si="154"/>
        <v>0</v>
      </c>
      <c r="BG338">
        <f>IFERROR(VLOOKUP(N338,'Tipo de Descuento'!$B$3:$C$8,2,0),0)</f>
        <v>0</v>
      </c>
      <c r="BH338">
        <f t="shared" si="155"/>
        <v>0</v>
      </c>
      <c r="BI338">
        <f>IFERROR(VLOOKUP(P338,'Tipo de Descuento'!$B$3:$C$8,2,0),0)</f>
        <v>0</v>
      </c>
      <c r="BJ338">
        <f t="shared" si="156"/>
        <v>0</v>
      </c>
      <c r="BK338">
        <f>IFERROR(VLOOKUP(R338,'Tipo de Descuento'!$B$3:$C$8,2,0),0)</f>
        <v>0</v>
      </c>
      <c r="BL338">
        <f t="shared" si="157"/>
        <v>0</v>
      </c>
      <c r="BM338">
        <f>IFERROR(VLOOKUP(T338,'Tipo de Descuento'!$B$3:$C$8,2,0),0)</f>
        <v>0</v>
      </c>
      <c r="BN338">
        <f t="shared" si="158"/>
        <v>0</v>
      </c>
      <c r="BO338">
        <f t="shared" si="159"/>
        <v>0</v>
      </c>
      <c r="BP338">
        <f t="shared" si="160"/>
        <v>0</v>
      </c>
      <c r="BQ338">
        <f t="shared" si="161"/>
        <v>0</v>
      </c>
      <c r="BS338" s="75">
        <f t="shared" si="162"/>
        <v>0</v>
      </c>
      <c r="BT338" s="76">
        <f t="shared" si="163"/>
        <v>0</v>
      </c>
      <c r="BU338" s="76">
        <f t="shared" si="164"/>
        <v>0</v>
      </c>
      <c r="BV338" s="76">
        <f t="shared" si="165"/>
        <v>0</v>
      </c>
      <c r="BW338" s="76">
        <f t="shared" si="166"/>
        <v>0</v>
      </c>
      <c r="BX338" s="76">
        <f t="shared" si="167"/>
        <v>0</v>
      </c>
      <c r="BY338" s="77">
        <f t="shared" si="168"/>
        <v>0</v>
      </c>
      <c r="CA338" s="73">
        <f t="shared" si="169"/>
        <v>0</v>
      </c>
      <c r="CB338" s="74"/>
      <c r="CD338" s="13">
        <f t="shared" si="170"/>
        <v>0</v>
      </c>
      <c r="CE338" s="89">
        <f t="shared" si="171"/>
        <v>0</v>
      </c>
      <c r="CF338">
        <v>0</v>
      </c>
    </row>
    <row r="339" spans="2:84" ht="15.75" customHeight="1" thickBot="1">
      <c r="B339" s="26"/>
      <c r="C339" s="13" t="str">
        <f>IF(B339="","",VLOOKUP(BC339,Proveedor!$B$3:$C$2036,2,0))</f>
        <v/>
      </c>
      <c r="D339" s="95"/>
      <c r="E339" s="84"/>
      <c r="F339" s="59"/>
      <c r="G339" s="113" cm="1">
        <f t="array" ref="G339">INDEX(Programas!$F$3:$F$2000,MATCH(1,(Programas!$C$3:$C$2000=D339)*(Programas!$D$3:$D$2000=Auxiliares!$B320),0))</f>
        <v>0</v>
      </c>
      <c r="H339" s="114"/>
      <c r="I339" s="113" cm="1">
        <f t="array" ref="I339">INDEX(Programas!$E$3:$E$2000,MATCH(1,(Programas!$C$3:$C$2000=D339)*(Programas!$D$3:$D$2000=Auxiliares!$B320),0))</f>
        <v>0</v>
      </c>
      <c r="J339" s="114"/>
      <c r="K339" s="23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36"/>
      <c r="BA339" s="58">
        <f t="shared" si="151"/>
        <v>0</v>
      </c>
      <c r="BB339" s="42">
        <f t="shared" si="152"/>
        <v>0</v>
      </c>
      <c r="BC339" s="12">
        <f>IFERROR(VLOOKUP(Input!B339,Medio!$A$3:$D$1552,4,0),0)</f>
        <v>0</v>
      </c>
      <c r="BD339">
        <f t="shared" si="153"/>
        <v>0</v>
      </c>
      <c r="BE339">
        <f>IFERROR(VLOOKUP(L339,'Tipo de Descuento'!$B$3:$C$8,2,0),0)</f>
        <v>0</v>
      </c>
      <c r="BF339">
        <f t="shared" si="154"/>
        <v>0</v>
      </c>
      <c r="BG339">
        <f>IFERROR(VLOOKUP(N339,'Tipo de Descuento'!$B$3:$C$8,2,0),0)</f>
        <v>0</v>
      </c>
      <c r="BH339">
        <f t="shared" si="155"/>
        <v>0</v>
      </c>
      <c r="BI339">
        <f>IFERROR(VLOOKUP(P339,'Tipo de Descuento'!$B$3:$C$8,2,0),0)</f>
        <v>0</v>
      </c>
      <c r="BJ339">
        <f t="shared" si="156"/>
        <v>0</v>
      </c>
      <c r="BK339">
        <f>IFERROR(VLOOKUP(R339,'Tipo de Descuento'!$B$3:$C$8,2,0),0)</f>
        <v>0</v>
      </c>
      <c r="BL339">
        <f t="shared" si="157"/>
        <v>0</v>
      </c>
      <c r="BM339">
        <f>IFERROR(VLOOKUP(T339,'Tipo de Descuento'!$B$3:$C$8,2,0),0)</f>
        <v>0</v>
      </c>
      <c r="BN339">
        <f t="shared" si="158"/>
        <v>0</v>
      </c>
      <c r="BO339">
        <f t="shared" si="159"/>
        <v>0</v>
      </c>
      <c r="BP339">
        <f t="shared" si="160"/>
        <v>0</v>
      </c>
      <c r="BQ339">
        <f t="shared" si="161"/>
        <v>0</v>
      </c>
      <c r="BS339" s="75">
        <f t="shared" si="162"/>
        <v>0</v>
      </c>
      <c r="BT339" s="76">
        <f t="shared" si="163"/>
        <v>0</v>
      </c>
      <c r="BU339" s="76">
        <f t="shared" si="164"/>
        <v>0</v>
      </c>
      <c r="BV339" s="76">
        <f t="shared" si="165"/>
        <v>0</v>
      </c>
      <c r="BW339" s="76">
        <f t="shared" si="166"/>
        <v>0</v>
      </c>
      <c r="BX339" s="76">
        <f t="shared" si="167"/>
        <v>0</v>
      </c>
      <c r="BY339" s="77">
        <f t="shared" si="168"/>
        <v>0</v>
      </c>
      <c r="CA339" s="73">
        <f t="shared" si="169"/>
        <v>0</v>
      </c>
      <c r="CB339" s="74"/>
      <c r="CD339" s="13">
        <f t="shared" si="170"/>
        <v>0</v>
      </c>
      <c r="CE339" s="89">
        <f t="shared" si="171"/>
        <v>0</v>
      </c>
      <c r="CF339">
        <v>0</v>
      </c>
    </row>
    <row r="340" spans="2:84" ht="15.75" customHeight="1" thickBot="1">
      <c r="B340" s="26"/>
      <c r="C340" s="13" t="str">
        <f>IF(B340="","",VLOOKUP(BC340,Proveedor!$B$3:$C$2036,2,0))</f>
        <v/>
      </c>
      <c r="D340" s="95"/>
      <c r="E340" s="84"/>
      <c r="F340" s="59"/>
      <c r="G340" s="113" cm="1">
        <f t="array" ref="G340">INDEX(Programas!$F$3:$F$2000,MATCH(1,(Programas!$C$3:$C$2000=D340)*(Programas!$D$3:$D$2000=Auxiliares!$B321),0))</f>
        <v>0</v>
      </c>
      <c r="H340" s="114"/>
      <c r="I340" s="113" cm="1">
        <f t="array" ref="I340">INDEX(Programas!$E$3:$E$2000,MATCH(1,(Programas!$C$3:$C$2000=D340)*(Programas!$D$3:$D$2000=Auxiliares!$B321),0))</f>
        <v>0</v>
      </c>
      <c r="J340" s="114"/>
      <c r="K340" s="23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36"/>
      <c r="BA340" s="58">
        <f t="shared" si="151"/>
        <v>0</v>
      </c>
      <c r="BB340" s="42">
        <f t="shared" si="152"/>
        <v>0</v>
      </c>
      <c r="BC340" s="12">
        <f>IFERROR(VLOOKUP(Input!B340,Medio!$A$3:$D$1552,4,0),0)</f>
        <v>0</v>
      </c>
      <c r="BD340">
        <f t="shared" si="153"/>
        <v>0</v>
      </c>
      <c r="BE340">
        <f>IFERROR(VLOOKUP(L340,'Tipo de Descuento'!$B$3:$C$8,2,0),0)</f>
        <v>0</v>
      </c>
      <c r="BF340">
        <f t="shared" si="154"/>
        <v>0</v>
      </c>
      <c r="BG340">
        <f>IFERROR(VLOOKUP(N340,'Tipo de Descuento'!$B$3:$C$8,2,0),0)</f>
        <v>0</v>
      </c>
      <c r="BH340">
        <f t="shared" si="155"/>
        <v>0</v>
      </c>
      <c r="BI340">
        <f>IFERROR(VLOOKUP(P340,'Tipo de Descuento'!$B$3:$C$8,2,0),0)</f>
        <v>0</v>
      </c>
      <c r="BJ340">
        <f t="shared" si="156"/>
        <v>0</v>
      </c>
      <c r="BK340">
        <f>IFERROR(VLOOKUP(R340,'Tipo de Descuento'!$B$3:$C$8,2,0),0)</f>
        <v>0</v>
      </c>
      <c r="BL340">
        <f t="shared" si="157"/>
        <v>0</v>
      </c>
      <c r="BM340">
        <f>IFERROR(VLOOKUP(T340,'Tipo de Descuento'!$B$3:$C$8,2,0),0)</f>
        <v>0</v>
      </c>
      <c r="BN340">
        <f t="shared" si="158"/>
        <v>0</v>
      </c>
      <c r="BO340">
        <f t="shared" si="159"/>
        <v>0</v>
      </c>
      <c r="BP340">
        <f t="shared" si="160"/>
        <v>0</v>
      </c>
      <c r="BQ340">
        <f t="shared" si="161"/>
        <v>0</v>
      </c>
      <c r="BS340" s="75">
        <f t="shared" si="162"/>
        <v>0</v>
      </c>
      <c r="BT340" s="76">
        <f t="shared" si="163"/>
        <v>0</v>
      </c>
      <c r="BU340" s="76">
        <f t="shared" si="164"/>
        <v>0</v>
      </c>
      <c r="BV340" s="76">
        <f t="shared" si="165"/>
        <v>0</v>
      </c>
      <c r="BW340" s="76">
        <f t="shared" si="166"/>
        <v>0</v>
      </c>
      <c r="BX340" s="76">
        <f t="shared" si="167"/>
        <v>0</v>
      </c>
      <c r="BY340" s="77">
        <f t="shared" si="168"/>
        <v>0</v>
      </c>
      <c r="CA340" s="73">
        <f t="shared" si="169"/>
        <v>0</v>
      </c>
      <c r="CB340" s="74"/>
      <c r="CD340" s="13">
        <f t="shared" si="170"/>
        <v>0</v>
      </c>
      <c r="CE340" s="89">
        <f t="shared" si="171"/>
        <v>0</v>
      </c>
      <c r="CF340">
        <v>0</v>
      </c>
    </row>
    <row r="341" spans="2:84" ht="15.75" customHeight="1" thickBot="1">
      <c r="B341" s="26"/>
      <c r="C341" s="13" t="str">
        <f>IF(B341="","",VLOOKUP(BC341,Proveedor!$B$3:$C$2036,2,0))</f>
        <v/>
      </c>
      <c r="D341" s="95"/>
      <c r="E341" s="84"/>
      <c r="F341" s="59"/>
      <c r="G341" s="113" cm="1">
        <f t="array" ref="G341">INDEX(Programas!$F$3:$F$2000,MATCH(1,(Programas!$C$3:$C$2000=D341)*(Programas!$D$3:$D$2000=Auxiliares!$B322),0))</f>
        <v>0</v>
      </c>
      <c r="H341" s="114"/>
      <c r="I341" s="113" cm="1">
        <f t="array" ref="I341">INDEX(Programas!$E$3:$E$2000,MATCH(1,(Programas!$C$3:$C$2000=D341)*(Programas!$D$3:$D$2000=Auxiliares!$B322),0))</f>
        <v>0</v>
      </c>
      <c r="J341" s="114"/>
      <c r="K341" s="23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36"/>
      <c r="BA341" s="58">
        <f t="shared" si="151"/>
        <v>0</v>
      </c>
      <c r="BB341" s="42">
        <f t="shared" si="152"/>
        <v>0</v>
      </c>
      <c r="BC341" s="12">
        <f>IFERROR(VLOOKUP(Input!B341,Medio!$A$3:$D$1552,4,0),0)</f>
        <v>0</v>
      </c>
      <c r="BD341">
        <f t="shared" si="153"/>
        <v>0</v>
      </c>
      <c r="BE341">
        <f>IFERROR(VLOOKUP(L341,'Tipo de Descuento'!$B$3:$C$8,2,0),0)</f>
        <v>0</v>
      </c>
      <c r="BF341">
        <f t="shared" si="154"/>
        <v>0</v>
      </c>
      <c r="BG341">
        <f>IFERROR(VLOOKUP(N341,'Tipo de Descuento'!$B$3:$C$8,2,0),0)</f>
        <v>0</v>
      </c>
      <c r="BH341">
        <f t="shared" si="155"/>
        <v>0</v>
      </c>
      <c r="BI341">
        <f>IFERROR(VLOOKUP(P341,'Tipo de Descuento'!$B$3:$C$8,2,0),0)</f>
        <v>0</v>
      </c>
      <c r="BJ341">
        <f t="shared" si="156"/>
        <v>0</v>
      </c>
      <c r="BK341">
        <f>IFERROR(VLOOKUP(R341,'Tipo de Descuento'!$B$3:$C$8,2,0),0)</f>
        <v>0</v>
      </c>
      <c r="BL341">
        <f t="shared" si="157"/>
        <v>0</v>
      </c>
      <c r="BM341">
        <f>IFERROR(VLOOKUP(T341,'Tipo de Descuento'!$B$3:$C$8,2,0),0)</f>
        <v>0</v>
      </c>
      <c r="BN341">
        <f t="shared" si="158"/>
        <v>0</v>
      </c>
      <c r="BO341">
        <f t="shared" si="159"/>
        <v>0</v>
      </c>
      <c r="BP341">
        <f t="shared" si="160"/>
        <v>0</v>
      </c>
      <c r="BQ341">
        <f t="shared" si="161"/>
        <v>0</v>
      </c>
      <c r="BS341" s="75">
        <f t="shared" si="162"/>
        <v>0</v>
      </c>
      <c r="BT341" s="76">
        <f t="shared" si="163"/>
        <v>0</v>
      </c>
      <c r="BU341" s="76">
        <f t="shared" si="164"/>
        <v>0</v>
      </c>
      <c r="BV341" s="76">
        <f t="shared" si="165"/>
        <v>0</v>
      </c>
      <c r="BW341" s="76">
        <f t="shared" si="166"/>
        <v>0</v>
      </c>
      <c r="BX341" s="76">
        <f t="shared" si="167"/>
        <v>0</v>
      </c>
      <c r="BY341" s="77">
        <f t="shared" si="168"/>
        <v>0</v>
      </c>
      <c r="CA341" s="73">
        <f t="shared" si="169"/>
        <v>0</v>
      </c>
      <c r="CB341" s="74"/>
      <c r="CD341" s="13">
        <f t="shared" si="170"/>
        <v>0</v>
      </c>
      <c r="CE341" s="89">
        <f t="shared" si="171"/>
        <v>0</v>
      </c>
      <c r="CF341">
        <v>0</v>
      </c>
    </row>
    <row r="342" spans="2:84" ht="15.75" customHeight="1" thickBot="1">
      <c r="B342" s="26"/>
      <c r="C342" s="13" t="str">
        <f>IF(B342="","",VLOOKUP(BC342,Proveedor!$B$3:$C$2036,2,0))</f>
        <v/>
      </c>
      <c r="D342" s="95"/>
      <c r="E342" s="84"/>
      <c r="F342" s="59"/>
      <c r="G342" s="113" cm="1">
        <f t="array" ref="G342">INDEX(Programas!$F$3:$F$2000,MATCH(1,(Programas!$C$3:$C$2000=D342)*(Programas!$D$3:$D$2000=Auxiliares!$B323),0))</f>
        <v>0</v>
      </c>
      <c r="H342" s="114"/>
      <c r="I342" s="113" cm="1">
        <f t="array" ref="I342">INDEX(Programas!$E$3:$E$2000,MATCH(1,(Programas!$C$3:$C$2000=D342)*(Programas!$D$3:$D$2000=Auxiliares!$B323),0))</f>
        <v>0</v>
      </c>
      <c r="J342" s="114"/>
      <c r="K342" s="23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36"/>
      <c r="BA342" s="58">
        <f t="shared" si="151"/>
        <v>0</v>
      </c>
      <c r="BB342" s="42">
        <f t="shared" si="152"/>
        <v>0</v>
      </c>
      <c r="BC342" s="12">
        <f>IFERROR(VLOOKUP(Input!B342,Medio!$A$3:$D$1552,4,0),0)</f>
        <v>0</v>
      </c>
      <c r="BD342">
        <f t="shared" si="153"/>
        <v>0</v>
      </c>
      <c r="BE342">
        <f>IFERROR(VLOOKUP(L342,'Tipo de Descuento'!$B$3:$C$8,2,0),0)</f>
        <v>0</v>
      </c>
      <c r="BF342">
        <f t="shared" si="154"/>
        <v>0</v>
      </c>
      <c r="BG342">
        <f>IFERROR(VLOOKUP(N342,'Tipo de Descuento'!$B$3:$C$8,2,0),0)</f>
        <v>0</v>
      </c>
      <c r="BH342">
        <f t="shared" si="155"/>
        <v>0</v>
      </c>
      <c r="BI342">
        <f>IFERROR(VLOOKUP(P342,'Tipo de Descuento'!$B$3:$C$8,2,0),0)</f>
        <v>0</v>
      </c>
      <c r="BJ342">
        <f t="shared" si="156"/>
        <v>0</v>
      </c>
      <c r="BK342">
        <f>IFERROR(VLOOKUP(R342,'Tipo de Descuento'!$B$3:$C$8,2,0),0)</f>
        <v>0</v>
      </c>
      <c r="BL342">
        <f t="shared" si="157"/>
        <v>0</v>
      </c>
      <c r="BM342">
        <f>IFERROR(VLOOKUP(T342,'Tipo de Descuento'!$B$3:$C$8,2,0),0)</f>
        <v>0</v>
      </c>
      <c r="BN342">
        <f t="shared" si="158"/>
        <v>0</v>
      </c>
      <c r="BO342">
        <f t="shared" si="159"/>
        <v>0</v>
      </c>
      <c r="BP342">
        <f t="shared" si="160"/>
        <v>0</v>
      </c>
      <c r="BQ342">
        <f t="shared" si="161"/>
        <v>0</v>
      </c>
      <c r="BS342" s="75">
        <f t="shared" si="162"/>
        <v>0</v>
      </c>
      <c r="BT342" s="76">
        <f t="shared" si="163"/>
        <v>0</v>
      </c>
      <c r="BU342" s="76">
        <f t="shared" si="164"/>
        <v>0</v>
      </c>
      <c r="BV342" s="76">
        <f t="shared" si="165"/>
        <v>0</v>
      </c>
      <c r="BW342" s="76">
        <f t="shared" si="166"/>
        <v>0</v>
      </c>
      <c r="BX342" s="76">
        <f t="shared" si="167"/>
        <v>0</v>
      </c>
      <c r="BY342" s="77">
        <f t="shared" si="168"/>
        <v>0</v>
      </c>
      <c r="CA342" s="73">
        <f t="shared" si="169"/>
        <v>0</v>
      </c>
      <c r="CB342" s="74"/>
      <c r="CD342" s="13">
        <f t="shared" si="170"/>
        <v>0</v>
      </c>
      <c r="CE342" s="89">
        <f t="shared" si="171"/>
        <v>0</v>
      </c>
      <c r="CF342">
        <v>0</v>
      </c>
    </row>
    <row r="343" spans="2:84" ht="15.75" customHeight="1" thickBot="1">
      <c r="B343" s="26"/>
      <c r="C343" s="13" t="str">
        <f>IF(B343="","",VLOOKUP(BC343,Proveedor!$B$3:$C$2036,2,0))</f>
        <v/>
      </c>
      <c r="D343" s="95"/>
      <c r="E343" s="84"/>
      <c r="F343" s="59"/>
      <c r="G343" s="113" cm="1">
        <f t="array" ref="G343">INDEX(Programas!$F$3:$F$2000,MATCH(1,(Programas!$C$3:$C$2000=D343)*(Programas!$D$3:$D$2000=Auxiliares!$B324),0))</f>
        <v>0</v>
      </c>
      <c r="H343" s="114"/>
      <c r="I343" s="113" cm="1">
        <f t="array" ref="I343">INDEX(Programas!$E$3:$E$2000,MATCH(1,(Programas!$C$3:$C$2000=D343)*(Programas!$D$3:$D$2000=Auxiliares!$B324),0))</f>
        <v>0</v>
      </c>
      <c r="J343" s="114"/>
      <c r="K343" s="23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36"/>
      <c r="BA343" s="58">
        <f t="shared" ref="BA343:BA406" si="172">SUM(V343:AZ343)</f>
        <v>0</v>
      </c>
      <c r="BB343" s="42">
        <f t="shared" ref="BB343:BB406" si="173">+BQ343</f>
        <v>0</v>
      </c>
      <c r="BC343" s="12">
        <f>IFERROR(VLOOKUP(Input!B343,Medio!$A$3:$D$1552,4,0),0)</f>
        <v>0</v>
      </c>
      <c r="BD343">
        <f t="shared" ref="BD343:BD406" si="174">+BA343*G343*F343</f>
        <v>0</v>
      </c>
      <c r="BE343">
        <f>IFERROR(VLOOKUP(L343,'Tipo de Descuento'!$B$3:$C$8,2,0),0)</f>
        <v>0</v>
      </c>
      <c r="BF343">
        <f t="shared" ref="BF343:BF406" si="175">IF(OR(BE343=2,BE343=3),M343,0)</f>
        <v>0</v>
      </c>
      <c r="BG343">
        <f>IFERROR(VLOOKUP(N343,'Tipo de Descuento'!$B$3:$C$8,2,0),0)</f>
        <v>0</v>
      </c>
      <c r="BH343">
        <f t="shared" ref="BH343:BH406" si="176">IF(OR(BG343=2,BG343=3),O343,0)</f>
        <v>0</v>
      </c>
      <c r="BI343">
        <f>IFERROR(VLOOKUP(P343,'Tipo de Descuento'!$B$3:$C$8,2,0),0)</f>
        <v>0</v>
      </c>
      <c r="BJ343">
        <f t="shared" ref="BJ343:BJ406" si="177">IF(OR(BI343=2,BI343=3),Q343,0)</f>
        <v>0</v>
      </c>
      <c r="BK343">
        <f>IFERROR(VLOOKUP(R343,'Tipo de Descuento'!$B$3:$C$8,2,0),0)</f>
        <v>0</v>
      </c>
      <c r="BL343">
        <f t="shared" ref="BL343:BL406" si="178">IF(OR(BK343=2,BK343=3),S343,0)</f>
        <v>0</v>
      </c>
      <c r="BM343">
        <f>IFERROR(VLOOKUP(T343,'Tipo de Descuento'!$B$3:$C$8,2,0),0)</f>
        <v>0</v>
      </c>
      <c r="BN343">
        <f t="shared" ref="BN343:BN406" si="179">IF(OR(BM343=2,BM343=3),U343,0)</f>
        <v>0</v>
      </c>
      <c r="BO343">
        <f t="shared" ref="BO343:BO406" si="180">+BF343+BH343+BJ343+BL343+BN343</f>
        <v>0</v>
      </c>
      <c r="BP343">
        <f t="shared" ref="BP343:BP406" si="181">+BD343*BO343/100</f>
        <v>0</v>
      </c>
      <c r="BQ343">
        <f t="shared" ref="BQ343:BQ406" si="182">+BD343-BP343</f>
        <v>0</v>
      </c>
      <c r="BS343" s="75">
        <f t="shared" ref="BS343:BS406" si="183">+BA343*F343*I343</f>
        <v>0</v>
      </c>
      <c r="BT343" s="76">
        <f t="shared" ref="BT343:BT406" si="184">+(BS343*M343/100)</f>
        <v>0</v>
      </c>
      <c r="BU343" s="76">
        <f t="shared" ref="BU343:BU406" si="185">+(BS343-BT343)*O343/100</f>
        <v>0</v>
      </c>
      <c r="BV343" s="76">
        <f t="shared" ref="BV343:BV406" si="186">+(BS343-BT343-BU343)*Q343/100</f>
        <v>0</v>
      </c>
      <c r="BW343" s="76">
        <f t="shared" ref="BW343:BW406" si="187">+(BS343-BT343-BU343-BV343)*S343/100</f>
        <v>0</v>
      </c>
      <c r="BX343" s="76">
        <f t="shared" ref="BX343:BX406" si="188">+(BS343-BT343-BU343-BV343-BW343)*U343/100</f>
        <v>0</v>
      </c>
      <c r="BY343" s="77">
        <f t="shared" ref="BY343:BY406" si="189">+BS343-SUM(BT343:BX343)</f>
        <v>0</v>
      </c>
      <c r="CA343" s="73">
        <f t="shared" ref="CA343:CA406" si="190">+BB343-BY343</f>
        <v>0</v>
      </c>
      <c r="CB343" s="74"/>
      <c r="CD343" s="13">
        <f t="shared" ref="CD343:CD406" si="191">+B343</f>
        <v>0</v>
      </c>
      <c r="CE343" s="89">
        <f t="shared" ref="CE343:CE406" si="192">+BB343</f>
        <v>0</v>
      </c>
      <c r="CF343">
        <v>0</v>
      </c>
    </row>
    <row r="344" spans="2:84" ht="15.75" customHeight="1" thickBot="1">
      <c r="B344" s="26"/>
      <c r="C344" s="13" t="str">
        <f>IF(B344="","",VLOOKUP(BC344,Proveedor!$B$3:$C$2036,2,0))</f>
        <v/>
      </c>
      <c r="D344" s="95"/>
      <c r="E344" s="84"/>
      <c r="F344" s="59"/>
      <c r="G344" s="113" cm="1">
        <f t="array" ref="G344">INDEX(Programas!$F$3:$F$2000,MATCH(1,(Programas!$C$3:$C$2000=D344)*(Programas!$D$3:$D$2000=Auxiliares!$B325),0))</f>
        <v>0</v>
      </c>
      <c r="H344" s="114"/>
      <c r="I344" s="113" cm="1">
        <f t="array" ref="I344">INDEX(Programas!$E$3:$E$2000,MATCH(1,(Programas!$C$3:$C$2000=D344)*(Programas!$D$3:$D$2000=Auxiliares!$B325),0))</f>
        <v>0</v>
      </c>
      <c r="J344" s="114"/>
      <c r="K344" s="23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36"/>
      <c r="BA344" s="58">
        <f t="shared" si="172"/>
        <v>0</v>
      </c>
      <c r="BB344" s="42">
        <f t="shared" si="173"/>
        <v>0</v>
      </c>
      <c r="BC344" s="12">
        <f>IFERROR(VLOOKUP(Input!B344,Medio!$A$3:$D$1552,4,0),0)</f>
        <v>0</v>
      </c>
      <c r="BD344">
        <f t="shared" si="174"/>
        <v>0</v>
      </c>
      <c r="BE344">
        <f>IFERROR(VLOOKUP(L344,'Tipo de Descuento'!$B$3:$C$8,2,0),0)</f>
        <v>0</v>
      </c>
      <c r="BF344">
        <f t="shared" si="175"/>
        <v>0</v>
      </c>
      <c r="BG344">
        <f>IFERROR(VLOOKUP(N344,'Tipo de Descuento'!$B$3:$C$8,2,0),0)</f>
        <v>0</v>
      </c>
      <c r="BH344">
        <f t="shared" si="176"/>
        <v>0</v>
      </c>
      <c r="BI344">
        <f>IFERROR(VLOOKUP(P344,'Tipo de Descuento'!$B$3:$C$8,2,0),0)</f>
        <v>0</v>
      </c>
      <c r="BJ344">
        <f t="shared" si="177"/>
        <v>0</v>
      </c>
      <c r="BK344">
        <f>IFERROR(VLOOKUP(R344,'Tipo de Descuento'!$B$3:$C$8,2,0),0)</f>
        <v>0</v>
      </c>
      <c r="BL344">
        <f t="shared" si="178"/>
        <v>0</v>
      </c>
      <c r="BM344">
        <f>IFERROR(VLOOKUP(T344,'Tipo de Descuento'!$B$3:$C$8,2,0),0)</f>
        <v>0</v>
      </c>
      <c r="BN344">
        <f t="shared" si="179"/>
        <v>0</v>
      </c>
      <c r="BO344">
        <f t="shared" si="180"/>
        <v>0</v>
      </c>
      <c r="BP344">
        <f t="shared" si="181"/>
        <v>0</v>
      </c>
      <c r="BQ344">
        <f t="shared" si="182"/>
        <v>0</v>
      </c>
      <c r="BS344" s="75">
        <f t="shared" si="183"/>
        <v>0</v>
      </c>
      <c r="BT344" s="76">
        <f t="shared" si="184"/>
        <v>0</v>
      </c>
      <c r="BU344" s="76">
        <f t="shared" si="185"/>
        <v>0</v>
      </c>
      <c r="BV344" s="76">
        <f t="shared" si="186"/>
        <v>0</v>
      </c>
      <c r="BW344" s="76">
        <f t="shared" si="187"/>
        <v>0</v>
      </c>
      <c r="BX344" s="76">
        <f t="shared" si="188"/>
        <v>0</v>
      </c>
      <c r="BY344" s="77">
        <f t="shared" si="189"/>
        <v>0</v>
      </c>
      <c r="CA344" s="73">
        <f t="shared" si="190"/>
        <v>0</v>
      </c>
      <c r="CB344" s="74"/>
      <c r="CD344" s="13">
        <f t="shared" si="191"/>
        <v>0</v>
      </c>
      <c r="CE344" s="89">
        <f t="shared" si="192"/>
        <v>0</v>
      </c>
      <c r="CF344">
        <v>0</v>
      </c>
    </row>
    <row r="345" spans="2:84" ht="15.75" customHeight="1" thickBot="1">
      <c r="B345" s="26"/>
      <c r="C345" s="13" t="str">
        <f>IF(B345="","",VLOOKUP(BC345,Proveedor!$B$3:$C$2036,2,0))</f>
        <v/>
      </c>
      <c r="D345" s="95"/>
      <c r="E345" s="84"/>
      <c r="F345" s="59"/>
      <c r="G345" s="113" cm="1">
        <f t="array" ref="G345">INDEX(Programas!$F$3:$F$2000,MATCH(1,(Programas!$C$3:$C$2000=D345)*(Programas!$D$3:$D$2000=Auxiliares!$B326),0))</f>
        <v>0</v>
      </c>
      <c r="H345" s="114"/>
      <c r="I345" s="113" cm="1">
        <f t="array" ref="I345">INDEX(Programas!$E$3:$E$2000,MATCH(1,(Programas!$C$3:$C$2000=D345)*(Programas!$D$3:$D$2000=Auxiliares!$B326),0))</f>
        <v>0</v>
      </c>
      <c r="J345" s="114"/>
      <c r="K345" s="23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36"/>
      <c r="BA345" s="58">
        <f t="shared" si="172"/>
        <v>0</v>
      </c>
      <c r="BB345" s="42">
        <f t="shared" si="173"/>
        <v>0</v>
      </c>
      <c r="BC345" s="12">
        <f>IFERROR(VLOOKUP(Input!B345,Medio!$A$3:$D$1552,4,0),0)</f>
        <v>0</v>
      </c>
      <c r="BD345">
        <f t="shared" si="174"/>
        <v>0</v>
      </c>
      <c r="BE345">
        <f>IFERROR(VLOOKUP(L345,'Tipo de Descuento'!$B$3:$C$8,2,0),0)</f>
        <v>0</v>
      </c>
      <c r="BF345">
        <f t="shared" si="175"/>
        <v>0</v>
      </c>
      <c r="BG345">
        <f>IFERROR(VLOOKUP(N345,'Tipo de Descuento'!$B$3:$C$8,2,0),0)</f>
        <v>0</v>
      </c>
      <c r="BH345">
        <f t="shared" si="176"/>
        <v>0</v>
      </c>
      <c r="BI345">
        <f>IFERROR(VLOOKUP(P345,'Tipo de Descuento'!$B$3:$C$8,2,0),0)</f>
        <v>0</v>
      </c>
      <c r="BJ345">
        <f t="shared" si="177"/>
        <v>0</v>
      </c>
      <c r="BK345">
        <f>IFERROR(VLOOKUP(R345,'Tipo de Descuento'!$B$3:$C$8,2,0),0)</f>
        <v>0</v>
      </c>
      <c r="BL345">
        <f t="shared" si="178"/>
        <v>0</v>
      </c>
      <c r="BM345">
        <f>IFERROR(VLOOKUP(T345,'Tipo de Descuento'!$B$3:$C$8,2,0),0)</f>
        <v>0</v>
      </c>
      <c r="BN345">
        <f t="shared" si="179"/>
        <v>0</v>
      </c>
      <c r="BO345">
        <f t="shared" si="180"/>
        <v>0</v>
      </c>
      <c r="BP345">
        <f t="shared" si="181"/>
        <v>0</v>
      </c>
      <c r="BQ345">
        <f t="shared" si="182"/>
        <v>0</v>
      </c>
      <c r="BS345" s="75">
        <f t="shared" si="183"/>
        <v>0</v>
      </c>
      <c r="BT345" s="76">
        <f t="shared" si="184"/>
        <v>0</v>
      </c>
      <c r="BU345" s="76">
        <f t="shared" si="185"/>
        <v>0</v>
      </c>
      <c r="BV345" s="76">
        <f t="shared" si="186"/>
        <v>0</v>
      </c>
      <c r="BW345" s="76">
        <f t="shared" si="187"/>
        <v>0</v>
      </c>
      <c r="BX345" s="76">
        <f t="shared" si="188"/>
        <v>0</v>
      </c>
      <c r="BY345" s="77">
        <f t="shared" si="189"/>
        <v>0</v>
      </c>
      <c r="CA345" s="73">
        <f t="shared" si="190"/>
        <v>0</v>
      </c>
      <c r="CB345" s="74"/>
      <c r="CD345" s="13">
        <f t="shared" si="191"/>
        <v>0</v>
      </c>
      <c r="CE345" s="89">
        <f t="shared" si="192"/>
        <v>0</v>
      </c>
      <c r="CF345">
        <v>0</v>
      </c>
    </row>
    <row r="346" spans="2:84" ht="15.75" customHeight="1" thickBot="1">
      <c r="B346" s="26"/>
      <c r="C346" s="13" t="str">
        <f>IF(B346="","",VLOOKUP(BC346,Proveedor!$B$3:$C$2036,2,0))</f>
        <v/>
      </c>
      <c r="D346" s="95"/>
      <c r="E346" s="84"/>
      <c r="F346" s="59"/>
      <c r="G346" s="113" cm="1">
        <f t="array" ref="G346">INDEX(Programas!$F$3:$F$2000,MATCH(1,(Programas!$C$3:$C$2000=D346)*(Programas!$D$3:$D$2000=Auxiliares!$B327),0))</f>
        <v>0</v>
      </c>
      <c r="H346" s="114"/>
      <c r="I346" s="113" cm="1">
        <f t="array" ref="I346">INDEX(Programas!$E$3:$E$2000,MATCH(1,(Programas!$C$3:$C$2000=D346)*(Programas!$D$3:$D$2000=Auxiliares!$B327),0))</f>
        <v>0</v>
      </c>
      <c r="J346" s="114"/>
      <c r="K346" s="23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36"/>
      <c r="BA346" s="58">
        <f t="shared" si="172"/>
        <v>0</v>
      </c>
      <c r="BB346" s="42">
        <f t="shared" si="173"/>
        <v>0</v>
      </c>
      <c r="BC346" s="12">
        <f>IFERROR(VLOOKUP(Input!B346,Medio!$A$3:$D$1552,4,0),0)</f>
        <v>0</v>
      </c>
      <c r="BD346">
        <f t="shared" si="174"/>
        <v>0</v>
      </c>
      <c r="BE346">
        <f>IFERROR(VLOOKUP(L346,'Tipo de Descuento'!$B$3:$C$8,2,0),0)</f>
        <v>0</v>
      </c>
      <c r="BF346">
        <f t="shared" si="175"/>
        <v>0</v>
      </c>
      <c r="BG346">
        <f>IFERROR(VLOOKUP(N346,'Tipo de Descuento'!$B$3:$C$8,2,0),0)</f>
        <v>0</v>
      </c>
      <c r="BH346">
        <f t="shared" si="176"/>
        <v>0</v>
      </c>
      <c r="BI346">
        <f>IFERROR(VLOOKUP(P346,'Tipo de Descuento'!$B$3:$C$8,2,0),0)</f>
        <v>0</v>
      </c>
      <c r="BJ346">
        <f t="shared" si="177"/>
        <v>0</v>
      </c>
      <c r="BK346">
        <f>IFERROR(VLOOKUP(R346,'Tipo de Descuento'!$B$3:$C$8,2,0),0)</f>
        <v>0</v>
      </c>
      <c r="BL346">
        <f t="shared" si="178"/>
        <v>0</v>
      </c>
      <c r="BM346">
        <f>IFERROR(VLOOKUP(T346,'Tipo de Descuento'!$B$3:$C$8,2,0),0)</f>
        <v>0</v>
      </c>
      <c r="BN346">
        <f t="shared" si="179"/>
        <v>0</v>
      </c>
      <c r="BO346">
        <f t="shared" si="180"/>
        <v>0</v>
      </c>
      <c r="BP346">
        <f t="shared" si="181"/>
        <v>0</v>
      </c>
      <c r="BQ346">
        <f t="shared" si="182"/>
        <v>0</v>
      </c>
      <c r="BS346" s="75">
        <f t="shared" si="183"/>
        <v>0</v>
      </c>
      <c r="BT346" s="76">
        <f t="shared" si="184"/>
        <v>0</v>
      </c>
      <c r="BU346" s="76">
        <f t="shared" si="185"/>
        <v>0</v>
      </c>
      <c r="BV346" s="76">
        <f t="shared" si="186"/>
        <v>0</v>
      </c>
      <c r="BW346" s="76">
        <f t="shared" si="187"/>
        <v>0</v>
      </c>
      <c r="BX346" s="76">
        <f t="shared" si="188"/>
        <v>0</v>
      </c>
      <c r="BY346" s="77">
        <f t="shared" si="189"/>
        <v>0</v>
      </c>
      <c r="CA346" s="73">
        <f t="shared" si="190"/>
        <v>0</v>
      </c>
      <c r="CB346" s="74"/>
      <c r="CD346" s="13">
        <f t="shared" si="191"/>
        <v>0</v>
      </c>
      <c r="CE346" s="89">
        <f t="shared" si="192"/>
        <v>0</v>
      </c>
      <c r="CF346">
        <v>0</v>
      </c>
    </row>
    <row r="347" spans="2:84" ht="15.75" customHeight="1" thickBot="1">
      <c r="B347" s="26"/>
      <c r="C347" s="13" t="str">
        <f>IF(B347="","",VLOOKUP(BC347,Proveedor!$B$3:$C$2036,2,0))</f>
        <v/>
      </c>
      <c r="D347" s="95"/>
      <c r="E347" s="84"/>
      <c r="F347" s="59"/>
      <c r="G347" s="113" cm="1">
        <f t="array" ref="G347">INDEX(Programas!$F$3:$F$2000,MATCH(1,(Programas!$C$3:$C$2000=D347)*(Programas!$D$3:$D$2000=Auxiliares!$B328),0))</f>
        <v>0</v>
      </c>
      <c r="H347" s="114"/>
      <c r="I347" s="113" cm="1">
        <f t="array" ref="I347">INDEX(Programas!$E$3:$E$2000,MATCH(1,(Programas!$C$3:$C$2000=D347)*(Programas!$D$3:$D$2000=Auxiliares!$B328),0))</f>
        <v>0</v>
      </c>
      <c r="J347" s="114"/>
      <c r="K347" s="23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36"/>
      <c r="BA347" s="58">
        <f t="shared" si="172"/>
        <v>0</v>
      </c>
      <c r="BB347" s="42">
        <f t="shared" si="173"/>
        <v>0</v>
      </c>
      <c r="BC347" s="12">
        <f>IFERROR(VLOOKUP(Input!B347,Medio!$A$3:$D$1552,4,0),0)</f>
        <v>0</v>
      </c>
      <c r="BD347">
        <f t="shared" si="174"/>
        <v>0</v>
      </c>
      <c r="BE347">
        <f>IFERROR(VLOOKUP(L347,'Tipo de Descuento'!$B$3:$C$8,2,0),0)</f>
        <v>0</v>
      </c>
      <c r="BF347">
        <f t="shared" si="175"/>
        <v>0</v>
      </c>
      <c r="BG347">
        <f>IFERROR(VLOOKUP(N347,'Tipo de Descuento'!$B$3:$C$8,2,0),0)</f>
        <v>0</v>
      </c>
      <c r="BH347">
        <f t="shared" si="176"/>
        <v>0</v>
      </c>
      <c r="BI347">
        <f>IFERROR(VLOOKUP(P347,'Tipo de Descuento'!$B$3:$C$8,2,0),0)</f>
        <v>0</v>
      </c>
      <c r="BJ347">
        <f t="shared" si="177"/>
        <v>0</v>
      </c>
      <c r="BK347">
        <f>IFERROR(VLOOKUP(R347,'Tipo de Descuento'!$B$3:$C$8,2,0),0)</f>
        <v>0</v>
      </c>
      <c r="BL347">
        <f t="shared" si="178"/>
        <v>0</v>
      </c>
      <c r="BM347">
        <f>IFERROR(VLOOKUP(T347,'Tipo de Descuento'!$B$3:$C$8,2,0),0)</f>
        <v>0</v>
      </c>
      <c r="BN347">
        <f t="shared" si="179"/>
        <v>0</v>
      </c>
      <c r="BO347">
        <f t="shared" si="180"/>
        <v>0</v>
      </c>
      <c r="BP347">
        <f t="shared" si="181"/>
        <v>0</v>
      </c>
      <c r="BQ347">
        <f t="shared" si="182"/>
        <v>0</v>
      </c>
      <c r="BS347" s="75">
        <f t="shared" si="183"/>
        <v>0</v>
      </c>
      <c r="BT347" s="76">
        <f t="shared" si="184"/>
        <v>0</v>
      </c>
      <c r="BU347" s="76">
        <f t="shared" si="185"/>
        <v>0</v>
      </c>
      <c r="BV347" s="76">
        <f t="shared" si="186"/>
        <v>0</v>
      </c>
      <c r="BW347" s="76">
        <f t="shared" si="187"/>
        <v>0</v>
      </c>
      <c r="BX347" s="76">
        <f t="shared" si="188"/>
        <v>0</v>
      </c>
      <c r="BY347" s="77">
        <f t="shared" si="189"/>
        <v>0</v>
      </c>
      <c r="CA347" s="73">
        <f t="shared" si="190"/>
        <v>0</v>
      </c>
      <c r="CB347" s="74"/>
      <c r="CD347" s="13">
        <f t="shared" si="191"/>
        <v>0</v>
      </c>
      <c r="CE347" s="89">
        <f t="shared" si="192"/>
        <v>0</v>
      </c>
      <c r="CF347">
        <v>0</v>
      </c>
    </row>
    <row r="348" spans="2:84" ht="15.75" customHeight="1" thickBot="1">
      <c r="B348" s="26"/>
      <c r="C348" s="13" t="str">
        <f>IF(B348="","",VLOOKUP(BC348,Proveedor!$B$3:$C$2036,2,0))</f>
        <v/>
      </c>
      <c r="D348" s="95"/>
      <c r="E348" s="84"/>
      <c r="F348" s="59"/>
      <c r="G348" s="113" cm="1">
        <f t="array" ref="G348">INDEX(Programas!$F$3:$F$2000,MATCH(1,(Programas!$C$3:$C$2000=D348)*(Programas!$D$3:$D$2000=Auxiliares!$B329),0))</f>
        <v>0</v>
      </c>
      <c r="H348" s="114"/>
      <c r="I348" s="113" cm="1">
        <f t="array" ref="I348">INDEX(Programas!$E$3:$E$2000,MATCH(1,(Programas!$C$3:$C$2000=D348)*(Programas!$D$3:$D$2000=Auxiliares!$B329),0))</f>
        <v>0</v>
      </c>
      <c r="J348" s="114"/>
      <c r="K348" s="23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36"/>
      <c r="BA348" s="58">
        <f t="shared" si="172"/>
        <v>0</v>
      </c>
      <c r="BB348" s="42">
        <f t="shared" si="173"/>
        <v>0</v>
      </c>
      <c r="BC348" s="12">
        <f>IFERROR(VLOOKUP(Input!B348,Medio!$A$3:$D$1552,4,0),0)</f>
        <v>0</v>
      </c>
      <c r="BD348">
        <f t="shared" si="174"/>
        <v>0</v>
      </c>
      <c r="BE348">
        <f>IFERROR(VLOOKUP(L348,'Tipo de Descuento'!$B$3:$C$8,2,0),0)</f>
        <v>0</v>
      </c>
      <c r="BF348">
        <f t="shared" si="175"/>
        <v>0</v>
      </c>
      <c r="BG348">
        <f>IFERROR(VLOOKUP(N348,'Tipo de Descuento'!$B$3:$C$8,2,0),0)</f>
        <v>0</v>
      </c>
      <c r="BH348">
        <f t="shared" si="176"/>
        <v>0</v>
      </c>
      <c r="BI348">
        <f>IFERROR(VLOOKUP(P348,'Tipo de Descuento'!$B$3:$C$8,2,0),0)</f>
        <v>0</v>
      </c>
      <c r="BJ348">
        <f t="shared" si="177"/>
        <v>0</v>
      </c>
      <c r="BK348">
        <f>IFERROR(VLOOKUP(R348,'Tipo de Descuento'!$B$3:$C$8,2,0),0)</f>
        <v>0</v>
      </c>
      <c r="BL348">
        <f t="shared" si="178"/>
        <v>0</v>
      </c>
      <c r="BM348">
        <f>IFERROR(VLOOKUP(T348,'Tipo de Descuento'!$B$3:$C$8,2,0),0)</f>
        <v>0</v>
      </c>
      <c r="BN348">
        <f t="shared" si="179"/>
        <v>0</v>
      </c>
      <c r="BO348">
        <f t="shared" si="180"/>
        <v>0</v>
      </c>
      <c r="BP348">
        <f t="shared" si="181"/>
        <v>0</v>
      </c>
      <c r="BQ348">
        <f t="shared" si="182"/>
        <v>0</v>
      </c>
      <c r="BS348" s="75">
        <f t="shared" si="183"/>
        <v>0</v>
      </c>
      <c r="BT348" s="76">
        <f t="shared" si="184"/>
        <v>0</v>
      </c>
      <c r="BU348" s="76">
        <f t="shared" si="185"/>
        <v>0</v>
      </c>
      <c r="BV348" s="76">
        <f t="shared" si="186"/>
        <v>0</v>
      </c>
      <c r="BW348" s="76">
        <f t="shared" si="187"/>
        <v>0</v>
      </c>
      <c r="BX348" s="76">
        <f t="shared" si="188"/>
        <v>0</v>
      </c>
      <c r="BY348" s="77">
        <f t="shared" si="189"/>
        <v>0</v>
      </c>
      <c r="CA348" s="73">
        <f t="shared" si="190"/>
        <v>0</v>
      </c>
      <c r="CB348" s="74"/>
      <c r="CD348" s="13">
        <f t="shared" si="191"/>
        <v>0</v>
      </c>
      <c r="CE348" s="89">
        <f t="shared" si="192"/>
        <v>0</v>
      </c>
      <c r="CF348">
        <v>0</v>
      </c>
    </row>
    <row r="349" spans="2:84" ht="15.75" customHeight="1" thickBot="1">
      <c r="B349" s="26"/>
      <c r="C349" s="13" t="str">
        <f>IF(B349="","",VLOOKUP(BC349,Proveedor!$B$3:$C$2036,2,0))</f>
        <v/>
      </c>
      <c r="D349" s="95"/>
      <c r="E349" s="84"/>
      <c r="F349" s="59"/>
      <c r="G349" s="113" cm="1">
        <f t="array" ref="G349">INDEX(Programas!$F$3:$F$2000,MATCH(1,(Programas!$C$3:$C$2000=D349)*(Programas!$D$3:$D$2000=Auxiliares!$B330),0))</f>
        <v>0</v>
      </c>
      <c r="H349" s="114"/>
      <c r="I349" s="113" cm="1">
        <f t="array" ref="I349">INDEX(Programas!$E$3:$E$2000,MATCH(1,(Programas!$C$3:$C$2000=D349)*(Programas!$D$3:$D$2000=Auxiliares!$B330),0))</f>
        <v>0</v>
      </c>
      <c r="J349" s="114"/>
      <c r="K349" s="23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36"/>
      <c r="BA349" s="58">
        <f t="shared" si="172"/>
        <v>0</v>
      </c>
      <c r="BB349" s="42">
        <f t="shared" si="173"/>
        <v>0</v>
      </c>
      <c r="BC349" s="12">
        <f>IFERROR(VLOOKUP(Input!B349,Medio!$A$3:$D$1552,4,0),0)</f>
        <v>0</v>
      </c>
      <c r="BD349">
        <f t="shared" si="174"/>
        <v>0</v>
      </c>
      <c r="BE349">
        <f>IFERROR(VLOOKUP(L349,'Tipo de Descuento'!$B$3:$C$8,2,0),0)</f>
        <v>0</v>
      </c>
      <c r="BF349">
        <f t="shared" si="175"/>
        <v>0</v>
      </c>
      <c r="BG349">
        <f>IFERROR(VLOOKUP(N349,'Tipo de Descuento'!$B$3:$C$8,2,0),0)</f>
        <v>0</v>
      </c>
      <c r="BH349">
        <f t="shared" si="176"/>
        <v>0</v>
      </c>
      <c r="BI349">
        <f>IFERROR(VLOOKUP(P349,'Tipo de Descuento'!$B$3:$C$8,2,0),0)</f>
        <v>0</v>
      </c>
      <c r="BJ349">
        <f t="shared" si="177"/>
        <v>0</v>
      </c>
      <c r="BK349">
        <f>IFERROR(VLOOKUP(R349,'Tipo de Descuento'!$B$3:$C$8,2,0),0)</f>
        <v>0</v>
      </c>
      <c r="BL349">
        <f t="shared" si="178"/>
        <v>0</v>
      </c>
      <c r="BM349">
        <f>IFERROR(VLOOKUP(T349,'Tipo de Descuento'!$B$3:$C$8,2,0),0)</f>
        <v>0</v>
      </c>
      <c r="BN349">
        <f t="shared" si="179"/>
        <v>0</v>
      </c>
      <c r="BO349">
        <f t="shared" si="180"/>
        <v>0</v>
      </c>
      <c r="BP349">
        <f t="shared" si="181"/>
        <v>0</v>
      </c>
      <c r="BQ349">
        <f t="shared" si="182"/>
        <v>0</v>
      </c>
      <c r="BS349" s="75">
        <f t="shared" si="183"/>
        <v>0</v>
      </c>
      <c r="BT349" s="76">
        <f t="shared" si="184"/>
        <v>0</v>
      </c>
      <c r="BU349" s="76">
        <f t="shared" si="185"/>
        <v>0</v>
      </c>
      <c r="BV349" s="76">
        <f t="shared" si="186"/>
        <v>0</v>
      </c>
      <c r="BW349" s="76">
        <f t="shared" si="187"/>
        <v>0</v>
      </c>
      <c r="BX349" s="76">
        <f t="shared" si="188"/>
        <v>0</v>
      </c>
      <c r="BY349" s="77">
        <f t="shared" si="189"/>
        <v>0</v>
      </c>
      <c r="CA349" s="73">
        <f t="shared" si="190"/>
        <v>0</v>
      </c>
      <c r="CB349" s="74"/>
      <c r="CD349" s="13">
        <f t="shared" si="191"/>
        <v>0</v>
      </c>
      <c r="CE349" s="89">
        <f t="shared" si="192"/>
        <v>0</v>
      </c>
      <c r="CF349">
        <v>0</v>
      </c>
    </row>
    <row r="350" spans="2:84" ht="15.75" customHeight="1" thickBot="1">
      <c r="B350" s="26"/>
      <c r="C350" s="13" t="str">
        <f>IF(B350="","",VLOOKUP(BC350,Proveedor!$B$3:$C$2036,2,0))</f>
        <v/>
      </c>
      <c r="D350" s="95"/>
      <c r="E350" s="84"/>
      <c r="F350" s="59"/>
      <c r="G350" s="113" cm="1">
        <f t="array" ref="G350">INDEX(Programas!$F$3:$F$2000,MATCH(1,(Programas!$C$3:$C$2000=D350)*(Programas!$D$3:$D$2000=Auxiliares!$B331),0))</f>
        <v>0</v>
      </c>
      <c r="H350" s="114"/>
      <c r="I350" s="113" cm="1">
        <f t="array" ref="I350">INDEX(Programas!$E$3:$E$2000,MATCH(1,(Programas!$C$3:$C$2000=D350)*(Programas!$D$3:$D$2000=Auxiliares!$B331),0))</f>
        <v>0</v>
      </c>
      <c r="J350" s="114"/>
      <c r="K350" s="23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36"/>
      <c r="BA350" s="58">
        <f t="shared" si="172"/>
        <v>0</v>
      </c>
      <c r="BB350" s="42">
        <f t="shared" si="173"/>
        <v>0</v>
      </c>
      <c r="BC350" s="12">
        <f>IFERROR(VLOOKUP(Input!B350,Medio!$A$3:$D$1552,4,0),0)</f>
        <v>0</v>
      </c>
      <c r="BD350">
        <f t="shared" si="174"/>
        <v>0</v>
      </c>
      <c r="BE350">
        <f>IFERROR(VLOOKUP(L350,'Tipo de Descuento'!$B$3:$C$8,2,0),0)</f>
        <v>0</v>
      </c>
      <c r="BF350">
        <f t="shared" si="175"/>
        <v>0</v>
      </c>
      <c r="BG350">
        <f>IFERROR(VLOOKUP(N350,'Tipo de Descuento'!$B$3:$C$8,2,0),0)</f>
        <v>0</v>
      </c>
      <c r="BH350">
        <f t="shared" si="176"/>
        <v>0</v>
      </c>
      <c r="BI350">
        <f>IFERROR(VLOOKUP(P350,'Tipo de Descuento'!$B$3:$C$8,2,0),0)</f>
        <v>0</v>
      </c>
      <c r="BJ350">
        <f t="shared" si="177"/>
        <v>0</v>
      </c>
      <c r="BK350">
        <f>IFERROR(VLOOKUP(R350,'Tipo de Descuento'!$B$3:$C$8,2,0),0)</f>
        <v>0</v>
      </c>
      <c r="BL350">
        <f t="shared" si="178"/>
        <v>0</v>
      </c>
      <c r="BM350">
        <f>IFERROR(VLOOKUP(T350,'Tipo de Descuento'!$B$3:$C$8,2,0),0)</f>
        <v>0</v>
      </c>
      <c r="BN350">
        <f t="shared" si="179"/>
        <v>0</v>
      </c>
      <c r="BO350">
        <f t="shared" si="180"/>
        <v>0</v>
      </c>
      <c r="BP350">
        <f t="shared" si="181"/>
        <v>0</v>
      </c>
      <c r="BQ350">
        <f t="shared" si="182"/>
        <v>0</v>
      </c>
      <c r="BS350" s="75">
        <f t="shared" si="183"/>
        <v>0</v>
      </c>
      <c r="BT350" s="76">
        <f t="shared" si="184"/>
        <v>0</v>
      </c>
      <c r="BU350" s="76">
        <f t="shared" si="185"/>
        <v>0</v>
      </c>
      <c r="BV350" s="76">
        <f t="shared" si="186"/>
        <v>0</v>
      </c>
      <c r="BW350" s="76">
        <f t="shared" si="187"/>
        <v>0</v>
      </c>
      <c r="BX350" s="76">
        <f t="shared" si="188"/>
        <v>0</v>
      </c>
      <c r="BY350" s="77">
        <f t="shared" si="189"/>
        <v>0</v>
      </c>
      <c r="CA350" s="73">
        <f t="shared" si="190"/>
        <v>0</v>
      </c>
      <c r="CB350" s="74"/>
      <c r="CD350" s="13">
        <f t="shared" si="191"/>
        <v>0</v>
      </c>
      <c r="CE350" s="89">
        <f t="shared" si="192"/>
        <v>0</v>
      </c>
      <c r="CF350">
        <v>0</v>
      </c>
    </row>
    <row r="351" spans="2:84" ht="15.75" customHeight="1" thickBot="1">
      <c r="B351" s="26"/>
      <c r="C351" s="13" t="str">
        <f>IF(B351="","",VLOOKUP(BC351,Proveedor!$B$3:$C$2036,2,0))</f>
        <v/>
      </c>
      <c r="D351" s="95"/>
      <c r="E351" s="84"/>
      <c r="F351" s="59"/>
      <c r="G351" s="113" cm="1">
        <f t="array" ref="G351">INDEX(Programas!$F$3:$F$2000,MATCH(1,(Programas!$C$3:$C$2000=D351)*(Programas!$D$3:$D$2000=Auxiliares!$B332),0))</f>
        <v>0</v>
      </c>
      <c r="H351" s="114"/>
      <c r="I351" s="113" cm="1">
        <f t="array" ref="I351">INDEX(Programas!$E$3:$E$2000,MATCH(1,(Programas!$C$3:$C$2000=D351)*(Programas!$D$3:$D$2000=Auxiliares!$B332),0))</f>
        <v>0</v>
      </c>
      <c r="J351" s="114"/>
      <c r="K351" s="23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36"/>
      <c r="BA351" s="58">
        <f t="shared" si="172"/>
        <v>0</v>
      </c>
      <c r="BB351" s="42">
        <f t="shared" si="173"/>
        <v>0</v>
      </c>
      <c r="BC351" s="12">
        <f>IFERROR(VLOOKUP(Input!B351,Medio!$A$3:$D$1552,4,0),0)</f>
        <v>0</v>
      </c>
      <c r="BD351">
        <f t="shared" si="174"/>
        <v>0</v>
      </c>
      <c r="BE351">
        <f>IFERROR(VLOOKUP(L351,'Tipo de Descuento'!$B$3:$C$8,2,0),0)</f>
        <v>0</v>
      </c>
      <c r="BF351">
        <f t="shared" si="175"/>
        <v>0</v>
      </c>
      <c r="BG351">
        <f>IFERROR(VLOOKUP(N351,'Tipo de Descuento'!$B$3:$C$8,2,0),0)</f>
        <v>0</v>
      </c>
      <c r="BH351">
        <f t="shared" si="176"/>
        <v>0</v>
      </c>
      <c r="BI351">
        <f>IFERROR(VLOOKUP(P351,'Tipo de Descuento'!$B$3:$C$8,2,0),0)</f>
        <v>0</v>
      </c>
      <c r="BJ351">
        <f t="shared" si="177"/>
        <v>0</v>
      </c>
      <c r="BK351">
        <f>IFERROR(VLOOKUP(R351,'Tipo de Descuento'!$B$3:$C$8,2,0),0)</f>
        <v>0</v>
      </c>
      <c r="BL351">
        <f t="shared" si="178"/>
        <v>0</v>
      </c>
      <c r="BM351">
        <f>IFERROR(VLOOKUP(T351,'Tipo de Descuento'!$B$3:$C$8,2,0),0)</f>
        <v>0</v>
      </c>
      <c r="BN351">
        <f t="shared" si="179"/>
        <v>0</v>
      </c>
      <c r="BO351">
        <f t="shared" si="180"/>
        <v>0</v>
      </c>
      <c r="BP351">
        <f t="shared" si="181"/>
        <v>0</v>
      </c>
      <c r="BQ351">
        <f t="shared" si="182"/>
        <v>0</v>
      </c>
      <c r="BS351" s="75">
        <f t="shared" si="183"/>
        <v>0</v>
      </c>
      <c r="BT351" s="76">
        <f t="shared" si="184"/>
        <v>0</v>
      </c>
      <c r="BU351" s="76">
        <f t="shared" si="185"/>
        <v>0</v>
      </c>
      <c r="BV351" s="76">
        <f t="shared" si="186"/>
        <v>0</v>
      </c>
      <c r="BW351" s="76">
        <f t="shared" si="187"/>
        <v>0</v>
      </c>
      <c r="BX351" s="76">
        <f t="shared" si="188"/>
        <v>0</v>
      </c>
      <c r="BY351" s="77">
        <f t="shared" si="189"/>
        <v>0</v>
      </c>
      <c r="CA351" s="73">
        <f t="shared" si="190"/>
        <v>0</v>
      </c>
      <c r="CB351" s="74"/>
      <c r="CD351" s="13">
        <f t="shared" si="191"/>
        <v>0</v>
      </c>
      <c r="CE351" s="89">
        <f t="shared" si="192"/>
        <v>0</v>
      </c>
      <c r="CF351">
        <v>0</v>
      </c>
    </row>
    <row r="352" spans="2:84" ht="15.75" customHeight="1" thickBot="1">
      <c r="B352" s="26"/>
      <c r="C352" s="13" t="str">
        <f>IF(B352="","",VLOOKUP(BC352,Proveedor!$B$3:$C$2036,2,0))</f>
        <v/>
      </c>
      <c r="D352" s="95"/>
      <c r="E352" s="84"/>
      <c r="F352" s="59"/>
      <c r="G352" s="113" cm="1">
        <f t="array" ref="G352">INDEX(Programas!$F$3:$F$2000,MATCH(1,(Programas!$C$3:$C$2000=D352)*(Programas!$D$3:$D$2000=Auxiliares!$B333),0))</f>
        <v>0</v>
      </c>
      <c r="H352" s="114"/>
      <c r="I352" s="113" cm="1">
        <f t="array" ref="I352">INDEX(Programas!$E$3:$E$2000,MATCH(1,(Programas!$C$3:$C$2000=D352)*(Programas!$D$3:$D$2000=Auxiliares!$B333),0))</f>
        <v>0</v>
      </c>
      <c r="J352" s="114"/>
      <c r="K352" s="23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36"/>
      <c r="BA352" s="58">
        <f t="shared" si="172"/>
        <v>0</v>
      </c>
      <c r="BB352" s="42">
        <f t="shared" si="173"/>
        <v>0</v>
      </c>
      <c r="BC352" s="12">
        <f>IFERROR(VLOOKUP(Input!B352,Medio!$A$3:$D$1552,4,0),0)</f>
        <v>0</v>
      </c>
      <c r="BD352">
        <f t="shared" si="174"/>
        <v>0</v>
      </c>
      <c r="BE352">
        <f>IFERROR(VLOOKUP(L352,'Tipo de Descuento'!$B$3:$C$8,2,0),0)</f>
        <v>0</v>
      </c>
      <c r="BF352">
        <f t="shared" si="175"/>
        <v>0</v>
      </c>
      <c r="BG352">
        <f>IFERROR(VLOOKUP(N352,'Tipo de Descuento'!$B$3:$C$8,2,0),0)</f>
        <v>0</v>
      </c>
      <c r="BH352">
        <f t="shared" si="176"/>
        <v>0</v>
      </c>
      <c r="BI352">
        <f>IFERROR(VLOOKUP(P352,'Tipo de Descuento'!$B$3:$C$8,2,0),0)</f>
        <v>0</v>
      </c>
      <c r="BJ352">
        <f t="shared" si="177"/>
        <v>0</v>
      </c>
      <c r="BK352">
        <f>IFERROR(VLOOKUP(R352,'Tipo de Descuento'!$B$3:$C$8,2,0),0)</f>
        <v>0</v>
      </c>
      <c r="BL352">
        <f t="shared" si="178"/>
        <v>0</v>
      </c>
      <c r="BM352">
        <f>IFERROR(VLOOKUP(T352,'Tipo de Descuento'!$B$3:$C$8,2,0),0)</f>
        <v>0</v>
      </c>
      <c r="BN352">
        <f t="shared" si="179"/>
        <v>0</v>
      </c>
      <c r="BO352">
        <f t="shared" si="180"/>
        <v>0</v>
      </c>
      <c r="BP352">
        <f t="shared" si="181"/>
        <v>0</v>
      </c>
      <c r="BQ352">
        <f t="shared" si="182"/>
        <v>0</v>
      </c>
      <c r="BS352" s="75">
        <f t="shared" si="183"/>
        <v>0</v>
      </c>
      <c r="BT352" s="76">
        <f t="shared" si="184"/>
        <v>0</v>
      </c>
      <c r="BU352" s="76">
        <f t="shared" si="185"/>
        <v>0</v>
      </c>
      <c r="BV352" s="76">
        <f t="shared" si="186"/>
        <v>0</v>
      </c>
      <c r="BW352" s="76">
        <f t="shared" si="187"/>
        <v>0</v>
      </c>
      <c r="BX352" s="76">
        <f t="shared" si="188"/>
        <v>0</v>
      </c>
      <c r="BY352" s="77">
        <f t="shared" si="189"/>
        <v>0</v>
      </c>
      <c r="CA352" s="73">
        <f t="shared" si="190"/>
        <v>0</v>
      </c>
      <c r="CB352" s="74"/>
      <c r="CD352" s="13">
        <f t="shared" si="191"/>
        <v>0</v>
      </c>
      <c r="CE352" s="89">
        <f t="shared" si="192"/>
        <v>0</v>
      </c>
      <c r="CF352">
        <v>0</v>
      </c>
    </row>
    <row r="353" spans="2:84" ht="15.75" customHeight="1" thickBot="1">
      <c r="B353" s="26"/>
      <c r="C353" s="13" t="str">
        <f>IF(B353="","",VLOOKUP(BC353,Proveedor!$B$3:$C$2036,2,0))</f>
        <v/>
      </c>
      <c r="D353" s="95"/>
      <c r="E353" s="84"/>
      <c r="F353" s="59"/>
      <c r="G353" s="113" cm="1">
        <f t="array" ref="G353">INDEX(Programas!$F$3:$F$2000,MATCH(1,(Programas!$C$3:$C$2000=D353)*(Programas!$D$3:$D$2000=Auxiliares!$B334),0))</f>
        <v>0</v>
      </c>
      <c r="H353" s="114"/>
      <c r="I353" s="113" cm="1">
        <f t="array" ref="I353">INDEX(Programas!$E$3:$E$2000,MATCH(1,(Programas!$C$3:$C$2000=D353)*(Programas!$D$3:$D$2000=Auxiliares!$B334),0))</f>
        <v>0</v>
      </c>
      <c r="J353" s="114"/>
      <c r="K353" s="23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36"/>
      <c r="BA353" s="58">
        <f t="shared" si="172"/>
        <v>0</v>
      </c>
      <c r="BB353" s="42">
        <f t="shared" si="173"/>
        <v>0</v>
      </c>
      <c r="BC353" s="12">
        <f>IFERROR(VLOOKUP(Input!B353,Medio!$A$3:$D$1552,4,0),0)</f>
        <v>0</v>
      </c>
      <c r="BD353">
        <f t="shared" si="174"/>
        <v>0</v>
      </c>
      <c r="BE353">
        <f>IFERROR(VLOOKUP(L353,'Tipo de Descuento'!$B$3:$C$8,2,0),0)</f>
        <v>0</v>
      </c>
      <c r="BF353">
        <f t="shared" si="175"/>
        <v>0</v>
      </c>
      <c r="BG353">
        <f>IFERROR(VLOOKUP(N353,'Tipo de Descuento'!$B$3:$C$8,2,0),0)</f>
        <v>0</v>
      </c>
      <c r="BH353">
        <f t="shared" si="176"/>
        <v>0</v>
      </c>
      <c r="BI353">
        <f>IFERROR(VLOOKUP(P353,'Tipo de Descuento'!$B$3:$C$8,2,0),0)</f>
        <v>0</v>
      </c>
      <c r="BJ353">
        <f t="shared" si="177"/>
        <v>0</v>
      </c>
      <c r="BK353">
        <f>IFERROR(VLOOKUP(R353,'Tipo de Descuento'!$B$3:$C$8,2,0),0)</f>
        <v>0</v>
      </c>
      <c r="BL353">
        <f t="shared" si="178"/>
        <v>0</v>
      </c>
      <c r="BM353">
        <f>IFERROR(VLOOKUP(T353,'Tipo de Descuento'!$B$3:$C$8,2,0),0)</f>
        <v>0</v>
      </c>
      <c r="BN353">
        <f t="shared" si="179"/>
        <v>0</v>
      </c>
      <c r="BO353">
        <f t="shared" si="180"/>
        <v>0</v>
      </c>
      <c r="BP353">
        <f t="shared" si="181"/>
        <v>0</v>
      </c>
      <c r="BQ353">
        <f t="shared" si="182"/>
        <v>0</v>
      </c>
      <c r="BS353" s="75">
        <f t="shared" si="183"/>
        <v>0</v>
      </c>
      <c r="BT353" s="76">
        <f t="shared" si="184"/>
        <v>0</v>
      </c>
      <c r="BU353" s="76">
        <f t="shared" si="185"/>
        <v>0</v>
      </c>
      <c r="BV353" s="76">
        <f t="shared" si="186"/>
        <v>0</v>
      </c>
      <c r="BW353" s="76">
        <f t="shared" si="187"/>
        <v>0</v>
      </c>
      <c r="BX353" s="76">
        <f t="shared" si="188"/>
        <v>0</v>
      </c>
      <c r="BY353" s="77">
        <f t="shared" si="189"/>
        <v>0</v>
      </c>
      <c r="CA353" s="73">
        <f t="shared" si="190"/>
        <v>0</v>
      </c>
      <c r="CB353" s="74"/>
      <c r="CD353" s="13">
        <f t="shared" si="191"/>
        <v>0</v>
      </c>
      <c r="CE353" s="89">
        <f t="shared" si="192"/>
        <v>0</v>
      </c>
      <c r="CF353">
        <v>0</v>
      </c>
    </row>
    <row r="354" spans="2:84" ht="15.75" customHeight="1" thickBot="1">
      <c r="B354" s="26"/>
      <c r="C354" s="13" t="str">
        <f>IF(B354="","",VLOOKUP(BC354,Proveedor!$B$3:$C$2036,2,0))</f>
        <v/>
      </c>
      <c r="D354" s="95"/>
      <c r="E354" s="84"/>
      <c r="F354" s="59"/>
      <c r="G354" s="113" cm="1">
        <f t="array" ref="G354">INDEX(Programas!$F$3:$F$2000,MATCH(1,(Programas!$C$3:$C$2000=D354)*(Programas!$D$3:$D$2000=Auxiliares!$B335),0))</f>
        <v>0</v>
      </c>
      <c r="H354" s="114"/>
      <c r="I354" s="113" cm="1">
        <f t="array" ref="I354">INDEX(Programas!$E$3:$E$2000,MATCH(1,(Programas!$C$3:$C$2000=D354)*(Programas!$D$3:$D$2000=Auxiliares!$B335),0))</f>
        <v>0</v>
      </c>
      <c r="J354" s="114"/>
      <c r="K354" s="23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36"/>
      <c r="BA354" s="58">
        <f t="shared" si="172"/>
        <v>0</v>
      </c>
      <c r="BB354" s="42">
        <f t="shared" si="173"/>
        <v>0</v>
      </c>
      <c r="BC354" s="12">
        <f>IFERROR(VLOOKUP(Input!B354,Medio!$A$3:$D$1552,4,0),0)</f>
        <v>0</v>
      </c>
      <c r="BD354">
        <f t="shared" si="174"/>
        <v>0</v>
      </c>
      <c r="BE354">
        <f>IFERROR(VLOOKUP(L354,'Tipo de Descuento'!$B$3:$C$8,2,0),0)</f>
        <v>0</v>
      </c>
      <c r="BF354">
        <f t="shared" si="175"/>
        <v>0</v>
      </c>
      <c r="BG354">
        <f>IFERROR(VLOOKUP(N354,'Tipo de Descuento'!$B$3:$C$8,2,0),0)</f>
        <v>0</v>
      </c>
      <c r="BH354">
        <f t="shared" si="176"/>
        <v>0</v>
      </c>
      <c r="BI354">
        <f>IFERROR(VLOOKUP(P354,'Tipo de Descuento'!$B$3:$C$8,2,0),0)</f>
        <v>0</v>
      </c>
      <c r="BJ354">
        <f t="shared" si="177"/>
        <v>0</v>
      </c>
      <c r="BK354">
        <f>IFERROR(VLOOKUP(R354,'Tipo de Descuento'!$B$3:$C$8,2,0),0)</f>
        <v>0</v>
      </c>
      <c r="BL354">
        <f t="shared" si="178"/>
        <v>0</v>
      </c>
      <c r="BM354">
        <f>IFERROR(VLOOKUP(T354,'Tipo de Descuento'!$B$3:$C$8,2,0),0)</f>
        <v>0</v>
      </c>
      <c r="BN354">
        <f t="shared" si="179"/>
        <v>0</v>
      </c>
      <c r="BO354">
        <f t="shared" si="180"/>
        <v>0</v>
      </c>
      <c r="BP354">
        <f t="shared" si="181"/>
        <v>0</v>
      </c>
      <c r="BQ354">
        <f t="shared" si="182"/>
        <v>0</v>
      </c>
      <c r="BS354" s="75">
        <f t="shared" si="183"/>
        <v>0</v>
      </c>
      <c r="BT354" s="76">
        <f t="shared" si="184"/>
        <v>0</v>
      </c>
      <c r="BU354" s="76">
        <f t="shared" si="185"/>
        <v>0</v>
      </c>
      <c r="BV354" s="76">
        <f t="shared" si="186"/>
        <v>0</v>
      </c>
      <c r="BW354" s="76">
        <f t="shared" si="187"/>
        <v>0</v>
      </c>
      <c r="BX354" s="76">
        <f t="shared" si="188"/>
        <v>0</v>
      </c>
      <c r="BY354" s="77">
        <f t="shared" si="189"/>
        <v>0</v>
      </c>
      <c r="CA354" s="73">
        <f t="shared" si="190"/>
        <v>0</v>
      </c>
      <c r="CB354" s="74"/>
      <c r="CD354" s="13">
        <f t="shared" si="191"/>
        <v>0</v>
      </c>
      <c r="CE354" s="89">
        <f t="shared" si="192"/>
        <v>0</v>
      </c>
      <c r="CF354">
        <v>0</v>
      </c>
    </row>
    <row r="355" spans="2:84" ht="15.75" customHeight="1" thickBot="1">
      <c r="B355" s="26"/>
      <c r="C355" s="13" t="str">
        <f>IF(B355="","",VLOOKUP(BC355,Proveedor!$B$3:$C$2036,2,0))</f>
        <v/>
      </c>
      <c r="D355" s="95"/>
      <c r="E355" s="84"/>
      <c r="F355" s="59"/>
      <c r="G355" s="113" cm="1">
        <f t="array" ref="G355">INDEX(Programas!$F$3:$F$2000,MATCH(1,(Programas!$C$3:$C$2000=D355)*(Programas!$D$3:$D$2000=Auxiliares!$B336),0))</f>
        <v>0</v>
      </c>
      <c r="H355" s="114"/>
      <c r="I355" s="113" cm="1">
        <f t="array" ref="I355">INDEX(Programas!$E$3:$E$2000,MATCH(1,(Programas!$C$3:$C$2000=D355)*(Programas!$D$3:$D$2000=Auxiliares!$B336),0))</f>
        <v>0</v>
      </c>
      <c r="J355" s="114"/>
      <c r="K355" s="23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36"/>
      <c r="BA355" s="58">
        <f t="shared" si="172"/>
        <v>0</v>
      </c>
      <c r="BB355" s="42">
        <f t="shared" si="173"/>
        <v>0</v>
      </c>
      <c r="BC355" s="12">
        <f>IFERROR(VLOOKUP(Input!B355,Medio!$A$3:$D$1552,4,0),0)</f>
        <v>0</v>
      </c>
      <c r="BD355">
        <f t="shared" si="174"/>
        <v>0</v>
      </c>
      <c r="BE355">
        <f>IFERROR(VLOOKUP(L355,'Tipo de Descuento'!$B$3:$C$8,2,0),0)</f>
        <v>0</v>
      </c>
      <c r="BF355">
        <f t="shared" si="175"/>
        <v>0</v>
      </c>
      <c r="BG355">
        <f>IFERROR(VLOOKUP(N355,'Tipo de Descuento'!$B$3:$C$8,2,0),0)</f>
        <v>0</v>
      </c>
      <c r="BH355">
        <f t="shared" si="176"/>
        <v>0</v>
      </c>
      <c r="BI355">
        <f>IFERROR(VLOOKUP(P355,'Tipo de Descuento'!$B$3:$C$8,2,0),0)</f>
        <v>0</v>
      </c>
      <c r="BJ355">
        <f t="shared" si="177"/>
        <v>0</v>
      </c>
      <c r="BK355">
        <f>IFERROR(VLOOKUP(R355,'Tipo de Descuento'!$B$3:$C$8,2,0),0)</f>
        <v>0</v>
      </c>
      <c r="BL355">
        <f t="shared" si="178"/>
        <v>0</v>
      </c>
      <c r="BM355">
        <f>IFERROR(VLOOKUP(T355,'Tipo de Descuento'!$B$3:$C$8,2,0),0)</f>
        <v>0</v>
      </c>
      <c r="BN355">
        <f t="shared" si="179"/>
        <v>0</v>
      </c>
      <c r="BO355">
        <f t="shared" si="180"/>
        <v>0</v>
      </c>
      <c r="BP355">
        <f t="shared" si="181"/>
        <v>0</v>
      </c>
      <c r="BQ355">
        <f t="shared" si="182"/>
        <v>0</v>
      </c>
      <c r="BS355" s="75">
        <f t="shared" si="183"/>
        <v>0</v>
      </c>
      <c r="BT355" s="76">
        <f t="shared" si="184"/>
        <v>0</v>
      </c>
      <c r="BU355" s="76">
        <f t="shared" si="185"/>
        <v>0</v>
      </c>
      <c r="BV355" s="76">
        <f t="shared" si="186"/>
        <v>0</v>
      </c>
      <c r="BW355" s="76">
        <f t="shared" si="187"/>
        <v>0</v>
      </c>
      <c r="BX355" s="76">
        <f t="shared" si="188"/>
        <v>0</v>
      </c>
      <c r="BY355" s="77">
        <f t="shared" si="189"/>
        <v>0</v>
      </c>
      <c r="CA355" s="73">
        <f t="shared" si="190"/>
        <v>0</v>
      </c>
      <c r="CB355" s="74"/>
      <c r="CD355" s="13">
        <f t="shared" si="191"/>
        <v>0</v>
      </c>
      <c r="CE355" s="89">
        <f t="shared" si="192"/>
        <v>0</v>
      </c>
      <c r="CF355">
        <v>0</v>
      </c>
    </row>
    <row r="356" spans="2:84" ht="15.75" customHeight="1" thickBot="1">
      <c r="B356" s="26"/>
      <c r="C356" s="13" t="str">
        <f>IF(B356="","",VLOOKUP(BC356,Proveedor!$B$3:$C$2036,2,0))</f>
        <v/>
      </c>
      <c r="D356" s="95"/>
      <c r="E356" s="84"/>
      <c r="F356" s="59"/>
      <c r="G356" s="113" cm="1">
        <f t="array" ref="G356">INDEX(Programas!$F$3:$F$2000,MATCH(1,(Programas!$C$3:$C$2000=D356)*(Programas!$D$3:$D$2000=Auxiliares!$B337),0))</f>
        <v>0</v>
      </c>
      <c r="H356" s="114"/>
      <c r="I356" s="113" cm="1">
        <f t="array" ref="I356">INDEX(Programas!$E$3:$E$2000,MATCH(1,(Programas!$C$3:$C$2000=D356)*(Programas!$D$3:$D$2000=Auxiliares!$B337),0))</f>
        <v>0</v>
      </c>
      <c r="J356" s="114"/>
      <c r="K356" s="23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36"/>
      <c r="BA356" s="58">
        <f t="shared" si="172"/>
        <v>0</v>
      </c>
      <c r="BB356" s="42">
        <f t="shared" si="173"/>
        <v>0</v>
      </c>
      <c r="BC356" s="12">
        <f>IFERROR(VLOOKUP(Input!B356,Medio!$A$3:$D$1552,4,0),0)</f>
        <v>0</v>
      </c>
      <c r="BD356">
        <f t="shared" si="174"/>
        <v>0</v>
      </c>
      <c r="BE356">
        <f>IFERROR(VLOOKUP(L356,'Tipo de Descuento'!$B$3:$C$8,2,0),0)</f>
        <v>0</v>
      </c>
      <c r="BF356">
        <f t="shared" si="175"/>
        <v>0</v>
      </c>
      <c r="BG356">
        <f>IFERROR(VLOOKUP(N356,'Tipo de Descuento'!$B$3:$C$8,2,0),0)</f>
        <v>0</v>
      </c>
      <c r="BH356">
        <f t="shared" si="176"/>
        <v>0</v>
      </c>
      <c r="BI356">
        <f>IFERROR(VLOOKUP(P356,'Tipo de Descuento'!$B$3:$C$8,2,0),0)</f>
        <v>0</v>
      </c>
      <c r="BJ356">
        <f t="shared" si="177"/>
        <v>0</v>
      </c>
      <c r="BK356">
        <f>IFERROR(VLOOKUP(R356,'Tipo de Descuento'!$B$3:$C$8,2,0),0)</f>
        <v>0</v>
      </c>
      <c r="BL356">
        <f t="shared" si="178"/>
        <v>0</v>
      </c>
      <c r="BM356">
        <f>IFERROR(VLOOKUP(T356,'Tipo de Descuento'!$B$3:$C$8,2,0),0)</f>
        <v>0</v>
      </c>
      <c r="BN356">
        <f t="shared" si="179"/>
        <v>0</v>
      </c>
      <c r="BO356">
        <f t="shared" si="180"/>
        <v>0</v>
      </c>
      <c r="BP356">
        <f t="shared" si="181"/>
        <v>0</v>
      </c>
      <c r="BQ356">
        <f t="shared" si="182"/>
        <v>0</v>
      </c>
      <c r="BS356" s="75">
        <f t="shared" si="183"/>
        <v>0</v>
      </c>
      <c r="BT356" s="76">
        <f t="shared" si="184"/>
        <v>0</v>
      </c>
      <c r="BU356" s="76">
        <f t="shared" si="185"/>
        <v>0</v>
      </c>
      <c r="BV356" s="76">
        <f t="shared" si="186"/>
        <v>0</v>
      </c>
      <c r="BW356" s="76">
        <f t="shared" si="187"/>
        <v>0</v>
      </c>
      <c r="BX356" s="76">
        <f t="shared" si="188"/>
        <v>0</v>
      </c>
      <c r="BY356" s="77">
        <f t="shared" si="189"/>
        <v>0</v>
      </c>
      <c r="CA356" s="73">
        <f t="shared" si="190"/>
        <v>0</v>
      </c>
      <c r="CB356" s="74"/>
      <c r="CD356" s="13">
        <f t="shared" si="191"/>
        <v>0</v>
      </c>
      <c r="CE356" s="89">
        <f t="shared" si="192"/>
        <v>0</v>
      </c>
      <c r="CF356">
        <v>0</v>
      </c>
    </row>
    <row r="357" spans="2:84" ht="15.75" customHeight="1" thickBot="1">
      <c r="B357" s="26"/>
      <c r="C357" s="13" t="str">
        <f>IF(B357="","",VLOOKUP(BC357,Proveedor!$B$3:$C$2036,2,0))</f>
        <v/>
      </c>
      <c r="D357" s="95"/>
      <c r="E357" s="84"/>
      <c r="F357" s="59"/>
      <c r="G357" s="113" cm="1">
        <f t="array" ref="G357">INDEX(Programas!$F$3:$F$2000,MATCH(1,(Programas!$C$3:$C$2000=D357)*(Programas!$D$3:$D$2000=Auxiliares!$B338),0))</f>
        <v>0</v>
      </c>
      <c r="H357" s="114"/>
      <c r="I357" s="113" cm="1">
        <f t="array" ref="I357">INDEX(Programas!$E$3:$E$2000,MATCH(1,(Programas!$C$3:$C$2000=D357)*(Programas!$D$3:$D$2000=Auxiliares!$B338),0))</f>
        <v>0</v>
      </c>
      <c r="J357" s="114"/>
      <c r="K357" s="23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36"/>
      <c r="BA357" s="58">
        <f t="shared" si="172"/>
        <v>0</v>
      </c>
      <c r="BB357" s="42">
        <f t="shared" si="173"/>
        <v>0</v>
      </c>
      <c r="BC357" s="12">
        <f>IFERROR(VLOOKUP(Input!B357,Medio!$A$3:$D$1552,4,0),0)</f>
        <v>0</v>
      </c>
      <c r="BD357">
        <f t="shared" si="174"/>
        <v>0</v>
      </c>
      <c r="BE357">
        <f>IFERROR(VLOOKUP(L357,'Tipo de Descuento'!$B$3:$C$8,2,0),0)</f>
        <v>0</v>
      </c>
      <c r="BF357">
        <f t="shared" si="175"/>
        <v>0</v>
      </c>
      <c r="BG357">
        <f>IFERROR(VLOOKUP(N357,'Tipo de Descuento'!$B$3:$C$8,2,0),0)</f>
        <v>0</v>
      </c>
      <c r="BH357">
        <f t="shared" si="176"/>
        <v>0</v>
      </c>
      <c r="BI357">
        <f>IFERROR(VLOOKUP(P357,'Tipo de Descuento'!$B$3:$C$8,2,0),0)</f>
        <v>0</v>
      </c>
      <c r="BJ357">
        <f t="shared" si="177"/>
        <v>0</v>
      </c>
      <c r="BK357">
        <f>IFERROR(VLOOKUP(R357,'Tipo de Descuento'!$B$3:$C$8,2,0),0)</f>
        <v>0</v>
      </c>
      <c r="BL357">
        <f t="shared" si="178"/>
        <v>0</v>
      </c>
      <c r="BM357">
        <f>IFERROR(VLOOKUP(T357,'Tipo de Descuento'!$B$3:$C$8,2,0),0)</f>
        <v>0</v>
      </c>
      <c r="BN357">
        <f t="shared" si="179"/>
        <v>0</v>
      </c>
      <c r="BO357">
        <f t="shared" si="180"/>
        <v>0</v>
      </c>
      <c r="BP357">
        <f t="shared" si="181"/>
        <v>0</v>
      </c>
      <c r="BQ357">
        <f t="shared" si="182"/>
        <v>0</v>
      </c>
      <c r="BS357" s="75">
        <f t="shared" si="183"/>
        <v>0</v>
      </c>
      <c r="BT357" s="76">
        <f t="shared" si="184"/>
        <v>0</v>
      </c>
      <c r="BU357" s="76">
        <f t="shared" si="185"/>
        <v>0</v>
      </c>
      <c r="BV357" s="76">
        <f t="shared" si="186"/>
        <v>0</v>
      </c>
      <c r="BW357" s="76">
        <f t="shared" si="187"/>
        <v>0</v>
      </c>
      <c r="BX357" s="76">
        <f t="shared" si="188"/>
        <v>0</v>
      </c>
      <c r="BY357" s="77">
        <f t="shared" si="189"/>
        <v>0</v>
      </c>
      <c r="CA357" s="73">
        <f t="shared" si="190"/>
        <v>0</v>
      </c>
      <c r="CB357" s="74"/>
      <c r="CD357" s="13">
        <f t="shared" si="191"/>
        <v>0</v>
      </c>
      <c r="CE357" s="89">
        <f t="shared" si="192"/>
        <v>0</v>
      </c>
      <c r="CF357">
        <v>0</v>
      </c>
    </row>
    <row r="358" spans="2:84" ht="15.75" customHeight="1" thickBot="1">
      <c r="B358" s="26"/>
      <c r="C358" s="13" t="str">
        <f>IF(B358="","",VLOOKUP(BC358,Proveedor!$B$3:$C$2036,2,0))</f>
        <v/>
      </c>
      <c r="D358" s="95"/>
      <c r="E358" s="84"/>
      <c r="F358" s="59"/>
      <c r="G358" s="113" cm="1">
        <f t="array" ref="G358">INDEX(Programas!$F$3:$F$2000,MATCH(1,(Programas!$C$3:$C$2000=D358)*(Programas!$D$3:$D$2000=Auxiliares!$B339),0))</f>
        <v>0</v>
      </c>
      <c r="H358" s="114"/>
      <c r="I358" s="113" cm="1">
        <f t="array" ref="I358">INDEX(Programas!$E$3:$E$2000,MATCH(1,(Programas!$C$3:$C$2000=D358)*(Programas!$D$3:$D$2000=Auxiliares!$B339),0))</f>
        <v>0</v>
      </c>
      <c r="J358" s="114"/>
      <c r="K358" s="23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36"/>
      <c r="BA358" s="58">
        <f t="shared" si="172"/>
        <v>0</v>
      </c>
      <c r="BB358" s="42">
        <f t="shared" si="173"/>
        <v>0</v>
      </c>
      <c r="BC358" s="12">
        <f>IFERROR(VLOOKUP(Input!B358,Medio!$A$3:$D$1552,4,0),0)</f>
        <v>0</v>
      </c>
      <c r="BD358">
        <f t="shared" si="174"/>
        <v>0</v>
      </c>
      <c r="BE358">
        <f>IFERROR(VLOOKUP(L358,'Tipo de Descuento'!$B$3:$C$8,2,0),0)</f>
        <v>0</v>
      </c>
      <c r="BF358">
        <f t="shared" si="175"/>
        <v>0</v>
      </c>
      <c r="BG358">
        <f>IFERROR(VLOOKUP(N358,'Tipo de Descuento'!$B$3:$C$8,2,0),0)</f>
        <v>0</v>
      </c>
      <c r="BH358">
        <f t="shared" si="176"/>
        <v>0</v>
      </c>
      <c r="BI358">
        <f>IFERROR(VLOOKUP(P358,'Tipo de Descuento'!$B$3:$C$8,2,0),0)</f>
        <v>0</v>
      </c>
      <c r="BJ358">
        <f t="shared" si="177"/>
        <v>0</v>
      </c>
      <c r="BK358">
        <f>IFERROR(VLOOKUP(R358,'Tipo de Descuento'!$B$3:$C$8,2,0),0)</f>
        <v>0</v>
      </c>
      <c r="BL358">
        <f t="shared" si="178"/>
        <v>0</v>
      </c>
      <c r="BM358">
        <f>IFERROR(VLOOKUP(T358,'Tipo de Descuento'!$B$3:$C$8,2,0),0)</f>
        <v>0</v>
      </c>
      <c r="BN358">
        <f t="shared" si="179"/>
        <v>0</v>
      </c>
      <c r="BO358">
        <f t="shared" si="180"/>
        <v>0</v>
      </c>
      <c r="BP358">
        <f t="shared" si="181"/>
        <v>0</v>
      </c>
      <c r="BQ358">
        <f t="shared" si="182"/>
        <v>0</v>
      </c>
      <c r="BS358" s="75">
        <f t="shared" si="183"/>
        <v>0</v>
      </c>
      <c r="BT358" s="76">
        <f t="shared" si="184"/>
        <v>0</v>
      </c>
      <c r="BU358" s="76">
        <f t="shared" si="185"/>
        <v>0</v>
      </c>
      <c r="BV358" s="76">
        <f t="shared" si="186"/>
        <v>0</v>
      </c>
      <c r="BW358" s="76">
        <f t="shared" si="187"/>
        <v>0</v>
      </c>
      <c r="BX358" s="76">
        <f t="shared" si="188"/>
        <v>0</v>
      </c>
      <c r="BY358" s="77">
        <f t="shared" si="189"/>
        <v>0</v>
      </c>
      <c r="CA358" s="73">
        <f t="shared" si="190"/>
        <v>0</v>
      </c>
      <c r="CB358" s="74"/>
      <c r="CD358" s="13">
        <f t="shared" si="191"/>
        <v>0</v>
      </c>
      <c r="CE358" s="89">
        <f t="shared" si="192"/>
        <v>0</v>
      </c>
      <c r="CF358">
        <v>0</v>
      </c>
    </row>
    <row r="359" spans="2:84" ht="15.75" customHeight="1" thickBot="1">
      <c r="B359" s="26"/>
      <c r="C359" s="13" t="str">
        <f>IF(B359="","",VLOOKUP(BC359,Proveedor!$B$3:$C$2036,2,0))</f>
        <v/>
      </c>
      <c r="D359" s="95"/>
      <c r="E359" s="84"/>
      <c r="F359" s="59"/>
      <c r="G359" s="113" cm="1">
        <f t="array" ref="G359">INDEX(Programas!$F$3:$F$2000,MATCH(1,(Programas!$C$3:$C$2000=D359)*(Programas!$D$3:$D$2000=Auxiliares!$B340),0))</f>
        <v>0</v>
      </c>
      <c r="H359" s="114"/>
      <c r="I359" s="113" cm="1">
        <f t="array" ref="I359">INDEX(Programas!$E$3:$E$2000,MATCH(1,(Programas!$C$3:$C$2000=D359)*(Programas!$D$3:$D$2000=Auxiliares!$B340),0))</f>
        <v>0</v>
      </c>
      <c r="J359" s="114"/>
      <c r="K359" s="23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36"/>
      <c r="BA359" s="58">
        <f t="shared" si="172"/>
        <v>0</v>
      </c>
      <c r="BB359" s="42">
        <f t="shared" si="173"/>
        <v>0</v>
      </c>
      <c r="BC359" s="12">
        <f>IFERROR(VLOOKUP(Input!B359,Medio!$A$3:$D$1552,4,0),0)</f>
        <v>0</v>
      </c>
      <c r="BD359">
        <f t="shared" si="174"/>
        <v>0</v>
      </c>
      <c r="BE359">
        <f>IFERROR(VLOOKUP(L359,'Tipo de Descuento'!$B$3:$C$8,2,0),0)</f>
        <v>0</v>
      </c>
      <c r="BF359">
        <f t="shared" si="175"/>
        <v>0</v>
      </c>
      <c r="BG359">
        <f>IFERROR(VLOOKUP(N359,'Tipo de Descuento'!$B$3:$C$8,2,0),0)</f>
        <v>0</v>
      </c>
      <c r="BH359">
        <f t="shared" si="176"/>
        <v>0</v>
      </c>
      <c r="BI359">
        <f>IFERROR(VLOOKUP(P359,'Tipo de Descuento'!$B$3:$C$8,2,0),0)</f>
        <v>0</v>
      </c>
      <c r="BJ359">
        <f t="shared" si="177"/>
        <v>0</v>
      </c>
      <c r="BK359">
        <f>IFERROR(VLOOKUP(R359,'Tipo de Descuento'!$B$3:$C$8,2,0),0)</f>
        <v>0</v>
      </c>
      <c r="BL359">
        <f t="shared" si="178"/>
        <v>0</v>
      </c>
      <c r="BM359">
        <f>IFERROR(VLOOKUP(T359,'Tipo de Descuento'!$B$3:$C$8,2,0),0)</f>
        <v>0</v>
      </c>
      <c r="BN359">
        <f t="shared" si="179"/>
        <v>0</v>
      </c>
      <c r="BO359">
        <f t="shared" si="180"/>
        <v>0</v>
      </c>
      <c r="BP359">
        <f t="shared" si="181"/>
        <v>0</v>
      </c>
      <c r="BQ359">
        <f t="shared" si="182"/>
        <v>0</v>
      </c>
      <c r="BS359" s="75">
        <f t="shared" si="183"/>
        <v>0</v>
      </c>
      <c r="BT359" s="76">
        <f t="shared" si="184"/>
        <v>0</v>
      </c>
      <c r="BU359" s="76">
        <f t="shared" si="185"/>
        <v>0</v>
      </c>
      <c r="BV359" s="76">
        <f t="shared" si="186"/>
        <v>0</v>
      </c>
      <c r="BW359" s="76">
        <f t="shared" si="187"/>
        <v>0</v>
      </c>
      <c r="BX359" s="76">
        <f t="shared" si="188"/>
        <v>0</v>
      </c>
      <c r="BY359" s="77">
        <f t="shared" si="189"/>
        <v>0</v>
      </c>
      <c r="CA359" s="73">
        <f t="shared" si="190"/>
        <v>0</v>
      </c>
      <c r="CB359" s="74"/>
      <c r="CD359" s="13">
        <f t="shared" si="191"/>
        <v>0</v>
      </c>
      <c r="CE359" s="89">
        <f t="shared" si="192"/>
        <v>0</v>
      </c>
      <c r="CF359">
        <v>0</v>
      </c>
    </row>
    <row r="360" spans="2:84" ht="15.75" customHeight="1" thickBot="1">
      <c r="B360" s="26"/>
      <c r="C360" s="13" t="str">
        <f>IF(B360="","",VLOOKUP(BC360,Proveedor!$B$3:$C$2036,2,0))</f>
        <v/>
      </c>
      <c r="D360" s="95"/>
      <c r="E360" s="84"/>
      <c r="F360" s="59"/>
      <c r="G360" s="113" cm="1">
        <f t="array" ref="G360">INDEX(Programas!$F$3:$F$2000,MATCH(1,(Programas!$C$3:$C$2000=D360)*(Programas!$D$3:$D$2000=Auxiliares!$B341),0))</f>
        <v>0</v>
      </c>
      <c r="H360" s="114"/>
      <c r="I360" s="113" cm="1">
        <f t="array" ref="I360">INDEX(Programas!$E$3:$E$2000,MATCH(1,(Programas!$C$3:$C$2000=D360)*(Programas!$D$3:$D$2000=Auxiliares!$B341),0))</f>
        <v>0</v>
      </c>
      <c r="J360" s="114"/>
      <c r="K360" s="23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36"/>
      <c r="BA360" s="58">
        <f t="shared" si="172"/>
        <v>0</v>
      </c>
      <c r="BB360" s="42">
        <f t="shared" si="173"/>
        <v>0</v>
      </c>
      <c r="BC360" s="12">
        <f>IFERROR(VLOOKUP(Input!B360,Medio!$A$3:$D$1552,4,0),0)</f>
        <v>0</v>
      </c>
      <c r="BD360">
        <f t="shared" si="174"/>
        <v>0</v>
      </c>
      <c r="BE360">
        <f>IFERROR(VLOOKUP(L360,'Tipo de Descuento'!$B$3:$C$8,2,0),0)</f>
        <v>0</v>
      </c>
      <c r="BF360">
        <f t="shared" si="175"/>
        <v>0</v>
      </c>
      <c r="BG360">
        <f>IFERROR(VLOOKUP(N360,'Tipo de Descuento'!$B$3:$C$8,2,0),0)</f>
        <v>0</v>
      </c>
      <c r="BH360">
        <f t="shared" si="176"/>
        <v>0</v>
      </c>
      <c r="BI360">
        <f>IFERROR(VLOOKUP(P360,'Tipo de Descuento'!$B$3:$C$8,2,0),0)</f>
        <v>0</v>
      </c>
      <c r="BJ360">
        <f t="shared" si="177"/>
        <v>0</v>
      </c>
      <c r="BK360">
        <f>IFERROR(VLOOKUP(R360,'Tipo de Descuento'!$B$3:$C$8,2,0),0)</f>
        <v>0</v>
      </c>
      <c r="BL360">
        <f t="shared" si="178"/>
        <v>0</v>
      </c>
      <c r="BM360">
        <f>IFERROR(VLOOKUP(T360,'Tipo de Descuento'!$B$3:$C$8,2,0),0)</f>
        <v>0</v>
      </c>
      <c r="BN360">
        <f t="shared" si="179"/>
        <v>0</v>
      </c>
      <c r="BO360">
        <f t="shared" si="180"/>
        <v>0</v>
      </c>
      <c r="BP360">
        <f t="shared" si="181"/>
        <v>0</v>
      </c>
      <c r="BQ360">
        <f t="shared" si="182"/>
        <v>0</v>
      </c>
      <c r="BS360" s="75">
        <f t="shared" si="183"/>
        <v>0</v>
      </c>
      <c r="BT360" s="76">
        <f t="shared" si="184"/>
        <v>0</v>
      </c>
      <c r="BU360" s="76">
        <f t="shared" si="185"/>
        <v>0</v>
      </c>
      <c r="BV360" s="76">
        <f t="shared" si="186"/>
        <v>0</v>
      </c>
      <c r="BW360" s="76">
        <f t="shared" si="187"/>
        <v>0</v>
      </c>
      <c r="BX360" s="76">
        <f t="shared" si="188"/>
        <v>0</v>
      </c>
      <c r="BY360" s="77">
        <f t="shared" si="189"/>
        <v>0</v>
      </c>
      <c r="CA360" s="73">
        <f t="shared" si="190"/>
        <v>0</v>
      </c>
      <c r="CB360" s="74"/>
      <c r="CD360" s="13">
        <f t="shared" si="191"/>
        <v>0</v>
      </c>
      <c r="CE360" s="89">
        <f t="shared" si="192"/>
        <v>0</v>
      </c>
      <c r="CF360">
        <v>0</v>
      </c>
    </row>
    <row r="361" spans="2:84" ht="15.75" customHeight="1" thickBot="1">
      <c r="B361" s="26"/>
      <c r="C361" s="13" t="str">
        <f>IF(B361="","",VLOOKUP(BC361,Proveedor!$B$3:$C$2036,2,0))</f>
        <v/>
      </c>
      <c r="D361" s="95"/>
      <c r="E361" s="84"/>
      <c r="F361" s="59"/>
      <c r="G361" s="113" cm="1">
        <f t="array" ref="G361">INDEX(Programas!$F$3:$F$2000,MATCH(1,(Programas!$C$3:$C$2000=D361)*(Programas!$D$3:$D$2000=Auxiliares!$B342),0))</f>
        <v>0</v>
      </c>
      <c r="H361" s="114"/>
      <c r="I361" s="113" cm="1">
        <f t="array" ref="I361">INDEX(Programas!$E$3:$E$2000,MATCH(1,(Programas!$C$3:$C$2000=D361)*(Programas!$D$3:$D$2000=Auxiliares!$B342),0))</f>
        <v>0</v>
      </c>
      <c r="J361" s="114"/>
      <c r="K361" s="23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36"/>
      <c r="BA361" s="58">
        <f t="shared" si="172"/>
        <v>0</v>
      </c>
      <c r="BB361" s="42">
        <f t="shared" si="173"/>
        <v>0</v>
      </c>
      <c r="BC361" s="12">
        <f>IFERROR(VLOOKUP(Input!B361,Medio!$A$3:$D$1552,4,0),0)</f>
        <v>0</v>
      </c>
      <c r="BD361">
        <f t="shared" si="174"/>
        <v>0</v>
      </c>
      <c r="BE361">
        <f>IFERROR(VLOOKUP(L361,'Tipo de Descuento'!$B$3:$C$8,2,0),0)</f>
        <v>0</v>
      </c>
      <c r="BF361">
        <f t="shared" si="175"/>
        <v>0</v>
      </c>
      <c r="BG361">
        <f>IFERROR(VLOOKUP(N361,'Tipo de Descuento'!$B$3:$C$8,2,0),0)</f>
        <v>0</v>
      </c>
      <c r="BH361">
        <f t="shared" si="176"/>
        <v>0</v>
      </c>
      <c r="BI361">
        <f>IFERROR(VLOOKUP(P361,'Tipo de Descuento'!$B$3:$C$8,2,0),0)</f>
        <v>0</v>
      </c>
      <c r="BJ361">
        <f t="shared" si="177"/>
        <v>0</v>
      </c>
      <c r="BK361">
        <f>IFERROR(VLOOKUP(R361,'Tipo de Descuento'!$B$3:$C$8,2,0),0)</f>
        <v>0</v>
      </c>
      <c r="BL361">
        <f t="shared" si="178"/>
        <v>0</v>
      </c>
      <c r="BM361">
        <f>IFERROR(VLOOKUP(T361,'Tipo de Descuento'!$B$3:$C$8,2,0),0)</f>
        <v>0</v>
      </c>
      <c r="BN361">
        <f t="shared" si="179"/>
        <v>0</v>
      </c>
      <c r="BO361">
        <f t="shared" si="180"/>
        <v>0</v>
      </c>
      <c r="BP361">
        <f t="shared" si="181"/>
        <v>0</v>
      </c>
      <c r="BQ361">
        <f t="shared" si="182"/>
        <v>0</v>
      </c>
      <c r="BS361" s="75">
        <f t="shared" si="183"/>
        <v>0</v>
      </c>
      <c r="BT361" s="76">
        <f t="shared" si="184"/>
        <v>0</v>
      </c>
      <c r="BU361" s="76">
        <f t="shared" si="185"/>
        <v>0</v>
      </c>
      <c r="BV361" s="76">
        <f t="shared" si="186"/>
        <v>0</v>
      </c>
      <c r="BW361" s="76">
        <f t="shared" si="187"/>
        <v>0</v>
      </c>
      <c r="BX361" s="76">
        <f t="shared" si="188"/>
        <v>0</v>
      </c>
      <c r="BY361" s="77">
        <f t="shared" si="189"/>
        <v>0</v>
      </c>
      <c r="CA361" s="73">
        <f t="shared" si="190"/>
        <v>0</v>
      </c>
      <c r="CB361" s="74"/>
      <c r="CD361" s="13">
        <f t="shared" si="191"/>
        <v>0</v>
      </c>
      <c r="CE361" s="89">
        <f t="shared" si="192"/>
        <v>0</v>
      </c>
      <c r="CF361">
        <v>0</v>
      </c>
    </row>
    <row r="362" spans="2:84" ht="15.75" customHeight="1" thickBot="1">
      <c r="B362" s="26"/>
      <c r="C362" s="13" t="str">
        <f>IF(B362="","",VLOOKUP(BC362,Proveedor!$B$3:$C$2036,2,0))</f>
        <v/>
      </c>
      <c r="D362" s="95"/>
      <c r="E362" s="84"/>
      <c r="F362" s="59"/>
      <c r="G362" s="113" cm="1">
        <f t="array" ref="G362">INDEX(Programas!$F$3:$F$2000,MATCH(1,(Programas!$C$3:$C$2000=D362)*(Programas!$D$3:$D$2000=Auxiliares!$B343),0))</f>
        <v>0</v>
      </c>
      <c r="H362" s="114"/>
      <c r="I362" s="113" cm="1">
        <f t="array" ref="I362">INDEX(Programas!$E$3:$E$2000,MATCH(1,(Programas!$C$3:$C$2000=D362)*(Programas!$D$3:$D$2000=Auxiliares!$B343),0))</f>
        <v>0</v>
      </c>
      <c r="J362" s="114"/>
      <c r="K362" s="23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36"/>
      <c r="BA362" s="58">
        <f t="shared" si="172"/>
        <v>0</v>
      </c>
      <c r="BB362" s="42">
        <f t="shared" si="173"/>
        <v>0</v>
      </c>
      <c r="BC362" s="12">
        <f>IFERROR(VLOOKUP(Input!B362,Medio!$A$3:$D$1552,4,0),0)</f>
        <v>0</v>
      </c>
      <c r="BD362">
        <f t="shared" si="174"/>
        <v>0</v>
      </c>
      <c r="BE362">
        <f>IFERROR(VLOOKUP(L362,'Tipo de Descuento'!$B$3:$C$8,2,0),0)</f>
        <v>0</v>
      </c>
      <c r="BF362">
        <f t="shared" si="175"/>
        <v>0</v>
      </c>
      <c r="BG362">
        <f>IFERROR(VLOOKUP(N362,'Tipo de Descuento'!$B$3:$C$8,2,0),0)</f>
        <v>0</v>
      </c>
      <c r="BH362">
        <f t="shared" si="176"/>
        <v>0</v>
      </c>
      <c r="BI362">
        <f>IFERROR(VLOOKUP(P362,'Tipo de Descuento'!$B$3:$C$8,2,0),0)</f>
        <v>0</v>
      </c>
      <c r="BJ362">
        <f t="shared" si="177"/>
        <v>0</v>
      </c>
      <c r="BK362">
        <f>IFERROR(VLOOKUP(R362,'Tipo de Descuento'!$B$3:$C$8,2,0),0)</f>
        <v>0</v>
      </c>
      <c r="BL362">
        <f t="shared" si="178"/>
        <v>0</v>
      </c>
      <c r="BM362">
        <f>IFERROR(VLOOKUP(T362,'Tipo de Descuento'!$B$3:$C$8,2,0),0)</f>
        <v>0</v>
      </c>
      <c r="BN362">
        <f t="shared" si="179"/>
        <v>0</v>
      </c>
      <c r="BO362">
        <f t="shared" si="180"/>
        <v>0</v>
      </c>
      <c r="BP362">
        <f t="shared" si="181"/>
        <v>0</v>
      </c>
      <c r="BQ362">
        <f t="shared" si="182"/>
        <v>0</v>
      </c>
      <c r="BS362" s="75">
        <f t="shared" si="183"/>
        <v>0</v>
      </c>
      <c r="BT362" s="76">
        <f t="shared" si="184"/>
        <v>0</v>
      </c>
      <c r="BU362" s="76">
        <f t="shared" si="185"/>
        <v>0</v>
      </c>
      <c r="BV362" s="76">
        <f t="shared" si="186"/>
        <v>0</v>
      </c>
      <c r="BW362" s="76">
        <f t="shared" si="187"/>
        <v>0</v>
      </c>
      <c r="BX362" s="76">
        <f t="shared" si="188"/>
        <v>0</v>
      </c>
      <c r="BY362" s="77">
        <f t="shared" si="189"/>
        <v>0</v>
      </c>
      <c r="CA362" s="73">
        <f t="shared" si="190"/>
        <v>0</v>
      </c>
      <c r="CB362" s="74"/>
      <c r="CD362" s="13">
        <f t="shared" si="191"/>
        <v>0</v>
      </c>
      <c r="CE362" s="89">
        <f t="shared" si="192"/>
        <v>0</v>
      </c>
      <c r="CF362">
        <v>0</v>
      </c>
    </row>
    <row r="363" spans="2:84" ht="15.75" customHeight="1" thickBot="1">
      <c r="B363" s="26"/>
      <c r="C363" s="13" t="str">
        <f>IF(B363="","",VLOOKUP(BC363,Proveedor!$B$3:$C$2036,2,0))</f>
        <v/>
      </c>
      <c r="D363" s="95"/>
      <c r="E363" s="84"/>
      <c r="F363" s="59"/>
      <c r="G363" s="113" cm="1">
        <f t="array" ref="G363">INDEX(Programas!$F$3:$F$2000,MATCH(1,(Programas!$C$3:$C$2000=D363)*(Programas!$D$3:$D$2000=Auxiliares!$B344),0))</f>
        <v>0</v>
      </c>
      <c r="H363" s="114"/>
      <c r="I363" s="113" cm="1">
        <f t="array" ref="I363">INDEX(Programas!$E$3:$E$2000,MATCH(1,(Programas!$C$3:$C$2000=D363)*(Programas!$D$3:$D$2000=Auxiliares!$B344),0))</f>
        <v>0</v>
      </c>
      <c r="J363" s="114"/>
      <c r="K363" s="23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36"/>
      <c r="BA363" s="58">
        <f t="shared" si="172"/>
        <v>0</v>
      </c>
      <c r="BB363" s="42">
        <f t="shared" si="173"/>
        <v>0</v>
      </c>
      <c r="BC363" s="12">
        <f>IFERROR(VLOOKUP(Input!B363,Medio!$A$3:$D$1552,4,0),0)</f>
        <v>0</v>
      </c>
      <c r="BD363">
        <f t="shared" si="174"/>
        <v>0</v>
      </c>
      <c r="BE363">
        <f>IFERROR(VLOOKUP(L363,'Tipo de Descuento'!$B$3:$C$8,2,0),0)</f>
        <v>0</v>
      </c>
      <c r="BF363">
        <f t="shared" si="175"/>
        <v>0</v>
      </c>
      <c r="BG363">
        <f>IFERROR(VLOOKUP(N363,'Tipo de Descuento'!$B$3:$C$8,2,0),0)</f>
        <v>0</v>
      </c>
      <c r="BH363">
        <f t="shared" si="176"/>
        <v>0</v>
      </c>
      <c r="BI363">
        <f>IFERROR(VLOOKUP(P363,'Tipo de Descuento'!$B$3:$C$8,2,0),0)</f>
        <v>0</v>
      </c>
      <c r="BJ363">
        <f t="shared" si="177"/>
        <v>0</v>
      </c>
      <c r="BK363">
        <f>IFERROR(VLOOKUP(R363,'Tipo de Descuento'!$B$3:$C$8,2,0),0)</f>
        <v>0</v>
      </c>
      <c r="BL363">
        <f t="shared" si="178"/>
        <v>0</v>
      </c>
      <c r="BM363">
        <f>IFERROR(VLOOKUP(T363,'Tipo de Descuento'!$B$3:$C$8,2,0),0)</f>
        <v>0</v>
      </c>
      <c r="BN363">
        <f t="shared" si="179"/>
        <v>0</v>
      </c>
      <c r="BO363">
        <f t="shared" si="180"/>
        <v>0</v>
      </c>
      <c r="BP363">
        <f t="shared" si="181"/>
        <v>0</v>
      </c>
      <c r="BQ363">
        <f t="shared" si="182"/>
        <v>0</v>
      </c>
      <c r="BS363" s="75">
        <f t="shared" si="183"/>
        <v>0</v>
      </c>
      <c r="BT363" s="76">
        <f t="shared" si="184"/>
        <v>0</v>
      </c>
      <c r="BU363" s="76">
        <f t="shared" si="185"/>
        <v>0</v>
      </c>
      <c r="BV363" s="76">
        <f t="shared" si="186"/>
        <v>0</v>
      </c>
      <c r="BW363" s="76">
        <f t="shared" si="187"/>
        <v>0</v>
      </c>
      <c r="BX363" s="76">
        <f t="shared" si="188"/>
        <v>0</v>
      </c>
      <c r="BY363" s="77">
        <f t="shared" si="189"/>
        <v>0</v>
      </c>
      <c r="CA363" s="73">
        <f t="shared" si="190"/>
        <v>0</v>
      </c>
      <c r="CB363" s="74"/>
      <c r="CD363" s="13">
        <f t="shared" si="191"/>
        <v>0</v>
      </c>
      <c r="CE363" s="89">
        <f t="shared" si="192"/>
        <v>0</v>
      </c>
      <c r="CF363">
        <v>0</v>
      </c>
    </row>
    <row r="364" spans="2:84" ht="15.75" customHeight="1" thickBot="1">
      <c r="B364" s="26"/>
      <c r="C364" s="13" t="str">
        <f>IF(B364="","",VLOOKUP(BC364,Proveedor!$B$3:$C$2036,2,0))</f>
        <v/>
      </c>
      <c r="D364" s="95"/>
      <c r="E364" s="84"/>
      <c r="F364" s="59"/>
      <c r="G364" s="113" cm="1">
        <f t="array" ref="G364">INDEX(Programas!$F$3:$F$2000,MATCH(1,(Programas!$C$3:$C$2000=D364)*(Programas!$D$3:$D$2000=Auxiliares!$B345),0))</f>
        <v>0</v>
      </c>
      <c r="H364" s="114"/>
      <c r="I364" s="113" cm="1">
        <f t="array" ref="I364">INDEX(Programas!$E$3:$E$2000,MATCH(1,(Programas!$C$3:$C$2000=D364)*(Programas!$D$3:$D$2000=Auxiliares!$B345),0))</f>
        <v>0</v>
      </c>
      <c r="J364" s="114"/>
      <c r="K364" s="23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36"/>
      <c r="BA364" s="58">
        <f t="shared" si="172"/>
        <v>0</v>
      </c>
      <c r="BB364" s="42">
        <f t="shared" si="173"/>
        <v>0</v>
      </c>
      <c r="BC364" s="12">
        <f>IFERROR(VLOOKUP(Input!B364,Medio!$A$3:$D$1552,4,0),0)</f>
        <v>0</v>
      </c>
      <c r="BD364">
        <f t="shared" si="174"/>
        <v>0</v>
      </c>
      <c r="BE364">
        <f>IFERROR(VLOOKUP(L364,'Tipo de Descuento'!$B$3:$C$8,2,0),0)</f>
        <v>0</v>
      </c>
      <c r="BF364">
        <f t="shared" si="175"/>
        <v>0</v>
      </c>
      <c r="BG364">
        <f>IFERROR(VLOOKUP(N364,'Tipo de Descuento'!$B$3:$C$8,2,0),0)</f>
        <v>0</v>
      </c>
      <c r="BH364">
        <f t="shared" si="176"/>
        <v>0</v>
      </c>
      <c r="BI364">
        <f>IFERROR(VLOOKUP(P364,'Tipo de Descuento'!$B$3:$C$8,2,0),0)</f>
        <v>0</v>
      </c>
      <c r="BJ364">
        <f t="shared" si="177"/>
        <v>0</v>
      </c>
      <c r="BK364">
        <f>IFERROR(VLOOKUP(R364,'Tipo de Descuento'!$B$3:$C$8,2,0),0)</f>
        <v>0</v>
      </c>
      <c r="BL364">
        <f t="shared" si="178"/>
        <v>0</v>
      </c>
      <c r="BM364">
        <f>IFERROR(VLOOKUP(T364,'Tipo de Descuento'!$B$3:$C$8,2,0),0)</f>
        <v>0</v>
      </c>
      <c r="BN364">
        <f t="shared" si="179"/>
        <v>0</v>
      </c>
      <c r="BO364">
        <f t="shared" si="180"/>
        <v>0</v>
      </c>
      <c r="BP364">
        <f t="shared" si="181"/>
        <v>0</v>
      </c>
      <c r="BQ364">
        <f t="shared" si="182"/>
        <v>0</v>
      </c>
      <c r="BS364" s="75">
        <f t="shared" si="183"/>
        <v>0</v>
      </c>
      <c r="BT364" s="76">
        <f t="shared" si="184"/>
        <v>0</v>
      </c>
      <c r="BU364" s="76">
        <f t="shared" si="185"/>
        <v>0</v>
      </c>
      <c r="BV364" s="76">
        <f t="shared" si="186"/>
        <v>0</v>
      </c>
      <c r="BW364" s="76">
        <f t="shared" si="187"/>
        <v>0</v>
      </c>
      <c r="BX364" s="76">
        <f t="shared" si="188"/>
        <v>0</v>
      </c>
      <c r="BY364" s="77">
        <f t="shared" si="189"/>
        <v>0</v>
      </c>
      <c r="CA364" s="73">
        <f t="shared" si="190"/>
        <v>0</v>
      </c>
      <c r="CB364" s="74"/>
      <c r="CD364" s="13">
        <f t="shared" si="191"/>
        <v>0</v>
      </c>
      <c r="CE364" s="89">
        <f t="shared" si="192"/>
        <v>0</v>
      </c>
      <c r="CF364">
        <v>0</v>
      </c>
    </row>
    <row r="365" spans="2:84" ht="15.75" customHeight="1" thickBot="1">
      <c r="B365" s="26"/>
      <c r="C365" s="13" t="str">
        <f>IF(B365="","",VLOOKUP(BC365,Proveedor!$B$3:$C$2036,2,0))</f>
        <v/>
      </c>
      <c r="D365" s="95"/>
      <c r="E365" s="84"/>
      <c r="F365" s="59"/>
      <c r="G365" s="113" cm="1">
        <f t="array" ref="G365">INDEX(Programas!$F$3:$F$2000,MATCH(1,(Programas!$C$3:$C$2000=D365)*(Programas!$D$3:$D$2000=Auxiliares!$B346),0))</f>
        <v>0</v>
      </c>
      <c r="H365" s="114"/>
      <c r="I365" s="113" cm="1">
        <f t="array" ref="I365">INDEX(Programas!$E$3:$E$2000,MATCH(1,(Programas!$C$3:$C$2000=D365)*(Programas!$D$3:$D$2000=Auxiliares!$B346),0))</f>
        <v>0</v>
      </c>
      <c r="J365" s="114"/>
      <c r="K365" s="23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36"/>
      <c r="BA365" s="58">
        <f t="shared" si="172"/>
        <v>0</v>
      </c>
      <c r="BB365" s="42">
        <f t="shared" si="173"/>
        <v>0</v>
      </c>
      <c r="BC365" s="12">
        <f>IFERROR(VLOOKUP(Input!B365,Medio!$A$3:$D$1552,4,0),0)</f>
        <v>0</v>
      </c>
      <c r="BD365">
        <f t="shared" si="174"/>
        <v>0</v>
      </c>
      <c r="BE365">
        <f>IFERROR(VLOOKUP(L365,'Tipo de Descuento'!$B$3:$C$8,2,0),0)</f>
        <v>0</v>
      </c>
      <c r="BF365">
        <f t="shared" si="175"/>
        <v>0</v>
      </c>
      <c r="BG365">
        <f>IFERROR(VLOOKUP(N365,'Tipo de Descuento'!$B$3:$C$8,2,0),0)</f>
        <v>0</v>
      </c>
      <c r="BH365">
        <f t="shared" si="176"/>
        <v>0</v>
      </c>
      <c r="BI365">
        <f>IFERROR(VLOOKUP(P365,'Tipo de Descuento'!$B$3:$C$8,2,0),0)</f>
        <v>0</v>
      </c>
      <c r="BJ365">
        <f t="shared" si="177"/>
        <v>0</v>
      </c>
      <c r="BK365">
        <f>IFERROR(VLOOKUP(R365,'Tipo de Descuento'!$B$3:$C$8,2,0),0)</f>
        <v>0</v>
      </c>
      <c r="BL365">
        <f t="shared" si="178"/>
        <v>0</v>
      </c>
      <c r="BM365">
        <f>IFERROR(VLOOKUP(T365,'Tipo de Descuento'!$B$3:$C$8,2,0),0)</f>
        <v>0</v>
      </c>
      <c r="BN365">
        <f t="shared" si="179"/>
        <v>0</v>
      </c>
      <c r="BO365">
        <f t="shared" si="180"/>
        <v>0</v>
      </c>
      <c r="BP365">
        <f t="shared" si="181"/>
        <v>0</v>
      </c>
      <c r="BQ365">
        <f t="shared" si="182"/>
        <v>0</v>
      </c>
      <c r="BS365" s="75">
        <f t="shared" si="183"/>
        <v>0</v>
      </c>
      <c r="BT365" s="76">
        <f t="shared" si="184"/>
        <v>0</v>
      </c>
      <c r="BU365" s="76">
        <f t="shared" si="185"/>
        <v>0</v>
      </c>
      <c r="BV365" s="76">
        <f t="shared" si="186"/>
        <v>0</v>
      </c>
      <c r="BW365" s="76">
        <f t="shared" si="187"/>
        <v>0</v>
      </c>
      <c r="BX365" s="76">
        <f t="shared" si="188"/>
        <v>0</v>
      </c>
      <c r="BY365" s="77">
        <f t="shared" si="189"/>
        <v>0</v>
      </c>
      <c r="CA365" s="73">
        <f t="shared" si="190"/>
        <v>0</v>
      </c>
      <c r="CB365" s="74"/>
      <c r="CD365" s="13">
        <f t="shared" si="191"/>
        <v>0</v>
      </c>
      <c r="CE365" s="89">
        <f t="shared" si="192"/>
        <v>0</v>
      </c>
      <c r="CF365">
        <v>0</v>
      </c>
    </row>
    <row r="366" spans="2:84" ht="15.75" customHeight="1" thickBot="1">
      <c r="B366" s="26"/>
      <c r="C366" s="13" t="str">
        <f>IF(B366="","",VLOOKUP(BC366,Proveedor!$B$3:$C$2036,2,0))</f>
        <v/>
      </c>
      <c r="D366" s="95"/>
      <c r="E366" s="84"/>
      <c r="F366" s="59"/>
      <c r="G366" s="113" cm="1">
        <f t="array" ref="G366">INDEX(Programas!$F$3:$F$2000,MATCH(1,(Programas!$C$3:$C$2000=D366)*(Programas!$D$3:$D$2000=Auxiliares!$B347),0))</f>
        <v>0</v>
      </c>
      <c r="H366" s="114"/>
      <c r="I366" s="113" cm="1">
        <f t="array" ref="I366">INDEX(Programas!$E$3:$E$2000,MATCH(1,(Programas!$C$3:$C$2000=D366)*(Programas!$D$3:$D$2000=Auxiliares!$B347),0))</f>
        <v>0</v>
      </c>
      <c r="J366" s="114"/>
      <c r="K366" s="23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36"/>
      <c r="BA366" s="58">
        <f t="shared" si="172"/>
        <v>0</v>
      </c>
      <c r="BB366" s="42">
        <f t="shared" si="173"/>
        <v>0</v>
      </c>
      <c r="BC366" s="12">
        <f>IFERROR(VLOOKUP(Input!B366,Medio!$A$3:$D$1552,4,0),0)</f>
        <v>0</v>
      </c>
      <c r="BD366">
        <f t="shared" si="174"/>
        <v>0</v>
      </c>
      <c r="BE366">
        <f>IFERROR(VLOOKUP(L366,'Tipo de Descuento'!$B$3:$C$8,2,0),0)</f>
        <v>0</v>
      </c>
      <c r="BF366">
        <f t="shared" si="175"/>
        <v>0</v>
      </c>
      <c r="BG366">
        <f>IFERROR(VLOOKUP(N366,'Tipo de Descuento'!$B$3:$C$8,2,0),0)</f>
        <v>0</v>
      </c>
      <c r="BH366">
        <f t="shared" si="176"/>
        <v>0</v>
      </c>
      <c r="BI366">
        <f>IFERROR(VLOOKUP(P366,'Tipo de Descuento'!$B$3:$C$8,2,0),0)</f>
        <v>0</v>
      </c>
      <c r="BJ366">
        <f t="shared" si="177"/>
        <v>0</v>
      </c>
      <c r="BK366">
        <f>IFERROR(VLOOKUP(R366,'Tipo de Descuento'!$B$3:$C$8,2,0),0)</f>
        <v>0</v>
      </c>
      <c r="BL366">
        <f t="shared" si="178"/>
        <v>0</v>
      </c>
      <c r="BM366">
        <f>IFERROR(VLOOKUP(T366,'Tipo de Descuento'!$B$3:$C$8,2,0),0)</f>
        <v>0</v>
      </c>
      <c r="BN366">
        <f t="shared" si="179"/>
        <v>0</v>
      </c>
      <c r="BO366">
        <f t="shared" si="180"/>
        <v>0</v>
      </c>
      <c r="BP366">
        <f t="shared" si="181"/>
        <v>0</v>
      </c>
      <c r="BQ366">
        <f t="shared" si="182"/>
        <v>0</v>
      </c>
      <c r="BS366" s="75">
        <f t="shared" si="183"/>
        <v>0</v>
      </c>
      <c r="BT366" s="76">
        <f t="shared" si="184"/>
        <v>0</v>
      </c>
      <c r="BU366" s="76">
        <f t="shared" si="185"/>
        <v>0</v>
      </c>
      <c r="BV366" s="76">
        <f t="shared" si="186"/>
        <v>0</v>
      </c>
      <c r="BW366" s="76">
        <f t="shared" si="187"/>
        <v>0</v>
      </c>
      <c r="BX366" s="76">
        <f t="shared" si="188"/>
        <v>0</v>
      </c>
      <c r="BY366" s="77">
        <f t="shared" si="189"/>
        <v>0</v>
      </c>
      <c r="CA366" s="73">
        <f t="shared" si="190"/>
        <v>0</v>
      </c>
      <c r="CB366" s="74"/>
      <c r="CD366" s="13">
        <f t="shared" si="191"/>
        <v>0</v>
      </c>
      <c r="CE366" s="89">
        <f t="shared" si="192"/>
        <v>0</v>
      </c>
      <c r="CF366">
        <v>0</v>
      </c>
    </row>
    <row r="367" spans="2:84" ht="15.75" customHeight="1" thickBot="1">
      <c r="B367" s="26"/>
      <c r="C367" s="13" t="str">
        <f>IF(B367="","",VLOOKUP(BC367,Proveedor!$B$3:$C$2036,2,0))</f>
        <v/>
      </c>
      <c r="D367" s="95"/>
      <c r="E367" s="84"/>
      <c r="F367" s="59"/>
      <c r="G367" s="113" cm="1">
        <f t="array" ref="G367">INDEX(Programas!$F$3:$F$2000,MATCH(1,(Programas!$C$3:$C$2000=D367)*(Programas!$D$3:$D$2000=Auxiliares!$B348),0))</f>
        <v>0</v>
      </c>
      <c r="H367" s="114"/>
      <c r="I367" s="113" cm="1">
        <f t="array" ref="I367">INDEX(Programas!$E$3:$E$2000,MATCH(1,(Programas!$C$3:$C$2000=D367)*(Programas!$D$3:$D$2000=Auxiliares!$B348),0))</f>
        <v>0</v>
      </c>
      <c r="J367" s="114"/>
      <c r="K367" s="23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36"/>
      <c r="BA367" s="58">
        <f t="shared" si="172"/>
        <v>0</v>
      </c>
      <c r="BB367" s="42">
        <f t="shared" si="173"/>
        <v>0</v>
      </c>
      <c r="BC367" s="12">
        <f>IFERROR(VLOOKUP(Input!B367,Medio!$A$3:$D$1552,4,0),0)</f>
        <v>0</v>
      </c>
      <c r="BD367">
        <f t="shared" si="174"/>
        <v>0</v>
      </c>
      <c r="BE367">
        <f>IFERROR(VLOOKUP(L367,'Tipo de Descuento'!$B$3:$C$8,2,0),0)</f>
        <v>0</v>
      </c>
      <c r="BF367">
        <f t="shared" si="175"/>
        <v>0</v>
      </c>
      <c r="BG367">
        <f>IFERROR(VLOOKUP(N367,'Tipo de Descuento'!$B$3:$C$8,2,0),0)</f>
        <v>0</v>
      </c>
      <c r="BH367">
        <f t="shared" si="176"/>
        <v>0</v>
      </c>
      <c r="BI367">
        <f>IFERROR(VLOOKUP(P367,'Tipo de Descuento'!$B$3:$C$8,2,0),0)</f>
        <v>0</v>
      </c>
      <c r="BJ367">
        <f t="shared" si="177"/>
        <v>0</v>
      </c>
      <c r="BK367">
        <f>IFERROR(VLOOKUP(R367,'Tipo de Descuento'!$B$3:$C$8,2,0),0)</f>
        <v>0</v>
      </c>
      <c r="BL367">
        <f t="shared" si="178"/>
        <v>0</v>
      </c>
      <c r="BM367">
        <f>IFERROR(VLOOKUP(T367,'Tipo de Descuento'!$B$3:$C$8,2,0),0)</f>
        <v>0</v>
      </c>
      <c r="BN367">
        <f t="shared" si="179"/>
        <v>0</v>
      </c>
      <c r="BO367">
        <f t="shared" si="180"/>
        <v>0</v>
      </c>
      <c r="BP367">
        <f t="shared" si="181"/>
        <v>0</v>
      </c>
      <c r="BQ367">
        <f t="shared" si="182"/>
        <v>0</v>
      </c>
      <c r="BS367" s="75">
        <f t="shared" si="183"/>
        <v>0</v>
      </c>
      <c r="BT367" s="76">
        <f t="shared" si="184"/>
        <v>0</v>
      </c>
      <c r="BU367" s="76">
        <f t="shared" si="185"/>
        <v>0</v>
      </c>
      <c r="BV367" s="76">
        <f t="shared" si="186"/>
        <v>0</v>
      </c>
      <c r="BW367" s="76">
        <f t="shared" si="187"/>
        <v>0</v>
      </c>
      <c r="BX367" s="76">
        <f t="shared" si="188"/>
        <v>0</v>
      </c>
      <c r="BY367" s="77">
        <f t="shared" si="189"/>
        <v>0</v>
      </c>
      <c r="CA367" s="73">
        <f t="shared" si="190"/>
        <v>0</v>
      </c>
      <c r="CB367" s="74"/>
      <c r="CD367" s="13">
        <f t="shared" si="191"/>
        <v>0</v>
      </c>
      <c r="CE367" s="89">
        <f t="shared" si="192"/>
        <v>0</v>
      </c>
      <c r="CF367">
        <v>0</v>
      </c>
    </row>
    <row r="368" spans="2:84" ht="15.75" customHeight="1" thickBot="1">
      <c r="B368" s="26"/>
      <c r="C368" s="13" t="str">
        <f>IF(B368="","",VLOOKUP(BC368,Proveedor!$B$3:$C$2036,2,0))</f>
        <v/>
      </c>
      <c r="D368" s="95"/>
      <c r="E368" s="84"/>
      <c r="F368" s="59"/>
      <c r="G368" s="113" cm="1">
        <f t="array" ref="G368">INDEX(Programas!$F$3:$F$2000,MATCH(1,(Programas!$C$3:$C$2000=D368)*(Programas!$D$3:$D$2000=Auxiliares!$B349),0))</f>
        <v>0</v>
      </c>
      <c r="H368" s="114"/>
      <c r="I368" s="113" cm="1">
        <f t="array" ref="I368">INDEX(Programas!$E$3:$E$2000,MATCH(1,(Programas!$C$3:$C$2000=D368)*(Programas!$D$3:$D$2000=Auxiliares!$B349),0))</f>
        <v>0</v>
      </c>
      <c r="J368" s="114"/>
      <c r="K368" s="23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36"/>
      <c r="BA368" s="58">
        <f t="shared" si="172"/>
        <v>0</v>
      </c>
      <c r="BB368" s="42">
        <f t="shared" si="173"/>
        <v>0</v>
      </c>
      <c r="BC368" s="12">
        <f>IFERROR(VLOOKUP(Input!B368,Medio!$A$3:$D$1552,4,0),0)</f>
        <v>0</v>
      </c>
      <c r="BD368">
        <f t="shared" si="174"/>
        <v>0</v>
      </c>
      <c r="BE368">
        <f>IFERROR(VLOOKUP(L368,'Tipo de Descuento'!$B$3:$C$8,2,0),0)</f>
        <v>0</v>
      </c>
      <c r="BF368">
        <f t="shared" si="175"/>
        <v>0</v>
      </c>
      <c r="BG368">
        <f>IFERROR(VLOOKUP(N368,'Tipo de Descuento'!$B$3:$C$8,2,0),0)</f>
        <v>0</v>
      </c>
      <c r="BH368">
        <f t="shared" si="176"/>
        <v>0</v>
      </c>
      <c r="BI368">
        <f>IFERROR(VLOOKUP(P368,'Tipo de Descuento'!$B$3:$C$8,2,0),0)</f>
        <v>0</v>
      </c>
      <c r="BJ368">
        <f t="shared" si="177"/>
        <v>0</v>
      </c>
      <c r="BK368">
        <f>IFERROR(VLOOKUP(R368,'Tipo de Descuento'!$B$3:$C$8,2,0),0)</f>
        <v>0</v>
      </c>
      <c r="BL368">
        <f t="shared" si="178"/>
        <v>0</v>
      </c>
      <c r="BM368">
        <f>IFERROR(VLOOKUP(T368,'Tipo de Descuento'!$B$3:$C$8,2,0),0)</f>
        <v>0</v>
      </c>
      <c r="BN368">
        <f t="shared" si="179"/>
        <v>0</v>
      </c>
      <c r="BO368">
        <f t="shared" si="180"/>
        <v>0</v>
      </c>
      <c r="BP368">
        <f t="shared" si="181"/>
        <v>0</v>
      </c>
      <c r="BQ368">
        <f t="shared" si="182"/>
        <v>0</v>
      </c>
      <c r="BS368" s="75">
        <f t="shared" si="183"/>
        <v>0</v>
      </c>
      <c r="BT368" s="76">
        <f t="shared" si="184"/>
        <v>0</v>
      </c>
      <c r="BU368" s="76">
        <f t="shared" si="185"/>
        <v>0</v>
      </c>
      <c r="BV368" s="76">
        <f t="shared" si="186"/>
        <v>0</v>
      </c>
      <c r="BW368" s="76">
        <f t="shared" si="187"/>
        <v>0</v>
      </c>
      <c r="BX368" s="76">
        <f t="shared" si="188"/>
        <v>0</v>
      </c>
      <c r="BY368" s="77">
        <f t="shared" si="189"/>
        <v>0</v>
      </c>
      <c r="CA368" s="73">
        <f t="shared" si="190"/>
        <v>0</v>
      </c>
      <c r="CB368" s="74"/>
      <c r="CD368" s="13">
        <f t="shared" si="191"/>
        <v>0</v>
      </c>
      <c r="CE368" s="89">
        <f t="shared" si="192"/>
        <v>0</v>
      </c>
      <c r="CF368">
        <v>0</v>
      </c>
    </row>
    <row r="369" spans="2:84" ht="15.75" customHeight="1" thickBot="1">
      <c r="B369" s="26"/>
      <c r="C369" s="13" t="str">
        <f>IF(B369="","",VLOOKUP(BC369,Proveedor!$B$3:$C$2036,2,0))</f>
        <v/>
      </c>
      <c r="D369" s="95"/>
      <c r="E369" s="84"/>
      <c r="F369" s="59"/>
      <c r="G369" s="113" cm="1">
        <f t="array" ref="G369">INDEX(Programas!$F$3:$F$2000,MATCH(1,(Programas!$C$3:$C$2000=D369)*(Programas!$D$3:$D$2000=Auxiliares!$B350),0))</f>
        <v>0</v>
      </c>
      <c r="H369" s="114"/>
      <c r="I369" s="113" cm="1">
        <f t="array" ref="I369">INDEX(Programas!$E$3:$E$2000,MATCH(1,(Programas!$C$3:$C$2000=D369)*(Programas!$D$3:$D$2000=Auxiliares!$B350),0))</f>
        <v>0</v>
      </c>
      <c r="J369" s="114"/>
      <c r="K369" s="23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36"/>
      <c r="BA369" s="58">
        <f t="shared" si="172"/>
        <v>0</v>
      </c>
      <c r="BB369" s="42">
        <f t="shared" si="173"/>
        <v>0</v>
      </c>
      <c r="BC369" s="12">
        <f>IFERROR(VLOOKUP(Input!B369,Medio!$A$3:$D$1552,4,0),0)</f>
        <v>0</v>
      </c>
      <c r="BD369">
        <f t="shared" si="174"/>
        <v>0</v>
      </c>
      <c r="BE369">
        <f>IFERROR(VLOOKUP(L369,'Tipo de Descuento'!$B$3:$C$8,2,0),0)</f>
        <v>0</v>
      </c>
      <c r="BF369">
        <f t="shared" si="175"/>
        <v>0</v>
      </c>
      <c r="BG369">
        <f>IFERROR(VLOOKUP(N369,'Tipo de Descuento'!$B$3:$C$8,2,0),0)</f>
        <v>0</v>
      </c>
      <c r="BH369">
        <f t="shared" si="176"/>
        <v>0</v>
      </c>
      <c r="BI369">
        <f>IFERROR(VLOOKUP(P369,'Tipo de Descuento'!$B$3:$C$8,2,0),0)</f>
        <v>0</v>
      </c>
      <c r="BJ369">
        <f t="shared" si="177"/>
        <v>0</v>
      </c>
      <c r="BK369">
        <f>IFERROR(VLOOKUP(R369,'Tipo de Descuento'!$B$3:$C$8,2,0),0)</f>
        <v>0</v>
      </c>
      <c r="BL369">
        <f t="shared" si="178"/>
        <v>0</v>
      </c>
      <c r="BM369">
        <f>IFERROR(VLOOKUP(T369,'Tipo de Descuento'!$B$3:$C$8,2,0),0)</f>
        <v>0</v>
      </c>
      <c r="BN369">
        <f t="shared" si="179"/>
        <v>0</v>
      </c>
      <c r="BO369">
        <f t="shared" si="180"/>
        <v>0</v>
      </c>
      <c r="BP369">
        <f t="shared" si="181"/>
        <v>0</v>
      </c>
      <c r="BQ369">
        <f t="shared" si="182"/>
        <v>0</v>
      </c>
      <c r="BS369" s="75">
        <f t="shared" si="183"/>
        <v>0</v>
      </c>
      <c r="BT369" s="76">
        <f t="shared" si="184"/>
        <v>0</v>
      </c>
      <c r="BU369" s="76">
        <f t="shared" si="185"/>
        <v>0</v>
      </c>
      <c r="BV369" s="76">
        <f t="shared" si="186"/>
        <v>0</v>
      </c>
      <c r="BW369" s="76">
        <f t="shared" si="187"/>
        <v>0</v>
      </c>
      <c r="BX369" s="76">
        <f t="shared" si="188"/>
        <v>0</v>
      </c>
      <c r="BY369" s="77">
        <f t="shared" si="189"/>
        <v>0</v>
      </c>
      <c r="CA369" s="73">
        <f t="shared" si="190"/>
        <v>0</v>
      </c>
      <c r="CB369" s="74"/>
      <c r="CD369" s="13">
        <f t="shared" si="191"/>
        <v>0</v>
      </c>
      <c r="CE369" s="89">
        <f t="shared" si="192"/>
        <v>0</v>
      </c>
      <c r="CF369">
        <v>0</v>
      </c>
    </row>
    <row r="370" spans="2:84" ht="15.75" customHeight="1" thickBot="1">
      <c r="B370" s="26"/>
      <c r="C370" s="13" t="str">
        <f>IF(B370="","",VLOOKUP(BC370,Proveedor!$B$3:$C$2036,2,0))</f>
        <v/>
      </c>
      <c r="D370" s="95"/>
      <c r="E370" s="84"/>
      <c r="F370" s="59"/>
      <c r="G370" s="113" cm="1">
        <f t="array" ref="G370">INDEX(Programas!$F$3:$F$2000,MATCH(1,(Programas!$C$3:$C$2000=D370)*(Programas!$D$3:$D$2000=Auxiliares!$B351),0))</f>
        <v>0</v>
      </c>
      <c r="H370" s="114"/>
      <c r="I370" s="113" cm="1">
        <f t="array" ref="I370">INDEX(Programas!$E$3:$E$2000,MATCH(1,(Programas!$C$3:$C$2000=D370)*(Programas!$D$3:$D$2000=Auxiliares!$B351),0))</f>
        <v>0</v>
      </c>
      <c r="J370" s="114"/>
      <c r="K370" s="23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36"/>
      <c r="BA370" s="58">
        <f t="shared" si="172"/>
        <v>0</v>
      </c>
      <c r="BB370" s="42">
        <f t="shared" si="173"/>
        <v>0</v>
      </c>
      <c r="BC370" s="12">
        <f>IFERROR(VLOOKUP(Input!B370,Medio!$A$3:$D$1552,4,0),0)</f>
        <v>0</v>
      </c>
      <c r="BD370">
        <f t="shared" si="174"/>
        <v>0</v>
      </c>
      <c r="BE370">
        <f>IFERROR(VLOOKUP(L370,'Tipo de Descuento'!$B$3:$C$8,2,0),0)</f>
        <v>0</v>
      </c>
      <c r="BF370">
        <f t="shared" si="175"/>
        <v>0</v>
      </c>
      <c r="BG370">
        <f>IFERROR(VLOOKUP(N370,'Tipo de Descuento'!$B$3:$C$8,2,0),0)</f>
        <v>0</v>
      </c>
      <c r="BH370">
        <f t="shared" si="176"/>
        <v>0</v>
      </c>
      <c r="BI370">
        <f>IFERROR(VLOOKUP(P370,'Tipo de Descuento'!$B$3:$C$8,2,0),0)</f>
        <v>0</v>
      </c>
      <c r="BJ370">
        <f t="shared" si="177"/>
        <v>0</v>
      </c>
      <c r="BK370">
        <f>IFERROR(VLOOKUP(R370,'Tipo de Descuento'!$B$3:$C$8,2,0),0)</f>
        <v>0</v>
      </c>
      <c r="BL370">
        <f t="shared" si="178"/>
        <v>0</v>
      </c>
      <c r="BM370">
        <f>IFERROR(VLOOKUP(T370,'Tipo de Descuento'!$B$3:$C$8,2,0),0)</f>
        <v>0</v>
      </c>
      <c r="BN370">
        <f t="shared" si="179"/>
        <v>0</v>
      </c>
      <c r="BO370">
        <f t="shared" si="180"/>
        <v>0</v>
      </c>
      <c r="BP370">
        <f t="shared" si="181"/>
        <v>0</v>
      </c>
      <c r="BQ370">
        <f t="shared" si="182"/>
        <v>0</v>
      </c>
      <c r="BS370" s="75">
        <f t="shared" si="183"/>
        <v>0</v>
      </c>
      <c r="BT370" s="76">
        <f t="shared" si="184"/>
        <v>0</v>
      </c>
      <c r="BU370" s="76">
        <f t="shared" si="185"/>
        <v>0</v>
      </c>
      <c r="BV370" s="76">
        <f t="shared" si="186"/>
        <v>0</v>
      </c>
      <c r="BW370" s="76">
        <f t="shared" si="187"/>
        <v>0</v>
      </c>
      <c r="BX370" s="76">
        <f t="shared" si="188"/>
        <v>0</v>
      </c>
      <c r="BY370" s="77">
        <f t="shared" si="189"/>
        <v>0</v>
      </c>
      <c r="CA370" s="73">
        <f t="shared" si="190"/>
        <v>0</v>
      </c>
      <c r="CB370" s="74"/>
      <c r="CD370" s="13">
        <f t="shared" si="191"/>
        <v>0</v>
      </c>
      <c r="CE370" s="89">
        <f t="shared" si="192"/>
        <v>0</v>
      </c>
      <c r="CF370">
        <v>0</v>
      </c>
    </row>
    <row r="371" spans="2:84" ht="15.75" customHeight="1" thickBot="1">
      <c r="B371" s="26"/>
      <c r="C371" s="13" t="str">
        <f>IF(B371="","",VLOOKUP(BC371,Proveedor!$B$3:$C$2036,2,0))</f>
        <v/>
      </c>
      <c r="D371" s="95"/>
      <c r="E371" s="84"/>
      <c r="F371" s="59"/>
      <c r="G371" s="113" cm="1">
        <f t="array" ref="G371">INDEX(Programas!$F$3:$F$2000,MATCH(1,(Programas!$C$3:$C$2000=D371)*(Programas!$D$3:$D$2000=Auxiliares!$B352),0))</f>
        <v>0</v>
      </c>
      <c r="H371" s="114"/>
      <c r="I371" s="113" cm="1">
        <f t="array" ref="I371">INDEX(Programas!$E$3:$E$2000,MATCH(1,(Programas!$C$3:$C$2000=D371)*(Programas!$D$3:$D$2000=Auxiliares!$B352),0))</f>
        <v>0</v>
      </c>
      <c r="J371" s="114"/>
      <c r="K371" s="23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36"/>
      <c r="BA371" s="58">
        <f t="shared" si="172"/>
        <v>0</v>
      </c>
      <c r="BB371" s="42">
        <f t="shared" si="173"/>
        <v>0</v>
      </c>
      <c r="BC371" s="12">
        <f>IFERROR(VLOOKUP(Input!B371,Medio!$A$3:$D$1552,4,0),0)</f>
        <v>0</v>
      </c>
      <c r="BD371">
        <f t="shared" si="174"/>
        <v>0</v>
      </c>
      <c r="BE371">
        <f>IFERROR(VLOOKUP(L371,'Tipo de Descuento'!$B$3:$C$8,2,0),0)</f>
        <v>0</v>
      </c>
      <c r="BF371">
        <f t="shared" si="175"/>
        <v>0</v>
      </c>
      <c r="BG371">
        <f>IFERROR(VLOOKUP(N371,'Tipo de Descuento'!$B$3:$C$8,2,0),0)</f>
        <v>0</v>
      </c>
      <c r="BH371">
        <f t="shared" si="176"/>
        <v>0</v>
      </c>
      <c r="BI371">
        <f>IFERROR(VLOOKUP(P371,'Tipo de Descuento'!$B$3:$C$8,2,0),0)</f>
        <v>0</v>
      </c>
      <c r="BJ371">
        <f t="shared" si="177"/>
        <v>0</v>
      </c>
      <c r="BK371">
        <f>IFERROR(VLOOKUP(R371,'Tipo de Descuento'!$B$3:$C$8,2,0),0)</f>
        <v>0</v>
      </c>
      <c r="BL371">
        <f t="shared" si="178"/>
        <v>0</v>
      </c>
      <c r="BM371">
        <f>IFERROR(VLOOKUP(T371,'Tipo de Descuento'!$B$3:$C$8,2,0),0)</f>
        <v>0</v>
      </c>
      <c r="BN371">
        <f t="shared" si="179"/>
        <v>0</v>
      </c>
      <c r="BO371">
        <f t="shared" si="180"/>
        <v>0</v>
      </c>
      <c r="BP371">
        <f t="shared" si="181"/>
        <v>0</v>
      </c>
      <c r="BQ371">
        <f t="shared" si="182"/>
        <v>0</v>
      </c>
      <c r="BS371" s="75">
        <f t="shared" si="183"/>
        <v>0</v>
      </c>
      <c r="BT371" s="76">
        <f t="shared" si="184"/>
        <v>0</v>
      </c>
      <c r="BU371" s="76">
        <f t="shared" si="185"/>
        <v>0</v>
      </c>
      <c r="BV371" s="76">
        <f t="shared" si="186"/>
        <v>0</v>
      </c>
      <c r="BW371" s="76">
        <f t="shared" si="187"/>
        <v>0</v>
      </c>
      <c r="BX371" s="76">
        <f t="shared" si="188"/>
        <v>0</v>
      </c>
      <c r="BY371" s="77">
        <f t="shared" si="189"/>
        <v>0</v>
      </c>
      <c r="CA371" s="73">
        <f t="shared" si="190"/>
        <v>0</v>
      </c>
      <c r="CB371" s="74"/>
      <c r="CD371" s="13">
        <f t="shared" si="191"/>
        <v>0</v>
      </c>
      <c r="CE371" s="89">
        <f t="shared" si="192"/>
        <v>0</v>
      </c>
      <c r="CF371">
        <v>0</v>
      </c>
    </row>
    <row r="372" spans="2:84" ht="15.75" customHeight="1" thickBot="1">
      <c r="B372" s="26"/>
      <c r="C372" s="13" t="str">
        <f>IF(B372="","",VLOOKUP(BC372,Proveedor!$B$3:$C$2036,2,0))</f>
        <v/>
      </c>
      <c r="D372" s="95"/>
      <c r="E372" s="84"/>
      <c r="F372" s="59"/>
      <c r="G372" s="113" cm="1">
        <f t="array" ref="G372">INDEX(Programas!$F$3:$F$2000,MATCH(1,(Programas!$C$3:$C$2000=D372)*(Programas!$D$3:$D$2000=Auxiliares!$B353),0))</f>
        <v>0</v>
      </c>
      <c r="H372" s="114"/>
      <c r="I372" s="113" cm="1">
        <f t="array" ref="I372">INDEX(Programas!$E$3:$E$2000,MATCH(1,(Programas!$C$3:$C$2000=D372)*(Programas!$D$3:$D$2000=Auxiliares!$B353),0))</f>
        <v>0</v>
      </c>
      <c r="J372" s="114"/>
      <c r="K372" s="23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36"/>
      <c r="BA372" s="58">
        <f t="shared" si="172"/>
        <v>0</v>
      </c>
      <c r="BB372" s="42">
        <f t="shared" si="173"/>
        <v>0</v>
      </c>
      <c r="BC372" s="12">
        <f>IFERROR(VLOOKUP(Input!B372,Medio!$A$3:$D$1552,4,0),0)</f>
        <v>0</v>
      </c>
      <c r="BD372">
        <f t="shared" si="174"/>
        <v>0</v>
      </c>
      <c r="BE372">
        <f>IFERROR(VLOOKUP(L372,'Tipo de Descuento'!$B$3:$C$8,2,0),0)</f>
        <v>0</v>
      </c>
      <c r="BF372">
        <f t="shared" si="175"/>
        <v>0</v>
      </c>
      <c r="BG372">
        <f>IFERROR(VLOOKUP(N372,'Tipo de Descuento'!$B$3:$C$8,2,0),0)</f>
        <v>0</v>
      </c>
      <c r="BH372">
        <f t="shared" si="176"/>
        <v>0</v>
      </c>
      <c r="BI372">
        <f>IFERROR(VLOOKUP(P372,'Tipo de Descuento'!$B$3:$C$8,2,0),0)</f>
        <v>0</v>
      </c>
      <c r="BJ372">
        <f t="shared" si="177"/>
        <v>0</v>
      </c>
      <c r="BK372">
        <f>IFERROR(VLOOKUP(R372,'Tipo de Descuento'!$B$3:$C$8,2,0),0)</f>
        <v>0</v>
      </c>
      <c r="BL372">
        <f t="shared" si="178"/>
        <v>0</v>
      </c>
      <c r="BM372">
        <f>IFERROR(VLOOKUP(T372,'Tipo de Descuento'!$B$3:$C$8,2,0),0)</f>
        <v>0</v>
      </c>
      <c r="BN372">
        <f t="shared" si="179"/>
        <v>0</v>
      </c>
      <c r="BO372">
        <f t="shared" si="180"/>
        <v>0</v>
      </c>
      <c r="BP372">
        <f t="shared" si="181"/>
        <v>0</v>
      </c>
      <c r="BQ372">
        <f t="shared" si="182"/>
        <v>0</v>
      </c>
      <c r="BS372" s="75">
        <f t="shared" si="183"/>
        <v>0</v>
      </c>
      <c r="BT372" s="76">
        <f t="shared" si="184"/>
        <v>0</v>
      </c>
      <c r="BU372" s="76">
        <f t="shared" si="185"/>
        <v>0</v>
      </c>
      <c r="BV372" s="76">
        <f t="shared" si="186"/>
        <v>0</v>
      </c>
      <c r="BW372" s="76">
        <f t="shared" si="187"/>
        <v>0</v>
      </c>
      <c r="BX372" s="76">
        <f t="shared" si="188"/>
        <v>0</v>
      </c>
      <c r="BY372" s="77">
        <f t="shared" si="189"/>
        <v>0</v>
      </c>
      <c r="CA372" s="73">
        <f t="shared" si="190"/>
        <v>0</v>
      </c>
      <c r="CB372" s="74"/>
      <c r="CD372" s="13">
        <f t="shared" si="191"/>
        <v>0</v>
      </c>
      <c r="CE372" s="89">
        <f t="shared" si="192"/>
        <v>0</v>
      </c>
      <c r="CF372">
        <v>0</v>
      </c>
    </row>
    <row r="373" spans="2:84" ht="15.75" customHeight="1" thickBot="1">
      <c r="B373" s="26"/>
      <c r="C373" s="13" t="str">
        <f>IF(B373="","",VLOOKUP(BC373,Proveedor!$B$3:$C$2036,2,0))</f>
        <v/>
      </c>
      <c r="D373" s="95"/>
      <c r="E373" s="84"/>
      <c r="F373" s="59"/>
      <c r="G373" s="113" cm="1">
        <f t="array" ref="G373">INDEX(Programas!$F$3:$F$2000,MATCH(1,(Programas!$C$3:$C$2000=D373)*(Programas!$D$3:$D$2000=Auxiliares!$B354),0))</f>
        <v>0</v>
      </c>
      <c r="H373" s="114"/>
      <c r="I373" s="113" cm="1">
        <f t="array" ref="I373">INDEX(Programas!$E$3:$E$2000,MATCH(1,(Programas!$C$3:$C$2000=D373)*(Programas!$D$3:$D$2000=Auxiliares!$B354),0))</f>
        <v>0</v>
      </c>
      <c r="J373" s="114"/>
      <c r="K373" s="23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36"/>
      <c r="BA373" s="58">
        <f t="shared" si="172"/>
        <v>0</v>
      </c>
      <c r="BB373" s="42">
        <f t="shared" si="173"/>
        <v>0</v>
      </c>
      <c r="BC373" s="12">
        <f>IFERROR(VLOOKUP(Input!B373,Medio!$A$3:$D$1552,4,0),0)</f>
        <v>0</v>
      </c>
      <c r="BD373">
        <f t="shared" si="174"/>
        <v>0</v>
      </c>
      <c r="BE373">
        <f>IFERROR(VLOOKUP(L373,'Tipo de Descuento'!$B$3:$C$8,2,0),0)</f>
        <v>0</v>
      </c>
      <c r="BF373">
        <f t="shared" si="175"/>
        <v>0</v>
      </c>
      <c r="BG373">
        <f>IFERROR(VLOOKUP(N373,'Tipo de Descuento'!$B$3:$C$8,2,0),0)</f>
        <v>0</v>
      </c>
      <c r="BH373">
        <f t="shared" si="176"/>
        <v>0</v>
      </c>
      <c r="BI373">
        <f>IFERROR(VLOOKUP(P373,'Tipo de Descuento'!$B$3:$C$8,2,0),0)</f>
        <v>0</v>
      </c>
      <c r="BJ373">
        <f t="shared" si="177"/>
        <v>0</v>
      </c>
      <c r="BK373">
        <f>IFERROR(VLOOKUP(R373,'Tipo de Descuento'!$B$3:$C$8,2,0),0)</f>
        <v>0</v>
      </c>
      <c r="BL373">
        <f t="shared" si="178"/>
        <v>0</v>
      </c>
      <c r="BM373">
        <f>IFERROR(VLOOKUP(T373,'Tipo de Descuento'!$B$3:$C$8,2,0),0)</f>
        <v>0</v>
      </c>
      <c r="BN373">
        <f t="shared" si="179"/>
        <v>0</v>
      </c>
      <c r="BO373">
        <f t="shared" si="180"/>
        <v>0</v>
      </c>
      <c r="BP373">
        <f t="shared" si="181"/>
        <v>0</v>
      </c>
      <c r="BQ373">
        <f t="shared" si="182"/>
        <v>0</v>
      </c>
      <c r="BS373" s="75">
        <f t="shared" si="183"/>
        <v>0</v>
      </c>
      <c r="BT373" s="76">
        <f t="shared" si="184"/>
        <v>0</v>
      </c>
      <c r="BU373" s="76">
        <f t="shared" si="185"/>
        <v>0</v>
      </c>
      <c r="BV373" s="76">
        <f t="shared" si="186"/>
        <v>0</v>
      </c>
      <c r="BW373" s="76">
        <f t="shared" si="187"/>
        <v>0</v>
      </c>
      <c r="BX373" s="76">
        <f t="shared" si="188"/>
        <v>0</v>
      </c>
      <c r="BY373" s="77">
        <f t="shared" si="189"/>
        <v>0</v>
      </c>
      <c r="CA373" s="73">
        <f t="shared" si="190"/>
        <v>0</v>
      </c>
      <c r="CB373" s="74"/>
      <c r="CD373" s="13">
        <f t="shared" si="191"/>
        <v>0</v>
      </c>
      <c r="CE373" s="89">
        <f t="shared" si="192"/>
        <v>0</v>
      </c>
      <c r="CF373">
        <v>0</v>
      </c>
    </row>
    <row r="374" spans="2:84" ht="15.75" customHeight="1" thickBot="1">
      <c r="B374" s="26"/>
      <c r="C374" s="13" t="str">
        <f>IF(B374="","",VLOOKUP(BC374,Proveedor!$B$3:$C$2036,2,0))</f>
        <v/>
      </c>
      <c r="D374" s="95"/>
      <c r="E374" s="84"/>
      <c r="F374" s="59"/>
      <c r="G374" s="113" cm="1">
        <f t="array" ref="G374">INDEX(Programas!$F$3:$F$2000,MATCH(1,(Programas!$C$3:$C$2000=D374)*(Programas!$D$3:$D$2000=Auxiliares!$B355),0))</f>
        <v>0</v>
      </c>
      <c r="H374" s="114"/>
      <c r="I374" s="113" cm="1">
        <f t="array" ref="I374">INDEX(Programas!$E$3:$E$2000,MATCH(1,(Programas!$C$3:$C$2000=D374)*(Programas!$D$3:$D$2000=Auxiliares!$B355),0))</f>
        <v>0</v>
      </c>
      <c r="J374" s="114"/>
      <c r="K374" s="23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36"/>
      <c r="BA374" s="58">
        <f t="shared" si="172"/>
        <v>0</v>
      </c>
      <c r="BB374" s="42">
        <f t="shared" si="173"/>
        <v>0</v>
      </c>
      <c r="BC374" s="12">
        <f>IFERROR(VLOOKUP(Input!B374,Medio!$A$3:$D$1552,4,0),0)</f>
        <v>0</v>
      </c>
      <c r="BD374">
        <f t="shared" si="174"/>
        <v>0</v>
      </c>
      <c r="BE374">
        <f>IFERROR(VLOOKUP(L374,'Tipo de Descuento'!$B$3:$C$8,2,0),0)</f>
        <v>0</v>
      </c>
      <c r="BF374">
        <f t="shared" si="175"/>
        <v>0</v>
      </c>
      <c r="BG374">
        <f>IFERROR(VLOOKUP(N374,'Tipo de Descuento'!$B$3:$C$8,2,0),0)</f>
        <v>0</v>
      </c>
      <c r="BH374">
        <f t="shared" si="176"/>
        <v>0</v>
      </c>
      <c r="BI374">
        <f>IFERROR(VLOOKUP(P374,'Tipo de Descuento'!$B$3:$C$8,2,0),0)</f>
        <v>0</v>
      </c>
      <c r="BJ374">
        <f t="shared" si="177"/>
        <v>0</v>
      </c>
      <c r="BK374">
        <f>IFERROR(VLOOKUP(R374,'Tipo de Descuento'!$B$3:$C$8,2,0),0)</f>
        <v>0</v>
      </c>
      <c r="BL374">
        <f t="shared" si="178"/>
        <v>0</v>
      </c>
      <c r="BM374">
        <f>IFERROR(VLOOKUP(T374,'Tipo de Descuento'!$B$3:$C$8,2,0),0)</f>
        <v>0</v>
      </c>
      <c r="BN374">
        <f t="shared" si="179"/>
        <v>0</v>
      </c>
      <c r="BO374">
        <f t="shared" si="180"/>
        <v>0</v>
      </c>
      <c r="BP374">
        <f t="shared" si="181"/>
        <v>0</v>
      </c>
      <c r="BQ374">
        <f t="shared" si="182"/>
        <v>0</v>
      </c>
      <c r="BS374" s="75">
        <f t="shared" si="183"/>
        <v>0</v>
      </c>
      <c r="BT374" s="76">
        <f t="shared" si="184"/>
        <v>0</v>
      </c>
      <c r="BU374" s="76">
        <f t="shared" si="185"/>
        <v>0</v>
      </c>
      <c r="BV374" s="76">
        <f t="shared" si="186"/>
        <v>0</v>
      </c>
      <c r="BW374" s="76">
        <f t="shared" si="187"/>
        <v>0</v>
      </c>
      <c r="BX374" s="76">
        <f t="shared" si="188"/>
        <v>0</v>
      </c>
      <c r="BY374" s="77">
        <f t="shared" si="189"/>
        <v>0</v>
      </c>
      <c r="CA374" s="73">
        <f t="shared" si="190"/>
        <v>0</v>
      </c>
      <c r="CB374" s="74"/>
      <c r="CD374" s="13">
        <f t="shared" si="191"/>
        <v>0</v>
      </c>
      <c r="CE374" s="89">
        <f t="shared" si="192"/>
        <v>0</v>
      </c>
      <c r="CF374">
        <v>0</v>
      </c>
    </row>
    <row r="375" spans="2:84" ht="15.75" customHeight="1" thickBot="1">
      <c r="B375" s="26"/>
      <c r="C375" s="13" t="str">
        <f>IF(B375="","",VLOOKUP(BC375,Proveedor!$B$3:$C$2036,2,0))</f>
        <v/>
      </c>
      <c r="D375" s="95"/>
      <c r="E375" s="84"/>
      <c r="F375" s="59"/>
      <c r="G375" s="113" cm="1">
        <f t="array" ref="G375">INDEX(Programas!$F$3:$F$2000,MATCH(1,(Programas!$C$3:$C$2000=D375)*(Programas!$D$3:$D$2000=Auxiliares!$B356),0))</f>
        <v>0</v>
      </c>
      <c r="H375" s="114"/>
      <c r="I375" s="113" cm="1">
        <f t="array" ref="I375">INDEX(Programas!$E$3:$E$2000,MATCH(1,(Programas!$C$3:$C$2000=D375)*(Programas!$D$3:$D$2000=Auxiliares!$B356),0))</f>
        <v>0</v>
      </c>
      <c r="J375" s="114"/>
      <c r="K375" s="23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36"/>
      <c r="BA375" s="58">
        <f t="shared" si="172"/>
        <v>0</v>
      </c>
      <c r="BB375" s="42">
        <f t="shared" si="173"/>
        <v>0</v>
      </c>
      <c r="BC375" s="12">
        <f>IFERROR(VLOOKUP(Input!B375,Medio!$A$3:$D$1552,4,0),0)</f>
        <v>0</v>
      </c>
      <c r="BD375">
        <f t="shared" si="174"/>
        <v>0</v>
      </c>
      <c r="BE375">
        <f>IFERROR(VLOOKUP(L375,'Tipo de Descuento'!$B$3:$C$8,2,0),0)</f>
        <v>0</v>
      </c>
      <c r="BF375">
        <f t="shared" si="175"/>
        <v>0</v>
      </c>
      <c r="BG375">
        <f>IFERROR(VLOOKUP(N375,'Tipo de Descuento'!$B$3:$C$8,2,0),0)</f>
        <v>0</v>
      </c>
      <c r="BH375">
        <f t="shared" si="176"/>
        <v>0</v>
      </c>
      <c r="BI375">
        <f>IFERROR(VLOOKUP(P375,'Tipo de Descuento'!$B$3:$C$8,2,0),0)</f>
        <v>0</v>
      </c>
      <c r="BJ375">
        <f t="shared" si="177"/>
        <v>0</v>
      </c>
      <c r="BK375">
        <f>IFERROR(VLOOKUP(R375,'Tipo de Descuento'!$B$3:$C$8,2,0),0)</f>
        <v>0</v>
      </c>
      <c r="BL375">
        <f t="shared" si="178"/>
        <v>0</v>
      </c>
      <c r="BM375">
        <f>IFERROR(VLOOKUP(T375,'Tipo de Descuento'!$B$3:$C$8,2,0),0)</f>
        <v>0</v>
      </c>
      <c r="BN375">
        <f t="shared" si="179"/>
        <v>0</v>
      </c>
      <c r="BO375">
        <f t="shared" si="180"/>
        <v>0</v>
      </c>
      <c r="BP375">
        <f t="shared" si="181"/>
        <v>0</v>
      </c>
      <c r="BQ375">
        <f t="shared" si="182"/>
        <v>0</v>
      </c>
      <c r="BS375" s="75">
        <f t="shared" si="183"/>
        <v>0</v>
      </c>
      <c r="BT375" s="76">
        <f t="shared" si="184"/>
        <v>0</v>
      </c>
      <c r="BU375" s="76">
        <f t="shared" si="185"/>
        <v>0</v>
      </c>
      <c r="BV375" s="76">
        <f t="shared" si="186"/>
        <v>0</v>
      </c>
      <c r="BW375" s="76">
        <f t="shared" si="187"/>
        <v>0</v>
      </c>
      <c r="BX375" s="76">
        <f t="shared" si="188"/>
        <v>0</v>
      </c>
      <c r="BY375" s="77">
        <f t="shared" si="189"/>
        <v>0</v>
      </c>
      <c r="CA375" s="73">
        <f t="shared" si="190"/>
        <v>0</v>
      </c>
      <c r="CB375" s="74"/>
      <c r="CD375" s="13">
        <f t="shared" si="191"/>
        <v>0</v>
      </c>
      <c r="CE375" s="89">
        <f t="shared" si="192"/>
        <v>0</v>
      </c>
      <c r="CF375">
        <v>0</v>
      </c>
    </row>
    <row r="376" spans="2:84" ht="15.75" customHeight="1" thickBot="1">
      <c r="B376" s="26"/>
      <c r="C376" s="13" t="str">
        <f>IF(B376="","",VLOOKUP(BC376,Proveedor!$B$3:$C$2036,2,0))</f>
        <v/>
      </c>
      <c r="D376" s="95"/>
      <c r="E376" s="84"/>
      <c r="F376" s="59"/>
      <c r="G376" s="113" cm="1">
        <f t="array" ref="G376">INDEX(Programas!$F$3:$F$2000,MATCH(1,(Programas!$C$3:$C$2000=D376)*(Programas!$D$3:$D$2000=Auxiliares!$B357),0))</f>
        <v>0</v>
      </c>
      <c r="H376" s="114"/>
      <c r="I376" s="113" cm="1">
        <f t="array" ref="I376">INDEX(Programas!$E$3:$E$2000,MATCH(1,(Programas!$C$3:$C$2000=D376)*(Programas!$D$3:$D$2000=Auxiliares!$B357),0))</f>
        <v>0</v>
      </c>
      <c r="J376" s="114"/>
      <c r="K376" s="23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36"/>
      <c r="BA376" s="58">
        <f t="shared" si="172"/>
        <v>0</v>
      </c>
      <c r="BB376" s="42">
        <f t="shared" si="173"/>
        <v>0</v>
      </c>
      <c r="BC376" s="12">
        <f>IFERROR(VLOOKUP(Input!B376,Medio!$A$3:$D$1552,4,0),0)</f>
        <v>0</v>
      </c>
      <c r="BD376">
        <f t="shared" si="174"/>
        <v>0</v>
      </c>
      <c r="BE376">
        <f>IFERROR(VLOOKUP(L376,'Tipo de Descuento'!$B$3:$C$8,2,0),0)</f>
        <v>0</v>
      </c>
      <c r="BF376">
        <f t="shared" si="175"/>
        <v>0</v>
      </c>
      <c r="BG376">
        <f>IFERROR(VLOOKUP(N376,'Tipo de Descuento'!$B$3:$C$8,2,0),0)</f>
        <v>0</v>
      </c>
      <c r="BH376">
        <f t="shared" si="176"/>
        <v>0</v>
      </c>
      <c r="BI376">
        <f>IFERROR(VLOOKUP(P376,'Tipo de Descuento'!$B$3:$C$8,2,0),0)</f>
        <v>0</v>
      </c>
      <c r="BJ376">
        <f t="shared" si="177"/>
        <v>0</v>
      </c>
      <c r="BK376">
        <f>IFERROR(VLOOKUP(R376,'Tipo de Descuento'!$B$3:$C$8,2,0),0)</f>
        <v>0</v>
      </c>
      <c r="BL376">
        <f t="shared" si="178"/>
        <v>0</v>
      </c>
      <c r="BM376">
        <f>IFERROR(VLOOKUP(T376,'Tipo de Descuento'!$B$3:$C$8,2,0),0)</f>
        <v>0</v>
      </c>
      <c r="BN376">
        <f t="shared" si="179"/>
        <v>0</v>
      </c>
      <c r="BO376">
        <f t="shared" si="180"/>
        <v>0</v>
      </c>
      <c r="BP376">
        <f t="shared" si="181"/>
        <v>0</v>
      </c>
      <c r="BQ376">
        <f t="shared" si="182"/>
        <v>0</v>
      </c>
      <c r="BS376" s="75">
        <f t="shared" si="183"/>
        <v>0</v>
      </c>
      <c r="BT376" s="76">
        <f t="shared" si="184"/>
        <v>0</v>
      </c>
      <c r="BU376" s="76">
        <f t="shared" si="185"/>
        <v>0</v>
      </c>
      <c r="BV376" s="76">
        <f t="shared" si="186"/>
        <v>0</v>
      </c>
      <c r="BW376" s="76">
        <f t="shared" si="187"/>
        <v>0</v>
      </c>
      <c r="BX376" s="76">
        <f t="shared" si="188"/>
        <v>0</v>
      </c>
      <c r="BY376" s="77">
        <f t="shared" si="189"/>
        <v>0</v>
      </c>
      <c r="CA376" s="73">
        <f t="shared" si="190"/>
        <v>0</v>
      </c>
      <c r="CB376" s="74"/>
      <c r="CD376" s="13">
        <f t="shared" si="191"/>
        <v>0</v>
      </c>
      <c r="CE376" s="89">
        <f t="shared" si="192"/>
        <v>0</v>
      </c>
      <c r="CF376">
        <v>0</v>
      </c>
    </row>
    <row r="377" spans="2:84" ht="15.75" customHeight="1" thickBot="1">
      <c r="B377" s="26"/>
      <c r="C377" s="13" t="str">
        <f>IF(B377="","",VLOOKUP(BC377,Proveedor!$B$3:$C$2036,2,0))</f>
        <v/>
      </c>
      <c r="D377" s="95"/>
      <c r="E377" s="84"/>
      <c r="F377" s="59"/>
      <c r="G377" s="113" cm="1">
        <f t="array" ref="G377">INDEX(Programas!$F$3:$F$2000,MATCH(1,(Programas!$C$3:$C$2000=D377)*(Programas!$D$3:$D$2000=Auxiliares!$B358),0))</f>
        <v>0</v>
      </c>
      <c r="H377" s="114"/>
      <c r="I377" s="113" cm="1">
        <f t="array" ref="I377">INDEX(Programas!$E$3:$E$2000,MATCH(1,(Programas!$C$3:$C$2000=D377)*(Programas!$D$3:$D$2000=Auxiliares!$B358),0))</f>
        <v>0</v>
      </c>
      <c r="J377" s="114"/>
      <c r="K377" s="23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36"/>
      <c r="BA377" s="58">
        <f t="shared" si="172"/>
        <v>0</v>
      </c>
      <c r="BB377" s="42">
        <f t="shared" si="173"/>
        <v>0</v>
      </c>
      <c r="BC377" s="12">
        <f>IFERROR(VLOOKUP(Input!B377,Medio!$A$3:$D$1552,4,0),0)</f>
        <v>0</v>
      </c>
      <c r="BD377">
        <f t="shared" si="174"/>
        <v>0</v>
      </c>
      <c r="BE377">
        <f>IFERROR(VLOOKUP(L377,'Tipo de Descuento'!$B$3:$C$8,2,0),0)</f>
        <v>0</v>
      </c>
      <c r="BF377">
        <f t="shared" si="175"/>
        <v>0</v>
      </c>
      <c r="BG377">
        <f>IFERROR(VLOOKUP(N377,'Tipo de Descuento'!$B$3:$C$8,2,0),0)</f>
        <v>0</v>
      </c>
      <c r="BH377">
        <f t="shared" si="176"/>
        <v>0</v>
      </c>
      <c r="BI377">
        <f>IFERROR(VLOOKUP(P377,'Tipo de Descuento'!$B$3:$C$8,2,0),0)</f>
        <v>0</v>
      </c>
      <c r="BJ377">
        <f t="shared" si="177"/>
        <v>0</v>
      </c>
      <c r="BK377">
        <f>IFERROR(VLOOKUP(R377,'Tipo de Descuento'!$B$3:$C$8,2,0),0)</f>
        <v>0</v>
      </c>
      <c r="BL377">
        <f t="shared" si="178"/>
        <v>0</v>
      </c>
      <c r="BM377">
        <f>IFERROR(VLOOKUP(T377,'Tipo de Descuento'!$B$3:$C$8,2,0),0)</f>
        <v>0</v>
      </c>
      <c r="BN377">
        <f t="shared" si="179"/>
        <v>0</v>
      </c>
      <c r="BO377">
        <f t="shared" si="180"/>
        <v>0</v>
      </c>
      <c r="BP377">
        <f t="shared" si="181"/>
        <v>0</v>
      </c>
      <c r="BQ377">
        <f t="shared" si="182"/>
        <v>0</v>
      </c>
      <c r="BS377" s="75">
        <f t="shared" si="183"/>
        <v>0</v>
      </c>
      <c r="BT377" s="76">
        <f t="shared" si="184"/>
        <v>0</v>
      </c>
      <c r="BU377" s="76">
        <f t="shared" si="185"/>
        <v>0</v>
      </c>
      <c r="BV377" s="76">
        <f t="shared" si="186"/>
        <v>0</v>
      </c>
      <c r="BW377" s="76">
        <f t="shared" si="187"/>
        <v>0</v>
      </c>
      <c r="BX377" s="76">
        <f t="shared" si="188"/>
        <v>0</v>
      </c>
      <c r="BY377" s="77">
        <f t="shared" si="189"/>
        <v>0</v>
      </c>
      <c r="CA377" s="73">
        <f t="shared" si="190"/>
        <v>0</v>
      </c>
      <c r="CB377" s="74"/>
      <c r="CD377" s="13">
        <f t="shared" si="191"/>
        <v>0</v>
      </c>
      <c r="CE377" s="89">
        <f t="shared" si="192"/>
        <v>0</v>
      </c>
      <c r="CF377">
        <v>0</v>
      </c>
    </row>
    <row r="378" spans="2:84" ht="15.75" customHeight="1" thickBot="1">
      <c r="B378" s="26"/>
      <c r="C378" s="13" t="str">
        <f>IF(B378="","",VLOOKUP(BC378,Proveedor!$B$3:$C$2036,2,0))</f>
        <v/>
      </c>
      <c r="D378" s="95"/>
      <c r="E378" s="84"/>
      <c r="F378" s="59"/>
      <c r="G378" s="113" cm="1">
        <f t="array" ref="G378">INDEX(Programas!$F$3:$F$2000,MATCH(1,(Programas!$C$3:$C$2000=D378)*(Programas!$D$3:$D$2000=Auxiliares!$B359),0))</f>
        <v>0</v>
      </c>
      <c r="H378" s="114"/>
      <c r="I378" s="113" cm="1">
        <f t="array" ref="I378">INDEX(Programas!$E$3:$E$2000,MATCH(1,(Programas!$C$3:$C$2000=D378)*(Programas!$D$3:$D$2000=Auxiliares!$B359),0))</f>
        <v>0</v>
      </c>
      <c r="J378" s="114"/>
      <c r="K378" s="23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36"/>
      <c r="BA378" s="58">
        <f t="shared" si="172"/>
        <v>0</v>
      </c>
      <c r="BB378" s="42">
        <f t="shared" si="173"/>
        <v>0</v>
      </c>
      <c r="BC378" s="12">
        <f>IFERROR(VLOOKUP(Input!B378,Medio!$A$3:$D$1552,4,0),0)</f>
        <v>0</v>
      </c>
      <c r="BD378">
        <f t="shared" si="174"/>
        <v>0</v>
      </c>
      <c r="BE378">
        <f>IFERROR(VLOOKUP(L378,'Tipo de Descuento'!$B$3:$C$8,2,0),0)</f>
        <v>0</v>
      </c>
      <c r="BF378">
        <f t="shared" si="175"/>
        <v>0</v>
      </c>
      <c r="BG378">
        <f>IFERROR(VLOOKUP(N378,'Tipo de Descuento'!$B$3:$C$8,2,0),0)</f>
        <v>0</v>
      </c>
      <c r="BH378">
        <f t="shared" si="176"/>
        <v>0</v>
      </c>
      <c r="BI378">
        <f>IFERROR(VLOOKUP(P378,'Tipo de Descuento'!$B$3:$C$8,2,0),0)</f>
        <v>0</v>
      </c>
      <c r="BJ378">
        <f t="shared" si="177"/>
        <v>0</v>
      </c>
      <c r="BK378">
        <f>IFERROR(VLOOKUP(R378,'Tipo de Descuento'!$B$3:$C$8,2,0),0)</f>
        <v>0</v>
      </c>
      <c r="BL378">
        <f t="shared" si="178"/>
        <v>0</v>
      </c>
      <c r="BM378">
        <f>IFERROR(VLOOKUP(T378,'Tipo de Descuento'!$B$3:$C$8,2,0),0)</f>
        <v>0</v>
      </c>
      <c r="BN378">
        <f t="shared" si="179"/>
        <v>0</v>
      </c>
      <c r="BO378">
        <f t="shared" si="180"/>
        <v>0</v>
      </c>
      <c r="BP378">
        <f t="shared" si="181"/>
        <v>0</v>
      </c>
      <c r="BQ378">
        <f t="shared" si="182"/>
        <v>0</v>
      </c>
      <c r="BS378" s="75">
        <f t="shared" si="183"/>
        <v>0</v>
      </c>
      <c r="BT378" s="76">
        <f t="shared" si="184"/>
        <v>0</v>
      </c>
      <c r="BU378" s="76">
        <f t="shared" si="185"/>
        <v>0</v>
      </c>
      <c r="BV378" s="76">
        <f t="shared" si="186"/>
        <v>0</v>
      </c>
      <c r="BW378" s="76">
        <f t="shared" si="187"/>
        <v>0</v>
      </c>
      <c r="BX378" s="76">
        <f t="shared" si="188"/>
        <v>0</v>
      </c>
      <c r="BY378" s="77">
        <f t="shared" si="189"/>
        <v>0</v>
      </c>
      <c r="CA378" s="73">
        <f t="shared" si="190"/>
        <v>0</v>
      </c>
      <c r="CB378" s="74"/>
      <c r="CD378" s="13">
        <f t="shared" si="191"/>
        <v>0</v>
      </c>
      <c r="CE378" s="89">
        <f t="shared" si="192"/>
        <v>0</v>
      </c>
      <c r="CF378">
        <v>0</v>
      </c>
    </row>
    <row r="379" spans="2:84" ht="15.75" customHeight="1" thickBot="1">
      <c r="B379" s="26"/>
      <c r="C379" s="13" t="str">
        <f>IF(B379="","",VLOOKUP(BC379,Proveedor!$B$3:$C$2036,2,0))</f>
        <v/>
      </c>
      <c r="D379" s="95"/>
      <c r="E379" s="84"/>
      <c r="F379" s="59"/>
      <c r="G379" s="113" cm="1">
        <f t="array" ref="G379">INDEX(Programas!$F$3:$F$2000,MATCH(1,(Programas!$C$3:$C$2000=D379)*(Programas!$D$3:$D$2000=Auxiliares!$B360),0))</f>
        <v>0</v>
      </c>
      <c r="H379" s="114"/>
      <c r="I379" s="113" cm="1">
        <f t="array" ref="I379">INDEX(Programas!$E$3:$E$2000,MATCH(1,(Programas!$C$3:$C$2000=D379)*(Programas!$D$3:$D$2000=Auxiliares!$B360),0))</f>
        <v>0</v>
      </c>
      <c r="J379" s="114"/>
      <c r="K379" s="23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36"/>
      <c r="BA379" s="58">
        <f t="shared" si="172"/>
        <v>0</v>
      </c>
      <c r="BB379" s="42">
        <f t="shared" si="173"/>
        <v>0</v>
      </c>
      <c r="BC379" s="12">
        <f>IFERROR(VLOOKUP(Input!B379,Medio!$A$3:$D$1552,4,0),0)</f>
        <v>0</v>
      </c>
      <c r="BD379">
        <f t="shared" si="174"/>
        <v>0</v>
      </c>
      <c r="BE379">
        <f>IFERROR(VLOOKUP(L379,'Tipo de Descuento'!$B$3:$C$8,2,0),0)</f>
        <v>0</v>
      </c>
      <c r="BF379">
        <f t="shared" si="175"/>
        <v>0</v>
      </c>
      <c r="BG379">
        <f>IFERROR(VLOOKUP(N379,'Tipo de Descuento'!$B$3:$C$8,2,0),0)</f>
        <v>0</v>
      </c>
      <c r="BH379">
        <f t="shared" si="176"/>
        <v>0</v>
      </c>
      <c r="BI379">
        <f>IFERROR(VLOOKUP(P379,'Tipo de Descuento'!$B$3:$C$8,2,0),0)</f>
        <v>0</v>
      </c>
      <c r="BJ379">
        <f t="shared" si="177"/>
        <v>0</v>
      </c>
      <c r="BK379">
        <f>IFERROR(VLOOKUP(R379,'Tipo de Descuento'!$B$3:$C$8,2,0),0)</f>
        <v>0</v>
      </c>
      <c r="BL379">
        <f t="shared" si="178"/>
        <v>0</v>
      </c>
      <c r="BM379">
        <f>IFERROR(VLOOKUP(T379,'Tipo de Descuento'!$B$3:$C$8,2,0),0)</f>
        <v>0</v>
      </c>
      <c r="BN379">
        <f t="shared" si="179"/>
        <v>0</v>
      </c>
      <c r="BO379">
        <f t="shared" si="180"/>
        <v>0</v>
      </c>
      <c r="BP379">
        <f t="shared" si="181"/>
        <v>0</v>
      </c>
      <c r="BQ379">
        <f t="shared" si="182"/>
        <v>0</v>
      </c>
      <c r="BS379" s="75">
        <f t="shared" si="183"/>
        <v>0</v>
      </c>
      <c r="BT379" s="76">
        <f t="shared" si="184"/>
        <v>0</v>
      </c>
      <c r="BU379" s="76">
        <f t="shared" si="185"/>
        <v>0</v>
      </c>
      <c r="BV379" s="76">
        <f t="shared" si="186"/>
        <v>0</v>
      </c>
      <c r="BW379" s="76">
        <f t="shared" si="187"/>
        <v>0</v>
      </c>
      <c r="BX379" s="76">
        <f t="shared" si="188"/>
        <v>0</v>
      </c>
      <c r="BY379" s="77">
        <f t="shared" si="189"/>
        <v>0</v>
      </c>
      <c r="CA379" s="73">
        <f t="shared" si="190"/>
        <v>0</v>
      </c>
      <c r="CB379" s="74"/>
      <c r="CD379" s="13">
        <f t="shared" si="191"/>
        <v>0</v>
      </c>
      <c r="CE379" s="89">
        <f t="shared" si="192"/>
        <v>0</v>
      </c>
      <c r="CF379">
        <v>0</v>
      </c>
    </row>
    <row r="380" spans="2:84" ht="15.75" customHeight="1" thickBot="1">
      <c r="B380" s="26"/>
      <c r="C380" s="13" t="str">
        <f>IF(B380="","",VLOOKUP(BC380,Proveedor!$B$3:$C$2036,2,0))</f>
        <v/>
      </c>
      <c r="D380" s="95"/>
      <c r="E380" s="84"/>
      <c r="F380" s="59"/>
      <c r="G380" s="113" cm="1">
        <f t="array" ref="G380">INDEX(Programas!$F$3:$F$2000,MATCH(1,(Programas!$C$3:$C$2000=D380)*(Programas!$D$3:$D$2000=Auxiliares!$B361),0))</f>
        <v>0</v>
      </c>
      <c r="H380" s="114"/>
      <c r="I380" s="113" cm="1">
        <f t="array" ref="I380">INDEX(Programas!$E$3:$E$2000,MATCH(1,(Programas!$C$3:$C$2000=D380)*(Programas!$D$3:$D$2000=Auxiliares!$B361),0))</f>
        <v>0</v>
      </c>
      <c r="J380" s="114"/>
      <c r="K380" s="23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36"/>
      <c r="BA380" s="58">
        <f t="shared" si="172"/>
        <v>0</v>
      </c>
      <c r="BB380" s="42">
        <f t="shared" si="173"/>
        <v>0</v>
      </c>
      <c r="BC380" s="12">
        <f>IFERROR(VLOOKUP(Input!B380,Medio!$A$3:$D$1552,4,0),0)</f>
        <v>0</v>
      </c>
      <c r="BD380">
        <f t="shared" si="174"/>
        <v>0</v>
      </c>
      <c r="BE380">
        <f>IFERROR(VLOOKUP(L380,'Tipo de Descuento'!$B$3:$C$8,2,0),0)</f>
        <v>0</v>
      </c>
      <c r="BF380">
        <f t="shared" si="175"/>
        <v>0</v>
      </c>
      <c r="BG380">
        <f>IFERROR(VLOOKUP(N380,'Tipo de Descuento'!$B$3:$C$8,2,0),0)</f>
        <v>0</v>
      </c>
      <c r="BH380">
        <f t="shared" si="176"/>
        <v>0</v>
      </c>
      <c r="BI380">
        <f>IFERROR(VLOOKUP(P380,'Tipo de Descuento'!$B$3:$C$8,2,0),0)</f>
        <v>0</v>
      </c>
      <c r="BJ380">
        <f t="shared" si="177"/>
        <v>0</v>
      </c>
      <c r="BK380">
        <f>IFERROR(VLOOKUP(R380,'Tipo de Descuento'!$B$3:$C$8,2,0),0)</f>
        <v>0</v>
      </c>
      <c r="BL380">
        <f t="shared" si="178"/>
        <v>0</v>
      </c>
      <c r="BM380">
        <f>IFERROR(VLOOKUP(T380,'Tipo de Descuento'!$B$3:$C$8,2,0),0)</f>
        <v>0</v>
      </c>
      <c r="BN380">
        <f t="shared" si="179"/>
        <v>0</v>
      </c>
      <c r="BO380">
        <f t="shared" si="180"/>
        <v>0</v>
      </c>
      <c r="BP380">
        <f t="shared" si="181"/>
        <v>0</v>
      </c>
      <c r="BQ380">
        <f t="shared" si="182"/>
        <v>0</v>
      </c>
      <c r="BS380" s="75">
        <f t="shared" si="183"/>
        <v>0</v>
      </c>
      <c r="BT380" s="76">
        <f t="shared" si="184"/>
        <v>0</v>
      </c>
      <c r="BU380" s="76">
        <f t="shared" si="185"/>
        <v>0</v>
      </c>
      <c r="BV380" s="76">
        <f t="shared" si="186"/>
        <v>0</v>
      </c>
      <c r="BW380" s="76">
        <f t="shared" si="187"/>
        <v>0</v>
      </c>
      <c r="BX380" s="76">
        <f t="shared" si="188"/>
        <v>0</v>
      </c>
      <c r="BY380" s="77">
        <f t="shared" si="189"/>
        <v>0</v>
      </c>
      <c r="CA380" s="73">
        <f t="shared" si="190"/>
        <v>0</v>
      </c>
      <c r="CB380" s="74"/>
      <c r="CD380" s="13">
        <f t="shared" si="191"/>
        <v>0</v>
      </c>
      <c r="CE380" s="89">
        <f t="shared" si="192"/>
        <v>0</v>
      </c>
      <c r="CF380">
        <v>0</v>
      </c>
    </row>
    <row r="381" spans="2:84" ht="15.75" customHeight="1" thickBot="1">
      <c r="B381" s="26"/>
      <c r="C381" s="13" t="str">
        <f>IF(B381="","",VLOOKUP(BC381,Proveedor!$B$3:$C$2036,2,0))</f>
        <v/>
      </c>
      <c r="D381" s="95"/>
      <c r="E381" s="84"/>
      <c r="F381" s="59"/>
      <c r="G381" s="113" cm="1">
        <f t="array" ref="G381">INDEX(Programas!$F$3:$F$2000,MATCH(1,(Programas!$C$3:$C$2000=D381)*(Programas!$D$3:$D$2000=Auxiliares!$B362),0))</f>
        <v>0</v>
      </c>
      <c r="H381" s="114"/>
      <c r="I381" s="113" cm="1">
        <f t="array" ref="I381">INDEX(Programas!$E$3:$E$2000,MATCH(1,(Programas!$C$3:$C$2000=D381)*(Programas!$D$3:$D$2000=Auxiliares!$B362),0))</f>
        <v>0</v>
      </c>
      <c r="J381" s="114"/>
      <c r="K381" s="23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36"/>
      <c r="BA381" s="58">
        <f t="shared" si="172"/>
        <v>0</v>
      </c>
      <c r="BB381" s="42">
        <f t="shared" si="173"/>
        <v>0</v>
      </c>
      <c r="BC381" s="12">
        <f>IFERROR(VLOOKUP(Input!B381,Medio!$A$3:$D$1552,4,0),0)</f>
        <v>0</v>
      </c>
      <c r="BD381">
        <f t="shared" si="174"/>
        <v>0</v>
      </c>
      <c r="BE381">
        <f>IFERROR(VLOOKUP(L381,'Tipo de Descuento'!$B$3:$C$8,2,0),0)</f>
        <v>0</v>
      </c>
      <c r="BF381">
        <f t="shared" si="175"/>
        <v>0</v>
      </c>
      <c r="BG381">
        <f>IFERROR(VLOOKUP(N381,'Tipo de Descuento'!$B$3:$C$8,2,0),0)</f>
        <v>0</v>
      </c>
      <c r="BH381">
        <f t="shared" si="176"/>
        <v>0</v>
      </c>
      <c r="BI381">
        <f>IFERROR(VLOOKUP(P381,'Tipo de Descuento'!$B$3:$C$8,2,0),0)</f>
        <v>0</v>
      </c>
      <c r="BJ381">
        <f t="shared" si="177"/>
        <v>0</v>
      </c>
      <c r="BK381">
        <f>IFERROR(VLOOKUP(R381,'Tipo de Descuento'!$B$3:$C$8,2,0),0)</f>
        <v>0</v>
      </c>
      <c r="BL381">
        <f t="shared" si="178"/>
        <v>0</v>
      </c>
      <c r="BM381">
        <f>IFERROR(VLOOKUP(T381,'Tipo de Descuento'!$B$3:$C$8,2,0),0)</f>
        <v>0</v>
      </c>
      <c r="BN381">
        <f t="shared" si="179"/>
        <v>0</v>
      </c>
      <c r="BO381">
        <f t="shared" si="180"/>
        <v>0</v>
      </c>
      <c r="BP381">
        <f t="shared" si="181"/>
        <v>0</v>
      </c>
      <c r="BQ381">
        <f t="shared" si="182"/>
        <v>0</v>
      </c>
      <c r="BS381" s="75">
        <f t="shared" si="183"/>
        <v>0</v>
      </c>
      <c r="BT381" s="76">
        <f t="shared" si="184"/>
        <v>0</v>
      </c>
      <c r="BU381" s="76">
        <f t="shared" si="185"/>
        <v>0</v>
      </c>
      <c r="BV381" s="76">
        <f t="shared" si="186"/>
        <v>0</v>
      </c>
      <c r="BW381" s="76">
        <f t="shared" si="187"/>
        <v>0</v>
      </c>
      <c r="BX381" s="76">
        <f t="shared" si="188"/>
        <v>0</v>
      </c>
      <c r="BY381" s="77">
        <f t="shared" si="189"/>
        <v>0</v>
      </c>
      <c r="CA381" s="73">
        <f t="shared" si="190"/>
        <v>0</v>
      </c>
      <c r="CB381" s="74"/>
      <c r="CD381" s="13">
        <f t="shared" si="191"/>
        <v>0</v>
      </c>
      <c r="CE381" s="89">
        <f t="shared" si="192"/>
        <v>0</v>
      </c>
      <c r="CF381">
        <v>0</v>
      </c>
    </row>
    <row r="382" spans="2:84" ht="15.75" customHeight="1" thickBot="1">
      <c r="B382" s="26"/>
      <c r="C382" s="13" t="str">
        <f>IF(B382="","",VLOOKUP(BC382,Proveedor!$B$3:$C$2036,2,0))</f>
        <v/>
      </c>
      <c r="D382" s="95"/>
      <c r="E382" s="84"/>
      <c r="F382" s="59"/>
      <c r="G382" s="113" cm="1">
        <f t="array" ref="G382">INDEX(Programas!$F$3:$F$2000,MATCH(1,(Programas!$C$3:$C$2000=D382)*(Programas!$D$3:$D$2000=Auxiliares!$B363),0))</f>
        <v>0</v>
      </c>
      <c r="H382" s="114"/>
      <c r="I382" s="113" cm="1">
        <f t="array" ref="I382">INDEX(Programas!$E$3:$E$2000,MATCH(1,(Programas!$C$3:$C$2000=D382)*(Programas!$D$3:$D$2000=Auxiliares!$B363),0))</f>
        <v>0</v>
      </c>
      <c r="J382" s="114"/>
      <c r="K382" s="23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36"/>
      <c r="BA382" s="58">
        <f t="shared" si="172"/>
        <v>0</v>
      </c>
      <c r="BB382" s="42">
        <f t="shared" si="173"/>
        <v>0</v>
      </c>
      <c r="BC382" s="12">
        <f>IFERROR(VLOOKUP(Input!B382,Medio!$A$3:$D$1552,4,0),0)</f>
        <v>0</v>
      </c>
      <c r="BD382">
        <f t="shared" si="174"/>
        <v>0</v>
      </c>
      <c r="BE382">
        <f>IFERROR(VLOOKUP(L382,'Tipo de Descuento'!$B$3:$C$8,2,0),0)</f>
        <v>0</v>
      </c>
      <c r="BF382">
        <f t="shared" si="175"/>
        <v>0</v>
      </c>
      <c r="BG382">
        <f>IFERROR(VLOOKUP(N382,'Tipo de Descuento'!$B$3:$C$8,2,0),0)</f>
        <v>0</v>
      </c>
      <c r="BH382">
        <f t="shared" si="176"/>
        <v>0</v>
      </c>
      <c r="BI382">
        <f>IFERROR(VLOOKUP(P382,'Tipo de Descuento'!$B$3:$C$8,2,0),0)</f>
        <v>0</v>
      </c>
      <c r="BJ382">
        <f t="shared" si="177"/>
        <v>0</v>
      </c>
      <c r="BK382">
        <f>IFERROR(VLOOKUP(R382,'Tipo de Descuento'!$B$3:$C$8,2,0),0)</f>
        <v>0</v>
      </c>
      <c r="BL382">
        <f t="shared" si="178"/>
        <v>0</v>
      </c>
      <c r="BM382">
        <f>IFERROR(VLOOKUP(T382,'Tipo de Descuento'!$B$3:$C$8,2,0),0)</f>
        <v>0</v>
      </c>
      <c r="BN382">
        <f t="shared" si="179"/>
        <v>0</v>
      </c>
      <c r="BO382">
        <f t="shared" si="180"/>
        <v>0</v>
      </c>
      <c r="BP382">
        <f t="shared" si="181"/>
        <v>0</v>
      </c>
      <c r="BQ382">
        <f t="shared" si="182"/>
        <v>0</v>
      </c>
      <c r="BS382" s="75">
        <f t="shared" si="183"/>
        <v>0</v>
      </c>
      <c r="BT382" s="76">
        <f t="shared" si="184"/>
        <v>0</v>
      </c>
      <c r="BU382" s="76">
        <f t="shared" si="185"/>
        <v>0</v>
      </c>
      <c r="BV382" s="76">
        <f t="shared" si="186"/>
        <v>0</v>
      </c>
      <c r="BW382" s="76">
        <f t="shared" si="187"/>
        <v>0</v>
      </c>
      <c r="BX382" s="76">
        <f t="shared" si="188"/>
        <v>0</v>
      </c>
      <c r="BY382" s="77">
        <f t="shared" si="189"/>
        <v>0</v>
      </c>
      <c r="CA382" s="73">
        <f t="shared" si="190"/>
        <v>0</v>
      </c>
      <c r="CB382" s="74"/>
      <c r="CD382" s="13">
        <f t="shared" si="191"/>
        <v>0</v>
      </c>
      <c r="CE382" s="89">
        <f t="shared" si="192"/>
        <v>0</v>
      </c>
      <c r="CF382">
        <v>0</v>
      </c>
    </row>
    <row r="383" spans="2:84" ht="15.75" customHeight="1" thickBot="1">
      <c r="B383" s="26"/>
      <c r="C383" s="13" t="str">
        <f>IF(B383="","",VLOOKUP(BC383,Proveedor!$B$3:$C$2036,2,0))</f>
        <v/>
      </c>
      <c r="D383" s="95"/>
      <c r="E383" s="84"/>
      <c r="F383" s="59"/>
      <c r="G383" s="113" cm="1">
        <f t="array" ref="G383">INDEX(Programas!$F$3:$F$2000,MATCH(1,(Programas!$C$3:$C$2000=D383)*(Programas!$D$3:$D$2000=Auxiliares!$B364),0))</f>
        <v>0</v>
      </c>
      <c r="H383" s="114"/>
      <c r="I383" s="113" cm="1">
        <f t="array" ref="I383">INDEX(Programas!$E$3:$E$2000,MATCH(1,(Programas!$C$3:$C$2000=D383)*(Programas!$D$3:$D$2000=Auxiliares!$B364),0))</f>
        <v>0</v>
      </c>
      <c r="J383" s="114"/>
      <c r="K383" s="23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36"/>
      <c r="BA383" s="58">
        <f t="shared" si="172"/>
        <v>0</v>
      </c>
      <c r="BB383" s="42">
        <f t="shared" si="173"/>
        <v>0</v>
      </c>
      <c r="BC383" s="12">
        <f>IFERROR(VLOOKUP(Input!B383,Medio!$A$3:$D$1552,4,0),0)</f>
        <v>0</v>
      </c>
      <c r="BD383">
        <f t="shared" si="174"/>
        <v>0</v>
      </c>
      <c r="BE383">
        <f>IFERROR(VLOOKUP(L383,'Tipo de Descuento'!$B$3:$C$8,2,0),0)</f>
        <v>0</v>
      </c>
      <c r="BF383">
        <f t="shared" si="175"/>
        <v>0</v>
      </c>
      <c r="BG383">
        <f>IFERROR(VLOOKUP(N383,'Tipo de Descuento'!$B$3:$C$8,2,0),0)</f>
        <v>0</v>
      </c>
      <c r="BH383">
        <f t="shared" si="176"/>
        <v>0</v>
      </c>
      <c r="BI383">
        <f>IFERROR(VLOOKUP(P383,'Tipo de Descuento'!$B$3:$C$8,2,0),0)</f>
        <v>0</v>
      </c>
      <c r="BJ383">
        <f t="shared" si="177"/>
        <v>0</v>
      </c>
      <c r="BK383">
        <f>IFERROR(VLOOKUP(R383,'Tipo de Descuento'!$B$3:$C$8,2,0),0)</f>
        <v>0</v>
      </c>
      <c r="BL383">
        <f t="shared" si="178"/>
        <v>0</v>
      </c>
      <c r="BM383">
        <f>IFERROR(VLOOKUP(T383,'Tipo de Descuento'!$B$3:$C$8,2,0),0)</f>
        <v>0</v>
      </c>
      <c r="BN383">
        <f t="shared" si="179"/>
        <v>0</v>
      </c>
      <c r="BO383">
        <f t="shared" si="180"/>
        <v>0</v>
      </c>
      <c r="BP383">
        <f t="shared" si="181"/>
        <v>0</v>
      </c>
      <c r="BQ383">
        <f t="shared" si="182"/>
        <v>0</v>
      </c>
      <c r="BS383" s="75">
        <f t="shared" si="183"/>
        <v>0</v>
      </c>
      <c r="BT383" s="76">
        <f t="shared" si="184"/>
        <v>0</v>
      </c>
      <c r="BU383" s="76">
        <f t="shared" si="185"/>
        <v>0</v>
      </c>
      <c r="BV383" s="76">
        <f t="shared" si="186"/>
        <v>0</v>
      </c>
      <c r="BW383" s="76">
        <f t="shared" si="187"/>
        <v>0</v>
      </c>
      <c r="BX383" s="76">
        <f t="shared" si="188"/>
        <v>0</v>
      </c>
      <c r="BY383" s="77">
        <f t="shared" si="189"/>
        <v>0</v>
      </c>
      <c r="CA383" s="73">
        <f t="shared" si="190"/>
        <v>0</v>
      </c>
      <c r="CB383" s="74"/>
      <c r="CD383" s="13">
        <f t="shared" si="191"/>
        <v>0</v>
      </c>
      <c r="CE383" s="89">
        <f t="shared" si="192"/>
        <v>0</v>
      </c>
      <c r="CF383">
        <v>0</v>
      </c>
    </row>
    <row r="384" spans="2:84" ht="15.75" customHeight="1" thickBot="1">
      <c r="B384" s="26"/>
      <c r="C384" s="13" t="str">
        <f>IF(B384="","",VLOOKUP(BC384,Proveedor!$B$3:$C$2036,2,0))</f>
        <v/>
      </c>
      <c r="D384" s="95"/>
      <c r="E384" s="84"/>
      <c r="F384" s="59"/>
      <c r="G384" s="113" cm="1">
        <f t="array" ref="G384">INDEX(Programas!$F$3:$F$2000,MATCH(1,(Programas!$C$3:$C$2000=D384)*(Programas!$D$3:$D$2000=Auxiliares!$B365),0))</f>
        <v>0</v>
      </c>
      <c r="H384" s="114"/>
      <c r="I384" s="113" cm="1">
        <f t="array" ref="I384">INDEX(Programas!$E$3:$E$2000,MATCH(1,(Programas!$C$3:$C$2000=D384)*(Programas!$D$3:$D$2000=Auxiliares!$B365),0))</f>
        <v>0</v>
      </c>
      <c r="J384" s="114"/>
      <c r="K384" s="23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36"/>
      <c r="BA384" s="58">
        <f t="shared" si="172"/>
        <v>0</v>
      </c>
      <c r="BB384" s="42">
        <f t="shared" si="173"/>
        <v>0</v>
      </c>
      <c r="BC384" s="12">
        <f>IFERROR(VLOOKUP(Input!B384,Medio!$A$3:$D$1552,4,0),0)</f>
        <v>0</v>
      </c>
      <c r="BD384">
        <f t="shared" si="174"/>
        <v>0</v>
      </c>
      <c r="BE384">
        <f>IFERROR(VLOOKUP(L384,'Tipo de Descuento'!$B$3:$C$8,2,0),0)</f>
        <v>0</v>
      </c>
      <c r="BF384">
        <f t="shared" si="175"/>
        <v>0</v>
      </c>
      <c r="BG384">
        <f>IFERROR(VLOOKUP(N384,'Tipo de Descuento'!$B$3:$C$8,2,0),0)</f>
        <v>0</v>
      </c>
      <c r="BH384">
        <f t="shared" si="176"/>
        <v>0</v>
      </c>
      <c r="BI384">
        <f>IFERROR(VLOOKUP(P384,'Tipo de Descuento'!$B$3:$C$8,2,0),0)</f>
        <v>0</v>
      </c>
      <c r="BJ384">
        <f t="shared" si="177"/>
        <v>0</v>
      </c>
      <c r="BK384">
        <f>IFERROR(VLOOKUP(R384,'Tipo de Descuento'!$B$3:$C$8,2,0),0)</f>
        <v>0</v>
      </c>
      <c r="BL384">
        <f t="shared" si="178"/>
        <v>0</v>
      </c>
      <c r="BM384">
        <f>IFERROR(VLOOKUP(T384,'Tipo de Descuento'!$B$3:$C$8,2,0),0)</f>
        <v>0</v>
      </c>
      <c r="BN384">
        <f t="shared" si="179"/>
        <v>0</v>
      </c>
      <c r="BO384">
        <f t="shared" si="180"/>
        <v>0</v>
      </c>
      <c r="BP384">
        <f t="shared" si="181"/>
        <v>0</v>
      </c>
      <c r="BQ384">
        <f t="shared" si="182"/>
        <v>0</v>
      </c>
      <c r="BS384" s="75">
        <f t="shared" si="183"/>
        <v>0</v>
      </c>
      <c r="BT384" s="76">
        <f t="shared" si="184"/>
        <v>0</v>
      </c>
      <c r="BU384" s="76">
        <f t="shared" si="185"/>
        <v>0</v>
      </c>
      <c r="BV384" s="76">
        <f t="shared" si="186"/>
        <v>0</v>
      </c>
      <c r="BW384" s="76">
        <f t="shared" si="187"/>
        <v>0</v>
      </c>
      <c r="BX384" s="76">
        <f t="shared" si="188"/>
        <v>0</v>
      </c>
      <c r="BY384" s="77">
        <f t="shared" si="189"/>
        <v>0</v>
      </c>
      <c r="CA384" s="73">
        <f t="shared" si="190"/>
        <v>0</v>
      </c>
      <c r="CB384" s="74"/>
      <c r="CD384" s="13">
        <f t="shared" si="191"/>
        <v>0</v>
      </c>
      <c r="CE384" s="89">
        <f t="shared" si="192"/>
        <v>0</v>
      </c>
      <c r="CF384">
        <v>0</v>
      </c>
    </row>
    <row r="385" spans="2:84" ht="15.75" customHeight="1" thickBot="1">
      <c r="B385" s="26"/>
      <c r="C385" s="13" t="str">
        <f>IF(B385="","",VLOOKUP(BC385,Proveedor!$B$3:$C$2036,2,0))</f>
        <v/>
      </c>
      <c r="D385" s="95"/>
      <c r="E385" s="84"/>
      <c r="F385" s="59"/>
      <c r="G385" s="113" cm="1">
        <f t="array" ref="G385">INDEX(Programas!$F$3:$F$2000,MATCH(1,(Programas!$C$3:$C$2000=D385)*(Programas!$D$3:$D$2000=Auxiliares!$B366),0))</f>
        <v>0</v>
      </c>
      <c r="H385" s="114"/>
      <c r="I385" s="113" cm="1">
        <f t="array" ref="I385">INDEX(Programas!$E$3:$E$2000,MATCH(1,(Programas!$C$3:$C$2000=D385)*(Programas!$D$3:$D$2000=Auxiliares!$B366),0))</f>
        <v>0</v>
      </c>
      <c r="J385" s="114"/>
      <c r="K385" s="23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36"/>
      <c r="BA385" s="58">
        <f t="shared" si="172"/>
        <v>0</v>
      </c>
      <c r="BB385" s="42">
        <f t="shared" si="173"/>
        <v>0</v>
      </c>
      <c r="BC385" s="12">
        <f>IFERROR(VLOOKUP(Input!B385,Medio!$A$3:$D$1552,4,0),0)</f>
        <v>0</v>
      </c>
      <c r="BD385">
        <f t="shared" si="174"/>
        <v>0</v>
      </c>
      <c r="BE385">
        <f>IFERROR(VLOOKUP(L385,'Tipo de Descuento'!$B$3:$C$8,2,0),0)</f>
        <v>0</v>
      </c>
      <c r="BF385">
        <f t="shared" si="175"/>
        <v>0</v>
      </c>
      <c r="BG385">
        <f>IFERROR(VLOOKUP(N385,'Tipo de Descuento'!$B$3:$C$8,2,0),0)</f>
        <v>0</v>
      </c>
      <c r="BH385">
        <f t="shared" si="176"/>
        <v>0</v>
      </c>
      <c r="BI385">
        <f>IFERROR(VLOOKUP(P385,'Tipo de Descuento'!$B$3:$C$8,2,0),0)</f>
        <v>0</v>
      </c>
      <c r="BJ385">
        <f t="shared" si="177"/>
        <v>0</v>
      </c>
      <c r="BK385">
        <f>IFERROR(VLOOKUP(R385,'Tipo de Descuento'!$B$3:$C$8,2,0),0)</f>
        <v>0</v>
      </c>
      <c r="BL385">
        <f t="shared" si="178"/>
        <v>0</v>
      </c>
      <c r="BM385">
        <f>IFERROR(VLOOKUP(T385,'Tipo de Descuento'!$B$3:$C$8,2,0),0)</f>
        <v>0</v>
      </c>
      <c r="BN385">
        <f t="shared" si="179"/>
        <v>0</v>
      </c>
      <c r="BO385">
        <f t="shared" si="180"/>
        <v>0</v>
      </c>
      <c r="BP385">
        <f t="shared" si="181"/>
        <v>0</v>
      </c>
      <c r="BQ385">
        <f t="shared" si="182"/>
        <v>0</v>
      </c>
      <c r="BS385" s="75">
        <f t="shared" si="183"/>
        <v>0</v>
      </c>
      <c r="BT385" s="76">
        <f t="shared" si="184"/>
        <v>0</v>
      </c>
      <c r="BU385" s="76">
        <f t="shared" si="185"/>
        <v>0</v>
      </c>
      <c r="BV385" s="76">
        <f t="shared" si="186"/>
        <v>0</v>
      </c>
      <c r="BW385" s="76">
        <f t="shared" si="187"/>
        <v>0</v>
      </c>
      <c r="BX385" s="76">
        <f t="shared" si="188"/>
        <v>0</v>
      </c>
      <c r="BY385" s="77">
        <f t="shared" si="189"/>
        <v>0</v>
      </c>
      <c r="CA385" s="73">
        <f t="shared" si="190"/>
        <v>0</v>
      </c>
      <c r="CB385" s="74"/>
      <c r="CD385" s="13">
        <f t="shared" si="191"/>
        <v>0</v>
      </c>
      <c r="CE385" s="89">
        <f t="shared" si="192"/>
        <v>0</v>
      </c>
      <c r="CF385">
        <v>0</v>
      </c>
    </row>
    <row r="386" spans="2:84" ht="15.75" customHeight="1" thickBot="1">
      <c r="B386" s="26"/>
      <c r="C386" s="13" t="str">
        <f>IF(B386="","",VLOOKUP(BC386,Proveedor!$B$3:$C$2036,2,0))</f>
        <v/>
      </c>
      <c r="D386" s="95"/>
      <c r="E386" s="84"/>
      <c r="F386" s="59"/>
      <c r="G386" s="113" cm="1">
        <f t="array" ref="G386">INDEX(Programas!$F$3:$F$2000,MATCH(1,(Programas!$C$3:$C$2000=D386)*(Programas!$D$3:$D$2000=Auxiliares!$B367),0))</f>
        <v>0</v>
      </c>
      <c r="H386" s="114"/>
      <c r="I386" s="113" cm="1">
        <f t="array" ref="I386">INDEX(Programas!$E$3:$E$2000,MATCH(1,(Programas!$C$3:$C$2000=D386)*(Programas!$D$3:$D$2000=Auxiliares!$B367),0))</f>
        <v>0</v>
      </c>
      <c r="J386" s="114"/>
      <c r="K386" s="23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36"/>
      <c r="BA386" s="58">
        <f t="shared" si="172"/>
        <v>0</v>
      </c>
      <c r="BB386" s="42">
        <f t="shared" si="173"/>
        <v>0</v>
      </c>
      <c r="BC386" s="12">
        <f>IFERROR(VLOOKUP(Input!B386,Medio!$A$3:$D$1552,4,0),0)</f>
        <v>0</v>
      </c>
      <c r="BD386">
        <f t="shared" si="174"/>
        <v>0</v>
      </c>
      <c r="BE386">
        <f>IFERROR(VLOOKUP(L386,'Tipo de Descuento'!$B$3:$C$8,2,0),0)</f>
        <v>0</v>
      </c>
      <c r="BF386">
        <f t="shared" si="175"/>
        <v>0</v>
      </c>
      <c r="BG386">
        <f>IFERROR(VLOOKUP(N386,'Tipo de Descuento'!$B$3:$C$8,2,0),0)</f>
        <v>0</v>
      </c>
      <c r="BH386">
        <f t="shared" si="176"/>
        <v>0</v>
      </c>
      <c r="BI386">
        <f>IFERROR(VLOOKUP(P386,'Tipo de Descuento'!$B$3:$C$8,2,0),0)</f>
        <v>0</v>
      </c>
      <c r="BJ386">
        <f t="shared" si="177"/>
        <v>0</v>
      </c>
      <c r="BK386">
        <f>IFERROR(VLOOKUP(R386,'Tipo de Descuento'!$B$3:$C$8,2,0),0)</f>
        <v>0</v>
      </c>
      <c r="BL386">
        <f t="shared" si="178"/>
        <v>0</v>
      </c>
      <c r="BM386">
        <f>IFERROR(VLOOKUP(T386,'Tipo de Descuento'!$B$3:$C$8,2,0),0)</f>
        <v>0</v>
      </c>
      <c r="BN386">
        <f t="shared" si="179"/>
        <v>0</v>
      </c>
      <c r="BO386">
        <f t="shared" si="180"/>
        <v>0</v>
      </c>
      <c r="BP386">
        <f t="shared" si="181"/>
        <v>0</v>
      </c>
      <c r="BQ386">
        <f t="shared" si="182"/>
        <v>0</v>
      </c>
      <c r="BS386" s="75">
        <f t="shared" si="183"/>
        <v>0</v>
      </c>
      <c r="BT386" s="76">
        <f t="shared" si="184"/>
        <v>0</v>
      </c>
      <c r="BU386" s="76">
        <f t="shared" si="185"/>
        <v>0</v>
      </c>
      <c r="BV386" s="76">
        <f t="shared" si="186"/>
        <v>0</v>
      </c>
      <c r="BW386" s="76">
        <f t="shared" si="187"/>
        <v>0</v>
      </c>
      <c r="BX386" s="76">
        <f t="shared" si="188"/>
        <v>0</v>
      </c>
      <c r="BY386" s="77">
        <f t="shared" si="189"/>
        <v>0</v>
      </c>
      <c r="CA386" s="73">
        <f t="shared" si="190"/>
        <v>0</v>
      </c>
      <c r="CB386" s="74"/>
      <c r="CD386" s="13">
        <f t="shared" si="191"/>
        <v>0</v>
      </c>
      <c r="CE386" s="89">
        <f t="shared" si="192"/>
        <v>0</v>
      </c>
      <c r="CF386">
        <v>0</v>
      </c>
    </row>
    <row r="387" spans="2:84" ht="15.75" customHeight="1" thickBot="1">
      <c r="B387" s="26"/>
      <c r="C387" s="13" t="str">
        <f>IF(B387="","",VLOOKUP(BC387,Proveedor!$B$3:$C$2036,2,0))</f>
        <v/>
      </c>
      <c r="D387" s="95"/>
      <c r="E387" s="84"/>
      <c r="F387" s="59"/>
      <c r="G387" s="113" cm="1">
        <f t="array" ref="G387">INDEX(Programas!$F$3:$F$2000,MATCH(1,(Programas!$C$3:$C$2000=D387)*(Programas!$D$3:$D$2000=Auxiliares!$B368),0))</f>
        <v>0</v>
      </c>
      <c r="H387" s="114"/>
      <c r="I387" s="113" cm="1">
        <f t="array" ref="I387">INDEX(Programas!$E$3:$E$2000,MATCH(1,(Programas!$C$3:$C$2000=D387)*(Programas!$D$3:$D$2000=Auxiliares!$B368),0))</f>
        <v>0</v>
      </c>
      <c r="J387" s="114"/>
      <c r="K387" s="23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36"/>
      <c r="BA387" s="58">
        <f t="shared" si="172"/>
        <v>0</v>
      </c>
      <c r="BB387" s="42">
        <f t="shared" si="173"/>
        <v>0</v>
      </c>
      <c r="BC387" s="12">
        <f>IFERROR(VLOOKUP(Input!B387,Medio!$A$3:$D$1552,4,0),0)</f>
        <v>0</v>
      </c>
      <c r="BD387">
        <f t="shared" si="174"/>
        <v>0</v>
      </c>
      <c r="BE387">
        <f>IFERROR(VLOOKUP(L387,'Tipo de Descuento'!$B$3:$C$8,2,0),0)</f>
        <v>0</v>
      </c>
      <c r="BF387">
        <f t="shared" si="175"/>
        <v>0</v>
      </c>
      <c r="BG387">
        <f>IFERROR(VLOOKUP(N387,'Tipo de Descuento'!$B$3:$C$8,2,0),0)</f>
        <v>0</v>
      </c>
      <c r="BH387">
        <f t="shared" si="176"/>
        <v>0</v>
      </c>
      <c r="BI387">
        <f>IFERROR(VLOOKUP(P387,'Tipo de Descuento'!$B$3:$C$8,2,0),0)</f>
        <v>0</v>
      </c>
      <c r="BJ387">
        <f t="shared" si="177"/>
        <v>0</v>
      </c>
      <c r="BK387">
        <f>IFERROR(VLOOKUP(R387,'Tipo de Descuento'!$B$3:$C$8,2,0),0)</f>
        <v>0</v>
      </c>
      <c r="BL387">
        <f t="shared" si="178"/>
        <v>0</v>
      </c>
      <c r="BM387">
        <f>IFERROR(VLOOKUP(T387,'Tipo de Descuento'!$B$3:$C$8,2,0),0)</f>
        <v>0</v>
      </c>
      <c r="BN387">
        <f t="shared" si="179"/>
        <v>0</v>
      </c>
      <c r="BO387">
        <f t="shared" si="180"/>
        <v>0</v>
      </c>
      <c r="BP387">
        <f t="shared" si="181"/>
        <v>0</v>
      </c>
      <c r="BQ387">
        <f t="shared" si="182"/>
        <v>0</v>
      </c>
      <c r="BS387" s="75">
        <f t="shared" si="183"/>
        <v>0</v>
      </c>
      <c r="BT387" s="76">
        <f t="shared" si="184"/>
        <v>0</v>
      </c>
      <c r="BU387" s="76">
        <f t="shared" si="185"/>
        <v>0</v>
      </c>
      <c r="BV387" s="76">
        <f t="shared" si="186"/>
        <v>0</v>
      </c>
      <c r="BW387" s="76">
        <f t="shared" si="187"/>
        <v>0</v>
      </c>
      <c r="BX387" s="76">
        <f t="shared" si="188"/>
        <v>0</v>
      </c>
      <c r="BY387" s="77">
        <f t="shared" si="189"/>
        <v>0</v>
      </c>
      <c r="CA387" s="73">
        <f t="shared" si="190"/>
        <v>0</v>
      </c>
      <c r="CB387" s="74"/>
      <c r="CD387" s="13">
        <f t="shared" si="191"/>
        <v>0</v>
      </c>
      <c r="CE387" s="89">
        <f t="shared" si="192"/>
        <v>0</v>
      </c>
      <c r="CF387">
        <v>0</v>
      </c>
    </row>
    <row r="388" spans="2:84" ht="15.75" customHeight="1" thickBot="1">
      <c r="B388" s="26"/>
      <c r="C388" s="13" t="str">
        <f>IF(B388="","",VLOOKUP(BC388,Proveedor!$B$3:$C$2036,2,0))</f>
        <v/>
      </c>
      <c r="D388" s="95"/>
      <c r="E388" s="84"/>
      <c r="F388" s="59"/>
      <c r="G388" s="113" cm="1">
        <f t="array" ref="G388">INDEX(Programas!$F$3:$F$2000,MATCH(1,(Programas!$C$3:$C$2000=D388)*(Programas!$D$3:$D$2000=Auxiliares!$B369),0))</f>
        <v>0</v>
      </c>
      <c r="H388" s="114"/>
      <c r="I388" s="113" cm="1">
        <f t="array" ref="I388">INDEX(Programas!$E$3:$E$2000,MATCH(1,(Programas!$C$3:$C$2000=D388)*(Programas!$D$3:$D$2000=Auxiliares!$B369),0))</f>
        <v>0</v>
      </c>
      <c r="J388" s="114"/>
      <c r="K388" s="23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36"/>
      <c r="BA388" s="58">
        <f t="shared" si="172"/>
        <v>0</v>
      </c>
      <c r="BB388" s="42">
        <f t="shared" si="173"/>
        <v>0</v>
      </c>
      <c r="BC388" s="12">
        <f>IFERROR(VLOOKUP(Input!B388,Medio!$A$3:$D$1552,4,0),0)</f>
        <v>0</v>
      </c>
      <c r="BD388">
        <f t="shared" si="174"/>
        <v>0</v>
      </c>
      <c r="BE388">
        <f>IFERROR(VLOOKUP(L388,'Tipo de Descuento'!$B$3:$C$8,2,0),0)</f>
        <v>0</v>
      </c>
      <c r="BF388">
        <f t="shared" si="175"/>
        <v>0</v>
      </c>
      <c r="BG388">
        <f>IFERROR(VLOOKUP(N388,'Tipo de Descuento'!$B$3:$C$8,2,0),0)</f>
        <v>0</v>
      </c>
      <c r="BH388">
        <f t="shared" si="176"/>
        <v>0</v>
      </c>
      <c r="BI388">
        <f>IFERROR(VLOOKUP(P388,'Tipo de Descuento'!$B$3:$C$8,2,0),0)</f>
        <v>0</v>
      </c>
      <c r="BJ388">
        <f t="shared" si="177"/>
        <v>0</v>
      </c>
      <c r="BK388">
        <f>IFERROR(VLOOKUP(R388,'Tipo de Descuento'!$B$3:$C$8,2,0),0)</f>
        <v>0</v>
      </c>
      <c r="BL388">
        <f t="shared" si="178"/>
        <v>0</v>
      </c>
      <c r="BM388">
        <f>IFERROR(VLOOKUP(T388,'Tipo de Descuento'!$B$3:$C$8,2,0),0)</f>
        <v>0</v>
      </c>
      <c r="BN388">
        <f t="shared" si="179"/>
        <v>0</v>
      </c>
      <c r="BO388">
        <f t="shared" si="180"/>
        <v>0</v>
      </c>
      <c r="BP388">
        <f t="shared" si="181"/>
        <v>0</v>
      </c>
      <c r="BQ388">
        <f t="shared" si="182"/>
        <v>0</v>
      </c>
      <c r="BS388" s="75">
        <f t="shared" si="183"/>
        <v>0</v>
      </c>
      <c r="BT388" s="76">
        <f t="shared" si="184"/>
        <v>0</v>
      </c>
      <c r="BU388" s="76">
        <f t="shared" si="185"/>
        <v>0</v>
      </c>
      <c r="BV388" s="76">
        <f t="shared" si="186"/>
        <v>0</v>
      </c>
      <c r="BW388" s="76">
        <f t="shared" si="187"/>
        <v>0</v>
      </c>
      <c r="BX388" s="76">
        <f t="shared" si="188"/>
        <v>0</v>
      </c>
      <c r="BY388" s="77">
        <f t="shared" si="189"/>
        <v>0</v>
      </c>
      <c r="CA388" s="73">
        <f t="shared" si="190"/>
        <v>0</v>
      </c>
      <c r="CB388" s="74"/>
      <c r="CD388" s="13">
        <f t="shared" si="191"/>
        <v>0</v>
      </c>
      <c r="CE388" s="89">
        <f t="shared" si="192"/>
        <v>0</v>
      </c>
      <c r="CF388">
        <v>0</v>
      </c>
    </row>
    <row r="389" spans="2:84" ht="15.75" customHeight="1" thickBot="1">
      <c r="B389" s="26"/>
      <c r="C389" s="13" t="str">
        <f>IF(B389="","",VLOOKUP(BC389,Proveedor!$B$3:$C$2036,2,0))</f>
        <v/>
      </c>
      <c r="D389" s="95"/>
      <c r="E389" s="84"/>
      <c r="F389" s="59"/>
      <c r="G389" s="113" cm="1">
        <f t="array" ref="G389">INDEX(Programas!$F$3:$F$2000,MATCH(1,(Programas!$C$3:$C$2000=D389)*(Programas!$D$3:$D$2000=Auxiliares!$B370),0))</f>
        <v>0</v>
      </c>
      <c r="H389" s="114"/>
      <c r="I389" s="113" cm="1">
        <f t="array" ref="I389">INDEX(Programas!$E$3:$E$2000,MATCH(1,(Programas!$C$3:$C$2000=D389)*(Programas!$D$3:$D$2000=Auxiliares!$B370),0))</f>
        <v>0</v>
      </c>
      <c r="J389" s="114"/>
      <c r="K389" s="23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36"/>
      <c r="BA389" s="58">
        <f t="shared" si="172"/>
        <v>0</v>
      </c>
      <c r="BB389" s="42">
        <f t="shared" si="173"/>
        <v>0</v>
      </c>
      <c r="BC389" s="12">
        <f>IFERROR(VLOOKUP(Input!B389,Medio!$A$3:$D$1552,4,0),0)</f>
        <v>0</v>
      </c>
      <c r="BD389">
        <f t="shared" si="174"/>
        <v>0</v>
      </c>
      <c r="BE389">
        <f>IFERROR(VLOOKUP(L389,'Tipo de Descuento'!$B$3:$C$8,2,0),0)</f>
        <v>0</v>
      </c>
      <c r="BF389">
        <f t="shared" si="175"/>
        <v>0</v>
      </c>
      <c r="BG389">
        <f>IFERROR(VLOOKUP(N389,'Tipo de Descuento'!$B$3:$C$8,2,0),0)</f>
        <v>0</v>
      </c>
      <c r="BH389">
        <f t="shared" si="176"/>
        <v>0</v>
      </c>
      <c r="BI389">
        <f>IFERROR(VLOOKUP(P389,'Tipo de Descuento'!$B$3:$C$8,2,0),0)</f>
        <v>0</v>
      </c>
      <c r="BJ389">
        <f t="shared" si="177"/>
        <v>0</v>
      </c>
      <c r="BK389">
        <f>IFERROR(VLOOKUP(R389,'Tipo de Descuento'!$B$3:$C$8,2,0),0)</f>
        <v>0</v>
      </c>
      <c r="BL389">
        <f t="shared" si="178"/>
        <v>0</v>
      </c>
      <c r="BM389">
        <f>IFERROR(VLOOKUP(T389,'Tipo de Descuento'!$B$3:$C$8,2,0),0)</f>
        <v>0</v>
      </c>
      <c r="BN389">
        <f t="shared" si="179"/>
        <v>0</v>
      </c>
      <c r="BO389">
        <f t="shared" si="180"/>
        <v>0</v>
      </c>
      <c r="BP389">
        <f t="shared" si="181"/>
        <v>0</v>
      </c>
      <c r="BQ389">
        <f t="shared" si="182"/>
        <v>0</v>
      </c>
      <c r="BS389" s="75">
        <f t="shared" si="183"/>
        <v>0</v>
      </c>
      <c r="BT389" s="76">
        <f t="shared" si="184"/>
        <v>0</v>
      </c>
      <c r="BU389" s="76">
        <f t="shared" si="185"/>
        <v>0</v>
      </c>
      <c r="BV389" s="76">
        <f t="shared" si="186"/>
        <v>0</v>
      </c>
      <c r="BW389" s="76">
        <f t="shared" si="187"/>
        <v>0</v>
      </c>
      <c r="BX389" s="76">
        <f t="shared" si="188"/>
        <v>0</v>
      </c>
      <c r="BY389" s="77">
        <f t="shared" si="189"/>
        <v>0</v>
      </c>
      <c r="CA389" s="73">
        <f t="shared" si="190"/>
        <v>0</v>
      </c>
      <c r="CB389" s="74"/>
      <c r="CD389" s="13">
        <f t="shared" si="191"/>
        <v>0</v>
      </c>
      <c r="CE389" s="89">
        <f t="shared" si="192"/>
        <v>0</v>
      </c>
      <c r="CF389">
        <v>0</v>
      </c>
    </row>
    <row r="390" spans="2:84" ht="15.75" customHeight="1" thickBot="1">
      <c r="B390" s="26"/>
      <c r="C390" s="13" t="str">
        <f>IF(B390="","",VLOOKUP(BC390,Proveedor!$B$3:$C$2036,2,0))</f>
        <v/>
      </c>
      <c r="D390" s="95"/>
      <c r="E390" s="84"/>
      <c r="F390" s="59"/>
      <c r="G390" s="113" cm="1">
        <f t="array" ref="G390">INDEX(Programas!$F$3:$F$2000,MATCH(1,(Programas!$C$3:$C$2000=D390)*(Programas!$D$3:$D$2000=Auxiliares!$B371),0))</f>
        <v>0</v>
      </c>
      <c r="H390" s="114"/>
      <c r="I390" s="113" cm="1">
        <f t="array" ref="I390">INDEX(Programas!$E$3:$E$2000,MATCH(1,(Programas!$C$3:$C$2000=D390)*(Programas!$D$3:$D$2000=Auxiliares!$B371),0))</f>
        <v>0</v>
      </c>
      <c r="J390" s="114"/>
      <c r="K390" s="23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36"/>
      <c r="BA390" s="58">
        <f t="shared" si="172"/>
        <v>0</v>
      </c>
      <c r="BB390" s="42">
        <f t="shared" si="173"/>
        <v>0</v>
      </c>
      <c r="BC390" s="12">
        <f>IFERROR(VLOOKUP(Input!B390,Medio!$A$3:$D$1552,4,0),0)</f>
        <v>0</v>
      </c>
      <c r="BD390">
        <f t="shared" si="174"/>
        <v>0</v>
      </c>
      <c r="BE390">
        <f>IFERROR(VLOOKUP(L390,'Tipo de Descuento'!$B$3:$C$8,2,0),0)</f>
        <v>0</v>
      </c>
      <c r="BF390">
        <f t="shared" si="175"/>
        <v>0</v>
      </c>
      <c r="BG390">
        <f>IFERROR(VLOOKUP(N390,'Tipo de Descuento'!$B$3:$C$8,2,0),0)</f>
        <v>0</v>
      </c>
      <c r="BH390">
        <f t="shared" si="176"/>
        <v>0</v>
      </c>
      <c r="BI390">
        <f>IFERROR(VLOOKUP(P390,'Tipo de Descuento'!$B$3:$C$8,2,0),0)</f>
        <v>0</v>
      </c>
      <c r="BJ390">
        <f t="shared" si="177"/>
        <v>0</v>
      </c>
      <c r="BK390">
        <f>IFERROR(VLOOKUP(R390,'Tipo de Descuento'!$B$3:$C$8,2,0),0)</f>
        <v>0</v>
      </c>
      <c r="BL390">
        <f t="shared" si="178"/>
        <v>0</v>
      </c>
      <c r="BM390">
        <f>IFERROR(VLOOKUP(T390,'Tipo de Descuento'!$B$3:$C$8,2,0),0)</f>
        <v>0</v>
      </c>
      <c r="BN390">
        <f t="shared" si="179"/>
        <v>0</v>
      </c>
      <c r="BO390">
        <f t="shared" si="180"/>
        <v>0</v>
      </c>
      <c r="BP390">
        <f t="shared" si="181"/>
        <v>0</v>
      </c>
      <c r="BQ390">
        <f t="shared" si="182"/>
        <v>0</v>
      </c>
      <c r="BS390" s="75">
        <f t="shared" si="183"/>
        <v>0</v>
      </c>
      <c r="BT390" s="76">
        <f t="shared" si="184"/>
        <v>0</v>
      </c>
      <c r="BU390" s="76">
        <f t="shared" si="185"/>
        <v>0</v>
      </c>
      <c r="BV390" s="76">
        <f t="shared" si="186"/>
        <v>0</v>
      </c>
      <c r="BW390" s="76">
        <f t="shared" si="187"/>
        <v>0</v>
      </c>
      <c r="BX390" s="76">
        <f t="shared" si="188"/>
        <v>0</v>
      </c>
      <c r="BY390" s="77">
        <f t="shared" si="189"/>
        <v>0</v>
      </c>
      <c r="CA390" s="73">
        <f t="shared" si="190"/>
        <v>0</v>
      </c>
      <c r="CB390" s="74"/>
      <c r="CD390" s="13">
        <f t="shared" si="191"/>
        <v>0</v>
      </c>
      <c r="CE390" s="89">
        <f t="shared" si="192"/>
        <v>0</v>
      </c>
      <c r="CF390">
        <v>0</v>
      </c>
    </row>
    <row r="391" spans="2:84" ht="15.75" customHeight="1" thickBot="1">
      <c r="B391" s="26"/>
      <c r="C391" s="13" t="str">
        <f>IF(B391="","",VLOOKUP(BC391,Proveedor!$B$3:$C$2036,2,0))</f>
        <v/>
      </c>
      <c r="D391" s="95"/>
      <c r="E391" s="84"/>
      <c r="F391" s="59"/>
      <c r="G391" s="113" cm="1">
        <f t="array" ref="G391">INDEX(Programas!$F$3:$F$2000,MATCH(1,(Programas!$C$3:$C$2000=D391)*(Programas!$D$3:$D$2000=Auxiliares!$B372),0))</f>
        <v>0</v>
      </c>
      <c r="H391" s="114"/>
      <c r="I391" s="113" cm="1">
        <f t="array" ref="I391">INDEX(Programas!$E$3:$E$2000,MATCH(1,(Programas!$C$3:$C$2000=D391)*(Programas!$D$3:$D$2000=Auxiliares!$B372),0))</f>
        <v>0</v>
      </c>
      <c r="J391" s="114"/>
      <c r="K391" s="23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36"/>
      <c r="BA391" s="58">
        <f t="shared" si="172"/>
        <v>0</v>
      </c>
      <c r="BB391" s="42">
        <f t="shared" si="173"/>
        <v>0</v>
      </c>
      <c r="BC391" s="12">
        <f>IFERROR(VLOOKUP(Input!B391,Medio!$A$3:$D$1552,4,0),0)</f>
        <v>0</v>
      </c>
      <c r="BD391">
        <f t="shared" si="174"/>
        <v>0</v>
      </c>
      <c r="BE391">
        <f>IFERROR(VLOOKUP(L391,'Tipo de Descuento'!$B$3:$C$8,2,0),0)</f>
        <v>0</v>
      </c>
      <c r="BF391">
        <f t="shared" si="175"/>
        <v>0</v>
      </c>
      <c r="BG391">
        <f>IFERROR(VLOOKUP(N391,'Tipo de Descuento'!$B$3:$C$8,2,0),0)</f>
        <v>0</v>
      </c>
      <c r="BH391">
        <f t="shared" si="176"/>
        <v>0</v>
      </c>
      <c r="BI391">
        <f>IFERROR(VLOOKUP(P391,'Tipo de Descuento'!$B$3:$C$8,2,0),0)</f>
        <v>0</v>
      </c>
      <c r="BJ391">
        <f t="shared" si="177"/>
        <v>0</v>
      </c>
      <c r="BK391">
        <f>IFERROR(VLOOKUP(R391,'Tipo de Descuento'!$B$3:$C$8,2,0),0)</f>
        <v>0</v>
      </c>
      <c r="BL391">
        <f t="shared" si="178"/>
        <v>0</v>
      </c>
      <c r="BM391">
        <f>IFERROR(VLOOKUP(T391,'Tipo de Descuento'!$B$3:$C$8,2,0),0)</f>
        <v>0</v>
      </c>
      <c r="BN391">
        <f t="shared" si="179"/>
        <v>0</v>
      </c>
      <c r="BO391">
        <f t="shared" si="180"/>
        <v>0</v>
      </c>
      <c r="BP391">
        <f t="shared" si="181"/>
        <v>0</v>
      </c>
      <c r="BQ391">
        <f t="shared" si="182"/>
        <v>0</v>
      </c>
      <c r="BS391" s="75">
        <f t="shared" si="183"/>
        <v>0</v>
      </c>
      <c r="BT391" s="76">
        <f t="shared" si="184"/>
        <v>0</v>
      </c>
      <c r="BU391" s="76">
        <f t="shared" si="185"/>
        <v>0</v>
      </c>
      <c r="BV391" s="76">
        <f t="shared" si="186"/>
        <v>0</v>
      </c>
      <c r="BW391" s="76">
        <f t="shared" si="187"/>
        <v>0</v>
      </c>
      <c r="BX391" s="76">
        <f t="shared" si="188"/>
        <v>0</v>
      </c>
      <c r="BY391" s="77">
        <f t="shared" si="189"/>
        <v>0</v>
      </c>
      <c r="CA391" s="73">
        <f t="shared" si="190"/>
        <v>0</v>
      </c>
      <c r="CB391" s="74"/>
      <c r="CD391" s="13">
        <f t="shared" si="191"/>
        <v>0</v>
      </c>
      <c r="CE391" s="89">
        <f t="shared" si="192"/>
        <v>0</v>
      </c>
      <c r="CF391">
        <v>0</v>
      </c>
    </row>
    <row r="392" spans="2:84" ht="15.75" customHeight="1" thickBot="1">
      <c r="B392" s="26"/>
      <c r="C392" s="13" t="str">
        <f>IF(B392="","",VLOOKUP(BC392,Proveedor!$B$3:$C$2036,2,0))</f>
        <v/>
      </c>
      <c r="D392" s="95"/>
      <c r="E392" s="84"/>
      <c r="F392" s="59"/>
      <c r="G392" s="113" cm="1">
        <f t="array" ref="G392">INDEX(Programas!$F$3:$F$2000,MATCH(1,(Programas!$C$3:$C$2000=D392)*(Programas!$D$3:$D$2000=Auxiliares!$B373),0))</f>
        <v>0</v>
      </c>
      <c r="H392" s="114"/>
      <c r="I392" s="113" cm="1">
        <f t="array" ref="I392">INDEX(Programas!$E$3:$E$2000,MATCH(1,(Programas!$C$3:$C$2000=D392)*(Programas!$D$3:$D$2000=Auxiliares!$B373),0))</f>
        <v>0</v>
      </c>
      <c r="J392" s="114"/>
      <c r="K392" s="23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36"/>
      <c r="BA392" s="58">
        <f t="shared" si="172"/>
        <v>0</v>
      </c>
      <c r="BB392" s="42">
        <f t="shared" si="173"/>
        <v>0</v>
      </c>
      <c r="BC392" s="12">
        <f>IFERROR(VLOOKUP(Input!B392,Medio!$A$3:$D$1552,4,0),0)</f>
        <v>0</v>
      </c>
      <c r="BD392">
        <f t="shared" si="174"/>
        <v>0</v>
      </c>
      <c r="BE392">
        <f>IFERROR(VLOOKUP(L392,'Tipo de Descuento'!$B$3:$C$8,2,0),0)</f>
        <v>0</v>
      </c>
      <c r="BF392">
        <f t="shared" si="175"/>
        <v>0</v>
      </c>
      <c r="BG392">
        <f>IFERROR(VLOOKUP(N392,'Tipo de Descuento'!$B$3:$C$8,2,0),0)</f>
        <v>0</v>
      </c>
      <c r="BH392">
        <f t="shared" si="176"/>
        <v>0</v>
      </c>
      <c r="BI392">
        <f>IFERROR(VLOOKUP(P392,'Tipo de Descuento'!$B$3:$C$8,2,0),0)</f>
        <v>0</v>
      </c>
      <c r="BJ392">
        <f t="shared" si="177"/>
        <v>0</v>
      </c>
      <c r="BK392">
        <f>IFERROR(VLOOKUP(R392,'Tipo de Descuento'!$B$3:$C$8,2,0),0)</f>
        <v>0</v>
      </c>
      <c r="BL392">
        <f t="shared" si="178"/>
        <v>0</v>
      </c>
      <c r="BM392">
        <f>IFERROR(VLOOKUP(T392,'Tipo de Descuento'!$B$3:$C$8,2,0),0)</f>
        <v>0</v>
      </c>
      <c r="BN392">
        <f t="shared" si="179"/>
        <v>0</v>
      </c>
      <c r="BO392">
        <f t="shared" si="180"/>
        <v>0</v>
      </c>
      <c r="BP392">
        <f t="shared" si="181"/>
        <v>0</v>
      </c>
      <c r="BQ392">
        <f t="shared" si="182"/>
        <v>0</v>
      </c>
      <c r="BS392" s="75">
        <f t="shared" si="183"/>
        <v>0</v>
      </c>
      <c r="BT392" s="76">
        <f t="shared" si="184"/>
        <v>0</v>
      </c>
      <c r="BU392" s="76">
        <f t="shared" si="185"/>
        <v>0</v>
      </c>
      <c r="BV392" s="76">
        <f t="shared" si="186"/>
        <v>0</v>
      </c>
      <c r="BW392" s="76">
        <f t="shared" si="187"/>
        <v>0</v>
      </c>
      <c r="BX392" s="76">
        <f t="shared" si="188"/>
        <v>0</v>
      </c>
      <c r="BY392" s="77">
        <f t="shared" si="189"/>
        <v>0</v>
      </c>
      <c r="CA392" s="73">
        <f t="shared" si="190"/>
        <v>0</v>
      </c>
      <c r="CB392" s="74"/>
      <c r="CD392" s="13">
        <f t="shared" si="191"/>
        <v>0</v>
      </c>
      <c r="CE392" s="89">
        <f t="shared" si="192"/>
        <v>0</v>
      </c>
      <c r="CF392">
        <v>0</v>
      </c>
    </row>
    <row r="393" spans="2:84" ht="15.75" customHeight="1" thickBot="1">
      <c r="B393" s="26"/>
      <c r="C393" s="13" t="str">
        <f>IF(B393="","",VLOOKUP(BC393,Proveedor!$B$3:$C$2036,2,0))</f>
        <v/>
      </c>
      <c r="D393" s="95"/>
      <c r="E393" s="84"/>
      <c r="F393" s="59"/>
      <c r="G393" s="113" cm="1">
        <f t="array" ref="G393">INDEX(Programas!$F$3:$F$2000,MATCH(1,(Programas!$C$3:$C$2000=D393)*(Programas!$D$3:$D$2000=Auxiliares!$B374),0))</f>
        <v>0</v>
      </c>
      <c r="H393" s="114"/>
      <c r="I393" s="113" cm="1">
        <f t="array" ref="I393">INDEX(Programas!$E$3:$E$2000,MATCH(1,(Programas!$C$3:$C$2000=D393)*(Programas!$D$3:$D$2000=Auxiliares!$B374),0))</f>
        <v>0</v>
      </c>
      <c r="J393" s="114"/>
      <c r="K393" s="23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36"/>
      <c r="BA393" s="58">
        <f t="shared" si="172"/>
        <v>0</v>
      </c>
      <c r="BB393" s="42">
        <f t="shared" si="173"/>
        <v>0</v>
      </c>
      <c r="BC393" s="12">
        <f>IFERROR(VLOOKUP(Input!B393,Medio!$A$3:$D$1552,4,0),0)</f>
        <v>0</v>
      </c>
      <c r="BD393">
        <f t="shared" si="174"/>
        <v>0</v>
      </c>
      <c r="BE393">
        <f>IFERROR(VLOOKUP(L393,'Tipo de Descuento'!$B$3:$C$8,2,0),0)</f>
        <v>0</v>
      </c>
      <c r="BF393">
        <f t="shared" si="175"/>
        <v>0</v>
      </c>
      <c r="BG393">
        <f>IFERROR(VLOOKUP(N393,'Tipo de Descuento'!$B$3:$C$8,2,0),0)</f>
        <v>0</v>
      </c>
      <c r="BH393">
        <f t="shared" si="176"/>
        <v>0</v>
      </c>
      <c r="BI393">
        <f>IFERROR(VLOOKUP(P393,'Tipo de Descuento'!$B$3:$C$8,2,0),0)</f>
        <v>0</v>
      </c>
      <c r="BJ393">
        <f t="shared" si="177"/>
        <v>0</v>
      </c>
      <c r="BK393">
        <f>IFERROR(VLOOKUP(R393,'Tipo de Descuento'!$B$3:$C$8,2,0),0)</f>
        <v>0</v>
      </c>
      <c r="BL393">
        <f t="shared" si="178"/>
        <v>0</v>
      </c>
      <c r="BM393">
        <f>IFERROR(VLOOKUP(T393,'Tipo de Descuento'!$B$3:$C$8,2,0),0)</f>
        <v>0</v>
      </c>
      <c r="BN393">
        <f t="shared" si="179"/>
        <v>0</v>
      </c>
      <c r="BO393">
        <f t="shared" si="180"/>
        <v>0</v>
      </c>
      <c r="BP393">
        <f t="shared" si="181"/>
        <v>0</v>
      </c>
      <c r="BQ393">
        <f t="shared" si="182"/>
        <v>0</v>
      </c>
      <c r="BS393" s="75">
        <f t="shared" si="183"/>
        <v>0</v>
      </c>
      <c r="BT393" s="76">
        <f t="shared" si="184"/>
        <v>0</v>
      </c>
      <c r="BU393" s="76">
        <f t="shared" si="185"/>
        <v>0</v>
      </c>
      <c r="BV393" s="76">
        <f t="shared" si="186"/>
        <v>0</v>
      </c>
      <c r="BW393" s="76">
        <f t="shared" si="187"/>
        <v>0</v>
      </c>
      <c r="BX393" s="76">
        <f t="shared" si="188"/>
        <v>0</v>
      </c>
      <c r="BY393" s="77">
        <f t="shared" si="189"/>
        <v>0</v>
      </c>
      <c r="CA393" s="73">
        <f t="shared" si="190"/>
        <v>0</v>
      </c>
      <c r="CB393" s="74"/>
      <c r="CD393" s="13">
        <f t="shared" si="191"/>
        <v>0</v>
      </c>
      <c r="CE393" s="89">
        <f t="shared" si="192"/>
        <v>0</v>
      </c>
      <c r="CF393">
        <v>0</v>
      </c>
    </row>
    <row r="394" spans="2:84" ht="15.75" customHeight="1" thickBot="1">
      <c r="B394" s="26"/>
      <c r="C394" s="13" t="str">
        <f>IF(B394="","",VLOOKUP(BC394,Proveedor!$B$3:$C$2036,2,0))</f>
        <v/>
      </c>
      <c r="D394" s="95"/>
      <c r="E394" s="84"/>
      <c r="F394" s="59"/>
      <c r="G394" s="113" cm="1">
        <f t="array" ref="G394">INDEX(Programas!$F$3:$F$2000,MATCH(1,(Programas!$C$3:$C$2000=D394)*(Programas!$D$3:$D$2000=Auxiliares!$B375),0))</f>
        <v>0</v>
      </c>
      <c r="H394" s="114"/>
      <c r="I394" s="113" cm="1">
        <f t="array" ref="I394">INDEX(Programas!$E$3:$E$2000,MATCH(1,(Programas!$C$3:$C$2000=D394)*(Programas!$D$3:$D$2000=Auxiliares!$B375),0))</f>
        <v>0</v>
      </c>
      <c r="J394" s="114"/>
      <c r="K394" s="23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36"/>
      <c r="BA394" s="58">
        <f t="shared" si="172"/>
        <v>0</v>
      </c>
      <c r="BB394" s="42">
        <f t="shared" si="173"/>
        <v>0</v>
      </c>
      <c r="BC394" s="12">
        <f>IFERROR(VLOOKUP(Input!B394,Medio!$A$3:$D$1552,4,0),0)</f>
        <v>0</v>
      </c>
      <c r="BD394">
        <f t="shared" si="174"/>
        <v>0</v>
      </c>
      <c r="BE394">
        <f>IFERROR(VLOOKUP(L394,'Tipo de Descuento'!$B$3:$C$8,2,0),0)</f>
        <v>0</v>
      </c>
      <c r="BF394">
        <f t="shared" si="175"/>
        <v>0</v>
      </c>
      <c r="BG394">
        <f>IFERROR(VLOOKUP(N394,'Tipo de Descuento'!$B$3:$C$8,2,0),0)</f>
        <v>0</v>
      </c>
      <c r="BH394">
        <f t="shared" si="176"/>
        <v>0</v>
      </c>
      <c r="BI394">
        <f>IFERROR(VLOOKUP(P394,'Tipo de Descuento'!$B$3:$C$8,2,0),0)</f>
        <v>0</v>
      </c>
      <c r="BJ394">
        <f t="shared" si="177"/>
        <v>0</v>
      </c>
      <c r="BK394">
        <f>IFERROR(VLOOKUP(R394,'Tipo de Descuento'!$B$3:$C$8,2,0),0)</f>
        <v>0</v>
      </c>
      <c r="BL394">
        <f t="shared" si="178"/>
        <v>0</v>
      </c>
      <c r="BM394">
        <f>IFERROR(VLOOKUP(T394,'Tipo de Descuento'!$B$3:$C$8,2,0),0)</f>
        <v>0</v>
      </c>
      <c r="BN394">
        <f t="shared" si="179"/>
        <v>0</v>
      </c>
      <c r="BO394">
        <f t="shared" si="180"/>
        <v>0</v>
      </c>
      <c r="BP394">
        <f t="shared" si="181"/>
        <v>0</v>
      </c>
      <c r="BQ394">
        <f t="shared" si="182"/>
        <v>0</v>
      </c>
      <c r="BS394" s="75">
        <f t="shared" si="183"/>
        <v>0</v>
      </c>
      <c r="BT394" s="76">
        <f t="shared" si="184"/>
        <v>0</v>
      </c>
      <c r="BU394" s="76">
        <f t="shared" si="185"/>
        <v>0</v>
      </c>
      <c r="BV394" s="76">
        <f t="shared" si="186"/>
        <v>0</v>
      </c>
      <c r="BW394" s="76">
        <f t="shared" si="187"/>
        <v>0</v>
      </c>
      <c r="BX394" s="76">
        <f t="shared" si="188"/>
        <v>0</v>
      </c>
      <c r="BY394" s="77">
        <f t="shared" si="189"/>
        <v>0</v>
      </c>
      <c r="CA394" s="73">
        <f t="shared" si="190"/>
        <v>0</v>
      </c>
      <c r="CB394" s="74"/>
      <c r="CD394" s="13">
        <f t="shared" si="191"/>
        <v>0</v>
      </c>
      <c r="CE394" s="89">
        <f t="shared" si="192"/>
        <v>0</v>
      </c>
      <c r="CF394">
        <v>0</v>
      </c>
    </row>
    <row r="395" spans="2:84" ht="15.75" customHeight="1" thickBot="1">
      <c r="B395" s="26"/>
      <c r="C395" s="13" t="str">
        <f>IF(B395="","",VLOOKUP(BC395,Proveedor!$B$3:$C$2036,2,0))</f>
        <v/>
      </c>
      <c r="D395" s="95"/>
      <c r="E395" s="84"/>
      <c r="F395" s="59"/>
      <c r="G395" s="113" cm="1">
        <f t="array" ref="G395">INDEX(Programas!$F$3:$F$2000,MATCH(1,(Programas!$C$3:$C$2000=D395)*(Programas!$D$3:$D$2000=Auxiliares!$B376),0))</f>
        <v>0</v>
      </c>
      <c r="H395" s="114"/>
      <c r="I395" s="113" cm="1">
        <f t="array" ref="I395">INDEX(Programas!$E$3:$E$2000,MATCH(1,(Programas!$C$3:$C$2000=D395)*(Programas!$D$3:$D$2000=Auxiliares!$B376),0))</f>
        <v>0</v>
      </c>
      <c r="J395" s="114"/>
      <c r="K395" s="23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36"/>
      <c r="BA395" s="58">
        <f t="shared" si="172"/>
        <v>0</v>
      </c>
      <c r="BB395" s="42">
        <f t="shared" si="173"/>
        <v>0</v>
      </c>
      <c r="BC395" s="12">
        <f>IFERROR(VLOOKUP(Input!B395,Medio!$A$3:$D$1552,4,0),0)</f>
        <v>0</v>
      </c>
      <c r="BD395">
        <f t="shared" si="174"/>
        <v>0</v>
      </c>
      <c r="BE395">
        <f>IFERROR(VLOOKUP(L395,'Tipo de Descuento'!$B$3:$C$8,2,0),0)</f>
        <v>0</v>
      </c>
      <c r="BF395">
        <f t="shared" si="175"/>
        <v>0</v>
      </c>
      <c r="BG395">
        <f>IFERROR(VLOOKUP(N395,'Tipo de Descuento'!$B$3:$C$8,2,0),0)</f>
        <v>0</v>
      </c>
      <c r="BH395">
        <f t="shared" si="176"/>
        <v>0</v>
      </c>
      <c r="BI395">
        <f>IFERROR(VLOOKUP(P395,'Tipo de Descuento'!$B$3:$C$8,2,0),0)</f>
        <v>0</v>
      </c>
      <c r="BJ395">
        <f t="shared" si="177"/>
        <v>0</v>
      </c>
      <c r="BK395">
        <f>IFERROR(VLOOKUP(R395,'Tipo de Descuento'!$B$3:$C$8,2,0),0)</f>
        <v>0</v>
      </c>
      <c r="BL395">
        <f t="shared" si="178"/>
        <v>0</v>
      </c>
      <c r="BM395">
        <f>IFERROR(VLOOKUP(T395,'Tipo de Descuento'!$B$3:$C$8,2,0),0)</f>
        <v>0</v>
      </c>
      <c r="BN395">
        <f t="shared" si="179"/>
        <v>0</v>
      </c>
      <c r="BO395">
        <f t="shared" si="180"/>
        <v>0</v>
      </c>
      <c r="BP395">
        <f t="shared" si="181"/>
        <v>0</v>
      </c>
      <c r="BQ395">
        <f t="shared" si="182"/>
        <v>0</v>
      </c>
      <c r="BS395" s="75">
        <f t="shared" si="183"/>
        <v>0</v>
      </c>
      <c r="BT395" s="76">
        <f t="shared" si="184"/>
        <v>0</v>
      </c>
      <c r="BU395" s="76">
        <f t="shared" si="185"/>
        <v>0</v>
      </c>
      <c r="BV395" s="76">
        <f t="shared" si="186"/>
        <v>0</v>
      </c>
      <c r="BW395" s="76">
        <f t="shared" si="187"/>
        <v>0</v>
      </c>
      <c r="BX395" s="76">
        <f t="shared" si="188"/>
        <v>0</v>
      </c>
      <c r="BY395" s="77">
        <f t="shared" si="189"/>
        <v>0</v>
      </c>
      <c r="CA395" s="73">
        <f t="shared" si="190"/>
        <v>0</v>
      </c>
      <c r="CB395" s="74"/>
      <c r="CD395" s="13">
        <f t="shared" si="191"/>
        <v>0</v>
      </c>
      <c r="CE395" s="89">
        <f t="shared" si="192"/>
        <v>0</v>
      </c>
      <c r="CF395">
        <v>0</v>
      </c>
    </row>
    <row r="396" spans="2:84" ht="15.75" customHeight="1" thickBot="1">
      <c r="B396" s="26"/>
      <c r="C396" s="13" t="str">
        <f>IF(B396="","",VLOOKUP(BC396,Proveedor!$B$3:$C$2036,2,0))</f>
        <v/>
      </c>
      <c r="D396" s="95"/>
      <c r="E396" s="84"/>
      <c r="F396" s="59"/>
      <c r="G396" s="113" cm="1">
        <f t="array" ref="G396">INDEX(Programas!$F$3:$F$2000,MATCH(1,(Programas!$C$3:$C$2000=D396)*(Programas!$D$3:$D$2000=Auxiliares!$B377),0))</f>
        <v>0</v>
      </c>
      <c r="H396" s="114"/>
      <c r="I396" s="113" cm="1">
        <f t="array" ref="I396">INDEX(Programas!$E$3:$E$2000,MATCH(1,(Programas!$C$3:$C$2000=D396)*(Programas!$D$3:$D$2000=Auxiliares!$B377),0))</f>
        <v>0</v>
      </c>
      <c r="J396" s="114"/>
      <c r="K396" s="23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36"/>
      <c r="BA396" s="58">
        <f t="shared" si="172"/>
        <v>0</v>
      </c>
      <c r="BB396" s="42">
        <f t="shared" si="173"/>
        <v>0</v>
      </c>
      <c r="BC396" s="12">
        <f>IFERROR(VLOOKUP(Input!B396,Medio!$A$3:$D$1552,4,0),0)</f>
        <v>0</v>
      </c>
      <c r="BD396">
        <f t="shared" si="174"/>
        <v>0</v>
      </c>
      <c r="BE396">
        <f>IFERROR(VLOOKUP(L396,'Tipo de Descuento'!$B$3:$C$8,2,0),0)</f>
        <v>0</v>
      </c>
      <c r="BF396">
        <f t="shared" si="175"/>
        <v>0</v>
      </c>
      <c r="BG396">
        <f>IFERROR(VLOOKUP(N396,'Tipo de Descuento'!$B$3:$C$8,2,0),0)</f>
        <v>0</v>
      </c>
      <c r="BH396">
        <f t="shared" si="176"/>
        <v>0</v>
      </c>
      <c r="BI396">
        <f>IFERROR(VLOOKUP(P396,'Tipo de Descuento'!$B$3:$C$8,2,0),0)</f>
        <v>0</v>
      </c>
      <c r="BJ396">
        <f t="shared" si="177"/>
        <v>0</v>
      </c>
      <c r="BK396">
        <f>IFERROR(VLOOKUP(R396,'Tipo de Descuento'!$B$3:$C$8,2,0),0)</f>
        <v>0</v>
      </c>
      <c r="BL396">
        <f t="shared" si="178"/>
        <v>0</v>
      </c>
      <c r="BM396">
        <f>IFERROR(VLOOKUP(T396,'Tipo de Descuento'!$B$3:$C$8,2,0),0)</f>
        <v>0</v>
      </c>
      <c r="BN396">
        <f t="shared" si="179"/>
        <v>0</v>
      </c>
      <c r="BO396">
        <f t="shared" si="180"/>
        <v>0</v>
      </c>
      <c r="BP396">
        <f t="shared" si="181"/>
        <v>0</v>
      </c>
      <c r="BQ396">
        <f t="shared" si="182"/>
        <v>0</v>
      </c>
      <c r="BS396" s="75">
        <f t="shared" si="183"/>
        <v>0</v>
      </c>
      <c r="BT396" s="76">
        <f t="shared" si="184"/>
        <v>0</v>
      </c>
      <c r="BU396" s="76">
        <f t="shared" si="185"/>
        <v>0</v>
      </c>
      <c r="BV396" s="76">
        <f t="shared" si="186"/>
        <v>0</v>
      </c>
      <c r="BW396" s="76">
        <f t="shared" si="187"/>
        <v>0</v>
      </c>
      <c r="BX396" s="76">
        <f t="shared" si="188"/>
        <v>0</v>
      </c>
      <c r="BY396" s="77">
        <f t="shared" si="189"/>
        <v>0</v>
      </c>
      <c r="CA396" s="73">
        <f t="shared" si="190"/>
        <v>0</v>
      </c>
      <c r="CB396" s="74"/>
      <c r="CD396" s="13">
        <f t="shared" si="191"/>
        <v>0</v>
      </c>
      <c r="CE396" s="89">
        <f t="shared" si="192"/>
        <v>0</v>
      </c>
      <c r="CF396">
        <v>0</v>
      </c>
    </row>
    <row r="397" spans="2:84" ht="15.75" customHeight="1" thickBot="1">
      <c r="B397" s="26"/>
      <c r="C397" s="13" t="str">
        <f>IF(B397="","",VLOOKUP(BC397,Proveedor!$B$3:$C$2036,2,0))</f>
        <v/>
      </c>
      <c r="D397" s="95"/>
      <c r="E397" s="84"/>
      <c r="F397" s="59"/>
      <c r="G397" s="113" cm="1">
        <f t="array" ref="G397">INDEX(Programas!$F$3:$F$2000,MATCH(1,(Programas!$C$3:$C$2000=D397)*(Programas!$D$3:$D$2000=Auxiliares!$B378),0))</f>
        <v>0</v>
      </c>
      <c r="H397" s="114"/>
      <c r="I397" s="113" cm="1">
        <f t="array" ref="I397">INDEX(Programas!$E$3:$E$2000,MATCH(1,(Programas!$C$3:$C$2000=D397)*(Programas!$D$3:$D$2000=Auxiliares!$B378),0))</f>
        <v>0</v>
      </c>
      <c r="J397" s="114"/>
      <c r="K397" s="23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36"/>
      <c r="BA397" s="58">
        <f t="shared" si="172"/>
        <v>0</v>
      </c>
      <c r="BB397" s="42">
        <f t="shared" si="173"/>
        <v>0</v>
      </c>
      <c r="BC397" s="12">
        <f>IFERROR(VLOOKUP(Input!B397,Medio!$A$3:$D$1552,4,0),0)</f>
        <v>0</v>
      </c>
      <c r="BD397">
        <f t="shared" si="174"/>
        <v>0</v>
      </c>
      <c r="BE397">
        <f>IFERROR(VLOOKUP(L397,'Tipo de Descuento'!$B$3:$C$8,2,0),0)</f>
        <v>0</v>
      </c>
      <c r="BF397">
        <f t="shared" si="175"/>
        <v>0</v>
      </c>
      <c r="BG397">
        <f>IFERROR(VLOOKUP(N397,'Tipo de Descuento'!$B$3:$C$8,2,0),0)</f>
        <v>0</v>
      </c>
      <c r="BH397">
        <f t="shared" si="176"/>
        <v>0</v>
      </c>
      <c r="BI397">
        <f>IFERROR(VLOOKUP(P397,'Tipo de Descuento'!$B$3:$C$8,2,0),0)</f>
        <v>0</v>
      </c>
      <c r="BJ397">
        <f t="shared" si="177"/>
        <v>0</v>
      </c>
      <c r="BK397">
        <f>IFERROR(VLOOKUP(R397,'Tipo de Descuento'!$B$3:$C$8,2,0),0)</f>
        <v>0</v>
      </c>
      <c r="BL397">
        <f t="shared" si="178"/>
        <v>0</v>
      </c>
      <c r="BM397">
        <f>IFERROR(VLOOKUP(T397,'Tipo de Descuento'!$B$3:$C$8,2,0),0)</f>
        <v>0</v>
      </c>
      <c r="BN397">
        <f t="shared" si="179"/>
        <v>0</v>
      </c>
      <c r="BO397">
        <f t="shared" si="180"/>
        <v>0</v>
      </c>
      <c r="BP397">
        <f t="shared" si="181"/>
        <v>0</v>
      </c>
      <c r="BQ397">
        <f t="shared" si="182"/>
        <v>0</v>
      </c>
      <c r="BS397" s="75">
        <f t="shared" si="183"/>
        <v>0</v>
      </c>
      <c r="BT397" s="76">
        <f t="shared" si="184"/>
        <v>0</v>
      </c>
      <c r="BU397" s="76">
        <f t="shared" si="185"/>
        <v>0</v>
      </c>
      <c r="BV397" s="76">
        <f t="shared" si="186"/>
        <v>0</v>
      </c>
      <c r="BW397" s="76">
        <f t="shared" si="187"/>
        <v>0</v>
      </c>
      <c r="BX397" s="76">
        <f t="shared" si="188"/>
        <v>0</v>
      </c>
      <c r="BY397" s="77">
        <f t="shared" si="189"/>
        <v>0</v>
      </c>
      <c r="CA397" s="73">
        <f t="shared" si="190"/>
        <v>0</v>
      </c>
      <c r="CB397" s="74"/>
      <c r="CD397" s="13">
        <f t="shared" si="191"/>
        <v>0</v>
      </c>
      <c r="CE397" s="89">
        <f t="shared" si="192"/>
        <v>0</v>
      </c>
      <c r="CF397">
        <v>0</v>
      </c>
    </row>
    <row r="398" spans="2:84" ht="15.75" customHeight="1" thickBot="1">
      <c r="B398" s="26"/>
      <c r="C398" s="13" t="str">
        <f>IF(B398="","",VLOOKUP(BC398,Proveedor!$B$3:$C$2036,2,0))</f>
        <v/>
      </c>
      <c r="D398" s="95"/>
      <c r="E398" s="84"/>
      <c r="F398" s="59"/>
      <c r="G398" s="113" cm="1">
        <f t="array" ref="G398">INDEX(Programas!$F$3:$F$2000,MATCH(1,(Programas!$C$3:$C$2000=D398)*(Programas!$D$3:$D$2000=Auxiliares!$B379),0))</f>
        <v>0</v>
      </c>
      <c r="H398" s="114"/>
      <c r="I398" s="113" cm="1">
        <f t="array" ref="I398">INDEX(Programas!$E$3:$E$2000,MATCH(1,(Programas!$C$3:$C$2000=D398)*(Programas!$D$3:$D$2000=Auxiliares!$B379),0))</f>
        <v>0</v>
      </c>
      <c r="J398" s="114"/>
      <c r="K398" s="23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36"/>
      <c r="BA398" s="58">
        <f t="shared" si="172"/>
        <v>0</v>
      </c>
      <c r="BB398" s="42">
        <f t="shared" si="173"/>
        <v>0</v>
      </c>
      <c r="BC398" s="12">
        <f>IFERROR(VLOOKUP(Input!B398,Medio!$A$3:$D$1552,4,0),0)</f>
        <v>0</v>
      </c>
      <c r="BD398">
        <f t="shared" si="174"/>
        <v>0</v>
      </c>
      <c r="BE398">
        <f>IFERROR(VLOOKUP(L398,'Tipo de Descuento'!$B$3:$C$8,2,0),0)</f>
        <v>0</v>
      </c>
      <c r="BF398">
        <f t="shared" si="175"/>
        <v>0</v>
      </c>
      <c r="BG398">
        <f>IFERROR(VLOOKUP(N398,'Tipo de Descuento'!$B$3:$C$8,2,0),0)</f>
        <v>0</v>
      </c>
      <c r="BH398">
        <f t="shared" si="176"/>
        <v>0</v>
      </c>
      <c r="BI398">
        <f>IFERROR(VLOOKUP(P398,'Tipo de Descuento'!$B$3:$C$8,2,0),0)</f>
        <v>0</v>
      </c>
      <c r="BJ398">
        <f t="shared" si="177"/>
        <v>0</v>
      </c>
      <c r="BK398">
        <f>IFERROR(VLOOKUP(R398,'Tipo de Descuento'!$B$3:$C$8,2,0),0)</f>
        <v>0</v>
      </c>
      <c r="BL398">
        <f t="shared" si="178"/>
        <v>0</v>
      </c>
      <c r="BM398">
        <f>IFERROR(VLOOKUP(T398,'Tipo de Descuento'!$B$3:$C$8,2,0),0)</f>
        <v>0</v>
      </c>
      <c r="BN398">
        <f t="shared" si="179"/>
        <v>0</v>
      </c>
      <c r="BO398">
        <f t="shared" si="180"/>
        <v>0</v>
      </c>
      <c r="BP398">
        <f t="shared" si="181"/>
        <v>0</v>
      </c>
      <c r="BQ398">
        <f t="shared" si="182"/>
        <v>0</v>
      </c>
      <c r="BS398" s="75">
        <f t="shared" si="183"/>
        <v>0</v>
      </c>
      <c r="BT398" s="76">
        <f t="shared" si="184"/>
        <v>0</v>
      </c>
      <c r="BU398" s="76">
        <f t="shared" si="185"/>
        <v>0</v>
      </c>
      <c r="BV398" s="76">
        <f t="shared" si="186"/>
        <v>0</v>
      </c>
      <c r="BW398" s="76">
        <f t="shared" si="187"/>
        <v>0</v>
      </c>
      <c r="BX398" s="76">
        <f t="shared" si="188"/>
        <v>0</v>
      </c>
      <c r="BY398" s="77">
        <f t="shared" si="189"/>
        <v>0</v>
      </c>
      <c r="CA398" s="73">
        <f t="shared" si="190"/>
        <v>0</v>
      </c>
      <c r="CB398" s="74"/>
      <c r="CD398" s="13">
        <f t="shared" si="191"/>
        <v>0</v>
      </c>
      <c r="CE398" s="89">
        <f t="shared" si="192"/>
        <v>0</v>
      </c>
      <c r="CF398">
        <v>0</v>
      </c>
    </row>
    <row r="399" spans="2:84" ht="15.75" customHeight="1" thickBot="1">
      <c r="B399" s="26"/>
      <c r="C399" s="13" t="str">
        <f>IF(B399="","",VLOOKUP(BC399,Proveedor!$B$3:$C$2036,2,0))</f>
        <v/>
      </c>
      <c r="D399" s="95"/>
      <c r="E399" s="84"/>
      <c r="F399" s="59"/>
      <c r="G399" s="113" cm="1">
        <f t="array" ref="G399">INDEX(Programas!$F$3:$F$2000,MATCH(1,(Programas!$C$3:$C$2000=D399)*(Programas!$D$3:$D$2000=Auxiliares!$B380),0))</f>
        <v>0</v>
      </c>
      <c r="H399" s="114"/>
      <c r="I399" s="113" cm="1">
        <f t="array" ref="I399">INDEX(Programas!$E$3:$E$2000,MATCH(1,(Programas!$C$3:$C$2000=D399)*(Programas!$D$3:$D$2000=Auxiliares!$B380),0))</f>
        <v>0</v>
      </c>
      <c r="J399" s="114"/>
      <c r="K399" s="23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36"/>
      <c r="BA399" s="58">
        <f t="shared" si="172"/>
        <v>0</v>
      </c>
      <c r="BB399" s="42">
        <f t="shared" si="173"/>
        <v>0</v>
      </c>
      <c r="BC399" s="12">
        <f>IFERROR(VLOOKUP(Input!B399,Medio!$A$3:$D$1552,4,0),0)</f>
        <v>0</v>
      </c>
      <c r="BD399">
        <f t="shared" si="174"/>
        <v>0</v>
      </c>
      <c r="BE399">
        <f>IFERROR(VLOOKUP(L399,'Tipo de Descuento'!$B$3:$C$8,2,0),0)</f>
        <v>0</v>
      </c>
      <c r="BF399">
        <f t="shared" si="175"/>
        <v>0</v>
      </c>
      <c r="BG399">
        <f>IFERROR(VLOOKUP(N399,'Tipo de Descuento'!$B$3:$C$8,2,0),0)</f>
        <v>0</v>
      </c>
      <c r="BH399">
        <f t="shared" si="176"/>
        <v>0</v>
      </c>
      <c r="BI399">
        <f>IFERROR(VLOOKUP(P399,'Tipo de Descuento'!$B$3:$C$8,2,0),0)</f>
        <v>0</v>
      </c>
      <c r="BJ399">
        <f t="shared" si="177"/>
        <v>0</v>
      </c>
      <c r="BK399">
        <f>IFERROR(VLOOKUP(R399,'Tipo de Descuento'!$B$3:$C$8,2,0),0)</f>
        <v>0</v>
      </c>
      <c r="BL399">
        <f t="shared" si="178"/>
        <v>0</v>
      </c>
      <c r="BM399">
        <f>IFERROR(VLOOKUP(T399,'Tipo de Descuento'!$B$3:$C$8,2,0),0)</f>
        <v>0</v>
      </c>
      <c r="BN399">
        <f t="shared" si="179"/>
        <v>0</v>
      </c>
      <c r="BO399">
        <f t="shared" si="180"/>
        <v>0</v>
      </c>
      <c r="BP399">
        <f t="shared" si="181"/>
        <v>0</v>
      </c>
      <c r="BQ399">
        <f t="shared" si="182"/>
        <v>0</v>
      </c>
      <c r="BS399" s="75">
        <f t="shared" si="183"/>
        <v>0</v>
      </c>
      <c r="BT399" s="76">
        <f t="shared" si="184"/>
        <v>0</v>
      </c>
      <c r="BU399" s="76">
        <f t="shared" si="185"/>
        <v>0</v>
      </c>
      <c r="BV399" s="76">
        <f t="shared" si="186"/>
        <v>0</v>
      </c>
      <c r="BW399" s="76">
        <f t="shared" si="187"/>
        <v>0</v>
      </c>
      <c r="BX399" s="76">
        <f t="shared" si="188"/>
        <v>0</v>
      </c>
      <c r="BY399" s="77">
        <f t="shared" si="189"/>
        <v>0</v>
      </c>
      <c r="CA399" s="73">
        <f t="shared" si="190"/>
        <v>0</v>
      </c>
      <c r="CB399" s="74"/>
      <c r="CD399" s="13">
        <f t="shared" si="191"/>
        <v>0</v>
      </c>
      <c r="CE399" s="89">
        <f t="shared" si="192"/>
        <v>0</v>
      </c>
      <c r="CF399">
        <v>0</v>
      </c>
    </row>
    <row r="400" spans="2:84" ht="15.75" customHeight="1" thickBot="1">
      <c r="B400" s="26"/>
      <c r="C400" s="13" t="str">
        <f>IF(B400="","",VLOOKUP(BC400,Proveedor!$B$3:$C$2036,2,0))</f>
        <v/>
      </c>
      <c r="D400" s="95"/>
      <c r="E400" s="84"/>
      <c r="F400" s="59"/>
      <c r="G400" s="113" cm="1">
        <f t="array" ref="G400">INDEX(Programas!$F$3:$F$2000,MATCH(1,(Programas!$C$3:$C$2000=D400)*(Programas!$D$3:$D$2000=Auxiliares!$B381),0))</f>
        <v>0</v>
      </c>
      <c r="H400" s="114"/>
      <c r="I400" s="113" cm="1">
        <f t="array" ref="I400">INDEX(Programas!$E$3:$E$2000,MATCH(1,(Programas!$C$3:$C$2000=D400)*(Programas!$D$3:$D$2000=Auxiliares!$B381),0))</f>
        <v>0</v>
      </c>
      <c r="J400" s="114"/>
      <c r="K400" s="23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36"/>
      <c r="BA400" s="58">
        <f t="shared" si="172"/>
        <v>0</v>
      </c>
      <c r="BB400" s="42">
        <f t="shared" si="173"/>
        <v>0</v>
      </c>
      <c r="BC400" s="12">
        <f>IFERROR(VLOOKUP(Input!B400,Medio!$A$3:$D$1552,4,0),0)</f>
        <v>0</v>
      </c>
      <c r="BD400">
        <f t="shared" si="174"/>
        <v>0</v>
      </c>
      <c r="BE400">
        <f>IFERROR(VLOOKUP(L400,'Tipo de Descuento'!$B$3:$C$8,2,0),0)</f>
        <v>0</v>
      </c>
      <c r="BF400">
        <f t="shared" si="175"/>
        <v>0</v>
      </c>
      <c r="BG400">
        <f>IFERROR(VLOOKUP(N400,'Tipo de Descuento'!$B$3:$C$8,2,0),0)</f>
        <v>0</v>
      </c>
      <c r="BH400">
        <f t="shared" si="176"/>
        <v>0</v>
      </c>
      <c r="BI400">
        <f>IFERROR(VLOOKUP(P400,'Tipo de Descuento'!$B$3:$C$8,2,0),0)</f>
        <v>0</v>
      </c>
      <c r="BJ400">
        <f t="shared" si="177"/>
        <v>0</v>
      </c>
      <c r="BK400">
        <f>IFERROR(VLOOKUP(R400,'Tipo de Descuento'!$B$3:$C$8,2,0),0)</f>
        <v>0</v>
      </c>
      <c r="BL400">
        <f t="shared" si="178"/>
        <v>0</v>
      </c>
      <c r="BM400">
        <f>IFERROR(VLOOKUP(T400,'Tipo de Descuento'!$B$3:$C$8,2,0),0)</f>
        <v>0</v>
      </c>
      <c r="BN400">
        <f t="shared" si="179"/>
        <v>0</v>
      </c>
      <c r="BO400">
        <f t="shared" si="180"/>
        <v>0</v>
      </c>
      <c r="BP400">
        <f t="shared" si="181"/>
        <v>0</v>
      </c>
      <c r="BQ400">
        <f t="shared" si="182"/>
        <v>0</v>
      </c>
      <c r="BS400" s="75">
        <f t="shared" si="183"/>
        <v>0</v>
      </c>
      <c r="BT400" s="76">
        <f t="shared" si="184"/>
        <v>0</v>
      </c>
      <c r="BU400" s="76">
        <f t="shared" si="185"/>
        <v>0</v>
      </c>
      <c r="BV400" s="76">
        <f t="shared" si="186"/>
        <v>0</v>
      </c>
      <c r="BW400" s="76">
        <f t="shared" si="187"/>
        <v>0</v>
      </c>
      <c r="BX400" s="76">
        <f t="shared" si="188"/>
        <v>0</v>
      </c>
      <c r="BY400" s="77">
        <f t="shared" si="189"/>
        <v>0</v>
      </c>
      <c r="CA400" s="73">
        <f t="shared" si="190"/>
        <v>0</v>
      </c>
      <c r="CB400" s="74"/>
      <c r="CD400" s="13">
        <f t="shared" si="191"/>
        <v>0</v>
      </c>
      <c r="CE400" s="89">
        <f t="shared" si="192"/>
        <v>0</v>
      </c>
      <c r="CF400">
        <v>0</v>
      </c>
    </row>
    <row r="401" spans="2:84" ht="15.75" customHeight="1" thickBot="1">
      <c r="B401" s="26"/>
      <c r="C401" s="13" t="str">
        <f>IF(B401="","",VLOOKUP(BC401,Proveedor!$B$3:$C$2036,2,0))</f>
        <v/>
      </c>
      <c r="D401" s="95"/>
      <c r="E401" s="84"/>
      <c r="F401" s="59"/>
      <c r="G401" s="113" cm="1">
        <f t="array" ref="G401">INDEX(Programas!$F$3:$F$2000,MATCH(1,(Programas!$C$3:$C$2000=D401)*(Programas!$D$3:$D$2000=Auxiliares!$B382),0))</f>
        <v>0</v>
      </c>
      <c r="H401" s="114"/>
      <c r="I401" s="113" cm="1">
        <f t="array" ref="I401">INDEX(Programas!$E$3:$E$2000,MATCH(1,(Programas!$C$3:$C$2000=D401)*(Programas!$D$3:$D$2000=Auxiliares!$B382),0))</f>
        <v>0</v>
      </c>
      <c r="J401" s="114"/>
      <c r="K401" s="23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36"/>
      <c r="BA401" s="58">
        <f t="shared" si="172"/>
        <v>0</v>
      </c>
      <c r="BB401" s="42">
        <f t="shared" si="173"/>
        <v>0</v>
      </c>
      <c r="BC401" s="12">
        <f>IFERROR(VLOOKUP(Input!B401,Medio!$A$3:$D$1552,4,0),0)</f>
        <v>0</v>
      </c>
      <c r="BD401">
        <f t="shared" si="174"/>
        <v>0</v>
      </c>
      <c r="BE401">
        <f>IFERROR(VLOOKUP(L401,'Tipo de Descuento'!$B$3:$C$8,2,0),0)</f>
        <v>0</v>
      </c>
      <c r="BF401">
        <f t="shared" si="175"/>
        <v>0</v>
      </c>
      <c r="BG401">
        <f>IFERROR(VLOOKUP(N401,'Tipo de Descuento'!$B$3:$C$8,2,0),0)</f>
        <v>0</v>
      </c>
      <c r="BH401">
        <f t="shared" si="176"/>
        <v>0</v>
      </c>
      <c r="BI401">
        <f>IFERROR(VLOOKUP(P401,'Tipo de Descuento'!$B$3:$C$8,2,0),0)</f>
        <v>0</v>
      </c>
      <c r="BJ401">
        <f t="shared" si="177"/>
        <v>0</v>
      </c>
      <c r="BK401">
        <f>IFERROR(VLOOKUP(R401,'Tipo de Descuento'!$B$3:$C$8,2,0),0)</f>
        <v>0</v>
      </c>
      <c r="BL401">
        <f t="shared" si="178"/>
        <v>0</v>
      </c>
      <c r="BM401">
        <f>IFERROR(VLOOKUP(T401,'Tipo de Descuento'!$B$3:$C$8,2,0),0)</f>
        <v>0</v>
      </c>
      <c r="BN401">
        <f t="shared" si="179"/>
        <v>0</v>
      </c>
      <c r="BO401">
        <f t="shared" si="180"/>
        <v>0</v>
      </c>
      <c r="BP401">
        <f t="shared" si="181"/>
        <v>0</v>
      </c>
      <c r="BQ401">
        <f t="shared" si="182"/>
        <v>0</v>
      </c>
      <c r="BS401" s="75">
        <f t="shared" si="183"/>
        <v>0</v>
      </c>
      <c r="BT401" s="76">
        <f t="shared" si="184"/>
        <v>0</v>
      </c>
      <c r="BU401" s="76">
        <f t="shared" si="185"/>
        <v>0</v>
      </c>
      <c r="BV401" s="76">
        <f t="shared" si="186"/>
        <v>0</v>
      </c>
      <c r="BW401" s="76">
        <f t="shared" si="187"/>
        <v>0</v>
      </c>
      <c r="BX401" s="76">
        <f t="shared" si="188"/>
        <v>0</v>
      </c>
      <c r="BY401" s="77">
        <f t="shared" si="189"/>
        <v>0</v>
      </c>
      <c r="CA401" s="73">
        <f t="shared" si="190"/>
        <v>0</v>
      </c>
      <c r="CB401" s="74"/>
      <c r="CD401" s="13">
        <f t="shared" si="191"/>
        <v>0</v>
      </c>
      <c r="CE401" s="89">
        <f t="shared" si="192"/>
        <v>0</v>
      </c>
      <c r="CF401">
        <v>0</v>
      </c>
    </row>
    <row r="402" spans="2:84" ht="15.75" customHeight="1" thickBot="1">
      <c r="B402" s="26"/>
      <c r="C402" s="13" t="str">
        <f>IF(B402="","",VLOOKUP(BC402,Proveedor!$B$3:$C$2036,2,0))</f>
        <v/>
      </c>
      <c r="D402" s="95"/>
      <c r="E402" s="84"/>
      <c r="F402" s="59"/>
      <c r="G402" s="113" cm="1">
        <f t="array" ref="G402">INDEX(Programas!$F$3:$F$2000,MATCH(1,(Programas!$C$3:$C$2000=D402)*(Programas!$D$3:$D$2000=Auxiliares!$B383),0))</f>
        <v>0</v>
      </c>
      <c r="H402" s="114"/>
      <c r="I402" s="113" cm="1">
        <f t="array" ref="I402">INDEX(Programas!$E$3:$E$2000,MATCH(1,(Programas!$C$3:$C$2000=D402)*(Programas!$D$3:$D$2000=Auxiliares!$B383),0))</f>
        <v>0</v>
      </c>
      <c r="J402" s="114"/>
      <c r="K402" s="23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36"/>
      <c r="BA402" s="58">
        <f t="shared" si="172"/>
        <v>0</v>
      </c>
      <c r="BB402" s="42">
        <f t="shared" si="173"/>
        <v>0</v>
      </c>
      <c r="BC402" s="12">
        <f>IFERROR(VLOOKUP(Input!B402,Medio!$A$3:$D$1552,4,0),0)</f>
        <v>0</v>
      </c>
      <c r="BD402">
        <f t="shared" si="174"/>
        <v>0</v>
      </c>
      <c r="BE402">
        <f>IFERROR(VLOOKUP(L402,'Tipo de Descuento'!$B$3:$C$8,2,0),0)</f>
        <v>0</v>
      </c>
      <c r="BF402">
        <f t="shared" si="175"/>
        <v>0</v>
      </c>
      <c r="BG402">
        <f>IFERROR(VLOOKUP(N402,'Tipo de Descuento'!$B$3:$C$8,2,0),0)</f>
        <v>0</v>
      </c>
      <c r="BH402">
        <f t="shared" si="176"/>
        <v>0</v>
      </c>
      <c r="BI402">
        <f>IFERROR(VLOOKUP(P402,'Tipo de Descuento'!$B$3:$C$8,2,0),0)</f>
        <v>0</v>
      </c>
      <c r="BJ402">
        <f t="shared" si="177"/>
        <v>0</v>
      </c>
      <c r="BK402">
        <f>IFERROR(VLOOKUP(R402,'Tipo de Descuento'!$B$3:$C$8,2,0),0)</f>
        <v>0</v>
      </c>
      <c r="BL402">
        <f t="shared" si="178"/>
        <v>0</v>
      </c>
      <c r="BM402">
        <f>IFERROR(VLOOKUP(T402,'Tipo de Descuento'!$B$3:$C$8,2,0),0)</f>
        <v>0</v>
      </c>
      <c r="BN402">
        <f t="shared" si="179"/>
        <v>0</v>
      </c>
      <c r="BO402">
        <f t="shared" si="180"/>
        <v>0</v>
      </c>
      <c r="BP402">
        <f t="shared" si="181"/>
        <v>0</v>
      </c>
      <c r="BQ402">
        <f t="shared" si="182"/>
        <v>0</v>
      </c>
      <c r="BS402" s="75">
        <f t="shared" si="183"/>
        <v>0</v>
      </c>
      <c r="BT402" s="76">
        <f t="shared" si="184"/>
        <v>0</v>
      </c>
      <c r="BU402" s="76">
        <f t="shared" si="185"/>
        <v>0</v>
      </c>
      <c r="BV402" s="76">
        <f t="shared" si="186"/>
        <v>0</v>
      </c>
      <c r="BW402" s="76">
        <f t="shared" si="187"/>
        <v>0</v>
      </c>
      <c r="BX402" s="76">
        <f t="shared" si="188"/>
        <v>0</v>
      </c>
      <c r="BY402" s="77">
        <f t="shared" si="189"/>
        <v>0</v>
      </c>
      <c r="CA402" s="73">
        <f t="shared" si="190"/>
        <v>0</v>
      </c>
      <c r="CB402" s="74"/>
      <c r="CD402" s="13">
        <f t="shared" si="191"/>
        <v>0</v>
      </c>
      <c r="CE402" s="89">
        <f t="shared" si="192"/>
        <v>0</v>
      </c>
      <c r="CF402">
        <v>0</v>
      </c>
    </row>
    <row r="403" spans="2:84" ht="15.75" customHeight="1" thickBot="1">
      <c r="B403" s="26"/>
      <c r="C403" s="13" t="str">
        <f>IF(B403="","",VLOOKUP(BC403,Proveedor!$B$3:$C$2036,2,0))</f>
        <v/>
      </c>
      <c r="D403" s="95"/>
      <c r="E403" s="84"/>
      <c r="F403" s="59"/>
      <c r="G403" s="113" cm="1">
        <f t="array" ref="G403">INDEX(Programas!$F$3:$F$2000,MATCH(1,(Programas!$C$3:$C$2000=D403)*(Programas!$D$3:$D$2000=Auxiliares!$B384),0))</f>
        <v>0</v>
      </c>
      <c r="H403" s="114"/>
      <c r="I403" s="113" cm="1">
        <f t="array" ref="I403">INDEX(Programas!$E$3:$E$2000,MATCH(1,(Programas!$C$3:$C$2000=D403)*(Programas!$D$3:$D$2000=Auxiliares!$B384),0))</f>
        <v>0</v>
      </c>
      <c r="J403" s="114"/>
      <c r="K403" s="23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36"/>
      <c r="BA403" s="58">
        <f t="shared" si="172"/>
        <v>0</v>
      </c>
      <c r="BB403" s="42">
        <f t="shared" si="173"/>
        <v>0</v>
      </c>
      <c r="BC403" s="12">
        <f>IFERROR(VLOOKUP(Input!B403,Medio!$A$3:$D$1552,4,0),0)</f>
        <v>0</v>
      </c>
      <c r="BD403">
        <f t="shared" si="174"/>
        <v>0</v>
      </c>
      <c r="BE403">
        <f>IFERROR(VLOOKUP(L403,'Tipo de Descuento'!$B$3:$C$8,2,0),0)</f>
        <v>0</v>
      </c>
      <c r="BF403">
        <f t="shared" si="175"/>
        <v>0</v>
      </c>
      <c r="BG403">
        <f>IFERROR(VLOOKUP(N403,'Tipo de Descuento'!$B$3:$C$8,2,0),0)</f>
        <v>0</v>
      </c>
      <c r="BH403">
        <f t="shared" si="176"/>
        <v>0</v>
      </c>
      <c r="BI403">
        <f>IFERROR(VLOOKUP(P403,'Tipo de Descuento'!$B$3:$C$8,2,0),0)</f>
        <v>0</v>
      </c>
      <c r="BJ403">
        <f t="shared" si="177"/>
        <v>0</v>
      </c>
      <c r="BK403">
        <f>IFERROR(VLOOKUP(R403,'Tipo de Descuento'!$B$3:$C$8,2,0),0)</f>
        <v>0</v>
      </c>
      <c r="BL403">
        <f t="shared" si="178"/>
        <v>0</v>
      </c>
      <c r="BM403">
        <f>IFERROR(VLOOKUP(T403,'Tipo de Descuento'!$B$3:$C$8,2,0),0)</f>
        <v>0</v>
      </c>
      <c r="BN403">
        <f t="shared" si="179"/>
        <v>0</v>
      </c>
      <c r="BO403">
        <f t="shared" si="180"/>
        <v>0</v>
      </c>
      <c r="BP403">
        <f t="shared" si="181"/>
        <v>0</v>
      </c>
      <c r="BQ403">
        <f t="shared" si="182"/>
        <v>0</v>
      </c>
      <c r="BS403" s="75">
        <f t="shared" si="183"/>
        <v>0</v>
      </c>
      <c r="BT403" s="76">
        <f t="shared" si="184"/>
        <v>0</v>
      </c>
      <c r="BU403" s="76">
        <f t="shared" si="185"/>
        <v>0</v>
      </c>
      <c r="BV403" s="76">
        <f t="shared" si="186"/>
        <v>0</v>
      </c>
      <c r="BW403" s="76">
        <f t="shared" si="187"/>
        <v>0</v>
      </c>
      <c r="BX403" s="76">
        <f t="shared" si="188"/>
        <v>0</v>
      </c>
      <c r="BY403" s="77">
        <f t="shared" si="189"/>
        <v>0</v>
      </c>
      <c r="CA403" s="73">
        <f t="shared" si="190"/>
        <v>0</v>
      </c>
      <c r="CB403" s="74"/>
      <c r="CD403" s="13">
        <f t="shared" si="191"/>
        <v>0</v>
      </c>
      <c r="CE403" s="89">
        <f t="shared" si="192"/>
        <v>0</v>
      </c>
      <c r="CF403">
        <v>0</v>
      </c>
    </row>
    <row r="404" spans="2:84" ht="15.75" customHeight="1" thickBot="1">
      <c r="B404" s="26"/>
      <c r="C404" s="13" t="str">
        <f>IF(B404="","",VLOOKUP(BC404,Proveedor!$B$3:$C$2036,2,0))</f>
        <v/>
      </c>
      <c r="D404" s="95"/>
      <c r="E404" s="84"/>
      <c r="F404" s="59"/>
      <c r="G404" s="113" cm="1">
        <f t="array" ref="G404">INDEX(Programas!$F$3:$F$2000,MATCH(1,(Programas!$C$3:$C$2000=D404)*(Programas!$D$3:$D$2000=Auxiliares!$B385),0))</f>
        <v>0</v>
      </c>
      <c r="H404" s="114"/>
      <c r="I404" s="113" cm="1">
        <f t="array" ref="I404">INDEX(Programas!$E$3:$E$2000,MATCH(1,(Programas!$C$3:$C$2000=D404)*(Programas!$D$3:$D$2000=Auxiliares!$B385),0))</f>
        <v>0</v>
      </c>
      <c r="J404" s="114"/>
      <c r="K404" s="23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36"/>
      <c r="BA404" s="58">
        <f t="shared" si="172"/>
        <v>0</v>
      </c>
      <c r="BB404" s="42">
        <f t="shared" si="173"/>
        <v>0</v>
      </c>
      <c r="BC404" s="12">
        <f>IFERROR(VLOOKUP(Input!B404,Medio!$A$3:$D$1552,4,0),0)</f>
        <v>0</v>
      </c>
      <c r="BD404">
        <f t="shared" si="174"/>
        <v>0</v>
      </c>
      <c r="BE404">
        <f>IFERROR(VLOOKUP(L404,'Tipo de Descuento'!$B$3:$C$8,2,0),0)</f>
        <v>0</v>
      </c>
      <c r="BF404">
        <f t="shared" si="175"/>
        <v>0</v>
      </c>
      <c r="BG404">
        <f>IFERROR(VLOOKUP(N404,'Tipo de Descuento'!$B$3:$C$8,2,0),0)</f>
        <v>0</v>
      </c>
      <c r="BH404">
        <f t="shared" si="176"/>
        <v>0</v>
      </c>
      <c r="BI404">
        <f>IFERROR(VLOOKUP(P404,'Tipo de Descuento'!$B$3:$C$8,2,0),0)</f>
        <v>0</v>
      </c>
      <c r="BJ404">
        <f t="shared" si="177"/>
        <v>0</v>
      </c>
      <c r="BK404">
        <f>IFERROR(VLOOKUP(R404,'Tipo de Descuento'!$B$3:$C$8,2,0),0)</f>
        <v>0</v>
      </c>
      <c r="BL404">
        <f t="shared" si="178"/>
        <v>0</v>
      </c>
      <c r="BM404">
        <f>IFERROR(VLOOKUP(T404,'Tipo de Descuento'!$B$3:$C$8,2,0),0)</f>
        <v>0</v>
      </c>
      <c r="BN404">
        <f t="shared" si="179"/>
        <v>0</v>
      </c>
      <c r="BO404">
        <f t="shared" si="180"/>
        <v>0</v>
      </c>
      <c r="BP404">
        <f t="shared" si="181"/>
        <v>0</v>
      </c>
      <c r="BQ404">
        <f t="shared" si="182"/>
        <v>0</v>
      </c>
      <c r="BS404" s="75">
        <f t="shared" si="183"/>
        <v>0</v>
      </c>
      <c r="BT404" s="76">
        <f t="shared" si="184"/>
        <v>0</v>
      </c>
      <c r="BU404" s="76">
        <f t="shared" si="185"/>
        <v>0</v>
      </c>
      <c r="BV404" s="76">
        <f t="shared" si="186"/>
        <v>0</v>
      </c>
      <c r="BW404" s="76">
        <f t="shared" si="187"/>
        <v>0</v>
      </c>
      <c r="BX404" s="76">
        <f t="shared" si="188"/>
        <v>0</v>
      </c>
      <c r="BY404" s="77">
        <f t="shared" si="189"/>
        <v>0</v>
      </c>
      <c r="CA404" s="73">
        <f t="shared" si="190"/>
        <v>0</v>
      </c>
      <c r="CB404" s="74"/>
      <c r="CD404" s="13">
        <f t="shared" si="191"/>
        <v>0</v>
      </c>
      <c r="CE404" s="89">
        <f t="shared" si="192"/>
        <v>0</v>
      </c>
      <c r="CF404">
        <v>0</v>
      </c>
    </row>
    <row r="405" spans="2:84" ht="15.75" customHeight="1" thickBot="1">
      <c r="B405" s="26"/>
      <c r="C405" s="13" t="str">
        <f>IF(B405="","",VLOOKUP(BC405,Proveedor!$B$3:$C$2036,2,0))</f>
        <v/>
      </c>
      <c r="D405" s="95"/>
      <c r="E405" s="84"/>
      <c r="F405" s="59"/>
      <c r="G405" s="113" cm="1">
        <f t="array" ref="G405">INDEX(Programas!$F$3:$F$2000,MATCH(1,(Programas!$C$3:$C$2000=D405)*(Programas!$D$3:$D$2000=Auxiliares!$B386),0))</f>
        <v>0</v>
      </c>
      <c r="H405" s="114"/>
      <c r="I405" s="113" cm="1">
        <f t="array" ref="I405">INDEX(Programas!$E$3:$E$2000,MATCH(1,(Programas!$C$3:$C$2000=D405)*(Programas!$D$3:$D$2000=Auxiliares!$B386),0))</f>
        <v>0</v>
      </c>
      <c r="J405" s="114"/>
      <c r="K405" s="23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36"/>
      <c r="BA405" s="58">
        <f t="shared" si="172"/>
        <v>0</v>
      </c>
      <c r="BB405" s="42">
        <f t="shared" si="173"/>
        <v>0</v>
      </c>
      <c r="BC405" s="12">
        <f>IFERROR(VLOOKUP(Input!B405,Medio!$A$3:$D$1552,4,0),0)</f>
        <v>0</v>
      </c>
      <c r="BD405">
        <f t="shared" si="174"/>
        <v>0</v>
      </c>
      <c r="BE405">
        <f>IFERROR(VLOOKUP(L405,'Tipo de Descuento'!$B$3:$C$8,2,0),0)</f>
        <v>0</v>
      </c>
      <c r="BF405">
        <f t="shared" si="175"/>
        <v>0</v>
      </c>
      <c r="BG405">
        <f>IFERROR(VLOOKUP(N405,'Tipo de Descuento'!$B$3:$C$8,2,0),0)</f>
        <v>0</v>
      </c>
      <c r="BH405">
        <f t="shared" si="176"/>
        <v>0</v>
      </c>
      <c r="BI405">
        <f>IFERROR(VLOOKUP(P405,'Tipo de Descuento'!$B$3:$C$8,2,0),0)</f>
        <v>0</v>
      </c>
      <c r="BJ405">
        <f t="shared" si="177"/>
        <v>0</v>
      </c>
      <c r="BK405">
        <f>IFERROR(VLOOKUP(R405,'Tipo de Descuento'!$B$3:$C$8,2,0),0)</f>
        <v>0</v>
      </c>
      <c r="BL405">
        <f t="shared" si="178"/>
        <v>0</v>
      </c>
      <c r="BM405">
        <f>IFERROR(VLOOKUP(T405,'Tipo de Descuento'!$B$3:$C$8,2,0),0)</f>
        <v>0</v>
      </c>
      <c r="BN405">
        <f t="shared" si="179"/>
        <v>0</v>
      </c>
      <c r="BO405">
        <f t="shared" si="180"/>
        <v>0</v>
      </c>
      <c r="BP405">
        <f t="shared" si="181"/>
        <v>0</v>
      </c>
      <c r="BQ405">
        <f t="shared" si="182"/>
        <v>0</v>
      </c>
      <c r="BS405" s="75">
        <f t="shared" si="183"/>
        <v>0</v>
      </c>
      <c r="BT405" s="76">
        <f t="shared" si="184"/>
        <v>0</v>
      </c>
      <c r="BU405" s="76">
        <f t="shared" si="185"/>
        <v>0</v>
      </c>
      <c r="BV405" s="76">
        <f t="shared" si="186"/>
        <v>0</v>
      </c>
      <c r="BW405" s="76">
        <f t="shared" si="187"/>
        <v>0</v>
      </c>
      <c r="BX405" s="76">
        <f t="shared" si="188"/>
        <v>0</v>
      </c>
      <c r="BY405" s="77">
        <f t="shared" si="189"/>
        <v>0</v>
      </c>
      <c r="CA405" s="73">
        <f t="shared" si="190"/>
        <v>0</v>
      </c>
      <c r="CB405" s="74"/>
      <c r="CD405" s="13">
        <f t="shared" si="191"/>
        <v>0</v>
      </c>
      <c r="CE405" s="89">
        <f t="shared" si="192"/>
        <v>0</v>
      </c>
      <c r="CF405">
        <v>0</v>
      </c>
    </row>
    <row r="406" spans="2:84" ht="15.75" customHeight="1" thickBot="1">
      <c r="B406" s="26"/>
      <c r="C406" s="13" t="str">
        <f>IF(B406="","",VLOOKUP(BC406,Proveedor!$B$3:$C$2036,2,0))</f>
        <v/>
      </c>
      <c r="D406" s="95"/>
      <c r="E406" s="84"/>
      <c r="F406" s="59"/>
      <c r="G406" s="113" cm="1">
        <f t="array" ref="G406">INDEX(Programas!$F$3:$F$2000,MATCH(1,(Programas!$C$3:$C$2000=D406)*(Programas!$D$3:$D$2000=Auxiliares!$B387),0))</f>
        <v>0</v>
      </c>
      <c r="H406" s="114"/>
      <c r="I406" s="113" cm="1">
        <f t="array" ref="I406">INDEX(Programas!$E$3:$E$2000,MATCH(1,(Programas!$C$3:$C$2000=D406)*(Programas!$D$3:$D$2000=Auxiliares!$B387),0))</f>
        <v>0</v>
      </c>
      <c r="J406" s="114"/>
      <c r="K406" s="23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36"/>
      <c r="BA406" s="58">
        <f t="shared" si="172"/>
        <v>0</v>
      </c>
      <c r="BB406" s="42">
        <f t="shared" si="173"/>
        <v>0</v>
      </c>
      <c r="BC406" s="12">
        <f>IFERROR(VLOOKUP(Input!B406,Medio!$A$3:$D$1552,4,0),0)</f>
        <v>0</v>
      </c>
      <c r="BD406">
        <f t="shared" si="174"/>
        <v>0</v>
      </c>
      <c r="BE406">
        <f>IFERROR(VLOOKUP(L406,'Tipo de Descuento'!$B$3:$C$8,2,0),0)</f>
        <v>0</v>
      </c>
      <c r="BF406">
        <f t="shared" si="175"/>
        <v>0</v>
      </c>
      <c r="BG406">
        <f>IFERROR(VLOOKUP(N406,'Tipo de Descuento'!$B$3:$C$8,2,0),0)</f>
        <v>0</v>
      </c>
      <c r="BH406">
        <f t="shared" si="176"/>
        <v>0</v>
      </c>
      <c r="BI406">
        <f>IFERROR(VLOOKUP(P406,'Tipo de Descuento'!$B$3:$C$8,2,0),0)</f>
        <v>0</v>
      </c>
      <c r="BJ406">
        <f t="shared" si="177"/>
        <v>0</v>
      </c>
      <c r="BK406">
        <f>IFERROR(VLOOKUP(R406,'Tipo de Descuento'!$B$3:$C$8,2,0),0)</f>
        <v>0</v>
      </c>
      <c r="BL406">
        <f t="shared" si="178"/>
        <v>0</v>
      </c>
      <c r="BM406">
        <f>IFERROR(VLOOKUP(T406,'Tipo de Descuento'!$B$3:$C$8,2,0),0)</f>
        <v>0</v>
      </c>
      <c r="BN406">
        <f t="shared" si="179"/>
        <v>0</v>
      </c>
      <c r="BO406">
        <f t="shared" si="180"/>
        <v>0</v>
      </c>
      <c r="BP406">
        <f t="shared" si="181"/>
        <v>0</v>
      </c>
      <c r="BQ406">
        <f t="shared" si="182"/>
        <v>0</v>
      </c>
      <c r="BS406" s="75">
        <f t="shared" si="183"/>
        <v>0</v>
      </c>
      <c r="BT406" s="76">
        <f t="shared" si="184"/>
        <v>0</v>
      </c>
      <c r="BU406" s="76">
        <f t="shared" si="185"/>
        <v>0</v>
      </c>
      <c r="BV406" s="76">
        <f t="shared" si="186"/>
        <v>0</v>
      </c>
      <c r="BW406" s="76">
        <f t="shared" si="187"/>
        <v>0</v>
      </c>
      <c r="BX406" s="76">
        <f t="shared" si="188"/>
        <v>0</v>
      </c>
      <c r="BY406" s="77">
        <f t="shared" si="189"/>
        <v>0</v>
      </c>
      <c r="CA406" s="73">
        <f t="shared" si="190"/>
        <v>0</v>
      </c>
      <c r="CB406" s="74"/>
      <c r="CD406" s="13">
        <f t="shared" si="191"/>
        <v>0</v>
      </c>
      <c r="CE406" s="89">
        <f t="shared" si="192"/>
        <v>0</v>
      </c>
      <c r="CF406">
        <v>0</v>
      </c>
    </row>
    <row r="407" spans="2:84" ht="15.75" customHeight="1" thickBot="1">
      <c r="B407" s="26"/>
      <c r="C407" s="13" t="str">
        <f>IF(B407="","",VLOOKUP(BC407,Proveedor!$B$3:$C$2036,2,0))</f>
        <v/>
      </c>
      <c r="D407" s="95"/>
      <c r="E407" s="84"/>
      <c r="F407" s="59"/>
      <c r="G407" s="113" cm="1">
        <f t="array" ref="G407">INDEX(Programas!$F$3:$F$2000,MATCH(1,(Programas!$C$3:$C$2000=D407)*(Programas!$D$3:$D$2000=Auxiliares!$B388),0))</f>
        <v>0</v>
      </c>
      <c r="H407" s="114"/>
      <c r="I407" s="113" cm="1">
        <f t="array" ref="I407">INDEX(Programas!$E$3:$E$2000,MATCH(1,(Programas!$C$3:$C$2000=D407)*(Programas!$D$3:$D$2000=Auxiliares!$B388),0))</f>
        <v>0</v>
      </c>
      <c r="J407" s="114"/>
      <c r="K407" s="23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36"/>
      <c r="BA407" s="58">
        <f t="shared" ref="BA407:BA470" si="193">SUM(V407:AZ407)</f>
        <v>0</v>
      </c>
      <c r="BB407" s="42">
        <f t="shared" ref="BB407:BB470" si="194">+BQ407</f>
        <v>0</v>
      </c>
      <c r="BC407" s="12">
        <f>IFERROR(VLOOKUP(Input!B407,Medio!$A$3:$D$1552,4,0),0)</f>
        <v>0</v>
      </c>
      <c r="BD407">
        <f t="shared" ref="BD407:BD470" si="195">+BA407*G407*F407</f>
        <v>0</v>
      </c>
      <c r="BE407">
        <f>IFERROR(VLOOKUP(L407,'Tipo de Descuento'!$B$3:$C$8,2,0),0)</f>
        <v>0</v>
      </c>
      <c r="BF407">
        <f t="shared" ref="BF407:BF470" si="196">IF(OR(BE407=2,BE407=3),M407,0)</f>
        <v>0</v>
      </c>
      <c r="BG407">
        <f>IFERROR(VLOOKUP(N407,'Tipo de Descuento'!$B$3:$C$8,2,0),0)</f>
        <v>0</v>
      </c>
      <c r="BH407">
        <f t="shared" ref="BH407:BH470" si="197">IF(OR(BG407=2,BG407=3),O407,0)</f>
        <v>0</v>
      </c>
      <c r="BI407">
        <f>IFERROR(VLOOKUP(P407,'Tipo de Descuento'!$B$3:$C$8,2,0),0)</f>
        <v>0</v>
      </c>
      <c r="BJ407">
        <f t="shared" ref="BJ407:BJ470" si="198">IF(OR(BI407=2,BI407=3),Q407,0)</f>
        <v>0</v>
      </c>
      <c r="BK407">
        <f>IFERROR(VLOOKUP(R407,'Tipo de Descuento'!$B$3:$C$8,2,0),0)</f>
        <v>0</v>
      </c>
      <c r="BL407">
        <f t="shared" ref="BL407:BL470" si="199">IF(OR(BK407=2,BK407=3),S407,0)</f>
        <v>0</v>
      </c>
      <c r="BM407">
        <f>IFERROR(VLOOKUP(T407,'Tipo de Descuento'!$B$3:$C$8,2,0),0)</f>
        <v>0</v>
      </c>
      <c r="BN407">
        <f t="shared" ref="BN407:BN470" si="200">IF(OR(BM407=2,BM407=3),U407,0)</f>
        <v>0</v>
      </c>
      <c r="BO407">
        <f t="shared" ref="BO407:BO470" si="201">+BF407+BH407+BJ407+BL407+BN407</f>
        <v>0</v>
      </c>
      <c r="BP407">
        <f t="shared" ref="BP407:BP470" si="202">+BD407*BO407/100</f>
        <v>0</v>
      </c>
      <c r="BQ407">
        <f t="shared" ref="BQ407:BQ470" si="203">+BD407-BP407</f>
        <v>0</v>
      </c>
      <c r="BS407" s="75">
        <f t="shared" ref="BS407:BS470" si="204">+BA407*F407*I407</f>
        <v>0</v>
      </c>
      <c r="BT407" s="76">
        <f t="shared" ref="BT407:BT470" si="205">+(BS407*M407/100)</f>
        <v>0</v>
      </c>
      <c r="BU407" s="76">
        <f t="shared" ref="BU407:BU470" si="206">+(BS407-BT407)*O407/100</f>
        <v>0</v>
      </c>
      <c r="BV407" s="76">
        <f t="shared" ref="BV407:BV470" si="207">+(BS407-BT407-BU407)*Q407/100</f>
        <v>0</v>
      </c>
      <c r="BW407" s="76">
        <f t="shared" ref="BW407:BW470" si="208">+(BS407-BT407-BU407-BV407)*S407/100</f>
        <v>0</v>
      </c>
      <c r="BX407" s="76">
        <f t="shared" ref="BX407:BX470" si="209">+(BS407-BT407-BU407-BV407-BW407)*U407/100</f>
        <v>0</v>
      </c>
      <c r="BY407" s="77">
        <f t="shared" ref="BY407:BY470" si="210">+BS407-SUM(BT407:BX407)</f>
        <v>0</v>
      </c>
      <c r="CA407" s="73">
        <f t="shared" ref="CA407:CA470" si="211">+BB407-BY407</f>
        <v>0</v>
      </c>
      <c r="CB407" s="74"/>
      <c r="CD407" s="13">
        <f t="shared" ref="CD407:CD470" si="212">+B407</f>
        <v>0</v>
      </c>
      <c r="CE407" s="89">
        <f t="shared" ref="CE407:CE470" si="213">+BB407</f>
        <v>0</v>
      </c>
      <c r="CF407">
        <v>0</v>
      </c>
    </row>
    <row r="408" spans="2:84" ht="15.75" customHeight="1" thickBot="1">
      <c r="B408" s="26"/>
      <c r="C408" s="13" t="str">
        <f>IF(B408="","",VLOOKUP(BC408,Proveedor!$B$3:$C$2036,2,0))</f>
        <v/>
      </c>
      <c r="D408" s="95"/>
      <c r="E408" s="84"/>
      <c r="F408" s="59"/>
      <c r="G408" s="113" cm="1">
        <f t="array" ref="G408">INDEX(Programas!$F$3:$F$2000,MATCH(1,(Programas!$C$3:$C$2000=D408)*(Programas!$D$3:$D$2000=Auxiliares!$B389),0))</f>
        <v>0</v>
      </c>
      <c r="H408" s="114"/>
      <c r="I408" s="113" cm="1">
        <f t="array" ref="I408">INDEX(Programas!$E$3:$E$2000,MATCH(1,(Programas!$C$3:$C$2000=D408)*(Programas!$D$3:$D$2000=Auxiliares!$B389),0))</f>
        <v>0</v>
      </c>
      <c r="J408" s="114"/>
      <c r="K408" s="23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36"/>
      <c r="BA408" s="58">
        <f t="shared" si="193"/>
        <v>0</v>
      </c>
      <c r="BB408" s="42">
        <f t="shared" si="194"/>
        <v>0</v>
      </c>
      <c r="BC408" s="12">
        <f>IFERROR(VLOOKUP(Input!B408,Medio!$A$3:$D$1552,4,0),0)</f>
        <v>0</v>
      </c>
      <c r="BD408">
        <f t="shared" si="195"/>
        <v>0</v>
      </c>
      <c r="BE408">
        <f>IFERROR(VLOOKUP(L408,'Tipo de Descuento'!$B$3:$C$8,2,0),0)</f>
        <v>0</v>
      </c>
      <c r="BF408">
        <f t="shared" si="196"/>
        <v>0</v>
      </c>
      <c r="BG408">
        <f>IFERROR(VLOOKUP(N408,'Tipo de Descuento'!$B$3:$C$8,2,0),0)</f>
        <v>0</v>
      </c>
      <c r="BH408">
        <f t="shared" si="197"/>
        <v>0</v>
      </c>
      <c r="BI408">
        <f>IFERROR(VLOOKUP(P408,'Tipo de Descuento'!$B$3:$C$8,2,0),0)</f>
        <v>0</v>
      </c>
      <c r="BJ408">
        <f t="shared" si="198"/>
        <v>0</v>
      </c>
      <c r="BK408">
        <f>IFERROR(VLOOKUP(R408,'Tipo de Descuento'!$B$3:$C$8,2,0),0)</f>
        <v>0</v>
      </c>
      <c r="BL408">
        <f t="shared" si="199"/>
        <v>0</v>
      </c>
      <c r="BM408">
        <f>IFERROR(VLOOKUP(T408,'Tipo de Descuento'!$B$3:$C$8,2,0),0)</f>
        <v>0</v>
      </c>
      <c r="BN408">
        <f t="shared" si="200"/>
        <v>0</v>
      </c>
      <c r="BO408">
        <f t="shared" si="201"/>
        <v>0</v>
      </c>
      <c r="BP408">
        <f t="shared" si="202"/>
        <v>0</v>
      </c>
      <c r="BQ408">
        <f t="shared" si="203"/>
        <v>0</v>
      </c>
      <c r="BS408" s="75">
        <f t="shared" si="204"/>
        <v>0</v>
      </c>
      <c r="BT408" s="76">
        <f t="shared" si="205"/>
        <v>0</v>
      </c>
      <c r="BU408" s="76">
        <f t="shared" si="206"/>
        <v>0</v>
      </c>
      <c r="BV408" s="76">
        <f t="shared" si="207"/>
        <v>0</v>
      </c>
      <c r="BW408" s="76">
        <f t="shared" si="208"/>
        <v>0</v>
      </c>
      <c r="BX408" s="76">
        <f t="shared" si="209"/>
        <v>0</v>
      </c>
      <c r="BY408" s="77">
        <f t="shared" si="210"/>
        <v>0</v>
      </c>
      <c r="CA408" s="73">
        <f t="shared" si="211"/>
        <v>0</v>
      </c>
      <c r="CB408" s="74"/>
      <c r="CD408" s="13">
        <f t="shared" si="212"/>
        <v>0</v>
      </c>
      <c r="CE408" s="89">
        <f t="shared" si="213"/>
        <v>0</v>
      </c>
      <c r="CF408">
        <v>0</v>
      </c>
    </row>
    <row r="409" spans="2:84" ht="15.75" customHeight="1" thickBot="1">
      <c r="B409" s="26"/>
      <c r="C409" s="13" t="str">
        <f>IF(B409="","",VLOOKUP(BC409,Proveedor!$B$3:$C$2036,2,0))</f>
        <v/>
      </c>
      <c r="D409" s="95"/>
      <c r="E409" s="84"/>
      <c r="F409" s="59"/>
      <c r="G409" s="113" cm="1">
        <f t="array" ref="G409">INDEX(Programas!$F$3:$F$2000,MATCH(1,(Programas!$C$3:$C$2000=D409)*(Programas!$D$3:$D$2000=Auxiliares!$B390),0))</f>
        <v>0</v>
      </c>
      <c r="H409" s="114"/>
      <c r="I409" s="113" cm="1">
        <f t="array" ref="I409">INDEX(Programas!$E$3:$E$2000,MATCH(1,(Programas!$C$3:$C$2000=D409)*(Programas!$D$3:$D$2000=Auxiliares!$B390),0))</f>
        <v>0</v>
      </c>
      <c r="J409" s="114"/>
      <c r="K409" s="23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36"/>
      <c r="BA409" s="58">
        <f t="shared" si="193"/>
        <v>0</v>
      </c>
      <c r="BB409" s="42">
        <f t="shared" si="194"/>
        <v>0</v>
      </c>
      <c r="BC409" s="12">
        <f>IFERROR(VLOOKUP(Input!B409,Medio!$A$3:$D$1552,4,0),0)</f>
        <v>0</v>
      </c>
      <c r="BD409">
        <f t="shared" si="195"/>
        <v>0</v>
      </c>
      <c r="BE409">
        <f>IFERROR(VLOOKUP(L409,'Tipo de Descuento'!$B$3:$C$8,2,0),0)</f>
        <v>0</v>
      </c>
      <c r="BF409">
        <f t="shared" si="196"/>
        <v>0</v>
      </c>
      <c r="BG409">
        <f>IFERROR(VLOOKUP(N409,'Tipo de Descuento'!$B$3:$C$8,2,0),0)</f>
        <v>0</v>
      </c>
      <c r="BH409">
        <f t="shared" si="197"/>
        <v>0</v>
      </c>
      <c r="BI409">
        <f>IFERROR(VLOOKUP(P409,'Tipo de Descuento'!$B$3:$C$8,2,0),0)</f>
        <v>0</v>
      </c>
      <c r="BJ409">
        <f t="shared" si="198"/>
        <v>0</v>
      </c>
      <c r="BK409">
        <f>IFERROR(VLOOKUP(R409,'Tipo de Descuento'!$B$3:$C$8,2,0),0)</f>
        <v>0</v>
      </c>
      <c r="BL409">
        <f t="shared" si="199"/>
        <v>0</v>
      </c>
      <c r="BM409">
        <f>IFERROR(VLOOKUP(T409,'Tipo de Descuento'!$B$3:$C$8,2,0),0)</f>
        <v>0</v>
      </c>
      <c r="BN409">
        <f t="shared" si="200"/>
        <v>0</v>
      </c>
      <c r="BO409">
        <f t="shared" si="201"/>
        <v>0</v>
      </c>
      <c r="BP409">
        <f t="shared" si="202"/>
        <v>0</v>
      </c>
      <c r="BQ409">
        <f t="shared" si="203"/>
        <v>0</v>
      </c>
      <c r="BS409" s="75">
        <f t="shared" si="204"/>
        <v>0</v>
      </c>
      <c r="BT409" s="76">
        <f t="shared" si="205"/>
        <v>0</v>
      </c>
      <c r="BU409" s="76">
        <f t="shared" si="206"/>
        <v>0</v>
      </c>
      <c r="BV409" s="76">
        <f t="shared" si="207"/>
        <v>0</v>
      </c>
      <c r="BW409" s="76">
        <f t="shared" si="208"/>
        <v>0</v>
      </c>
      <c r="BX409" s="76">
        <f t="shared" si="209"/>
        <v>0</v>
      </c>
      <c r="BY409" s="77">
        <f t="shared" si="210"/>
        <v>0</v>
      </c>
      <c r="CA409" s="73">
        <f t="shared" si="211"/>
        <v>0</v>
      </c>
      <c r="CB409" s="74"/>
      <c r="CD409" s="13">
        <f t="shared" si="212"/>
        <v>0</v>
      </c>
      <c r="CE409" s="89">
        <f t="shared" si="213"/>
        <v>0</v>
      </c>
      <c r="CF409">
        <v>0</v>
      </c>
    </row>
    <row r="410" spans="2:84" ht="15.75" customHeight="1" thickBot="1">
      <c r="B410" s="26"/>
      <c r="C410" s="13" t="str">
        <f>IF(B410="","",VLOOKUP(BC410,Proveedor!$B$3:$C$2036,2,0))</f>
        <v/>
      </c>
      <c r="D410" s="95"/>
      <c r="E410" s="84"/>
      <c r="F410" s="59"/>
      <c r="G410" s="113" cm="1">
        <f t="array" ref="G410">INDEX(Programas!$F$3:$F$2000,MATCH(1,(Programas!$C$3:$C$2000=D410)*(Programas!$D$3:$D$2000=Auxiliares!$B391),0))</f>
        <v>0</v>
      </c>
      <c r="H410" s="114"/>
      <c r="I410" s="113" cm="1">
        <f t="array" ref="I410">INDEX(Programas!$E$3:$E$2000,MATCH(1,(Programas!$C$3:$C$2000=D410)*(Programas!$D$3:$D$2000=Auxiliares!$B391),0))</f>
        <v>0</v>
      </c>
      <c r="J410" s="114"/>
      <c r="K410" s="23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36"/>
      <c r="BA410" s="58">
        <f t="shared" si="193"/>
        <v>0</v>
      </c>
      <c r="BB410" s="42">
        <f t="shared" si="194"/>
        <v>0</v>
      </c>
      <c r="BC410" s="12">
        <f>IFERROR(VLOOKUP(Input!B410,Medio!$A$3:$D$1552,4,0),0)</f>
        <v>0</v>
      </c>
      <c r="BD410">
        <f t="shared" si="195"/>
        <v>0</v>
      </c>
      <c r="BE410">
        <f>IFERROR(VLOOKUP(L410,'Tipo de Descuento'!$B$3:$C$8,2,0),0)</f>
        <v>0</v>
      </c>
      <c r="BF410">
        <f t="shared" si="196"/>
        <v>0</v>
      </c>
      <c r="BG410">
        <f>IFERROR(VLOOKUP(N410,'Tipo de Descuento'!$B$3:$C$8,2,0),0)</f>
        <v>0</v>
      </c>
      <c r="BH410">
        <f t="shared" si="197"/>
        <v>0</v>
      </c>
      <c r="BI410">
        <f>IFERROR(VLOOKUP(P410,'Tipo de Descuento'!$B$3:$C$8,2,0),0)</f>
        <v>0</v>
      </c>
      <c r="BJ410">
        <f t="shared" si="198"/>
        <v>0</v>
      </c>
      <c r="BK410">
        <f>IFERROR(VLOOKUP(R410,'Tipo de Descuento'!$B$3:$C$8,2,0),0)</f>
        <v>0</v>
      </c>
      <c r="BL410">
        <f t="shared" si="199"/>
        <v>0</v>
      </c>
      <c r="BM410">
        <f>IFERROR(VLOOKUP(T410,'Tipo de Descuento'!$B$3:$C$8,2,0),0)</f>
        <v>0</v>
      </c>
      <c r="BN410">
        <f t="shared" si="200"/>
        <v>0</v>
      </c>
      <c r="BO410">
        <f t="shared" si="201"/>
        <v>0</v>
      </c>
      <c r="BP410">
        <f t="shared" si="202"/>
        <v>0</v>
      </c>
      <c r="BQ410">
        <f t="shared" si="203"/>
        <v>0</v>
      </c>
      <c r="BS410" s="75">
        <f t="shared" si="204"/>
        <v>0</v>
      </c>
      <c r="BT410" s="76">
        <f t="shared" si="205"/>
        <v>0</v>
      </c>
      <c r="BU410" s="76">
        <f t="shared" si="206"/>
        <v>0</v>
      </c>
      <c r="BV410" s="76">
        <f t="shared" si="207"/>
        <v>0</v>
      </c>
      <c r="BW410" s="76">
        <f t="shared" si="208"/>
        <v>0</v>
      </c>
      <c r="BX410" s="76">
        <f t="shared" si="209"/>
        <v>0</v>
      </c>
      <c r="BY410" s="77">
        <f t="shared" si="210"/>
        <v>0</v>
      </c>
      <c r="CA410" s="73">
        <f t="shared" si="211"/>
        <v>0</v>
      </c>
      <c r="CB410" s="74"/>
      <c r="CD410" s="13">
        <f t="shared" si="212"/>
        <v>0</v>
      </c>
      <c r="CE410" s="89">
        <f t="shared" si="213"/>
        <v>0</v>
      </c>
      <c r="CF410">
        <v>0</v>
      </c>
    </row>
    <row r="411" spans="2:84" ht="15.75" customHeight="1" thickBot="1">
      <c r="B411" s="26"/>
      <c r="C411" s="13" t="str">
        <f>IF(B411="","",VLOOKUP(BC411,Proveedor!$B$3:$C$2036,2,0))</f>
        <v/>
      </c>
      <c r="D411" s="95"/>
      <c r="E411" s="84"/>
      <c r="F411" s="59"/>
      <c r="G411" s="113" cm="1">
        <f t="array" ref="G411">INDEX(Programas!$F$3:$F$2000,MATCH(1,(Programas!$C$3:$C$2000=D411)*(Programas!$D$3:$D$2000=Auxiliares!$B392),0))</f>
        <v>0</v>
      </c>
      <c r="H411" s="114"/>
      <c r="I411" s="113" cm="1">
        <f t="array" ref="I411">INDEX(Programas!$E$3:$E$2000,MATCH(1,(Programas!$C$3:$C$2000=D411)*(Programas!$D$3:$D$2000=Auxiliares!$B392),0))</f>
        <v>0</v>
      </c>
      <c r="J411" s="114"/>
      <c r="K411" s="23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36"/>
      <c r="BA411" s="58">
        <f t="shared" si="193"/>
        <v>0</v>
      </c>
      <c r="BB411" s="42">
        <f t="shared" si="194"/>
        <v>0</v>
      </c>
      <c r="BC411" s="12">
        <f>IFERROR(VLOOKUP(Input!B411,Medio!$A$3:$D$1552,4,0),0)</f>
        <v>0</v>
      </c>
      <c r="BD411">
        <f t="shared" si="195"/>
        <v>0</v>
      </c>
      <c r="BE411">
        <f>IFERROR(VLOOKUP(L411,'Tipo de Descuento'!$B$3:$C$8,2,0),0)</f>
        <v>0</v>
      </c>
      <c r="BF411">
        <f t="shared" si="196"/>
        <v>0</v>
      </c>
      <c r="BG411">
        <f>IFERROR(VLOOKUP(N411,'Tipo de Descuento'!$B$3:$C$8,2,0),0)</f>
        <v>0</v>
      </c>
      <c r="BH411">
        <f t="shared" si="197"/>
        <v>0</v>
      </c>
      <c r="BI411">
        <f>IFERROR(VLOOKUP(P411,'Tipo de Descuento'!$B$3:$C$8,2,0),0)</f>
        <v>0</v>
      </c>
      <c r="BJ411">
        <f t="shared" si="198"/>
        <v>0</v>
      </c>
      <c r="BK411">
        <f>IFERROR(VLOOKUP(R411,'Tipo de Descuento'!$B$3:$C$8,2,0),0)</f>
        <v>0</v>
      </c>
      <c r="BL411">
        <f t="shared" si="199"/>
        <v>0</v>
      </c>
      <c r="BM411">
        <f>IFERROR(VLOOKUP(T411,'Tipo de Descuento'!$B$3:$C$8,2,0),0)</f>
        <v>0</v>
      </c>
      <c r="BN411">
        <f t="shared" si="200"/>
        <v>0</v>
      </c>
      <c r="BO411">
        <f t="shared" si="201"/>
        <v>0</v>
      </c>
      <c r="BP411">
        <f t="shared" si="202"/>
        <v>0</v>
      </c>
      <c r="BQ411">
        <f t="shared" si="203"/>
        <v>0</v>
      </c>
      <c r="BS411" s="75">
        <f t="shared" si="204"/>
        <v>0</v>
      </c>
      <c r="BT411" s="76">
        <f t="shared" si="205"/>
        <v>0</v>
      </c>
      <c r="BU411" s="76">
        <f t="shared" si="206"/>
        <v>0</v>
      </c>
      <c r="BV411" s="76">
        <f t="shared" si="207"/>
        <v>0</v>
      </c>
      <c r="BW411" s="76">
        <f t="shared" si="208"/>
        <v>0</v>
      </c>
      <c r="BX411" s="76">
        <f t="shared" si="209"/>
        <v>0</v>
      </c>
      <c r="BY411" s="77">
        <f t="shared" si="210"/>
        <v>0</v>
      </c>
      <c r="CA411" s="73">
        <f t="shared" si="211"/>
        <v>0</v>
      </c>
      <c r="CB411" s="74"/>
      <c r="CD411" s="13">
        <f t="shared" si="212"/>
        <v>0</v>
      </c>
      <c r="CE411" s="89">
        <f t="shared" si="213"/>
        <v>0</v>
      </c>
      <c r="CF411">
        <v>0</v>
      </c>
    </row>
    <row r="412" spans="2:84" ht="15.75" customHeight="1" thickBot="1">
      <c r="B412" s="26"/>
      <c r="C412" s="13" t="str">
        <f>IF(B412="","",VLOOKUP(BC412,Proveedor!$B$3:$C$2036,2,0))</f>
        <v/>
      </c>
      <c r="D412" s="95"/>
      <c r="E412" s="84"/>
      <c r="F412" s="59"/>
      <c r="G412" s="113" cm="1">
        <f t="array" ref="G412">INDEX(Programas!$F$3:$F$2000,MATCH(1,(Programas!$C$3:$C$2000=D412)*(Programas!$D$3:$D$2000=Auxiliares!$B393),0))</f>
        <v>0</v>
      </c>
      <c r="H412" s="114"/>
      <c r="I412" s="113" cm="1">
        <f t="array" ref="I412">INDEX(Programas!$E$3:$E$2000,MATCH(1,(Programas!$C$3:$C$2000=D412)*(Programas!$D$3:$D$2000=Auxiliares!$B393),0))</f>
        <v>0</v>
      </c>
      <c r="J412" s="114"/>
      <c r="K412" s="23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36"/>
      <c r="BA412" s="58">
        <f t="shared" si="193"/>
        <v>0</v>
      </c>
      <c r="BB412" s="42">
        <f t="shared" si="194"/>
        <v>0</v>
      </c>
      <c r="BC412" s="12">
        <f>IFERROR(VLOOKUP(Input!B412,Medio!$A$3:$D$1552,4,0),0)</f>
        <v>0</v>
      </c>
      <c r="BD412">
        <f t="shared" si="195"/>
        <v>0</v>
      </c>
      <c r="BE412">
        <f>IFERROR(VLOOKUP(L412,'Tipo de Descuento'!$B$3:$C$8,2,0),0)</f>
        <v>0</v>
      </c>
      <c r="BF412">
        <f t="shared" si="196"/>
        <v>0</v>
      </c>
      <c r="BG412">
        <f>IFERROR(VLOOKUP(N412,'Tipo de Descuento'!$B$3:$C$8,2,0),0)</f>
        <v>0</v>
      </c>
      <c r="BH412">
        <f t="shared" si="197"/>
        <v>0</v>
      </c>
      <c r="BI412">
        <f>IFERROR(VLOOKUP(P412,'Tipo de Descuento'!$B$3:$C$8,2,0),0)</f>
        <v>0</v>
      </c>
      <c r="BJ412">
        <f t="shared" si="198"/>
        <v>0</v>
      </c>
      <c r="BK412">
        <f>IFERROR(VLOOKUP(R412,'Tipo de Descuento'!$B$3:$C$8,2,0),0)</f>
        <v>0</v>
      </c>
      <c r="BL412">
        <f t="shared" si="199"/>
        <v>0</v>
      </c>
      <c r="BM412">
        <f>IFERROR(VLOOKUP(T412,'Tipo de Descuento'!$B$3:$C$8,2,0),0)</f>
        <v>0</v>
      </c>
      <c r="BN412">
        <f t="shared" si="200"/>
        <v>0</v>
      </c>
      <c r="BO412">
        <f t="shared" si="201"/>
        <v>0</v>
      </c>
      <c r="BP412">
        <f t="shared" si="202"/>
        <v>0</v>
      </c>
      <c r="BQ412">
        <f t="shared" si="203"/>
        <v>0</v>
      </c>
      <c r="BS412" s="75">
        <f t="shared" si="204"/>
        <v>0</v>
      </c>
      <c r="BT412" s="76">
        <f t="shared" si="205"/>
        <v>0</v>
      </c>
      <c r="BU412" s="76">
        <f t="shared" si="206"/>
        <v>0</v>
      </c>
      <c r="BV412" s="76">
        <f t="shared" si="207"/>
        <v>0</v>
      </c>
      <c r="BW412" s="76">
        <f t="shared" si="208"/>
        <v>0</v>
      </c>
      <c r="BX412" s="76">
        <f t="shared" si="209"/>
        <v>0</v>
      </c>
      <c r="BY412" s="77">
        <f t="shared" si="210"/>
        <v>0</v>
      </c>
      <c r="CA412" s="73">
        <f t="shared" si="211"/>
        <v>0</v>
      </c>
      <c r="CB412" s="74"/>
      <c r="CD412" s="13">
        <f t="shared" si="212"/>
        <v>0</v>
      </c>
      <c r="CE412" s="89">
        <f t="shared" si="213"/>
        <v>0</v>
      </c>
      <c r="CF412">
        <v>0</v>
      </c>
    </row>
    <row r="413" spans="2:84" ht="15.75" customHeight="1" thickBot="1">
      <c r="B413" s="26"/>
      <c r="C413" s="13" t="str">
        <f>IF(B413="","",VLOOKUP(BC413,Proveedor!$B$3:$C$2036,2,0))</f>
        <v/>
      </c>
      <c r="D413" s="95"/>
      <c r="E413" s="84"/>
      <c r="F413" s="59"/>
      <c r="G413" s="113" cm="1">
        <f t="array" ref="G413">INDEX(Programas!$F$3:$F$2000,MATCH(1,(Programas!$C$3:$C$2000=D413)*(Programas!$D$3:$D$2000=Auxiliares!$B394),0))</f>
        <v>0</v>
      </c>
      <c r="H413" s="114"/>
      <c r="I413" s="113" cm="1">
        <f t="array" ref="I413">INDEX(Programas!$E$3:$E$2000,MATCH(1,(Programas!$C$3:$C$2000=D413)*(Programas!$D$3:$D$2000=Auxiliares!$B394),0))</f>
        <v>0</v>
      </c>
      <c r="J413" s="114"/>
      <c r="K413" s="23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36"/>
      <c r="BA413" s="58">
        <f t="shared" si="193"/>
        <v>0</v>
      </c>
      <c r="BB413" s="42">
        <f t="shared" si="194"/>
        <v>0</v>
      </c>
      <c r="BC413" s="12">
        <f>IFERROR(VLOOKUP(Input!B413,Medio!$A$3:$D$1552,4,0),0)</f>
        <v>0</v>
      </c>
      <c r="BD413">
        <f t="shared" si="195"/>
        <v>0</v>
      </c>
      <c r="BE413">
        <f>IFERROR(VLOOKUP(L413,'Tipo de Descuento'!$B$3:$C$8,2,0),0)</f>
        <v>0</v>
      </c>
      <c r="BF413">
        <f t="shared" si="196"/>
        <v>0</v>
      </c>
      <c r="BG413">
        <f>IFERROR(VLOOKUP(N413,'Tipo de Descuento'!$B$3:$C$8,2,0),0)</f>
        <v>0</v>
      </c>
      <c r="BH413">
        <f t="shared" si="197"/>
        <v>0</v>
      </c>
      <c r="BI413">
        <f>IFERROR(VLOOKUP(P413,'Tipo de Descuento'!$B$3:$C$8,2,0),0)</f>
        <v>0</v>
      </c>
      <c r="BJ413">
        <f t="shared" si="198"/>
        <v>0</v>
      </c>
      <c r="BK413">
        <f>IFERROR(VLOOKUP(R413,'Tipo de Descuento'!$B$3:$C$8,2,0),0)</f>
        <v>0</v>
      </c>
      <c r="BL413">
        <f t="shared" si="199"/>
        <v>0</v>
      </c>
      <c r="BM413">
        <f>IFERROR(VLOOKUP(T413,'Tipo de Descuento'!$B$3:$C$8,2,0),0)</f>
        <v>0</v>
      </c>
      <c r="BN413">
        <f t="shared" si="200"/>
        <v>0</v>
      </c>
      <c r="BO413">
        <f t="shared" si="201"/>
        <v>0</v>
      </c>
      <c r="BP413">
        <f t="shared" si="202"/>
        <v>0</v>
      </c>
      <c r="BQ413">
        <f t="shared" si="203"/>
        <v>0</v>
      </c>
      <c r="BS413" s="75">
        <f t="shared" si="204"/>
        <v>0</v>
      </c>
      <c r="BT413" s="76">
        <f t="shared" si="205"/>
        <v>0</v>
      </c>
      <c r="BU413" s="76">
        <f t="shared" si="206"/>
        <v>0</v>
      </c>
      <c r="BV413" s="76">
        <f t="shared" si="207"/>
        <v>0</v>
      </c>
      <c r="BW413" s="76">
        <f t="shared" si="208"/>
        <v>0</v>
      </c>
      <c r="BX413" s="76">
        <f t="shared" si="209"/>
        <v>0</v>
      </c>
      <c r="BY413" s="77">
        <f t="shared" si="210"/>
        <v>0</v>
      </c>
      <c r="CA413" s="73">
        <f t="shared" si="211"/>
        <v>0</v>
      </c>
      <c r="CB413" s="74"/>
      <c r="CD413" s="13">
        <f t="shared" si="212"/>
        <v>0</v>
      </c>
      <c r="CE413" s="89">
        <f t="shared" si="213"/>
        <v>0</v>
      </c>
      <c r="CF413">
        <v>0</v>
      </c>
    </row>
    <row r="414" spans="2:84" ht="15.75" customHeight="1" thickBot="1">
      <c r="B414" s="26"/>
      <c r="C414" s="13" t="str">
        <f>IF(B414="","",VLOOKUP(BC414,Proveedor!$B$3:$C$2036,2,0))</f>
        <v/>
      </c>
      <c r="D414" s="95"/>
      <c r="E414" s="84"/>
      <c r="F414" s="59"/>
      <c r="G414" s="113" cm="1">
        <f t="array" ref="G414">INDEX(Programas!$F$3:$F$2000,MATCH(1,(Programas!$C$3:$C$2000=D414)*(Programas!$D$3:$D$2000=Auxiliares!$B395),0))</f>
        <v>0</v>
      </c>
      <c r="H414" s="114"/>
      <c r="I414" s="113" cm="1">
        <f t="array" ref="I414">INDEX(Programas!$E$3:$E$2000,MATCH(1,(Programas!$C$3:$C$2000=D414)*(Programas!$D$3:$D$2000=Auxiliares!$B395),0))</f>
        <v>0</v>
      </c>
      <c r="J414" s="114"/>
      <c r="K414" s="23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36"/>
      <c r="BA414" s="58">
        <f t="shared" si="193"/>
        <v>0</v>
      </c>
      <c r="BB414" s="42">
        <f t="shared" si="194"/>
        <v>0</v>
      </c>
      <c r="BC414" s="12">
        <f>IFERROR(VLOOKUP(Input!B414,Medio!$A$3:$D$1552,4,0),0)</f>
        <v>0</v>
      </c>
      <c r="BD414">
        <f t="shared" si="195"/>
        <v>0</v>
      </c>
      <c r="BE414">
        <f>IFERROR(VLOOKUP(L414,'Tipo de Descuento'!$B$3:$C$8,2,0),0)</f>
        <v>0</v>
      </c>
      <c r="BF414">
        <f t="shared" si="196"/>
        <v>0</v>
      </c>
      <c r="BG414">
        <f>IFERROR(VLOOKUP(N414,'Tipo de Descuento'!$B$3:$C$8,2,0),0)</f>
        <v>0</v>
      </c>
      <c r="BH414">
        <f t="shared" si="197"/>
        <v>0</v>
      </c>
      <c r="BI414">
        <f>IFERROR(VLOOKUP(P414,'Tipo de Descuento'!$B$3:$C$8,2,0),0)</f>
        <v>0</v>
      </c>
      <c r="BJ414">
        <f t="shared" si="198"/>
        <v>0</v>
      </c>
      <c r="BK414">
        <f>IFERROR(VLOOKUP(R414,'Tipo de Descuento'!$B$3:$C$8,2,0),0)</f>
        <v>0</v>
      </c>
      <c r="BL414">
        <f t="shared" si="199"/>
        <v>0</v>
      </c>
      <c r="BM414">
        <f>IFERROR(VLOOKUP(T414,'Tipo de Descuento'!$B$3:$C$8,2,0),0)</f>
        <v>0</v>
      </c>
      <c r="BN414">
        <f t="shared" si="200"/>
        <v>0</v>
      </c>
      <c r="BO414">
        <f t="shared" si="201"/>
        <v>0</v>
      </c>
      <c r="BP414">
        <f t="shared" si="202"/>
        <v>0</v>
      </c>
      <c r="BQ414">
        <f t="shared" si="203"/>
        <v>0</v>
      </c>
      <c r="BS414" s="75">
        <f t="shared" si="204"/>
        <v>0</v>
      </c>
      <c r="BT414" s="76">
        <f t="shared" si="205"/>
        <v>0</v>
      </c>
      <c r="BU414" s="76">
        <f t="shared" si="206"/>
        <v>0</v>
      </c>
      <c r="BV414" s="76">
        <f t="shared" si="207"/>
        <v>0</v>
      </c>
      <c r="BW414" s="76">
        <f t="shared" si="208"/>
        <v>0</v>
      </c>
      <c r="BX414" s="76">
        <f t="shared" si="209"/>
        <v>0</v>
      </c>
      <c r="BY414" s="77">
        <f t="shared" si="210"/>
        <v>0</v>
      </c>
      <c r="CA414" s="73">
        <f t="shared" si="211"/>
        <v>0</v>
      </c>
      <c r="CB414" s="74"/>
      <c r="CD414" s="13">
        <f t="shared" si="212"/>
        <v>0</v>
      </c>
      <c r="CE414" s="89">
        <f t="shared" si="213"/>
        <v>0</v>
      </c>
      <c r="CF414">
        <v>0</v>
      </c>
    </row>
    <row r="415" spans="2:84" ht="15.75" customHeight="1" thickBot="1">
      <c r="B415" s="26"/>
      <c r="C415" s="13" t="str">
        <f>IF(B415="","",VLOOKUP(BC415,Proveedor!$B$3:$C$2036,2,0))</f>
        <v/>
      </c>
      <c r="D415" s="95"/>
      <c r="E415" s="84"/>
      <c r="F415" s="59"/>
      <c r="G415" s="113" cm="1">
        <f t="array" ref="G415">INDEX(Programas!$F$3:$F$2000,MATCH(1,(Programas!$C$3:$C$2000=D415)*(Programas!$D$3:$D$2000=Auxiliares!$B396),0))</f>
        <v>0</v>
      </c>
      <c r="H415" s="114"/>
      <c r="I415" s="113" cm="1">
        <f t="array" ref="I415">INDEX(Programas!$E$3:$E$2000,MATCH(1,(Programas!$C$3:$C$2000=D415)*(Programas!$D$3:$D$2000=Auxiliares!$B396),0))</f>
        <v>0</v>
      </c>
      <c r="J415" s="114"/>
      <c r="K415" s="23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36"/>
      <c r="BA415" s="58">
        <f t="shared" si="193"/>
        <v>0</v>
      </c>
      <c r="BB415" s="42">
        <f t="shared" si="194"/>
        <v>0</v>
      </c>
      <c r="BC415" s="12">
        <f>IFERROR(VLOOKUP(Input!B415,Medio!$A$3:$D$1552,4,0),0)</f>
        <v>0</v>
      </c>
      <c r="BD415">
        <f t="shared" si="195"/>
        <v>0</v>
      </c>
      <c r="BE415">
        <f>IFERROR(VLOOKUP(L415,'Tipo de Descuento'!$B$3:$C$8,2,0),0)</f>
        <v>0</v>
      </c>
      <c r="BF415">
        <f t="shared" si="196"/>
        <v>0</v>
      </c>
      <c r="BG415">
        <f>IFERROR(VLOOKUP(N415,'Tipo de Descuento'!$B$3:$C$8,2,0),0)</f>
        <v>0</v>
      </c>
      <c r="BH415">
        <f t="shared" si="197"/>
        <v>0</v>
      </c>
      <c r="BI415">
        <f>IFERROR(VLOOKUP(P415,'Tipo de Descuento'!$B$3:$C$8,2,0),0)</f>
        <v>0</v>
      </c>
      <c r="BJ415">
        <f t="shared" si="198"/>
        <v>0</v>
      </c>
      <c r="BK415">
        <f>IFERROR(VLOOKUP(R415,'Tipo de Descuento'!$B$3:$C$8,2,0),0)</f>
        <v>0</v>
      </c>
      <c r="BL415">
        <f t="shared" si="199"/>
        <v>0</v>
      </c>
      <c r="BM415">
        <f>IFERROR(VLOOKUP(T415,'Tipo de Descuento'!$B$3:$C$8,2,0),0)</f>
        <v>0</v>
      </c>
      <c r="BN415">
        <f t="shared" si="200"/>
        <v>0</v>
      </c>
      <c r="BO415">
        <f t="shared" si="201"/>
        <v>0</v>
      </c>
      <c r="BP415">
        <f t="shared" si="202"/>
        <v>0</v>
      </c>
      <c r="BQ415">
        <f t="shared" si="203"/>
        <v>0</v>
      </c>
      <c r="BS415" s="75">
        <f t="shared" si="204"/>
        <v>0</v>
      </c>
      <c r="BT415" s="76">
        <f t="shared" si="205"/>
        <v>0</v>
      </c>
      <c r="BU415" s="76">
        <f t="shared" si="206"/>
        <v>0</v>
      </c>
      <c r="BV415" s="76">
        <f t="shared" si="207"/>
        <v>0</v>
      </c>
      <c r="BW415" s="76">
        <f t="shared" si="208"/>
        <v>0</v>
      </c>
      <c r="BX415" s="76">
        <f t="shared" si="209"/>
        <v>0</v>
      </c>
      <c r="BY415" s="77">
        <f t="shared" si="210"/>
        <v>0</v>
      </c>
      <c r="CA415" s="73">
        <f t="shared" si="211"/>
        <v>0</v>
      </c>
      <c r="CB415" s="74"/>
      <c r="CD415" s="13">
        <f t="shared" si="212"/>
        <v>0</v>
      </c>
      <c r="CE415" s="89">
        <f t="shared" si="213"/>
        <v>0</v>
      </c>
      <c r="CF415">
        <v>0</v>
      </c>
    </row>
    <row r="416" spans="2:84" ht="15.75" customHeight="1" thickBot="1">
      <c r="B416" s="26"/>
      <c r="C416" s="13" t="str">
        <f>IF(B416="","",VLOOKUP(BC416,Proveedor!$B$3:$C$2036,2,0))</f>
        <v/>
      </c>
      <c r="D416" s="95"/>
      <c r="E416" s="84"/>
      <c r="F416" s="59"/>
      <c r="G416" s="113" cm="1">
        <f t="array" ref="G416">INDEX(Programas!$F$3:$F$2000,MATCH(1,(Programas!$C$3:$C$2000=D416)*(Programas!$D$3:$D$2000=Auxiliares!$B397),0))</f>
        <v>0</v>
      </c>
      <c r="H416" s="114"/>
      <c r="I416" s="113" cm="1">
        <f t="array" ref="I416">INDEX(Programas!$E$3:$E$2000,MATCH(1,(Programas!$C$3:$C$2000=D416)*(Programas!$D$3:$D$2000=Auxiliares!$B397),0))</f>
        <v>0</v>
      </c>
      <c r="J416" s="114"/>
      <c r="K416" s="23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36"/>
      <c r="BA416" s="58">
        <f t="shared" si="193"/>
        <v>0</v>
      </c>
      <c r="BB416" s="42">
        <f t="shared" si="194"/>
        <v>0</v>
      </c>
      <c r="BC416" s="12">
        <f>IFERROR(VLOOKUP(Input!B416,Medio!$A$3:$D$1552,4,0),0)</f>
        <v>0</v>
      </c>
      <c r="BD416">
        <f t="shared" si="195"/>
        <v>0</v>
      </c>
      <c r="BE416">
        <f>IFERROR(VLOOKUP(L416,'Tipo de Descuento'!$B$3:$C$8,2,0),0)</f>
        <v>0</v>
      </c>
      <c r="BF416">
        <f t="shared" si="196"/>
        <v>0</v>
      </c>
      <c r="BG416">
        <f>IFERROR(VLOOKUP(N416,'Tipo de Descuento'!$B$3:$C$8,2,0),0)</f>
        <v>0</v>
      </c>
      <c r="BH416">
        <f t="shared" si="197"/>
        <v>0</v>
      </c>
      <c r="BI416">
        <f>IFERROR(VLOOKUP(P416,'Tipo de Descuento'!$B$3:$C$8,2,0),0)</f>
        <v>0</v>
      </c>
      <c r="BJ416">
        <f t="shared" si="198"/>
        <v>0</v>
      </c>
      <c r="BK416">
        <f>IFERROR(VLOOKUP(R416,'Tipo de Descuento'!$B$3:$C$8,2,0),0)</f>
        <v>0</v>
      </c>
      <c r="BL416">
        <f t="shared" si="199"/>
        <v>0</v>
      </c>
      <c r="BM416">
        <f>IFERROR(VLOOKUP(T416,'Tipo de Descuento'!$B$3:$C$8,2,0),0)</f>
        <v>0</v>
      </c>
      <c r="BN416">
        <f t="shared" si="200"/>
        <v>0</v>
      </c>
      <c r="BO416">
        <f t="shared" si="201"/>
        <v>0</v>
      </c>
      <c r="BP416">
        <f t="shared" si="202"/>
        <v>0</v>
      </c>
      <c r="BQ416">
        <f t="shared" si="203"/>
        <v>0</v>
      </c>
      <c r="BS416" s="75">
        <f t="shared" si="204"/>
        <v>0</v>
      </c>
      <c r="BT416" s="76">
        <f t="shared" si="205"/>
        <v>0</v>
      </c>
      <c r="BU416" s="76">
        <f t="shared" si="206"/>
        <v>0</v>
      </c>
      <c r="BV416" s="76">
        <f t="shared" si="207"/>
        <v>0</v>
      </c>
      <c r="BW416" s="76">
        <f t="shared" si="208"/>
        <v>0</v>
      </c>
      <c r="BX416" s="76">
        <f t="shared" si="209"/>
        <v>0</v>
      </c>
      <c r="BY416" s="77">
        <f t="shared" si="210"/>
        <v>0</v>
      </c>
      <c r="CA416" s="73">
        <f t="shared" si="211"/>
        <v>0</v>
      </c>
      <c r="CB416" s="74"/>
      <c r="CD416" s="13">
        <f t="shared" si="212"/>
        <v>0</v>
      </c>
      <c r="CE416" s="89">
        <f t="shared" si="213"/>
        <v>0</v>
      </c>
      <c r="CF416">
        <v>0</v>
      </c>
    </row>
    <row r="417" spans="2:84" ht="15.75" customHeight="1" thickBot="1">
      <c r="B417" s="26"/>
      <c r="C417" s="13" t="str">
        <f>IF(B417="","",VLOOKUP(BC417,Proveedor!$B$3:$C$2036,2,0))</f>
        <v/>
      </c>
      <c r="D417" s="95"/>
      <c r="E417" s="84"/>
      <c r="F417" s="59"/>
      <c r="G417" s="113" cm="1">
        <f t="array" ref="G417">INDEX(Programas!$F$3:$F$2000,MATCH(1,(Programas!$C$3:$C$2000=D417)*(Programas!$D$3:$D$2000=Auxiliares!$B398),0))</f>
        <v>0</v>
      </c>
      <c r="H417" s="114"/>
      <c r="I417" s="113" cm="1">
        <f t="array" ref="I417">INDEX(Programas!$E$3:$E$2000,MATCH(1,(Programas!$C$3:$C$2000=D417)*(Programas!$D$3:$D$2000=Auxiliares!$B398),0))</f>
        <v>0</v>
      </c>
      <c r="J417" s="114"/>
      <c r="K417" s="23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36"/>
      <c r="BA417" s="58">
        <f t="shared" si="193"/>
        <v>0</v>
      </c>
      <c r="BB417" s="42">
        <f t="shared" si="194"/>
        <v>0</v>
      </c>
      <c r="BC417" s="12">
        <f>IFERROR(VLOOKUP(Input!B417,Medio!$A$3:$D$1552,4,0),0)</f>
        <v>0</v>
      </c>
      <c r="BD417">
        <f t="shared" si="195"/>
        <v>0</v>
      </c>
      <c r="BE417">
        <f>IFERROR(VLOOKUP(L417,'Tipo de Descuento'!$B$3:$C$8,2,0),0)</f>
        <v>0</v>
      </c>
      <c r="BF417">
        <f t="shared" si="196"/>
        <v>0</v>
      </c>
      <c r="BG417">
        <f>IFERROR(VLOOKUP(N417,'Tipo de Descuento'!$B$3:$C$8,2,0),0)</f>
        <v>0</v>
      </c>
      <c r="BH417">
        <f t="shared" si="197"/>
        <v>0</v>
      </c>
      <c r="BI417">
        <f>IFERROR(VLOOKUP(P417,'Tipo de Descuento'!$B$3:$C$8,2,0),0)</f>
        <v>0</v>
      </c>
      <c r="BJ417">
        <f t="shared" si="198"/>
        <v>0</v>
      </c>
      <c r="BK417">
        <f>IFERROR(VLOOKUP(R417,'Tipo de Descuento'!$B$3:$C$8,2,0),0)</f>
        <v>0</v>
      </c>
      <c r="BL417">
        <f t="shared" si="199"/>
        <v>0</v>
      </c>
      <c r="BM417">
        <f>IFERROR(VLOOKUP(T417,'Tipo de Descuento'!$B$3:$C$8,2,0),0)</f>
        <v>0</v>
      </c>
      <c r="BN417">
        <f t="shared" si="200"/>
        <v>0</v>
      </c>
      <c r="BO417">
        <f t="shared" si="201"/>
        <v>0</v>
      </c>
      <c r="BP417">
        <f t="shared" si="202"/>
        <v>0</v>
      </c>
      <c r="BQ417">
        <f t="shared" si="203"/>
        <v>0</v>
      </c>
      <c r="BS417" s="75">
        <f t="shared" si="204"/>
        <v>0</v>
      </c>
      <c r="BT417" s="76">
        <f t="shared" si="205"/>
        <v>0</v>
      </c>
      <c r="BU417" s="76">
        <f t="shared" si="206"/>
        <v>0</v>
      </c>
      <c r="BV417" s="76">
        <f t="shared" si="207"/>
        <v>0</v>
      </c>
      <c r="BW417" s="76">
        <f t="shared" si="208"/>
        <v>0</v>
      </c>
      <c r="BX417" s="76">
        <f t="shared" si="209"/>
        <v>0</v>
      </c>
      <c r="BY417" s="77">
        <f t="shared" si="210"/>
        <v>0</v>
      </c>
      <c r="CA417" s="73">
        <f t="shared" si="211"/>
        <v>0</v>
      </c>
      <c r="CB417" s="74"/>
      <c r="CD417" s="13">
        <f t="shared" si="212"/>
        <v>0</v>
      </c>
      <c r="CE417" s="89">
        <f t="shared" si="213"/>
        <v>0</v>
      </c>
      <c r="CF417">
        <v>0</v>
      </c>
    </row>
    <row r="418" spans="2:84" ht="15.75" customHeight="1" thickBot="1">
      <c r="B418" s="26"/>
      <c r="C418" s="13" t="str">
        <f>IF(B418="","",VLOOKUP(BC418,Proveedor!$B$3:$C$2036,2,0))</f>
        <v/>
      </c>
      <c r="D418" s="95"/>
      <c r="E418" s="84"/>
      <c r="F418" s="59"/>
      <c r="G418" s="113" cm="1">
        <f t="array" ref="G418">INDEX(Programas!$F$3:$F$2000,MATCH(1,(Programas!$C$3:$C$2000=D418)*(Programas!$D$3:$D$2000=Auxiliares!$B399),0))</f>
        <v>0</v>
      </c>
      <c r="H418" s="114"/>
      <c r="I418" s="113" cm="1">
        <f t="array" ref="I418">INDEX(Programas!$E$3:$E$2000,MATCH(1,(Programas!$C$3:$C$2000=D418)*(Programas!$D$3:$D$2000=Auxiliares!$B399),0))</f>
        <v>0</v>
      </c>
      <c r="J418" s="114"/>
      <c r="K418" s="23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36"/>
      <c r="BA418" s="58">
        <f t="shared" si="193"/>
        <v>0</v>
      </c>
      <c r="BB418" s="42">
        <f t="shared" si="194"/>
        <v>0</v>
      </c>
      <c r="BC418" s="12">
        <f>IFERROR(VLOOKUP(Input!B418,Medio!$A$3:$D$1552,4,0),0)</f>
        <v>0</v>
      </c>
      <c r="BD418">
        <f t="shared" si="195"/>
        <v>0</v>
      </c>
      <c r="BE418">
        <f>IFERROR(VLOOKUP(L418,'Tipo de Descuento'!$B$3:$C$8,2,0),0)</f>
        <v>0</v>
      </c>
      <c r="BF418">
        <f t="shared" si="196"/>
        <v>0</v>
      </c>
      <c r="BG418">
        <f>IFERROR(VLOOKUP(N418,'Tipo de Descuento'!$B$3:$C$8,2,0),0)</f>
        <v>0</v>
      </c>
      <c r="BH418">
        <f t="shared" si="197"/>
        <v>0</v>
      </c>
      <c r="BI418">
        <f>IFERROR(VLOOKUP(P418,'Tipo de Descuento'!$B$3:$C$8,2,0),0)</f>
        <v>0</v>
      </c>
      <c r="BJ418">
        <f t="shared" si="198"/>
        <v>0</v>
      </c>
      <c r="BK418">
        <f>IFERROR(VLOOKUP(R418,'Tipo de Descuento'!$B$3:$C$8,2,0),0)</f>
        <v>0</v>
      </c>
      <c r="BL418">
        <f t="shared" si="199"/>
        <v>0</v>
      </c>
      <c r="BM418">
        <f>IFERROR(VLOOKUP(T418,'Tipo de Descuento'!$B$3:$C$8,2,0),0)</f>
        <v>0</v>
      </c>
      <c r="BN418">
        <f t="shared" si="200"/>
        <v>0</v>
      </c>
      <c r="BO418">
        <f t="shared" si="201"/>
        <v>0</v>
      </c>
      <c r="BP418">
        <f t="shared" si="202"/>
        <v>0</v>
      </c>
      <c r="BQ418">
        <f t="shared" si="203"/>
        <v>0</v>
      </c>
      <c r="BS418" s="75">
        <f t="shared" si="204"/>
        <v>0</v>
      </c>
      <c r="BT418" s="76">
        <f t="shared" si="205"/>
        <v>0</v>
      </c>
      <c r="BU418" s="76">
        <f t="shared" si="206"/>
        <v>0</v>
      </c>
      <c r="BV418" s="76">
        <f t="shared" si="207"/>
        <v>0</v>
      </c>
      <c r="BW418" s="76">
        <f t="shared" si="208"/>
        <v>0</v>
      </c>
      <c r="BX418" s="76">
        <f t="shared" si="209"/>
        <v>0</v>
      </c>
      <c r="BY418" s="77">
        <f t="shared" si="210"/>
        <v>0</v>
      </c>
      <c r="CA418" s="73">
        <f t="shared" si="211"/>
        <v>0</v>
      </c>
      <c r="CB418" s="74"/>
      <c r="CD418" s="13">
        <f t="shared" si="212"/>
        <v>0</v>
      </c>
      <c r="CE418" s="89">
        <f t="shared" si="213"/>
        <v>0</v>
      </c>
      <c r="CF418">
        <v>0</v>
      </c>
    </row>
    <row r="419" spans="2:84" ht="15.75" customHeight="1" thickBot="1">
      <c r="B419" s="26"/>
      <c r="C419" s="13" t="str">
        <f>IF(B419="","",VLOOKUP(BC419,Proveedor!$B$3:$C$2036,2,0))</f>
        <v/>
      </c>
      <c r="D419" s="95"/>
      <c r="E419" s="84"/>
      <c r="F419" s="59"/>
      <c r="G419" s="113" cm="1">
        <f t="array" ref="G419">INDEX(Programas!$F$3:$F$2000,MATCH(1,(Programas!$C$3:$C$2000=D419)*(Programas!$D$3:$D$2000=Auxiliares!$B400),0))</f>
        <v>0</v>
      </c>
      <c r="H419" s="114"/>
      <c r="I419" s="113" cm="1">
        <f t="array" ref="I419">INDEX(Programas!$E$3:$E$2000,MATCH(1,(Programas!$C$3:$C$2000=D419)*(Programas!$D$3:$D$2000=Auxiliares!$B400),0))</f>
        <v>0</v>
      </c>
      <c r="J419" s="114"/>
      <c r="K419" s="23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36"/>
      <c r="BA419" s="58">
        <f t="shared" si="193"/>
        <v>0</v>
      </c>
      <c r="BB419" s="42">
        <f t="shared" si="194"/>
        <v>0</v>
      </c>
      <c r="BC419" s="12">
        <f>IFERROR(VLOOKUP(Input!B419,Medio!$A$3:$D$1552,4,0),0)</f>
        <v>0</v>
      </c>
      <c r="BD419">
        <f t="shared" si="195"/>
        <v>0</v>
      </c>
      <c r="BE419">
        <f>IFERROR(VLOOKUP(L419,'Tipo de Descuento'!$B$3:$C$8,2,0),0)</f>
        <v>0</v>
      </c>
      <c r="BF419">
        <f t="shared" si="196"/>
        <v>0</v>
      </c>
      <c r="BG419">
        <f>IFERROR(VLOOKUP(N419,'Tipo de Descuento'!$B$3:$C$8,2,0),0)</f>
        <v>0</v>
      </c>
      <c r="BH419">
        <f t="shared" si="197"/>
        <v>0</v>
      </c>
      <c r="BI419">
        <f>IFERROR(VLOOKUP(P419,'Tipo de Descuento'!$B$3:$C$8,2,0),0)</f>
        <v>0</v>
      </c>
      <c r="BJ419">
        <f t="shared" si="198"/>
        <v>0</v>
      </c>
      <c r="BK419">
        <f>IFERROR(VLOOKUP(R419,'Tipo de Descuento'!$B$3:$C$8,2,0),0)</f>
        <v>0</v>
      </c>
      <c r="BL419">
        <f t="shared" si="199"/>
        <v>0</v>
      </c>
      <c r="BM419">
        <f>IFERROR(VLOOKUP(T419,'Tipo de Descuento'!$B$3:$C$8,2,0),0)</f>
        <v>0</v>
      </c>
      <c r="BN419">
        <f t="shared" si="200"/>
        <v>0</v>
      </c>
      <c r="BO419">
        <f t="shared" si="201"/>
        <v>0</v>
      </c>
      <c r="BP419">
        <f t="shared" si="202"/>
        <v>0</v>
      </c>
      <c r="BQ419">
        <f t="shared" si="203"/>
        <v>0</v>
      </c>
      <c r="BS419" s="75">
        <f t="shared" si="204"/>
        <v>0</v>
      </c>
      <c r="BT419" s="76">
        <f t="shared" si="205"/>
        <v>0</v>
      </c>
      <c r="BU419" s="76">
        <f t="shared" si="206"/>
        <v>0</v>
      </c>
      <c r="BV419" s="76">
        <f t="shared" si="207"/>
        <v>0</v>
      </c>
      <c r="BW419" s="76">
        <f t="shared" si="208"/>
        <v>0</v>
      </c>
      <c r="BX419" s="76">
        <f t="shared" si="209"/>
        <v>0</v>
      </c>
      <c r="BY419" s="77">
        <f t="shared" si="210"/>
        <v>0</v>
      </c>
      <c r="CA419" s="73">
        <f t="shared" si="211"/>
        <v>0</v>
      </c>
      <c r="CB419" s="74"/>
      <c r="CD419" s="13">
        <f t="shared" si="212"/>
        <v>0</v>
      </c>
      <c r="CE419" s="89">
        <f t="shared" si="213"/>
        <v>0</v>
      </c>
      <c r="CF419">
        <v>0</v>
      </c>
    </row>
    <row r="420" spans="2:84" ht="15.75" customHeight="1" thickBot="1">
      <c r="B420" s="26"/>
      <c r="C420" s="13" t="str">
        <f>IF(B420="","",VLOOKUP(BC420,Proveedor!$B$3:$C$2036,2,0))</f>
        <v/>
      </c>
      <c r="D420" s="95"/>
      <c r="E420" s="84"/>
      <c r="F420" s="59"/>
      <c r="G420" s="113" cm="1">
        <f t="array" ref="G420">INDEX(Programas!$F$3:$F$2000,MATCH(1,(Programas!$C$3:$C$2000=D420)*(Programas!$D$3:$D$2000=Auxiliares!$B401),0))</f>
        <v>0</v>
      </c>
      <c r="H420" s="114"/>
      <c r="I420" s="113" cm="1">
        <f t="array" ref="I420">INDEX(Programas!$E$3:$E$2000,MATCH(1,(Programas!$C$3:$C$2000=D420)*(Programas!$D$3:$D$2000=Auxiliares!$B401),0))</f>
        <v>0</v>
      </c>
      <c r="J420" s="114"/>
      <c r="K420" s="23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36"/>
      <c r="BA420" s="58">
        <f t="shared" si="193"/>
        <v>0</v>
      </c>
      <c r="BB420" s="42">
        <f t="shared" si="194"/>
        <v>0</v>
      </c>
      <c r="BC420" s="12">
        <f>IFERROR(VLOOKUP(Input!B420,Medio!$A$3:$D$1552,4,0),0)</f>
        <v>0</v>
      </c>
      <c r="BD420">
        <f t="shared" si="195"/>
        <v>0</v>
      </c>
      <c r="BE420">
        <f>IFERROR(VLOOKUP(L420,'Tipo de Descuento'!$B$3:$C$8,2,0),0)</f>
        <v>0</v>
      </c>
      <c r="BF420">
        <f t="shared" si="196"/>
        <v>0</v>
      </c>
      <c r="BG420">
        <f>IFERROR(VLOOKUP(N420,'Tipo de Descuento'!$B$3:$C$8,2,0),0)</f>
        <v>0</v>
      </c>
      <c r="BH420">
        <f t="shared" si="197"/>
        <v>0</v>
      </c>
      <c r="BI420">
        <f>IFERROR(VLOOKUP(P420,'Tipo de Descuento'!$B$3:$C$8,2,0),0)</f>
        <v>0</v>
      </c>
      <c r="BJ420">
        <f t="shared" si="198"/>
        <v>0</v>
      </c>
      <c r="BK420">
        <f>IFERROR(VLOOKUP(R420,'Tipo de Descuento'!$B$3:$C$8,2,0),0)</f>
        <v>0</v>
      </c>
      <c r="BL420">
        <f t="shared" si="199"/>
        <v>0</v>
      </c>
      <c r="BM420">
        <f>IFERROR(VLOOKUP(T420,'Tipo de Descuento'!$B$3:$C$8,2,0),0)</f>
        <v>0</v>
      </c>
      <c r="BN420">
        <f t="shared" si="200"/>
        <v>0</v>
      </c>
      <c r="BO420">
        <f t="shared" si="201"/>
        <v>0</v>
      </c>
      <c r="BP420">
        <f t="shared" si="202"/>
        <v>0</v>
      </c>
      <c r="BQ420">
        <f t="shared" si="203"/>
        <v>0</v>
      </c>
      <c r="BS420" s="75">
        <f t="shared" si="204"/>
        <v>0</v>
      </c>
      <c r="BT420" s="76">
        <f t="shared" si="205"/>
        <v>0</v>
      </c>
      <c r="BU420" s="76">
        <f t="shared" si="206"/>
        <v>0</v>
      </c>
      <c r="BV420" s="76">
        <f t="shared" si="207"/>
        <v>0</v>
      </c>
      <c r="BW420" s="76">
        <f t="shared" si="208"/>
        <v>0</v>
      </c>
      <c r="BX420" s="76">
        <f t="shared" si="209"/>
        <v>0</v>
      </c>
      <c r="BY420" s="77">
        <f t="shared" si="210"/>
        <v>0</v>
      </c>
      <c r="CA420" s="73">
        <f t="shared" si="211"/>
        <v>0</v>
      </c>
      <c r="CB420" s="74"/>
      <c r="CD420" s="13">
        <f t="shared" si="212"/>
        <v>0</v>
      </c>
      <c r="CE420" s="89">
        <f t="shared" si="213"/>
        <v>0</v>
      </c>
      <c r="CF420">
        <v>0</v>
      </c>
    </row>
    <row r="421" spans="2:84" ht="15.75" customHeight="1" thickBot="1">
      <c r="B421" s="26"/>
      <c r="C421" s="13" t="str">
        <f>IF(B421="","",VLOOKUP(BC421,Proveedor!$B$3:$C$2036,2,0))</f>
        <v/>
      </c>
      <c r="D421" s="95"/>
      <c r="E421" s="84"/>
      <c r="F421" s="59"/>
      <c r="G421" s="113" cm="1">
        <f t="array" ref="G421">INDEX(Programas!$F$3:$F$2000,MATCH(1,(Programas!$C$3:$C$2000=D421)*(Programas!$D$3:$D$2000=Auxiliares!$B402),0))</f>
        <v>0</v>
      </c>
      <c r="H421" s="114"/>
      <c r="I421" s="113" cm="1">
        <f t="array" ref="I421">INDEX(Programas!$E$3:$E$2000,MATCH(1,(Programas!$C$3:$C$2000=D421)*(Programas!$D$3:$D$2000=Auxiliares!$B402),0))</f>
        <v>0</v>
      </c>
      <c r="J421" s="114"/>
      <c r="K421" s="23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36"/>
      <c r="BA421" s="58">
        <f t="shared" si="193"/>
        <v>0</v>
      </c>
      <c r="BB421" s="42">
        <f t="shared" si="194"/>
        <v>0</v>
      </c>
      <c r="BC421" s="12">
        <f>IFERROR(VLOOKUP(Input!B421,Medio!$A$3:$D$1552,4,0),0)</f>
        <v>0</v>
      </c>
      <c r="BD421">
        <f t="shared" si="195"/>
        <v>0</v>
      </c>
      <c r="BE421">
        <f>IFERROR(VLOOKUP(L421,'Tipo de Descuento'!$B$3:$C$8,2,0),0)</f>
        <v>0</v>
      </c>
      <c r="BF421">
        <f t="shared" si="196"/>
        <v>0</v>
      </c>
      <c r="BG421">
        <f>IFERROR(VLOOKUP(N421,'Tipo de Descuento'!$B$3:$C$8,2,0),0)</f>
        <v>0</v>
      </c>
      <c r="BH421">
        <f t="shared" si="197"/>
        <v>0</v>
      </c>
      <c r="BI421">
        <f>IFERROR(VLOOKUP(P421,'Tipo de Descuento'!$B$3:$C$8,2,0),0)</f>
        <v>0</v>
      </c>
      <c r="BJ421">
        <f t="shared" si="198"/>
        <v>0</v>
      </c>
      <c r="BK421">
        <f>IFERROR(VLOOKUP(R421,'Tipo de Descuento'!$B$3:$C$8,2,0),0)</f>
        <v>0</v>
      </c>
      <c r="BL421">
        <f t="shared" si="199"/>
        <v>0</v>
      </c>
      <c r="BM421">
        <f>IFERROR(VLOOKUP(T421,'Tipo de Descuento'!$B$3:$C$8,2,0),0)</f>
        <v>0</v>
      </c>
      <c r="BN421">
        <f t="shared" si="200"/>
        <v>0</v>
      </c>
      <c r="BO421">
        <f t="shared" si="201"/>
        <v>0</v>
      </c>
      <c r="BP421">
        <f t="shared" si="202"/>
        <v>0</v>
      </c>
      <c r="BQ421">
        <f t="shared" si="203"/>
        <v>0</v>
      </c>
      <c r="BS421" s="75">
        <f t="shared" si="204"/>
        <v>0</v>
      </c>
      <c r="BT421" s="76">
        <f t="shared" si="205"/>
        <v>0</v>
      </c>
      <c r="BU421" s="76">
        <f t="shared" si="206"/>
        <v>0</v>
      </c>
      <c r="BV421" s="76">
        <f t="shared" si="207"/>
        <v>0</v>
      </c>
      <c r="BW421" s="76">
        <f t="shared" si="208"/>
        <v>0</v>
      </c>
      <c r="BX421" s="76">
        <f t="shared" si="209"/>
        <v>0</v>
      </c>
      <c r="BY421" s="77">
        <f t="shared" si="210"/>
        <v>0</v>
      </c>
      <c r="CA421" s="73">
        <f t="shared" si="211"/>
        <v>0</v>
      </c>
      <c r="CB421" s="74"/>
      <c r="CD421" s="13">
        <f t="shared" si="212"/>
        <v>0</v>
      </c>
      <c r="CE421" s="89">
        <f t="shared" si="213"/>
        <v>0</v>
      </c>
      <c r="CF421">
        <v>0</v>
      </c>
    </row>
    <row r="422" spans="2:84" ht="15.75" customHeight="1" thickBot="1">
      <c r="B422" s="26"/>
      <c r="C422" s="13" t="str">
        <f>IF(B422="","",VLOOKUP(BC422,Proveedor!$B$3:$C$2036,2,0))</f>
        <v/>
      </c>
      <c r="D422" s="95"/>
      <c r="E422" s="84"/>
      <c r="F422" s="59"/>
      <c r="G422" s="113" cm="1">
        <f t="array" ref="G422">INDEX(Programas!$F$3:$F$2000,MATCH(1,(Programas!$C$3:$C$2000=D422)*(Programas!$D$3:$D$2000=Auxiliares!$B403),0))</f>
        <v>0</v>
      </c>
      <c r="H422" s="114"/>
      <c r="I422" s="113" cm="1">
        <f t="array" ref="I422">INDEX(Programas!$E$3:$E$2000,MATCH(1,(Programas!$C$3:$C$2000=D422)*(Programas!$D$3:$D$2000=Auxiliares!$B403),0))</f>
        <v>0</v>
      </c>
      <c r="J422" s="114"/>
      <c r="K422" s="23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36"/>
      <c r="BA422" s="58">
        <f t="shared" si="193"/>
        <v>0</v>
      </c>
      <c r="BB422" s="42">
        <f t="shared" si="194"/>
        <v>0</v>
      </c>
      <c r="BC422" s="12">
        <f>IFERROR(VLOOKUP(Input!B422,Medio!$A$3:$D$1552,4,0),0)</f>
        <v>0</v>
      </c>
      <c r="BD422">
        <f t="shared" si="195"/>
        <v>0</v>
      </c>
      <c r="BE422">
        <f>IFERROR(VLOOKUP(L422,'Tipo de Descuento'!$B$3:$C$8,2,0),0)</f>
        <v>0</v>
      </c>
      <c r="BF422">
        <f t="shared" si="196"/>
        <v>0</v>
      </c>
      <c r="BG422">
        <f>IFERROR(VLOOKUP(N422,'Tipo de Descuento'!$B$3:$C$8,2,0),0)</f>
        <v>0</v>
      </c>
      <c r="BH422">
        <f t="shared" si="197"/>
        <v>0</v>
      </c>
      <c r="BI422">
        <f>IFERROR(VLOOKUP(P422,'Tipo de Descuento'!$B$3:$C$8,2,0),0)</f>
        <v>0</v>
      </c>
      <c r="BJ422">
        <f t="shared" si="198"/>
        <v>0</v>
      </c>
      <c r="BK422">
        <f>IFERROR(VLOOKUP(R422,'Tipo de Descuento'!$B$3:$C$8,2,0),0)</f>
        <v>0</v>
      </c>
      <c r="BL422">
        <f t="shared" si="199"/>
        <v>0</v>
      </c>
      <c r="BM422">
        <f>IFERROR(VLOOKUP(T422,'Tipo de Descuento'!$B$3:$C$8,2,0),0)</f>
        <v>0</v>
      </c>
      <c r="BN422">
        <f t="shared" si="200"/>
        <v>0</v>
      </c>
      <c r="BO422">
        <f t="shared" si="201"/>
        <v>0</v>
      </c>
      <c r="BP422">
        <f t="shared" si="202"/>
        <v>0</v>
      </c>
      <c r="BQ422">
        <f t="shared" si="203"/>
        <v>0</v>
      </c>
      <c r="BS422" s="75">
        <f t="shared" si="204"/>
        <v>0</v>
      </c>
      <c r="BT422" s="76">
        <f t="shared" si="205"/>
        <v>0</v>
      </c>
      <c r="BU422" s="76">
        <f t="shared" si="206"/>
        <v>0</v>
      </c>
      <c r="BV422" s="76">
        <f t="shared" si="207"/>
        <v>0</v>
      </c>
      <c r="BW422" s="76">
        <f t="shared" si="208"/>
        <v>0</v>
      </c>
      <c r="BX422" s="76">
        <f t="shared" si="209"/>
        <v>0</v>
      </c>
      <c r="BY422" s="77">
        <f t="shared" si="210"/>
        <v>0</v>
      </c>
      <c r="CA422" s="73">
        <f t="shared" si="211"/>
        <v>0</v>
      </c>
      <c r="CB422" s="74"/>
      <c r="CD422" s="13">
        <f t="shared" si="212"/>
        <v>0</v>
      </c>
      <c r="CE422" s="89">
        <f t="shared" si="213"/>
        <v>0</v>
      </c>
      <c r="CF422">
        <v>0</v>
      </c>
    </row>
    <row r="423" spans="2:84" ht="15.75" customHeight="1" thickBot="1">
      <c r="B423" s="26"/>
      <c r="C423" s="13" t="str">
        <f>IF(B423="","",VLOOKUP(BC423,Proveedor!$B$3:$C$2036,2,0))</f>
        <v/>
      </c>
      <c r="D423" s="95"/>
      <c r="E423" s="84"/>
      <c r="F423" s="59"/>
      <c r="G423" s="113" cm="1">
        <f t="array" ref="G423">INDEX(Programas!$F$3:$F$2000,MATCH(1,(Programas!$C$3:$C$2000=D423)*(Programas!$D$3:$D$2000=Auxiliares!$B404),0))</f>
        <v>0</v>
      </c>
      <c r="H423" s="114"/>
      <c r="I423" s="113" cm="1">
        <f t="array" ref="I423">INDEX(Programas!$E$3:$E$2000,MATCH(1,(Programas!$C$3:$C$2000=D423)*(Programas!$D$3:$D$2000=Auxiliares!$B404),0))</f>
        <v>0</v>
      </c>
      <c r="J423" s="114"/>
      <c r="K423" s="23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36"/>
      <c r="BA423" s="58">
        <f t="shared" si="193"/>
        <v>0</v>
      </c>
      <c r="BB423" s="42">
        <f t="shared" si="194"/>
        <v>0</v>
      </c>
      <c r="BC423" s="12">
        <f>IFERROR(VLOOKUP(Input!B423,Medio!$A$3:$D$1552,4,0),0)</f>
        <v>0</v>
      </c>
      <c r="BD423">
        <f t="shared" si="195"/>
        <v>0</v>
      </c>
      <c r="BE423">
        <f>IFERROR(VLOOKUP(L423,'Tipo de Descuento'!$B$3:$C$8,2,0),0)</f>
        <v>0</v>
      </c>
      <c r="BF423">
        <f t="shared" si="196"/>
        <v>0</v>
      </c>
      <c r="BG423">
        <f>IFERROR(VLOOKUP(N423,'Tipo de Descuento'!$B$3:$C$8,2,0),0)</f>
        <v>0</v>
      </c>
      <c r="BH423">
        <f t="shared" si="197"/>
        <v>0</v>
      </c>
      <c r="BI423">
        <f>IFERROR(VLOOKUP(P423,'Tipo de Descuento'!$B$3:$C$8,2,0),0)</f>
        <v>0</v>
      </c>
      <c r="BJ423">
        <f t="shared" si="198"/>
        <v>0</v>
      </c>
      <c r="BK423">
        <f>IFERROR(VLOOKUP(R423,'Tipo de Descuento'!$B$3:$C$8,2,0),0)</f>
        <v>0</v>
      </c>
      <c r="BL423">
        <f t="shared" si="199"/>
        <v>0</v>
      </c>
      <c r="BM423">
        <f>IFERROR(VLOOKUP(T423,'Tipo de Descuento'!$B$3:$C$8,2,0),0)</f>
        <v>0</v>
      </c>
      <c r="BN423">
        <f t="shared" si="200"/>
        <v>0</v>
      </c>
      <c r="BO423">
        <f t="shared" si="201"/>
        <v>0</v>
      </c>
      <c r="BP423">
        <f t="shared" si="202"/>
        <v>0</v>
      </c>
      <c r="BQ423">
        <f t="shared" si="203"/>
        <v>0</v>
      </c>
      <c r="BS423" s="75">
        <f t="shared" si="204"/>
        <v>0</v>
      </c>
      <c r="BT423" s="76">
        <f t="shared" si="205"/>
        <v>0</v>
      </c>
      <c r="BU423" s="76">
        <f t="shared" si="206"/>
        <v>0</v>
      </c>
      <c r="BV423" s="76">
        <f t="shared" si="207"/>
        <v>0</v>
      </c>
      <c r="BW423" s="76">
        <f t="shared" si="208"/>
        <v>0</v>
      </c>
      <c r="BX423" s="76">
        <f t="shared" si="209"/>
        <v>0</v>
      </c>
      <c r="BY423" s="77">
        <f t="shared" si="210"/>
        <v>0</v>
      </c>
      <c r="CA423" s="73">
        <f t="shared" si="211"/>
        <v>0</v>
      </c>
      <c r="CB423" s="74"/>
      <c r="CD423" s="13">
        <f t="shared" si="212"/>
        <v>0</v>
      </c>
      <c r="CE423" s="89">
        <f t="shared" si="213"/>
        <v>0</v>
      </c>
      <c r="CF423">
        <v>0</v>
      </c>
    </row>
    <row r="424" spans="2:84" ht="15.75" customHeight="1" thickBot="1">
      <c r="B424" s="26"/>
      <c r="C424" s="13" t="str">
        <f>IF(B424="","",VLOOKUP(BC424,Proveedor!$B$3:$C$2036,2,0))</f>
        <v/>
      </c>
      <c r="D424" s="95"/>
      <c r="E424" s="84"/>
      <c r="F424" s="59"/>
      <c r="G424" s="113" cm="1">
        <f t="array" ref="G424">INDEX(Programas!$F$3:$F$2000,MATCH(1,(Programas!$C$3:$C$2000=D424)*(Programas!$D$3:$D$2000=Auxiliares!$B405),0))</f>
        <v>0</v>
      </c>
      <c r="H424" s="114"/>
      <c r="I424" s="113" cm="1">
        <f t="array" ref="I424">INDEX(Programas!$E$3:$E$2000,MATCH(1,(Programas!$C$3:$C$2000=D424)*(Programas!$D$3:$D$2000=Auxiliares!$B405),0))</f>
        <v>0</v>
      </c>
      <c r="J424" s="114"/>
      <c r="K424" s="23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36"/>
      <c r="BA424" s="58">
        <f t="shared" si="193"/>
        <v>0</v>
      </c>
      <c r="BB424" s="42">
        <f t="shared" si="194"/>
        <v>0</v>
      </c>
      <c r="BC424" s="12">
        <f>IFERROR(VLOOKUP(Input!B424,Medio!$A$3:$D$1552,4,0),0)</f>
        <v>0</v>
      </c>
      <c r="BD424">
        <f t="shared" si="195"/>
        <v>0</v>
      </c>
      <c r="BE424">
        <f>IFERROR(VLOOKUP(L424,'Tipo de Descuento'!$B$3:$C$8,2,0),0)</f>
        <v>0</v>
      </c>
      <c r="BF424">
        <f t="shared" si="196"/>
        <v>0</v>
      </c>
      <c r="BG424">
        <f>IFERROR(VLOOKUP(N424,'Tipo de Descuento'!$B$3:$C$8,2,0),0)</f>
        <v>0</v>
      </c>
      <c r="BH424">
        <f t="shared" si="197"/>
        <v>0</v>
      </c>
      <c r="BI424">
        <f>IFERROR(VLOOKUP(P424,'Tipo de Descuento'!$B$3:$C$8,2,0),0)</f>
        <v>0</v>
      </c>
      <c r="BJ424">
        <f t="shared" si="198"/>
        <v>0</v>
      </c>
      <c r="BK424">
        <f>IFERROR(VLOOKUP(R424,'Tipo de Descuento'!$B$3:$C$8,2,0),0)</f>
        <v>0</v>
      </c>
      <c r="BL424">
        <f t="shared" si="199"/>
        <v>0</v>
      </c>
      <c r="BM424">
        <f>IFERROR(VLOOKUP(T424,'Tipo de Descuento'!$B$3:$C$8,2,0),0)</f>
        <v>0</v>
      </c>
      <c r="BN424">
        <f t="shared" si="200"/>
        <v>0</v>
      </c>
      <c r="BO424">
        <f t="shared" si="201"/>
        <v>0</v>
      </c>
      <c r="BP424">
        <f t="shared" si="202"/>
        <v>0</v>
      </c>
      <c r="BQ424">
        <f t="shared" si="203"/>
        <v>0</v>
      </c>
      <c r="BS424" s="75">
        <f t="shared" si="204"/>
        <v>0</v>
      </c>
      <c r="BT424" s="76">
        <f t="shared" si="205"/>
        <v>0</v>
      </c>
      <c r="BU424" s="76">
        <f t="shared" si="206"/>
        <v>0</v>
      </c>
      <c r="BV424" s="76">
        <f t="shared" si="207"/>
        <v>0</v>
      </c>
      <c r="BW424" s="76">
        <f t="shared" si="208"/>
        <v>0</v>
      </c>
      <c r="BX424" s="76">
        <f t="shared" si="209"/>
        <v>0</v>
      </c>
      <c r="BY424" s="77">
        <f t="shared" si="210"/>
        <v>0</v>
      </c>
      <c r="CA424" s="73">
        <f t="shared" si="211"/>
        <v>0</v>
      </c>
      <c r="CB424" s="74"/>
      <c r="CD424" s="13">
        <f t="shared" si="212"/>
        <v>0</v>
      </c>
      <c r="CE424" s="89">
        <f t="shared" si="213"/>
        <v>0</v>
      </c>
      <c r="CF424">
        <v>0</v>
      </c>
    </row>
    <row r="425" spans="2:84" ht="15.75" customHeight="1" thickBot="1">
      <c r="B425" s="26"/>
      <c r="C425" s="13" t="str">
        <f>IF(B425="","",VLOOKUP(BC425,Proveedor!$B$3:$C$2036,2,0))</f>
        <v/>
      </c>
      <c r="D425" s="95"/>
      <c r="E425" s="84"/>
      <c r="F425" s="59"/>
      <c r="G425" s="113" cm="1">
        <f t="array" ref="G425">INDEX(Programas!$F$3:$F$2000,MATCH(1,(Programas!$C$3:$C$2000=D425)*(Programas!$D$3:$D$2000=Auxiliares!$B406),0))</f>
        <v>0</v>
      </c>
      <c r="H425" s="114"/>
      <c r="I425" s="113" cm="1">
        <f t="array" ref="I425">INDEX(Programas!$E$3:$E$2000,MATCH(1,(Programas!$C$3:$C$2000=D425)*(Programas!$D$3:$D$2000=Auxiliares!$B406),0))</f>
        <v>0</v>
      </c>
      <c r="J425" s="114"/>
      <c r="K425" s="23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36"/>
      <c r="BA425" s="58">
        <f t="shared" si="193"/>
        <v>0</v>
      </c>
      <c r="BB425" s="42">
        <f t="shared" si="194"/>
        <v>0</v>
      </c>
      <c r="BC425" s="12">
        <f>IFERROR(VLOOKUP(Input!B425,Medio!$A$3:$D$1552,4,0),0)</f>
        <v>0</v>
      </c>
      <c r="BD425">
        <f t="shared" si="195"/>
        <v>0</v>
      </c>
      <c r="BE425">
        <f>IFERROR(VLOOKUP(L425,'Tipo de Descuento'!$B$3:$C$8,2,0),0)</f>
        <v>0</v>
      </c>
      <c r="BF425">
        <f t="shared" si="196"/>
        <v>0</v>
      </c>
      <c r="BG425">
        <f>IFERROR(VLOOKUP(N425,'Tipo de Descuento'!$B$3:$C$8,2,0),0)</f>
        <v>0</v>
      </c>
      <c r="BH425">
        <f t="shared" si="197"/>
        <v>0</v>
      </c>
      <c r="BI425">
        <f>IFERROR(VLOOKUP(P425,'Tipo de Descuento'!$B$3:$C$8,2,0),0)</f>
        <v>0</v>
      </c>
      <c r="BJ425">
        <f t="shared" si="198"/>
        <v>0</v>
      </c>
      <c r="BK425">
        <f>IFERROR(VLOOKUP(R425,'Tipo de Descuento'!$B$3:$C$8,2,0),0)</f>
        <v>0</v>
      </c>
      <c r="BL425">
        <f t="shared" si="199"/>
        <v>0</v>
      </c>
      <c r="BM425">
        <f>IFERROR(VLOOKUP(T425,'Tipo de Descuento'!$B$3:$C$8,2,0),0)</f>
        <v>0</v>
      </c>
      <c r="BN425">
        <f t="shared" si="200"/>
        <v>0</v>
      </c>
      <c r="BO425">
        <f t="shared" si="201"/>
        <v>0</v>
      </c>
      <c r="BP425">
        <f t="shared" si="202"/>
        <v>0</v>
      </c>
      <c r="BQ425">
        <f t="shared" si="203"/>
        <v>0</v>
      </c>
      <c r="BS425" s="75">
        <f t="shared" si="204"/>
        <v>0</v>
      </c>
      <c r="BT425" s="76">
        <f t="shared" si="205"/>
        <v>0</v>
      </c>
      <c r="BU425" s="76">
        <f t="shared" si="206"/>
        <v>0</v>
      </c>
      <c r="BV425" s="76">
        <f t="shared" si="207"/>
        <v>0</v>
      </c>
      <c r="BW425" s="76">
        <f t="shared" si="208"/>
        <v>0</v>
      </c>
      <c r="BX425" s="76">
        <f t="shared" si="209"/>
        <v>0</v>
      </c>
      <c r="BY425" s="77">
        <f t="shared" si="210"/>
        <v>0</v>
      </c>
      <c r="CA425" s="73">
        <f t="shared" si="211"/>
        <v>0</v>
      </c>
      <c r="CB425" s="74"/>
      <c r="CD425" s="13">
        <f t="shared" si="212"/>
        <v>0</v>
      </c>
      <c r="CE425" s="89">
        <f t="shared" si="213"/>
        <v>0</v>
      </c>
      <c r="CF425">
        <v>0</v>
      </c>
    </row>
    <row r="426" spans="2:84" ht="15.75" customHeight="1" thickBot="1">
      <c r="B426" s="26"/>
      <c r="C426" s="13" t="str">
        <f>IF(B426="","",VLOOKUP(BC426,Proveedor!$B$3:$C$2036,2,0))</f>
        <v/>
      </c>
      <c r="D426" s="95"/>
      <c r="E426" s="84"/>
      <c r="F426" s="59"/>
      <c r="G426" s="113" cm="1">
        <f t="array" ref="G426">INDEX(Programas!$F$3:$F$2000,MATCH(1,(Programas!$C$3:$C$2000=D426)*(Programas!$D$3:$D$2000=Auxiliares!$B407),0))</f>
        <v>0</v>
      </c>
      <c r="H426" s="114"/>
      <c r="I426" s="113" cm="1">
        <f t="array" ref="I426">INDEX(Programas!$E$3:$E$2000,MATCH(1,(Programas!$C$3:$C$2000=D426)*(Programas!$D$3:$D$2000=Auxiliares!$B407),0))</f>
        <v>0</v>
      </c>
      <c r="J426" s="114"/>
      <c r="K426" s="23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36"/>
      <c r="BA426" s="58">
        <f t="shared" si="193"/>
        <v>0</v>
      </c>
      <c r="BB426" s="42">
        <f t="shared" si="194"/>
        <v>0</v>
      </c>
      <c r="BC426" s="12">
        <f>IFERROR(VLOOKUP(Input!B426,Medio!$A$3:$D$1552,4,0),0)</f>
        <v>0</v>
      </c>
      <c r="BD426">
        <f t="shared" si="195"/>
        <v>0</v>
      </c>
      <c r="BE426">
        <f>IFERROR(VLOOKUP(L426,'Tipo de Descuento'!$B$3:$C$8,2,0),0)</f>
        <v>0</v>
      </c>
      <c r="BF426">
        <f t="shared" si="196"/>
        <v>0</v>
      </c>
      <c r="BG426">
        <f>IFERROR(VLOOKUP(N426,'Tipo de Descuento'!$B$3:$C$8,2,0),0)</f>
        <v>0</v>
      </c>
      <c r="BH426">
        <f t="shared" si="197"/>
        <v>0</v>
      </c>
      <c r="BI426">
        <f>IFERROR(VLOOKUP(P426,'Tipo de Descuento'!$B$3:$C$8,2,0),0)</f>
        <v>0</v>
      </c>
      <c r="BJ426">
        <f t="shared" si="198"/>
        <v>0</v>
      </c>
      <c r="BK426">
        <f>IFERROR(VLOOKUP(R426,'Tipo de Descuento'!$B$3:$C$8,2,0),0)</f>
        <v>0</v>
      </c>
      <c r="BL426">
        <f t="shared" si="199"/>
        <v>0</v>
      </c>
      <c r="BM426">
        <f>IFERROR(VLOOKUP(T426,'Tipo de Descuento'!$B$3:$C$8,2,0),0)</f>
        <v>0</v>
      </c>
      <c r="BN426">
        <f t="shared" si="200"/>
        <v>0</v>
      </c>
      <c r="BO426">
        <f t="shared" si="201"/>
        <v>0</v>
      </c>
      <c r="BP426">
        <f t="shared" si="202"/>
        <v>0</v>
      </c>
      <c r="BQ426">
        <f t="shared" si="203"/>
        <v>0</v>
      </c>
      <c r="BS426" s="75">
        <f t="shared" si="204"/>
        <v>0</v>
      </c>
      <c r="BT426" s="76">
        <f t="shared" si="205"/>
        <v>0</v>
      </c>
      <c r="BU426" s="76">
        <f t="shared" si="206"/>
        <v>0</v>
      </c>
      <c r="BV426" s="76">
        <f t="shared" si="207"/>
        <v>0</v>
      </c>
      <c r="BW426" s="76">
        <f t="shared" si="208"/>
        <v>0</v>
      </c>
      <c r="BX426" s="76">
        <f t="shared" si="209"/>
        <v>0</v>
      </c>
      <c r="BY426" s="77">
        <f t="shared" si="210"/>
        <v>0</v>
      </c>
      <c r="CA426" s="73">
        <f t="shared" si="211"/>
        <v>0</v>
      </c>
      <c r="CB426" s="74"/>
      <c r="CD426" s="13">
        <f t="shared" si="212"/>
        <v>0</v>
      </c>
      <c r="CE426" s="89">
        <f t="shared" si="213"/>
        <v>0</v>
      </c>
      <c r="CF426">
        <v>0</v>
      </c>
    </row>
    <row r="427" spans="2:84" ht="15.75" customHeight="1" thickBot="1">
      <c r="B427" s="26"/>
      <c r="C427" s="13" t="str">
        <f>IF(B427="","",VLOOKUP(BC427,Proveedor!$B$3:$C$2036,2,0))</f>
        <v/>
      </c>
      <c r="D427" s="95"/>
      <c r="E427" s="84"/>
      <c r="F427" s="59"/>
      <c r="G427" s="113" cm="1">
        <f t="array" ref="G427">INDEX(Programas!$F$3:$F$2000,MATCH(1,(Programas!$C$3:$C$2000=D427)*(Programas!$D$3:$D$2000=Auxiliares!$B408),0))</f>
        <v>0</v>
      </c>
      <c r="H427" s="114"/>
      <c r="I427" s="113" cm="1">
        <f t="array" ref="I427">INDEX(Programas!$E$3:$E$2000,MATCH(1,(Programas!$C$3:$C$2000=D427)*(Programas!$D$3:$D$2000=Auxiliares!$B408),0))</f>
        <v>0</v>
      </c>
      <c r="J427" s="114"/>
      <c r="K427" s="23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36"/>
      <c r="BA427" s="58">
        <f t="shared" si="193"/>
        <v>0</v>
      </c>
      <c r="BB427" s="42">
        <f t="shared" si="194"/>
        <v>0</v>
      </c>
      <c r="BC427" s="12">
        <f>IFERROR(VLOOKUP(Input!B427,Medio!$A$3:$D$1552,4,0),0)</f>
        <v>0</v>
      </c>
      <c r="BD427">
        <f t="shared" si="195"/>
        <v>0</v>
      </c>
      <c r="BE427">
        <f>IFERROR(VLOOKUP(L427,'Tipo de Descuento'!$B$3:$C$8,2,0),0)</f>
        <v>0</v>
      </c>
      <c r="BF427">
        <f t="shared" si="196"/>
        <v>0</v>
      </c>
      <c r="BG427">
        <f>IFERROR(VLOOKUP(N427,'Tipo de Descuento'!$B$3:$C$8,2,0),0)</f>
        <v>0</v>
      </c>
      <c r="BH427">
        <f t="shared" si="197"/>
        <v>0</v>
      </c>
      <c r="BI427">
        <f>IFERROR(VLOOKUP(P427,'Tipo de Descuento'!$B$3:$C$8,2,0),0)</f>
        <v>0</v>
      </c>
      <c r="BJ427">
        <f t="shared" si="198"/>
        <v>0</v>
      </c>
      <c r="BK427">
        <f>IFERROR(VLOOKUP(R427,'Tipo de Descuento'!$B$3:$C$8,2,0),0)</f>
        <v>0</v>
      </c>
      <c r="BL427">
        <f t="shared" si="199"/>
        <v>0</v>
      </c>
      <c r="BM427">
        <f>IFERROR(VLOOKUP(T427,'Tipo de Descuento'!$B$3:$C$8,2,0),0)</f>
        <v>0</v>
      </c>
      <c r="BN427">
        <f t="shared" si="200"/>
        <v>0</v>
      </c>
      <c r="BO427">
        <f t="shared" si="201"/>
        <v>0</v>
      </c>
      <c r="BP427">
        <f t="shared" si="202"/>
        <v>0</v>
      </c>
      <c r="BQ427">
        <f t="shared" si="203"/>
        <v>0</v>
      </c>
      <c r="BS427" s="75">
        <f t="shared" si="204"/>
        <v>0</v>
      </c>
      <c r="BT427" s="76">
        <f t="shared" si="205"/>
        <v>0</v>
      </c>
      <c r="BU427" s="76">
        <f t="shared" si="206"/>
        <v>0</v>
      </c>
      <c r="BV427" s="76">
        <f t="shared" si="207"/>
        <v>0</v>
      </c>
      <c r="BW427" s="76">
        <f t="shared" si="208"/>
        <v>0</v>
      </c>
      <c r="BX427" s="76">
        <f t="shared" si="209"/>
        <v>0</v>
      </c>
      <c r="BY427" s="77">
        <f t="shared" si="210"/>
        <v>0</v>
      </c>
      <c r="CA427" s="73">
        <f t="shared" si="211"/>
        <v>0</v>
      </c>
      <c r="CB427" s="74"/>
      <c r="CD427" s="13">
        <f t="shared" si="212"/>
        <v>0</v>
      </c>
      <c r="CE427" s="89">
        <f t="shared" si="213"/>
        <v>0</v>
      </c>
      <c r="CF427">
        <v>0</v>
      </c>
    </row>
    <row r="428" spans="2:84" ht="15.75" customHeight="1" thickBot="1">
      <c r="B428" s="26"/>
      <c r="C428" s="13" t="str">
        <f>IF(B428="","",VLOOKUP(BC428,Proveedor!$B$3:$C$2036,2,0))</f>
        <v/>
      </c>
      <c r="D428" s="95"/>
      <c r="E428" s="84"/>
      <c r="F428" s="59"/>
      <c r="G428" s="113" cm="1">
        <f t="array" ref="G428">INDEX(Programas!$F$3:$F$2000,MATCH(1,(Programas!$C$3:$C$2000=D428)*(Programas!$D$3:$D$2000=Auxiliares!$B409),0))</f>
        <v>0</v>
      </c>
      <c r="H428" s="114"/>
      <c r="I428" s="113" cm="1">
        <f t="array" ref="I428">INDEX(Programas!$E$3:$E$2000,MATCH(1,(Programas!$C$3:$C$2000=D428)*(Programas!$D$3:$D$2000=Auxiliares!$B409),0))</f>
        <v>0</v>
      </c>
      <c r="J428" s="114"/>
      <c r="K428" s="23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36"/>
      <c r="BA428" s="58">
        <f t="shared" si="193"/>
        <v>0</v>
      </c>
      <c r="BB428" s="42">
        <f t="shared" si="194"/>
        <v>0</v>
      </c>
      <c r="BC428" s="12">
        <f>IFERROR(VLOOKUP(Input!B428,Medio!$A$3:$D$1552,4,0),0)</f>
        <v>0</v>
      </c>
      <c r="BD428">
        <f t="shared" si="195"/>
        <v>0</v>
      </c>
      <c r="BE428">
        <f>IFERROR(VLOOKUP(L428,'Tipo de Descuento'!$B$3:$C$8,2,0),0)</f>
        <v>0</v>
      </c>
      <c r="BF428">
        <f t="shared" si="196"/>
        <v>0</v>
      </c>
      <c r="BG428">
        <f>IFERROR(VLOOKUP(N428,'Tipo de Descuento'!$B$3:$C$8,2,0),0)</f>
        <v>0</v>
      </c>
      <c r="BH428">
        <f t="shared" si="197"/>
        <v>0</v>
      </c>
      <c r="BI428">
        <f>IFERROR(VLOOKUP(P428,'Tipo de Descuento'!$B$3:$C$8,2,0),0)</f>
        <v>0</v>
      </c>
      <c r="BJ428">
        <f t="shared" si="198"/>
        <v>0</v>
      </c>
      <c r="BK428">
        <f>IFERROR(VLOOKUP(R428,'Tipo de Descuento'!$B$3:$C$8,2,0),0)</f>
        <v>0</v>
      </c>
      <c r="BL428">
        <f t="shared" si="199"/>
        <v>0</v>
      </c>
      <c r="BM428">
        <f>IFERROR(VLOOKUP(T428,'Tipo de Descuento'!$B$3:$C$8,2,0),0)</f>
        <v>0</v>
      </c>
      <c r="BN428">
        <f t="shared" si="200"/>
        <v>0</v>
      </c>
      <c r="BO428">
        <f t="shared" si="201"/>
        <v>0</v>
      </c>
      <c r="BP428">
        <f t="shared" si="202"/>
        <v>0</v>
      </c>
      <c r="BQ428">
        <f t="shared" si="203"/>
        <v>0</v>
      </c>
      <c r="BS428" s="75">
        <f t="shared" si="204"/>
        <v>0</v>
      </c>
      <c r="BT428" s="76">
        <f t="shared" si="205"/>
        <v>0</v>
      </c>
      <c r="BU428" s="76">
        <f t="shared" si="206"/>
        <v>0</v>
      </c>
      <c r="BV428" s="76">
        <f t="shared" si="207"/>
        <v>0</v>
      </c>
      <c r="BW428" s="76">
        <f t="shared" si="208"/>
        <v>0</v>
      </c>
      <c r="BX428" s="76">
        <f t="shared" si="209"/>
        <v>0</v>
      </c>
      <c r="BY428" s="77">
        <f t="shared" si="210"/>
        <v>0</v>
      </c>
      <c r="CA428" s="73">
        <f t="shared" si="211"/>
        <v>0</v>
      </c>
      <c r="CB428" s="74"/>
      <c r="CD428" s="13">
        <f t="shared" si="212"/>
        <v>0</v>
      </c>
      <c r="CE428" s="89">
        <f t="shared" si="213"/>
        <v>0</v>
      </c>
      <c r="CF428">
        <v>0</v>
      </c>
    </row>
    <row r="429" spans="2:84" ht="15.75" customHeight="1" thickBot="1">
      <c r="B429" s="26"/>
      <c r="C429" s="13" t="str">
        <f>IF(B429="","",VLOOKUP(BC429,Proveedor!$B$3:$C$2036,2,0))</f>
        <v/>
      </c>
      <c r="D429" s="95"/>
      <c r="E429" s="84"/>
      <c r="F429" s="59"/>
      <c r="G429" s="113" cm="1">
        <f t="array" ref="G429">INDEX(Programas!$F$3:$F$2000,MATCH(1,(Programas!$C$3:$C$2000=D429)*(Programas!$D$3:$D$2000=Auxiliares!$B410),0))</f>
        <v>0</v>
      </c>
      <c r="H429" s="114"/>
      <c r="I429" s="113" cm="1">
        <f t="array" ref="I429">INDEX(Programas!$E$3:$E$2000,MATCH(1,(Programas!$C$3:$C$2000=D429)*(Programas!$D$3:$D$2000=Auxiliares!$B410),0))</f>
        <v>0</v>
      </c>
      <c r="J429" s="114"/>
      <c r="K429" s="23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36"/>
      <c r="BA429" s="58">
        <f t="shared" si="193"/>
        <v>0</v>
      </c>
      <c r="BB429" s="42">
        <f t="shared" si="194"/>
        <v>0</v>
      </c>
      <c r="BC429" s="12">
        <f>IFERROR(VLOOKUP(Input!B429,Medio!$A$3:$D$1552,4,0),0)</f>
        <v>0</v>
      </c>
      <c r="BD429">
        <f t="shared" si="195"/>
        <v>0</v>
      </c>
      <c r="BE429">
        <f>IFERROR(VLOOKUP(L429,'Tipo de Descuento'!$B$3:$C$8,2,0),0)</f>
        <v>0</v>
      </c>
      <c r="BF429">
        <f t="shared" si="196"/>
        <v>0</v>
      </c>
      <c r="BG429">
        <f>IFERROR(VLOOKUP(N429,'Tipo de Descuento'!$B$3:$C$8,2,0),0)</f>
        <v>0</v>
      </c>
      <c r="BH429">
        <f t="shared" si="197"/>
        <v>0</v>
      </c>
      <c r="BI429">
        <f>IFERROR(VLOOKUP(P429,'Tipo de Descuento'!$B$3:$C$8,2,0),0)</f>
        <v>0</v>
      </c>
      <c r="BJ429">
        <f t="shared" si="198"/>
        <v>0</v>
      </c>
      <c r="BK429">
        <f>IFERROR(VLOOKUP(R429,'Tipo de Descuento'!$B$3:$C$8,2,0),0)</f>
        <v>0</v>
      </c>
      <c r="BL429">
        <f t="shared" si="199"/>
        <v>0</v>
      </c>
      <c r="BM429">
        <f>IFERROR(VLOOKUP(T429,'Tipo de Descuento'!$B$3:$C$8,2,0),0)</f>
        <v>0</v>
      </c>
      <c r="BN429">
        <f t="shared" si="200"/>
        <v>0</v>
      </c>
      <c r="BO429">
        <f t="shared" si="201"/>
        <v>0</v>
      </c>
      <c r="BP429">
        <f t="shared" si="202"/>
        <v>0</v>
      </c>
      <c r="BQ429">
        <f t="shared" si="203"/>
        <v>0</v>
      </c>
      <c r="BS429" s="75">
        <f t="shared" si="204"/>
        <v>0</v>
      </c>
      <c r="BT429" s="76">
        <f t="shared" si="205"/>
        <v>0</v>
      </c>
      <c r="BU429" s="76">
        <f t="shared" si="206"/>
        <v>0</v>
      </c>
      <c r="BV429" s="76">
        <f t="shared" si="207"/>
        <v>0</v>
      </c>
      <c r="BW429" s="76">
        <f t="shared" si="208"/>
        <v>0</v>
      </c>
      <c r="BX429" s="76">
        <f t="shared" si="209"/>
        <v>0</v>
      </c>
      <c r="BY429" s="77">
        <f t="shared" si="210"/>
        <v>0</v>
      </c>
      <c r="CA429" s="73">
        <f t="shared" si="211"/>
        <v>0</v>
      </c>
      <c r="CB429" s="74"/>
      <c r="CD429" s="13">
        <f t="shared" si="212"/>
        <v>0</v>
      </c>
      <c r="CE429" s="89">
        <f t="shared" si="213"/>
        <v>0</v>
      </c>
      <c r="CF429">
        <v>0</v>
      </c>
    </row>
    <row r="430" spans="2:84" ht="15.75" customHeight="1" thickBot="1">
      <c r="B430" s="26"/>
      <c r="C430" s="13" t="str">
        <f>IF(B430="","",VLOOKUP(BC430,Proveedor!$B$3:$C$2036,2,0))</f>
        <v/>
      </c>
      <c r="D430" s="95"/>
      <c r="E430" s="84"/>
      <c r="F430" s="59"/>
      <c r="G430" s="113" cm="1">
        <f t="array" ref="G430">INDEX(Programas!$F$3:$F$2000,MATCH(1,(Programas!$C$3:$C$2000=D430)*(Programas!$D$3:$D$2000=Auxiliares!$B411),0))</f>
        <v>0</v>
      </c>
      <c r="H430" s="114"/>
      <c r="I430" s="113" cm="1">
        <f t="array" ref="I430">INDEX(Programas!$E$3:$E$2000,MATCH(1,(Programas!$C$3:$C$2000=D430)*(Programas!$D$3:$D$2000=Auxiliares!$B411),0))</f>
        <v>0</v>
      </c>
      <c r="J430" s="114"/>
      <c r="K430" s="23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36"/>
      <c r="BA430" s="58">
        <f t="shared" si="193"/>
        <v>0</v>
      </c>
      <c r="BB430" s="42">
        <f t="shared" si="194"/>
        <v>0</v>
      </c>
      <c r="BC430" s="12">
        <f>IFERROR(VLOOKUP(Input!B430,Medio!$A$3:$D$1552,4,0),0)</f>
        <v>0</v>
      </c>
      <c r="BD430">
        <f t="shared" si="195"/>
        <v>0</v>
      </c>
      <c r="BE430">
        <f>IFERROR(VLOOKUP(L430,'Tipo de Descuento'!$B$3:$C$8,2,0),0)</f>
        <v>0</v>
      </c>
      <c r="BF430">
        <f t="shared" si="196"/>
        <v>0</v>
      </c>
      <c r="BG430">
        <f>IFERROR(VLOOKUP(N430,'Tipo de Descuento'!$B$3:$C$8,2,0),0)</f>
        <v>0</v>
      </c>
      <c r="BH430">
        <f t="shared" si="197"/>
        <v>0</v>
      </c>
      <c r="BI430">
        <f>IFERROR(VLOOKUP(P430,'Tipo de Descuento'!$B$3:$C$8,2,0),0)</f>
        <v>0</v>
      </c>
      <c r="BJ430">
        <f t="shared" si="198"/>
        <v>0</v>
      </c>
      <c r="BK430">
        <f>IFERROR(VLOOKUP(R430,'Tipo de Descuento'!$B$3:$C$8,2,0),0)</f>
        <v>0</v>
      </c>
      <c r="BL430">
        <f t="shared" si="199"/>
        <v>0</v>
      </c>
      <c r="BM430">
        <f>IFERROR(VLOOKUP(T430,'Tipo de Descuento'!$B$3:$C$8,2,0),0)</f>
        <v>0</v>
      </c>
      <c r="BN430">
        <f t="shared" si="200"/>
        <v>0</v>
      </c>
      <c r="BO430">
        <f t="shared" si="201"/>
        <v>0</v>
      </c>
      <c r="BP430">
        <f t="shared" si="202"/>
        <v>0</v>
      </c>
      <c r="BQ430">
        <f t="shared" si="203"/>
        <v>0</v>
      </c>
      <c r="BS430" s="75">
        <f t="shared" si="204"/>
        <v>0</v>
      </c>
      <c r="BT430" s="76">
        <f t="shared" si="205"/>
        <v>0</v>
      </c>
      <c r="BU430" s="76">
        <f t="shared" si="206"/>
        <v>0</v>
      </c>
      <c r="BV430" s="76">
        <f t="shared" si="207"/>
        <v>0</v>
      </c>
      <c r="BW430" s="76">
        <f t="shared" si="208"/>
        <v>0</v>
      </c>
      <c r="BX430" s="76">
        <f t="shared" si="209"/>
        <v>0</v>
      </c>
      <c r="BY430" s="77">
        <f t="shared" si="210"/>
        <v>0</v>
      </c>
      <c r="CA430" s="73">
        <f t="shared" si="211"/>
        <v>0</v>
      </c>
      <c r="CB430" s="74"/>
      <c r="CD430" s="13">
        <f t="shared" si="212"/>
        <v>0</v>
      </c>
      <c r="CE430" s="89">
        <f t="shared" si="213"/>
        <v>0</v>
      </c>
      <c r="CF430">
        <v>0</v>
      </c>
    </row>
    <row r="431" spans="2:84" ht="15.75" customHeight="1" thickBot="1">
      <c r="B431" s="26"/>
      <c r="C431" s="13" t="str">
        <f>IF(B431="","",VLOOKUP(BC431,Proveedor!$B$3:$C$2036,2,0))</f>
        <v/>
      </c>
      <c r="D431" s="95"/>
      <c r="E431" s="84"/>
      <c r="F431" s="59"/>
      <c r="G431" s="113" cm="1">
        <f t="array" ref="G431">INDEX(Programas!$F$3:$F$2000,MATCH(1,(Programas!$C$3:$C$2000=D431)*(Programas!$D$3:$D$2000=Auxiliares!$B412),0))</f>
        <v>0</v>
      </c>
      <c r="H431" s="114"/>
      <c r="I431" s="113" cm="1">
        <f t="array" ref="I431">INDEX(Programas!$E$3:$E$2000,MATCH(1,(Programas!$C$3:$C$2000=D431)*(Programas!$D$3:$D$2000=Auxiliares!$B412),0))</f>
        <v>0</v>
      </c>
      <c r="J431" s="114"/>
      <c r="K431" s="23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36"/>
      <c r="BA431" s="58">
        <f t="shared" si="193"/>
        <v>0</v>
      </c>
      <c r="BB431" s="42">
        <f t="shared" si="194"/>
        <v>0</v>
      </c>
      <c r="BC431" s="12">
        <f>IFERROR(VLOOKUP(Input!B431,Medio!$A$3:$D$1552,4,0),0)</f>
        <v>0</v>
      </c>
      <c r="BD431">
        <f t="shared" si="195"/>
        <v>0</v>
      </c>
      <c r="BE431">
        <f>IFERROR(VLOOKUP(L431,'Tipo de Descuento'!$B$3:$C$8,2,0),0)</f>
        <v>0</v>
      </c>
      <c r="BF431">
        <f t="shared" si="196"/>
        <v>0</v>
      </c>
      <c r="BG431">
        <f>IFERROR(VLOOKUP(N431,'Tipo de Descuento'!$B$3:$C$8,2,0),0)</f>
        <v>0</v>
      </c>
      <c r="BH431">
        <f t="shared" si="197"/>
        <v>0</v>
      </c>
      <c r="BI431">
        <f>IFERROR(VLOOKUP(P431,'Tipo de Descuento'!$B$3:$C$8,2,0),0)</f>
        <v>0</v>
      </c>
      <c r="BJ431">
        <f t="shared" si="198"/>
        <v>0</v>
      </c>
      <c r="BK431">
        <f>IFERROR(VLOOKUP(R431,'Tipo de Descuento'!$B$3:$C$8,2,0),0)</f>
        <v>0</v>
      </c>
      <c r="BL431">
        <f t="shared" si="199"/>
        <v>0</v>
      </c>
      <c r="BM431">
        <f>IFERROR(VLOOKUP(T431,'Tipo de Descuento'!$B$3:$C$8,2,0),0)</f>
        <v>0</v>
      </c>
      <c r="BN431">
        <f t="shared" si="200"/>
        <v>0</v>
      </c>
      <c r="BO431">
        <f t="shared" si="201"/>
        <v>0</v>
      </c>
      <c r="BP431">
        <f t="shared" si="202"/>
        <v>0</v>
      </c>
      <c r="BQ431">
        <f t="shared" si="203"/>
        <v>0</v>
      </c>
      <c r="BS431" s="75">
        <f t="shared" si="204"/>
        <v>0</v>
      </c>
      <c r="BT431" s="76">
        <f t="shared" si="205"/>
        <v>0</v>
      </c>
      <c r="BU431" s="76">
        <f t="shared" si="206"/>
        <v>0</v>
      </c>
      <c r="BV431" s="76">
        <f t="shared" si="207"/>
        <v>0</v>
      </c>
      <c r="BW431" s="76">
        <f t="shared" si="208"/>
        <v>0</v>
      </c>
      <c r="BX431" s="76">
        <f t="shared" si="209"/>
        <v>0</v>
      </c>
      <c r="BY431" s="77">
        <f t="shared" si="210"/>
        <v>0</v>
      </c>
      <c r="CA431" s="73">
        <f t="shared" si="211"/>
        <v>0</v>
      </c>
      <c r="CB431" s="74"/>
      <c r="CD431" s="13">
        <f t="shared" si="212"/>
        <v>0</v>
      </c>
      <c r="CE431" s="89">
        <f t="shared" si="213"/>
        <v>0</v>
      </c>
      <c r="CF431">
        <v>0</v>
      </c>
    </row>
    <row r="432" spans="2:84" ht="15.75" customHeight="1" thickBot="1">
      <c r="B432" s="26"/>
      <c r="C432" s="13" t="str">
        <f>IF(B432="","",VLOOKUP(BC432,Proveedor!$B$3:$C$2036,2,0))</f>
        <v/>
      </c>
      <c r="D432" s="95"/>
      <c r="E432" s="84"/>
      <c r="F432" s="59"/>
      <c r="G432" s="113" cm="1">
        <f t="array" ref="G432">INDEX(Programas!$F$3:$F$2000,MATCH(1,(Programas!$C$3:$C$2000=D432)*(Programas!$D$3:$D$2000=Auxiliares!$B413),0))</f>
        <v>0</v>
      </c>
      <c r="H432" s="114"/>
      <c r="I432" s="113" cm="1">
        <f t="array" ref="I432">INDEX(Programas!$E$3:$E$2000,MATCH(1,(Programas!$C$3:$C$2000=D432)*(Programas!$D$3:$D$2000=Auxiliares!$B413),0))</f>
        <v>0</v>
      </c>
      <c r="J432" s="114"/>
      <c r="K432" s="23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36"/>
      <c r="BA432" s="58">
        <f t="shared" si="193"/>
        <v>0</v>
      </c>
      <c r="BB432" s="42">
        <f t="shared" si="194"/>
        <v>0</v>
      </c>
      <c r="BC432" s="12">
        <f>IFERROR(VLOOKUP(Input!B432,Medio!$A$3:$D$1552,4,0),0)</f>
        <v>0</v>
      </c>
      <c r="BD432">
        <f t="shared" si="195"/>
        <v>0</v>
      </c>
      <c r="BE432">
        <f>IFERROR(VLOOKUP(L432,'Tipo de Descuento'!$B$3:$C$8,2,0),0)</f>
        <v>0</v>
      </c>
      <c r="BF432">
        <f t="shared" si="196"/>
        <v>0</v>
      </c>
      <c r="BG432">
        <f>IFERROR(VLOOKUP(N432,'Tipo de Descuento'!$B$3:$C$8,2,0),0)</f>
        <v>0</v>
      </c>
      <c r="BH432">
        <f t="shared" si="197"/>
        <v>0</v>
      </c>
      <c r="BI432">
        <f>IFERROR(VLOOKUP(P432,'Tipo de Descuento'!$B$3:$C$8,2,0),0)</f>
        <v>0</v>
      </c>
      <c r="BJ432">
        <f t="shared" si="198"/>
        <v>0</v>
      </c>
      <c r="BK432">
        <f>IFERROR(VLOOKUP(R432,'Tipo de Descuento'!$B$3:$C$8,2,0),0)</f>
        <v>0</v>
      </c>
      <c r="BL432">
        <f t="shared" si="199"/>
        <v>0</v>
      </c>
      <c r="BM432">
        <f>IFERROR(VLOOKUP(T432,'Tipo de Descuento'!$B$3:$C$8,2,0),0)</f>
        <v>0</v>
      </c>
      <c r="BN432">
        <f t="shared" si="200"/>
        <v>0</v>
      </c>
      <c r="BO432">
        <f t="shared" si="201"/>
        <v>0</v>
      </c>
      <c r="BP432">
        <f t="shared" si="202"/>
        <v>0</v>
      </c>
      <c r="BQ432">
        <f t="shared" si="203"/>
        <v>0</v>
      </c>
      <c r="BS432" s="75">
        <f t="shared" si="204"/>
        <v>0</v>
      </c>
      <c r="BT432" s="76">
        <f t="shared" si="205"/>
        <v>0</v>
      </c>
      <c r="BU432" s="76">
        <f t="shared" si="206"/>
        <v>0</v>
      </c>
      <c r="BV432" s="76">
        <f t="shared" si="207"/>
        <v>0</v>
      </c>
      <c r="BW432" s="76">
        <f t="shared" si="208"/>
        <v>0</v>
      </c>
      <c r="BX432" s="76">
        <f t="shared" si="209"/>
        <v>0</v>
      </c>
      <c r="BY432" s="77">
        <f t="shared" si="210"/>
        <v>0</v>
      </c>
      <c r="CA432" s="73">
        <f t="shared" si="211"/>
        <v>0</v>
      </c>
      <c r="CB432" s="74"/>
      <c r="CD432" s="13">
        <f t="shared" si="212"/>
        <v>0</v>
      </c>
      <c r="CE432" s="89">
        <f t="shared" si="213"/>
        <v>0</v>
      </c>
      <c r="CF432">
        <v>0</v>
      </c>
    </row>
    <row r="433" spans="2:84" ht="15.75" customHeight="1" thickBot="1">
      <c r="B433" s="26"/>
      <c r="C433" s="13" t="str">
        <f>IF(B433="","",VLOOKUP(BC433,Proveedor!$B$3:$C$2036,2,0))</f>
        <v/>
      </c>
      <c r="D433" s="95"/>
      <c r="E433" s="84"/>
      <c r="F433" s="59"/>
      <c r="G433" s="113" cm="1">
        <f t="array" ref="G433">INDEX(Programas!$F$3:$F$2000,MATCH(1,(Programas!$C$3:$C$2000=D433)*(Programas!$D$3:$D$2000=Auxiliares!$B414),0))</f>
        <v>0</v>
      </c>
      <c r="H433" s="114"/>
      <c r="I433" s="113" cm="1">
        <f t="array" ref="I433">INDEX(Programas!$E$3:$E$2000,MATCH(1,(Programas!$C$3:$C$2000=D433)*(Programas!$D$3:$D$2000=Auxiliares!$B414),0))</f>
        <v>0</v>
      </c>
      <c r="J433" s="114"/>
      <c r="K433" s="23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36"/>
      <c r="BA433" s="58">
        <f t="shared" si="193"/>
        <v>0</v>
      </c>
      <c r="BB433" s="42">
        <f t="shared" si="194"/>
        <v>0</v>
      </c>
      <c r="BC433" s="12">
        <f>IFERROR(VLOOKUP(Input!B433,Medio!$A$3:$D$1552,4,0),0)</f>
        <v>0</v>
      </c>
      <c r="BD433">
        <f t="shared" si="195"/>
        <v>0</v>
      </c>
      <c r="BE433">
        <f>IFERROR(VLOOKUP(L433,'Tipo de Descuento'!$B$3:$C$8,2,0),0)</f>
        <v>0</v>
      </c>
      <c r="BF433">
        <f t="shared" si="196"/>
        <v>0</v>
      </c>
      <c r="BG433">
        <f>IFERROR(VLOOKUP(N433,'Tipo de Descuento'!$B$3:$C$8,2,0),0)</f>
        <v>0</v>
      </c>
      <c r="BH433">
        <f t="shared" si="197"/>
        <v>0</v>
      </c>
      <c r="BI433">
        <f>IFERROR(VLOOKUP(P433,'Tipo de Descuento'!$B$3:$C$8,2,0),0)</f>
        <v>0</v>
      </c>
      <c r="BJ433">
        <f t="shared" si="198"/>
        <v>0</v>
      </c>
      <c r="BK433">
        <f>IFERROR(VLOOKUP(R433,'Tipo de Descuento'!$B$3:$C$8,2,0),0)</f>
        <v>0</v>
      </c>
      <c r="BL433">
        <f t="shared" si="199"/>
        <v>0</v>
      </c>
      <c r="BM433">
        <f>IFERROR(VLOOKUP(T433,'Tipo de Descuento'!$B$3:$C$8,2,0),0)</f>
        <v>0</v>
      </c>
      <c r="BN433">
        <f t="shared" si="200"/>
        <v>0</v>
      </c>
      <c r="BO433">
        <f t="shared" si="201"/>
        <v>0</v>
      </c>
      <c r="BP433">
        <f t="shared" si="202"/>
        <v>0</v>
      </c>
      <c r="BQ433">
        <f t="shared" si="203"/>
        <v>0</v>
      </c>
      <c r="BS433" s="75">
        <f t="shared" si="204"/>
        <v>0</v>
      </c>
      <c r="BT433" s="76">
        <f t="shared" si="205"/>
        <v>0</v>
      </c>
      <c r="BU433" s="76">
        <f t="shared" si="206"/>
        <v>0</v>
      </c>
      <c r="BV433" s="76">
        <f t="shared" si="207"/>
        <v>0</v>
      </c>
      <c r="BW433" s="76">
        <f t="shared" si="208"/>
        <v>0</v>
      </c>
      <c r="BX433" s="76">
        <f t="shared" si="209"/>
        <v>0</v>
      </c>
      <c r="BY433" s="77">
        <f t="shared" si="210"/>
        <v>0</v>
      </c>
      <c r="CA433" s="73">
        <f t="shared" si="211"/>
        <v>0</v>
      </c>
      <c r="CB433" s="74"/>
      <c r="CD433" s="13">
        <f t="shared" si="212"/>
        <v>0</v>
      </c>
      <c r="CE433" s="89">
        <f t="shared" si="213"/>
        <v>0</v>
      </c>
      <c r="CF433">
        <v>0</v>
      </c>
    </row>
    <row r="434" spans="2:84" ht="15.75" customHeight="1" thickBot="1">
      <c r="B434" s="26"/>
      <c r="C434" s="13" t="str">
        <f>IF(B434="","",VLOOKUP(BC434,Proveedor!$B$3:$C$2036,2,0))</f>
        <v/>
      </c>
      <c r="D434" s="95"/>
      <c r="E434" s="84"/>
      <c r="F434" s="59"/>
      <c r="G434" s="113" cm="1">
        <f t="array" ref="G434">INDEX(Programas!$F$3:$F$2000,MATCH(1,(Programas!$C$3:$C$2000=D434)*(Programas!$D$3:$D$2000=Auxiliares!$B415),0))</f>
        <v>0</v>
      </c>
      <c r="H434" s="114"/>
      <c r="I434" s="113" cm="1">
        <f t="array" ref="I434">INDEX(Programas!$E$3:$E$2000,MATCH(1,(Programas!$C$3:$C$2000=D434)*(Programas!$D$3:$D$2000=Auxiliares!$B415),0))</f>
        <v>0</v>
      </c>
      <c r="J434" s="114"/>
      <c r="K434" s="23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36"/>
      <c r="BA434" s="58">
        <f t="shared" si="193"/>
        <v>0</v>
      </c>
      <c r="BB434" s="42">
        <f t="shared" si="194"/>
        <v>0</v>
      </c>
      <c r="BC434" s="12">
        <f>IFERROR(VLOOKUP(Input!B434,Medio!$A$3:$D$1552,4,0),0)</f>
        <v>0</v>
      </c>
      <c r="BD434">
        <f t="shared" si="195"/>
        <v>0</v>
      </c>
      <c r="BE434">
        <f>IFERROR(VLOOKUP(L434,'Tipo de Descuento'!$B$3:$C$8,2,0),0)</f>
        <v>0</v>
      </c>
      <c r="BF434">
        <f t="shared" si="196"/>
        <v>0</v>
      </c>
      <c r="BG434">
        <f>IFERROR(VLOOKUP(N434,'Tipo de Descuento'!$B$3:$C$8,2,0),0)</f>
        <v>0</v>
      </c>
      <c r="BH434">
        <f t="shared" si="197"/>
        <v>0</v>
      </c>
      <c r="BI434">
        <f>IFERROR(VLOOKUP(P434,'Tipo de Descuento'!$B$3:$C$8,2,0),0)</f>
        <v>0</v>
      </c>
      <c r="BJ434">
        <f t="shared" si="198"/>
        <v>0</v>
      </c>
      <c r="BK434">
        <f>IFERROR(VLOOKUP(R434,'Tipo de Descuento'!$B$3:$C$8,2,0),0)</f>
        <v>0</v>
      </c>
      <c r="BL434">
        <f t="shared" si="199"/>
        <v>0</v>
      </c>
      <c r="BM434">
        <f>IFERROR(VLOOKUP(T434,'Tipo de Descuento'!$B$3:$C$8,2,0),0)</f>
        <v>0</v>
      </c>
      <c r="BN434">
        <f t="shared" si="200"/>
        <v>0</v>
      </c>
      <c r="BO434">
        <f t="shared" si="201"/>
        <v>0</v>
      </c>
      <c r="BP434">
        <f t="shared" si="202"/>
        <v>0</v>
      </c>
      <c r="BQ434">
        <f t="shared" si="203"/>
        <v>0</v>
      </c>
      <c r="BS434" s="75">
        <f t="shared" si="204"/>
        <v>0</v>
      </c>
      <c r="BT434" s="76">
        <f t="shared" si="205"/>
        <v>0</v>
      </c>
      <c r="BU434" s="76">
        <f t="shared" si="206"/>
        <v>0</v>
      </c>
      <c r="BV434" s="76">
        <f t="shared" si="207"/>
        <v>0</v>
      </c>
      <c r="BW434" s="76">
        <f t="shared" si="208"/>
        <v>0</v>
      </c>
      <c r="BX434" s="76">
        <f t="shared" si="209"/>
        <v>0</v>
      </c>
      <c r="BY434" s="77">
        <f t="shared" si="210"/>
        <v>0</v>
      </c>
      <c r="CA434" s="73">
        <f t="shared" si="211"/>
        <v>0</v>
      </c>
      <c r="CB434" s="74"/>
      <c r="CD434" s="13">
        <f t="shared" si="212"/>
        <v>0</v>
      </c>
      <c r="CE434" s="89">
        <f t="shared" si="213"/>
        <v>0</v>
      </c>
      <c r="CF434">
        <v>0</v>
      </c>
    </row>
    <row r="435" spans="2:84" ht="15.75" customHeight="1" thickBot="1">
      <c r="B435" s="26"/>
      <c r="C435" s="13" t="str">
        <f>IF(B435="","",VLOOKUP(BC435,Proveedor!$B$3:$C$2036,2,0))</f>
        <v/>
      </c>
      <c r="D435" s="95"/>
      <c r="E435" s="84"/>
      <c r="F435" s="59"/>
      <c r="G435" s="113" cm="1">
        <f t="array" ref="G435">INDEX(Programas!$F$3:$F$2000,MATCH(1,(Programas!$C$3:$C$2000=D435)*(Programas!$D$3:$D$2000=Auxiliares!$B416),0))</f>
        <v>0</v>
      </c>
      <c r="H435" s="114"/>
      <c r="I435" s="113" cm="1">
        <f t="array" ref="I435">INDEX(Programas!$E$3:$E$2000,MATCH(1,(Programas!$C$3:$C$2000=D435)*(Programas!$D$3:$D$2000=Auxiliares!$B416),0))</f>
        <v>0</v>
      </c>
      <c r="J435" s="114"/>
      <c r="K435" s="23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36"/>
      <c r="BA435" s="58">
        <f t="shared" si="193"/>
        <v>0</v>
      </c>
      <c r="BB435" s="42">
        <f t="shared" si="194"/>
        <v>0</v>
      </c>
      <c r="BC435" s="12">
        <f>IFERROR(VLOOKUP(Input!B435,Medio!$A$3:$D$1552,4,0),0)</f>
        <v>0</v>
      </c>
      <c r="BD435">
        <f t="shared" si="195"/>
        <v>0</v>
      </c>
      <c r="BE435">
        <f>IFERROR(VLOOKUP(L435,'Tipo de Descuento'!$B$3:$C$8,2,0),0)</f>
        <v>0</v>
      </c>
      <c r="BF435">
        <f t="shared" si="196"/>
        <v>0</v>
      </c>
      <c r="BG435">
        <f>IFERROR(VLOOKUP(N435,'Tipo de Descuento'!$B$3:$C$8,2,0),0)</f>
        <v>0</v>
      </c>
      <c r="BH435">
        <f t="shared" si="197"/>
        <v>0</v>
      </c>
      <c r="BI435">
        <f>IFERROR(VLOOKUP(P435,'Tipo de Descuento'!$B$3:$C$8,2,0),0)</f>
        <v>0</v>
      </c>
      <c r="BJ435">
        <f t="shared" si="198"/>
        <v>0</v>
      </c>
      <c r="BK435">
        <f>IFERROR(VLOOKUP(R435,'Tipo de Descuento'!$B$3:$C$8,2,0),0)</f>
        <v>0</v>
      </c>
      <c r="BL435">
        <f t="shared" si="199"/>
        <v>0</v>
      </c>
      <c r="BM435">
        <f>IFERROR(VLOOKUP(T435,'Tipo de Descuento'!$B$3:$C$8,2,0),0)</f>
        <v>0</v>
      </c>
      <c r="BN435">
        <f t="shared" si="200"/>
        <v>0</v>
      </c>
      <c r="BO435">
        <f t="shared" si="201"/>
        <v>0</v>
      </c>
      <c r="BP435">
        <f t="shared" si="202"/>
        <v>0</v>
      </c>
      <c r="BQ435">
        <f t="shared" si="203"/>
        <v>0</v>
      </c>
      <c r="BS435" s="75">
        <f t="shared" si="204"/>
        <v>0</v>
      </c>
      <c r="BT435" s="76">
        <f t="shared" si="205"/>
        <v>0</v>
      </c>
      <c r="BU435" s="76">
        <f t="shared" si="206"/>
        <v>0</v>
      </c>
      <c r="BV435" s="76">
        <f t="shared" si="207"/>
        <v>0</v>
      </c>
      <c r="BW435" s="76">
        <f t="shared" si="208"/>
        <v>0</v>
      </c>
      <c r="BX435" s="76">
        <f t="shared" si="209"/>
        <v>0</v>
      </c>
      <c r="BY435" s="77">
        <f t="shared" si="210"/>
        <v>0</v>
      </c>
      <c r="CA435" s="73">
        <f t="shared" si="211"/>
        <v>0</v>
      </c>
      <c r="CB435" s="74"/>
      <c r="CD435" s="13">
        <f t="shared" si="212"/>
        <v>0</v>
      </c>
      <c r="CE435" s="89">
        <f t="shared" si="213"/>
        <v>0</v>
      </c>
      <c r="CF435">
        <v>0</v>
      </c>
    </row>
    <row r="436" spans="2:84" ht="15.75" customHeight="1" thickBot="1">
      <c r="B436" s="26"/>
      <c r="C436" s="13" t="str">
        <f>IF(B436="","",VLOOKUP(BC436,Proveedor!$B$3:$C$2036,2,0))</f>
        <v/>
      </c>
      <c r="D436" s="95"/>
      <c r="E436" s="84"/>
      <c r="F436" s="59"/>
      <c r="G436" s="113" cm="1">
        <f t="array" ref="G436">INDEX(Programas!$F$3:$F$2000,MATCH(1,(Programas!$C$3:$C$2000=D436)*(Programas!$D$3:$D$2000=Auxiliares!$B417),0))</f>
        <v>0</v>
      </c>
      <c r="H436" s="114"/>
      <c r="I436" s="113" cm="1">
        <f t="array" ref="I436">INDEX(Programas!$E$3:$E$2000,MATCH(1,(Programas!$C$3:$C$2000=D436)*(Programas!$D$3:$D$2000=Auxiliares!$B417),0))</f>
        <v>0</v>
      </c>
      <c r="J436" s="114"/>
      <c r="K436" s="23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36"/>
      <c r="BA436" s="58">
        <f t="shared" si="193"/>
        <v>0</v>
      </c>
      <c r="BB436" s="42">
        <f t="shared" si="194"/>
        <v>0</v>
      </c>
      <c r="BC436" s="12">
        <f>IFERROR(VLOOKUP(Input!B436,Medio!$A$3:$D$1552,4,0),0)</f>
        <v>0</v>
      </c>
      <c r="BD436">
        <f t="shared" si="195"/>
        <v>0</v>
      </c>
      <c r="BE436">
        <f>IFERROR(VLOOKUP(L436,'Tipo de Descuento'!$B$3:$C$8,2,0),0)</f>
        <v>0</v>
      </c>
      <c r="BF436">
        <f t="shared" si="196"/>
        <v>0</v>
      </c>
      <c r="BG436">
        <f>IFERROR(VLOOKUP(N436,'Tipo de Descuento'!$B$3:$C$8,2,0),0)</f>
        <v>0</v>
      </c>
      <c r="BH436">
        <f t="shared" si="197"/>
        <v>0</v>
      </c>
      <c r="BI436">
        <f>IFERROR(VLOOKUP(P436,'Tipo de Descuento'!$B$3:$C$8,2,0),0)</f>
        <v>0</v>
      </c>
      <c r="BJ436">
        <f t="shared" si="198"/>
        <v>0</v>
      </c>
      <c r="BK436">
        <f>IFERROR(VLOOKUP(R436,'Tipo de Descuento'!$B$3:$C$8,2,0),0)</f>
        <v>0</v>
      </c>
      <c r="BL436">
        <f t="shared" si="199"/>
        <v>0</v>
      </c>
      <c r="BM436">
        <f>IFERROR(VLOOKUP(T436,'Tipo de Descuento'!$B$3:$C$8,2,0),0)</f>
        <v>0</v>
      </c>
      <c r="BN436">
        <f t="shared" si="200"/>
        <v>0</v>
      </c>
      <c r="BO436">
        <f t="shared" si="201"/>
        <v>0</v>
      </c>
      <c r="BP436">
        <f t="shared" si="202"/>
        <v>0</v>
      </c>
      <c r="BQ436">
        <f t="shared" si="203"/>
        <v>0</v>
      </c>
      <c r="BS436" s="75">
        <f t="shared" si="204"/>
        <v>0</v>
      </c>
      <c r="BT436" s="76">
        <f t="shared" si="205"/>
        <v>0</v>
      </c>
      <c r="BU436" s="76">
        <f t="shared" si="206"/>
        <v>0</v>
      </c>
      <c r="BV436" s="76">
        <f t="shared" si="207"/>
        <v>0</v>
      </c>
      <c r="BW436" s="76">
        <f t="shared" si="208"/>
        <v>0</v>
      </c>
      <c r="BX436" s="76">
        <f t="shared" si="209"/>
        <v>0</v>
      </c>
      <c r="BY436" s="77">
        <f t="shared" si="210"/>
        <v>0</v>
      </c>
      <c r="CA436" s="73">
        <f t="shared" si="211"/>
        <v>0</v>
      </c>
      <c r="CB436" s="74"/>
      <c r="CD436" s="13">
        <f t="shared" si="212"/>
        <v>0</v>
      </c>
      <c r="CE436" s="89">
        <f t="shared" si="213"/>
        <v>0</v>
      </c>
      <c r="CF436">
        <v>0</v>
      </c>
    </row>
    <row r="437" spans="2:84" ht="15.75" customHeight="1" thickBot="1">
      <c r="B437" s="26"/>
      <c r="C437" s="13" t="str">
        <f>IF(B437="","",VLOOKUP(BC437,Proveedor!$B$3:$C$2036,2,0))</f>
        <v/>
      </c>
      <c r="D437" s="95"/>
      <c r="E437" s="84"/>
      <c r="F437" s="59"/>
      <c r="G437" s="113" cm="1">
        <f t="array" ref="G437">INDEX(Programas!$F$3:$F$2000,MATCH(1,(Programas!$C$3:$C$2000=D437)*(Programas!$D$3:$D$2000=Auxiliares!$B418),0))</f>
        <v>0</v>
      </c>
      <c r="H437" s="114"/>
      <c r="I437" s="113" cm="1">
        <f t="array" ref="I437">INDEX(Programas!$E$3:$E$2000,MATCH(1,(Programas!$C$3:$C$2000=D437)*(Programas!$D$3:$D$2000=Auxiliares!$B418),0))</f>
        <v>0</v>
      </c>
      <c r="J437" s="114"/>
      <c r="K437" s="23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36"/>
      <c r="BA437" s="58">
        <f t="shared" si="193"/>
        <v>0</v>
      </c>
      <c r="BB437" s="42">
        <f t="shared" si="194"/>
        <v>0</v>
      </c>
      <c r="BC437" s="12">
        <f>IFERROR(VLOOKUP(Input!B437,Medio!$A$3:$D$1552,4,0),0)</f>
        <v>0</v>
      </c>
      <c r="BD437">
        <f t="shared" si="195"/>
        <v>0</v>
      </c>
      <c r="BE437">
        <f>IFERROR(VLOOKUP(L437,'Tipo de Descuento'!$B$3:$C$8,2,0),0)</f>
        <v>0</v>
      </c>
      <c r="BF437">
        <f t="shared" si="196"/>
        <v>0</v>
      </c>
      <c r="BG437">
        <f>IFERROR(VLOOKUP(N437,'Tipo de Descuento'!$B$3:$C$8,2,0),0)</f>
        <v>0</v>
      </c>
      <c r="BH437">
        <f t="shared" si="197"/>
        <v>0</v>
      </c>
      <c r="BI437">
        <f>IFERROR(VLOOKUP(P437,'Tipo de Descuento'!$B$3:$C$8,2,0),0)</f>
        <v>0</v>
      </c>
      <c r="BJ437">
        <f t="shared" si="198"/>
        <v>0</v>
      </c>
      <c r="BK437">
        <f>IFERROR(VLOOKUP(R437,'Tipo de Descuento'!$B$3:$C$8,2,0),0)</f>
        <v>0</v>
      </c>
      <c r="BL437">
        <f t="shared" si="199"/>
        <v>0</v>
      </c>
      <c r="BM437">
        <f>IFERROR(VLOOKUP(T437,'Tipo de Descuento'!$B$3:$C$8,2,0),0)</f>
        <v>0</v>
      </c>
      <c r="BN437">
        <f t="shared" si="200"/>
        <v>0</v>
      </c>
      <c r="BO437">
        <f t="shared" si="201"/>
        <v>0</v>
      </c>
      <c r="BP437">
        <f t="shared" si="202"/>
        <v>0</v>
      </c>
      <c r="BQ437">
        <f t="shared" si="203"/>
        <v>0</v>
      </c>
      <c r="BS437" s="75">
        <f t="shared" si="204"/>
        <v>0</v>
      </c>
      <c r="BT437" s="76">
        <f t="shared" si="205"/>
        <v>0</v>
      </c>
      <c r="BU437" s="76">
        <f t="shared" si="206"/>
        <v>0</v>
      </c>
      <c r="BV437" s="76">
        <f t="shared" si="207"/>
        <v>0</v>
      </c>
      <c r="BW437" s="76">
        <f t="shared" si="208"/>
        <v>0</v>
      </c>
      <c r="BX437" s="76">
        <f t="shared" si="209"/>
        <v>0</v>
      </c>
      <c r="BY437" s="77">
        <f t="shared" si="210"/>
        <v>0</v>
      </c>
      <c r="CA437" s="73">
        <f t="shared" si="211"/>
        <v>0</v>
      </c>
      <c r="CB437" s="74"/>
      <c r="CD437" s="13">
        <f t="shared" si="212"/>
        <v>0</v>
      </c>
      <c r="CE437" s="89">
        <f t="shared" si="213"/>
        <v>0</v>
      </c>
      <c r="CF437">
        <v>0</v>
      </c>
    </row>
    <row r="438" spans="2:84" ht="15.75" customHeight="1" thickBot="1">
      <c r="B438" s="26"/>
      <c r="C438" s="13" t="str">
        <f>IF(B438="","",VLOOKUP(BC438,Proveedor!$B$3:$C$2036,2,0))</f>
        <v/>
      </c>
      <c r="D438" s="95"/>
      <c r="E438" s="84"/>
      <c r="F438" s="59"/>
      <c r="G438" s="113" cm="1">
        <f t="array" ref="G438">INDEX(Programas!$F$3:$F$2000,MATCH(1,(Programas!$C$3:$C$2000=D438)*(Programas!$D$3:$D$2000=Auxiliares!$B419),0))</f>
        <v>0</v>
      </c>
      <c r="H438" s="114"/>
      <c r="I438" s="113" cm="1">
        <f t="array" ref="I438">INDEX(Programas!$E$3:$E$2000,MATCH(1,(Programas!$C$3:$C$2000=D438)*(Programas!$D$3:$D$2000=Auxiliares!$B419),0))</f>
        <v>0</v>
      </c>
      <c r="J438" s="114"/>
      <c r="K438" s="23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36"/>
      <c r="BA438" s="58">
        <f t="shared" si="193"/>
        <v>0</v>
      </c>
      <c r="BB438" s="42">
        <f t="shared" si="194"/>
        <v>0</v>
      </c>
      <c r="BC438" s="12">
        <f>IFERROR(VLOOKUP(Input!B438,Medio!$A$3:$D$1552,4,0),0)</f>
        <v>0</v>
      </c>
      <c r="BD438">
        <f t="shared" si="195"/>
        <v>0</v>
      </c>
      <c r="BE438">
        <f>IFERROR(VLOOKUP(L438,'Tipo de Descuento'!$B$3:$C$8,2,0),0)</f>
        <v>0</v>
      </c>
      <c r="BF438">
        <f t="shared" si="196"/>
        <v>0</v>
      </c>
      <c r="BG438">
        <f>IFERROR(VLOOKUP(N438,'Tipo de Descuento'!$B$3:$C$8,2,0),0)</f>
        <v>0</v>
      </c>
      <c r="BH438">
        <f t="shared" si="197"/>
        <v>0</v>
      </c>
      <c r="BI438">
        <f>IFERROR(VLOOKUP(P438,'Tipo de Descuento'!$B$3:$C$8,2,0),0)</f>
        <v>0</v>
      </c>
      <c r="BJ438">
        <f t="shared" si="198"/>
        <v>0</v>
      </c>
      <c r="BK438">
        <f>IFERROR(VLOOKUP(R438,'Tipo de Descuento'!$B$3:$C$8,2,0),0)</f>
        <v>0</v>
      </c>
      <c r="BL438">
        <f t="shared" si="199"/>
        <v>0</v>
      </c>
      <c r="BM438">
        <f>IFERROR(VLOOKUP(T438,'Tipo de Descuento'!$B$3:$C$8,2,0),0)</f>
        <v>0</v>
      </c>
      <c r="BN438">
        <f t="shared" si="200"/>
        <v>0</v>
      </c>
      <c r="BO438">
        <f t="shared" si="201"/>
        <v>0</v>
      </c>
      <c r="BP438">
        <f t="shared" si="202"/>
        <v>0</v>
      </c>
      <c r="BQ438">
        <f t="shared" si="203"/>
        <v>0</v>
      </c>
      <c r="BS438" s="75">
        <f t="shared" si="204"/>
        <v>0</v>
      </c>
      <c r="BT438" s="76">
        <f t="shared" si="205"/>
        <v>0</v>
      </c>
      <c r="BU438" s="76">
        <f t="shared" si="206"/>
        <v>0</v>
      </c>
      <c r="BV438" s="76">
        <f t="shared" si="207"/>
        <v>0</v>
      </c>
      <c r="BW438" s="76">
        <f t="shared" si="208"/>
        <v>0</v>
      </c>
      <c r="BX438" s="76">
        <f t="shared" si="209"/>
        <v>0</v>
      </c>
      <c r="BY438" s="77">
        <f t="shared" si="210"/>
        <v>0</v>
      </c>
      <c r="CA438" s="73">
        <f t="shared" si="211"/>
        <v>0</v>
      </c>
      <c r="CB438" s="74"/>
      <c r="CD438" s="13">
        <f t="shared" si="212"/>
        <v>0</v>
      </c>
      <c r="CE438" s="89">
        <f t="shared" si="213"/>
        <v>0</v>
      </c>
      <c r="CF438">
        <v>0</v>
      </c>
    </row>
    <row r="439" spans="2:84" ht="15.75" customHeight="1" thickBot="1">
      <c r="B439" s="26"/>
      <c r="C439" s="13" t="str">
        <f>IF(B439="","",VLOOKUP(BC439,Proveedor!$B$3:$C$2036,2,0))</f>
        <v/>
      </c>
      <c r="D439" s="95"/>
      <c r="E439" s="84"/>
      <c r="F439" s="59"/>
      <c r="G439" s="113" cm="1">
        <f t="array" ref="G439">INDEX(Programas!$F$3:$F$2000,MATCH(1,(Programas!$C$3:$C$2000=D439)*(Programas!$D$3:$D$2000=Auxiliares!$B420),0))</f>
        <v>0</v>
      </c>
      <c r="H439" s="114"/>
      <c r="I439" s="113" cm="1">
        <f t="array" ref="I439">INDEX(Programas!$E$3:$E$2000,MATCH(1,(Programas!$C$3:$C$2000=D439)*(Programas!$D$3:$D$2000=Auxiliares!$B420),0))</f>
        <v>0</v>
      </c>
      <c r="J439" s="114"/>
      <c r="K439" s="23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36"/>
      <c r="BA439" s="58">
        <f t="shared" si="193"/>
        <v>0</v>
      </c>
      <c r="BB439" s="42">
        <f t="shared" si="194"/>
        <v>0</v>
      </c>
      <c r="BC439" s="12">
        <f>IFERROR(VLOOKUP(Input!B439,Medio!$A$3:$D$1552,4,0),0)</f>
        <v>0</v>
      </c>
      <c r="BD439">
        <f t="shared" si="195"/>
        <v>0</v>
      </c>
      <c r="BE439">
        <f>IFERROR(VLOOKUP(L439,'Tipo de Descuento'!$B$3:$C$8,2,0),0)</f>
        <v>0</v>
      </c>
      <c r="BF439">
        <f t="shared" si="196"/>
        <v>0</v>
      </c>
      <c r="BG439">
        <f>IFERROR(VLOOKUP(N439,'Tipo de Descuento'!$B$3:$C$8,2,0),0)</f>
        <v>0</v>
      </c>
      <c r="BH439">
        <f t="shared" si="197"/>
        <v>0</v>
      </c>
      <c r="BI439">
        <f>IFERROR(VLOOKUP(P439,'Tipo de Descuento'!$B$3:$C$8,2,0),0)</f>
        <v>0</v>
      </c>
      <c r="BJ439">
        <f t="shared" si="198"/>
        <v>0</v>
      </c>
      <c r="BK439">
        <f>IFERROR(VLOOKUP(R439,'Tipo de Descuento'!$B$3:$C$8,2,0),0)</f>
        <v>0</v>
      </c>
      <c r="BL439">
        <f t="shared" si="199"/>
        <v>0</v>
      </c>
      <c r="BM439">
        <f>IFERROR(VLOOKUP(T439,'Tipo de Descuento'!$B$3:$C$8,2,0),0)</f>
        <v>0</v>
      </c>
      <c r="BN439">
        <f t="shared" si="200"/>
        <v>0</v>
      </c>
      <c r="BO439">
        <f t="shared" si="201"/>
        <v>0</v>
      </c>
      <c r="BP439">
        <f t="shared" si="202"/>
        <v>0</v>
      </c>
      <c r="BQ439">
        <f t="shared" si="203"/>
        <v>0</v>
      </c>
      <c r="BS439" s="75">
        <f t="shared" si="204"/>
        <v>0</v>
      </c>
      <c r="BT439" s="76">
        <f t="shared" si="205"/>
        <v>0</v>
      </c>
      <c r="BU439" s="76">
        <f t="shared" si="206"/>
        <v>0</v>
      </c>
      <c r="BV439" s="76">
        <f t="shared" si="207"/>
        <v>0</v>
      </c>
      <c r="BW439" s="76">
        <f t="shared" si="208"/>
        <v>0</v>
      </c>
      <c r="BX439" s="76">
        <f t="shared" si="209"/>
        <v>0</v>
      </c>
      <c r="BY439" s="77">
        <f t="shared" si="210"/>
        <v>0</v>
      </c>
      <c r="CA439" s="73">
        <f t="shared" si="211"/>
        <v>0</v>
      </c>
      <c r="CB439" s="74"/>
      <c r="CD439" s="13">
        <f t="shared" si="212"/>
        <v>0</v>
      </c>
      <c r="CE439" s="89">
        <f t="shared" si="213"/>
        <v>0</v>
      </c>
      <c r="CF439">
        <v>0</v>
      </c>
    </row>
    <row r="440" spans="2:84" ht="15.75" customHeight="1" thickBot="1">
      <c r="B440" s="26"/>
      <c r="C440" s="13" t="str">
        <f>IF(B440="","",VLOOKUP(BC440,Proveedor!$B$3:$C$2036,2,0))</f>
        <v/>
      </c>
      <c r="D440" s="95"/>
      <c r="E440" s="84"/>
      <c r="F440" s="59"/>
      <c r="G440" s="113" cm="1">
        <f t="array" ref="G440">INDEX(Programas!$F$3:$F$2000,MATCH(1,(Programas!$C$3:$C$2000=D440)*(Programas!$D$3:$D$2000=Auxiliares!$B421),0))</f>
        <v>0</v>
      </c>
      <c r="H440" s="114"/>
      <c r="I440" s="113" cm="1">
        <f t="array" ref="I440">INDEX(Programas!$E$3:$E$2000,MATCH(1,(Programas!$C$3:$C$2000=D440)*(Programas!$D$3:$D$2000=Auxiliares!$B421),0))</f>
        <v>0</v>
      </c>
      <c r="J440" s="114"/>
      <c r="K440" s="23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36"/>
      <c r="BA440" s="58">
        <f t="shared" si="193"/>
        <v>0</v>
      </c>
      <c r="BB440" s="42">
        <f t="shared" si="194"/>
        <v>0</v>
      </c>
      <c r="BC440" s="12">
        <f>IFERROR(VLOOKUP(Input!B440,Medio!$A$3:$D$1552,4,0),0)</f>
        <v>0</v>
      </c>
      <c r="BD440">
        <f t="shared" si="195"/>
        <v>0</v>
      </c>
      <c r="BE440">
        <f>IFERROR(VLOOKUP(L440,'Tipo de Descuento'!$B$3:$C$8,2,0),0)</f>
        <v>0</v>
      </c>
      <c r="BF440">
        <f t="shared" si="196"/>
        <v>0</v>
      </c>
      <c r="BG440">
        <f>IFERROR(VLOOKUP(N440,'Tipo de Descuento'!$B$3:$C$8,2,0),0)</f>
        <v>0</v>
      </c>
      <c r="BH440">
        <f t="shared" si="197"/>
        <v>0</v>
      </c>
      <c r="BI440">
        <f>IFERROR(VLOOKUP(P440,'Tipo de Descuento'!$B$3:$C$8,2,0),0)</f>
        <v>0</v>
      </c>
      <c r="BJ440">
        <f t="shared" si="198"/>
        <v>0</v>
      </c>
      <c r="BK440">
        <f>IFERROR(VLOOKUP(R440,'Tipo de Descuento'!$B$3:$C$8,2,0),0)</f>
        <v>0</v>
      </c>
      <c r="BL440">
        <f t="shared" si="199"/>
        <v>0</v>
      </c>
      <c r="BM440">
        <f>IFERROR(VLOOKUP(T440,'Tipo de Descuento'!$B$3:$C$8,2,0),0)</f>
        <v>0</v>
      </c>
      <c r="BN440">
        <f t="shared" si="200"/>
        <v>0</v>
      </c>
      <c r="BO440">
        <f t="shared" si="201"/>
        <v>0</v>
      </c>
      <c r="BP440">
        <f t="shared" si="202"/>
        <v>0</v>
      </c>
      <c r="BQ440">
        <f t="shared" si="203"/>
        <v>0</v>
      </c>
      <c r="BS440" s="75">
        <f t="shared" si="204"/>
        <v>0</v>
      </c>
      <c r="BT440" s="76">
        <f t="shared" si="205"/>
        <v>0</v>
      </c>
      <c r="BU440" s="76">
        <f t="shared" si="206"/>
        <v>0</v>
      </c>
      <c r="BV440" s="76">
        <f t="shared" si="207"/>
        <v>0</v>
      </c>
      <c r="BW440" s="76">
        <f t="shared" si="208"/>
        <v>0</v>
      </c>
      <c r="BX440" s="76">
        <f t="shared" si="209"/>
        <v>0</v>
      </c>
      <c r="BY440" s="77">
        <f t="shared" si="210"/>
        <v>0</v>
      </c>
      <c r="CA440" s="73">
        <f t="shared" si="211"/>
        <v>0</v>
      </c>
      <c r="CB440" s="74"/>
      <c r="CD440" s="13">
        <f t="shared" si="212"/>
        <v>0</v>
      </c>
      <c r="CE440" s="89">
        <f t="shared" si="213"/>
        <v>0</v>
      </c>
      <c r="CF440">
        <v>0</v>
      </c>
    </row>
    <row r="441" spans="2:84" ht="15.75" customHeight="1" thickBot="1">
      <c r="B441" s="26"/>
      <c r="C441" s="13" t="str">
        <f>IF(B441="","",VLOOKUP(BC441,Proveedor!$B$3:$C$2036,2,0))</f>
        <v/>
      </c>
      <c r="D441" s="95"/>
      <c r="E441" s="84"/>
      <c r="F441" s="59"/>
      <c r="G441" s="113" cm="1">
        <f t="array" ref="G441">INDEX(Programas!$F$3:$F$2000,MATCH(1,(Programas!$C$3:$C$2000=D441)*(Programas!$D$3:$D$2000=Auxiliares!$B422),0))</f>
        <v>0</v>
      </c>
      <c r="H441" s="114"/>
      <c r="I441" s="113" cm="1">
        <f t="array" ref="I441">INDEX(Programas!$E$3:$E$2000,MATCH(1,(Programas!$C$3:$C$2000=D441)*(Programas!$D$3:$D$2000=Auxiliares!$B422),0))</f>
        <v>0</v>
      </c>
      <c r="J441" s="114"/>
      <c r="K441" s="23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36"/>
      <c r="BA441" s="58">
        <f t="shared" si="193"/>
        <v>0</v>
      </c>
      <c r="BB441" s="42">
        <f t="shared" si="194"/>
        <v>0</v>
      </c>
      <c r="BC441" s="12">
        <f>IFERROR(VLOOKUP(Input!B441,Medio!$A$3:$D$1552,4,0),0)</f>
        <v>0</v>
      </c>
      <c r="BD441">
        <f t="shared" si="195"/>
        <v>0</v>
      </c>
      <c r="BE441">
        <f>IFERROR(VLOOKUP(L441,'Tipo de Descuento'!$B$3:$C$8,2,0),0)</f>
        <v>0</v>
      </c>
      <c r="BF441">
        <f t="shared" si="196"/>
        <v>0</v>
      </c>
      <c r="BG441">
        <f>IFERROR(VLOOKUP(N441,'Tipo de Descuento'!$B$3:$C$8,2,0),0)</f>
        <v>0</v>
      </c>
      <c r="BH441">
        <f t="shared" si="197"/>
        <v>0</v>
      </c>
      <c r="BI441">
        <f>IFERROR(VLOOKUP(P441,'Tipo de Descuento'!$B$3:$C$8,2,0),0)</f>
        <v>0</v>
      </c>
      <c r="BJ441">
        <f t="shared" si="198"/>
        <v>0</v>
      </c>
      <c r="BK441">
        <f>IFERROR(VLOOKUP(R441,'Tipo de Descuento'!$B$3:$C$8,2,0),0)</f>
        <v>0</v>
      </c>
      <c r="BL441">
        <f t="shared" si="199"/>
        <v>0</v>
      </c>
      <c r="BM441">
        <f>IFERROR(VLOOKUP(T441,'Tipo de Descuento'!$B$3:$C$8,2,0),0)</f>
        <v>0</v>
      </c>
      <c r="BN441">
        <f t="shared" si="200"/>
        <v>0</v>
      </c>
      <c r="BO441">
        <f t="shared" si="201"/>
        <v>0</v>
      </c>
      <c r="BP441">
        <f t="shared" si="202"/>
        <v>0</v>
      </c>
      <c r="BQ441">
        <f t="shared" si="203"/>
        <v>0</v>
      </c>
      <c r="BS441" s="75">
        <f t="shared" si="204"/>
        <v>0</v>
      </c>
      <c r="BT441" s="76">
        <f t="shared" si="205"/>
        <v>0</v>
      </c>
      <c r="BU441" s="76">
        <f t="shared" si="206"/>
        <v>0</v>
      </c>
      <c r="BV441" s="76">
        <f t="shared" si="207"/>
        <v>0</v>
      </c>
      <c r="BW441" s="76">
        <f t="shared" si="208"/>
        <v>0</v>
      </c>
      <c r="BX441" s="76">
        <f t="shared" si="209"/>
        <v>0</v>
      </c>
      <c r="BY441" s="77">
        <f t="shared" si="210"/>
        <v>0</v>
      </c>
      <c r="CA441" s="73">
        <f t="shared" si="211"/>
        <v>0</v>
      </c>
      <c r="CB441" s="74"/>
      <c r="CD441" s="13">
        <f t="shared" si="212"/>
        <v>0</v>
      </c>
      <c r="CE441" s="89">
        <f t="shared" si="213"/>
        <v>0</v>
      </c>
      <c r="CF441">
        <v>0</v>
      </c>
    </row>
    <row r="442" spans="2:84" ht="15.75" customHeight="1" thickBot="1">
      <c r="B442" s="26"/>
      <c r="C442" s="13" t="str">
        <f>IF(B442="","",VLOOKUP(BC442,Proveedor!$B$3:$C$2036,2,0))</f>
        <v/>
      </c>
      <c r="D442" s="95"/>
      <c r="E442" s="84"/>
      <c r="F442" s="59"/>
      <c r="G442" s="113" cm="1">
        <f t="array" ref="G442">INDEX(Programas!$F$3:$F$2000,MATCH(1,(Programas!$C$3:$C$2000=D442)*(Programas!$D$3:$D$2000=Auxiliares!$B423),0))</f>
        <v>0</v>
      </c>
      <c r="H442" s="114"/>
      <c r="I442" s="113" cm="1">
        <f t="array" ref="I442">INDEX(Programas!$E$3:$E$2000,MATCH(1,(Programas!$C$3:$C$2000=D442)*(Programas!$D$3:$D$2000=Auxiliares!$B423),0))</f>
        <v>0</v>
      </c>
      <c r="J442" s="114"/>
      <c r="K442" s="23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36"/>
      <c r="BA442" s="58">
        <f t="shared" si="193"/>
        <v>0</v>
      </c>
      <c r="BB442" s="42">
        <f t="shared" si="194"/>
        <v>0</v>
      </c>
      <c r="BC442" s="12">
        <f>IFERROR(VLOOKUP(Input!B442,Medio!$A$3:$D$1552,4,0),0)</f>
        <v>0</v>
      </c>
      <c r="BD442">
        <f t="shared" si="195"/>
        <v>0</v>
      </c>
      <c r="BE442">
        <f>IFERROR(VLOOKUP(L442,'Tipo de Descuento'!$B$3:$C$8,2,0),0)</f>
        <v>0</v>
      </c>
      <c r="BF442">
        <f t="shared" si="196"/>
        <v>0</v>
      </c>
      <c r="BG442">
        <f>IFERROR(VLOOKUP(N442,'Tipo de Descuento'!$B$3:$C$8,2,0),0)</f>
        <v>0</v>
      </c>
      <c r="BH442">
        <f t="shared" si="197"/>
        <v>0</v>
      </c>
      <c r="BI442">
        <f>IFERROR(VLOOKUP(P442,'Tipo de Descuento'!$B$3:$C$8,2,0),0)</f>
        <v>0</v>
      </c>
      <c r="BJ442">
        <f t="shared" si="198"/>
        <v>0</v>
      </c>
      <c r="BK442">
        <f>IFERROR(VLOOKUP(R442,'Tipo de Descuento'!$B$3:$C$8,2,0),0)</f>
        <v>0</v>
      </c>
      <c r="BL442">
        <f t="shared" si="199"/>
        <v>0</v>
      </c>
      <c r="BM442">
        <f>IFERROR(VLOOKUP(T442,'Tipo de Descuento'!$B$3:$C$8,2,0),0)</f>
        <v>0</v>
      </c>
      <c r="BN442">
        <f t="shared" si="200"/>
        <v>0</v>
      </c>
      <c r="BO442">
        <f t="shared" si="201"/>
        <v>0</v>
      </c>
      <c r="BP442">
        <f t="shared" si="202"/>
        <v>0</v>
      </c>
      <c r="BQ442">
        <f t="shared" si="203"/>
        <v>0</v>
      </c>
      <c r="BS442" s="75">
        <f t="shared" si="204"/>
        <v>0</v>
      </c>
      <c r="BT442" s="76">
        <f t="shared" si="205"/>
        <v>0</v>
      </c>
      <c r="BU442" s="76">
        <f t="shared" si="206"/>
        <v>0</v>
      </c>
      <c r="BV442" s="76">
        <f t="shared" si="207"/>
        <v>0</v>
      </c>
      <c r="BW442" s="76">
        <f t="shared" si="208"/>
        <v>0</v>
      </c>
      <c r="BX442" s="76">
        <f t="shared" si="209"/>
        <v>0</v>
      </c>
      <c r="BY442" s="77">
        <f t="shared" si="210"/>
        <v>0</v>
      </c>
      <c r="CA442" s="73">
        <f t="shared" si="211"/>
        <v>0</v>
      </c>
      <c r="CB442" s="74"/>
      <c r="CD442" s="13">
        <f t="shared" si="212"/>
        <v>0</v>
      </c>
      <c r="CE442" s="89">
        <f t="shared" si="213"/>
        <v>0</v>
      </c>
      <c r="CF442">
        <v>0</v>
      </c>
    </row>
    <row r="443" spans="2:84" ht="15.75" customHeight="1" thickBot="1">
      <c r="B443" s="26"/>
      <c r="C443" s="13" t="str">
        <f>IF(B443="","",VLOOKUP(BC443,Proveedor!$B$3:$C$2036,2,0))</f>
        <v/>
      </c>
      <c r="D443" s="95"/>
      <c r="E443" s="84"/>
      <c r="F443" s="59"/>
      <c r="G443" s="113" cm="1">
        <f t="array" ref="G443">INDEX(Programas!$F$3:$F$2000,MATCH(1,(Programas!$C$3:$C$2000=D443)*(Programas!$D$3:$D$2000=Auxiliares!$B424),0))</f>
        <v>0</v>
      </c>
      <c r="H443" s="114"/>
      <c r="I443" s="113" cm="1">
        <f t="array" ref="I443">INDEX(Programas!$E$3:$E$2000,MATCH(1,(Programas!$C$3:$C$2000=D443)*(Programas!$D$3:$D$2000=Auxiliares!$B424),0))</f>
        <v>0</v>
      </c>
      <c r="J443" s="114"/>
      <c r="K443" s="23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36"/>
      <c r="BA443" s="58">
        <f t="shared" si="193"/>
        <v>0</v>
      </c>
      <c r="BB443" s="42">
        <f t="shared" si="194"/>
        <v>0</v>
      </c>
      <c r="BC443" s="12">
        <f>IFERROR(VLOOKUP(Input!B443,Medio!$A$3:$D$1552,4,0),0)</f>
        <v>0</v>
      </c>
      <c r="BD443">
        <f t="shared" si="195"/>
        <v>0</v>
      </c>
      <c r="BE443">
        <f>IFERROR(VLOOKUP(L443,'Tipo de Descuento'!$B$3:$C$8,2,0),0)</f>
        <v>0</v>
      </c>
      <c r="BF443">
        <f t="shared" si="196"/>
        <v>0</v>
      </c>
      <c r="BG443">
        <f>IFERROR(VLOOKUP(N443,'Tipo de Descuento'!$B$3:$C$8,2,0),0)</f>
        <v>0</v>
      </c>
      <c r="BH443">
        <f t="shared" si="197"/>
        <v>0</v>
      </c>
      <c r="BI443">
        <f>IFERROR(VLOOKUP(P443,'Tipo de Descuento'!$B$3:$C$8,2,0),0)</f>
        <v>0</v>
      </c>
      <c r="BJ443">
        <f t="shared" si="198"/>
        <v>0</v>
      </c>
      <c r="BK443">
        <f>IFERROR(VLOOKUP(R443,'Tipo de Descuento'!$B$3:$C$8,2,0),0)</f>
        <v>0</v>
      </c>
      <c r="BL443">
        <f t="shared" si="199"/>
        <v>0</v>
      </c>
      <c r="BM443">
        <f>IFERROR(VLOOKUP(T443,'Tipo de Descuento'!$B$3:$C$8,2,0),0)</f>
        <v>0</v>
      </c>
      <c r="BN443">
        <f t="shared" si="200"/>
        <v>0</v>
      </c>
      <c r="BO443">
        <f t="shared" si="201"/>
        <v>0</v>
      </c>
      <c r="BP443">
        <f t="shared" si="202"/>
        <v>0</v>
      </c>
      <c r="BQ443">
        <f t="shared" si="203"/>
        <v>0</v>
      </c>
      <c r="BS443" s="75">
        <f t="shared" si="204"/>
        <v>0</v>
      </c>
      <c r="BT443" s="76">
        <f t="shared" si="205"/>
        <v>0</v>
      </c>
      <c r="BU443" s="76">
        <f t="shared" si="206"/>
        <v>0</v>
      </c>
      <c r="BV443" s="76">
        <f t="shared" si="207"/>
        <v>0</v>
      </c>
      <c r="BW443" s="76">
        <f t="shared" si="208"/>
        <v>0</v>
      </c>
      <c r="BX443" s="76">
        <f t="shared" si="209"/>
        <v>0</v>
      </c>
      <c r="BY443" s="77">
        <f t="shared" si="210"/>
        <v>0</v>
      </c>
      <c r="CA443" s="73">
        <f t="shared" si="211"/>
        <v>0</v>
      </c>
      <c r="CB443" s="74"/>
      <c r="CD443" s="13">
        <f t="shared" si="212"/>
        <v>0</v>
      </c>
      <c r="CE443" s="89">
        <f t="shared" si="213"/>
        <v>0</v>
      </c>
      <c r="CF443">
        <v>0</v>
      </c>
    </row>
    <row r="444" spans="2:84" ht="15.75" customHeight="1" thickBot="1">
      <c r="B444" s="26"/>
      <c r="C444" s="13" t="str">
        <f>IF(B444="","",VLOOKUP(BC444,Proveedor!$B$3:$C$2036,2,0))</f>
        <v/>
      </c>
      <c r="D444" s="95"/>
      <c r="E444" s="84"/>
      <c r="F444" s="59"/>
      <c r="G444" s="113" cm="1">
        <f t="array" ref="G444">INDEX(Programas!$F$3:$F$2000,MATCH(1,(Programas!$C$3:$C$2000=D444)*(Programas!$D$3:$D$2000=Auxiliares!$B425),0))</f>
        <v>0</v>
      </c>
      <c r="H444" s="114"/>
      <c r="I444" s="113" cm="1">
        <f t="array" ref="I444">INDEX(Programas!$E$3:$E$2000,MATCH(1,(Programas!$C$3:$C$2000=D444)*(Programas!$D$3:$D$2000=Auxiliares!$B425),0))</f>
        <v>0</v>
      </c>
      <c r="J444" s="114"/>
      <c r="K444" s="23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36"/>
      <c r="BA444" s="58">
        <f t="shared" si="193"/>
        <v>0</v>
      </c>
      <c r="BB444" s="42">
        <f t="shared" si="194"/>
        <v>0</v>
      </c>
      <c r="BC444" s="12">
        <f>IFERROR(VLOOKUP(Input!B444,Medio!$A$3:$D$1552,4,0),0)</f>
        <v>0</v>
      </c>
      <c r="BD444">
        <f t="shared" si="195"/>
        <v>0</v>
      </c>
      <c r="BE444">
        <f>IFERROR(VLOOKUP(L444,'Tipo de Descuento'!$B$3:$C$8,2,0),0)</f>
        <v>0</v>
      </c>
      <c r="BF444">
        <f t="shared" si="196"/>
        <v>0</v>
      </c>
      <c r="BG444">
        <f>IFERROR(VLOOKUP(N444,'Tipo de Descuento'!$B$3:$C$8,2,0),0)</f>
        <v>0</v>
      </c>
      <c r="BH444">
        <f t="shared" si="197"/>
        <v>0</v>
      </c>
      <c r="BI444">
        <f>IFERROR(VLOOKUP(P444,'Tipo de Descuento'!$B$3:$C$8,2,0),0)</f>
        <v>0</v>
      </c>
      <c r="BJ444">
        <f t="shared" si="198"/>
        <v>0</v>
      </c>
      <c r="BK444">
        <f>IFERROR(VLOOKUP(R444,'Tipo de Descuento'!$B$3:$C$8,2,0),0)</f>
        <v>0</v>
      </c>
      <c r="BL444">
        <f t="shared" si="199"/>
        <v>0</v>
      </c>
      <c r="BM444">
        <f>IFERROR(VLOOKUP(T444,'Tipo de Descuento'!$B$3:$C$8,2,0),0)</f>
        <v>0</v>
      </c>
      <c r="BN444">
        <f t="shared" si="200"/>
        <v>0</v>
      </c>
      <c r="BO444">
        <f t="shared" si="201"/>
        <v>0</v>
      </c>
      <c r="BP444">
        <f t="shared" si="202"/>
        <v>0</v>
      </c>
      <c r="BQ444">
        <f t="shared" si="203"/>
        <v>0</v>
      </c>
      <c r="BS444" s="75">
        <f t="shared" si="204"/>
        <v>0</v>
      </c>
      <c r="BT444" s="76">
        <f t="shared" si="205"/>
        <v>0</v>
      </c>
      <c r="BU444" s="76">
        <f t="shared" si="206"/>
        <v>0</v>
      </c>
      <c r="BV444" s="76">
        <f t="shared" si="207"/>
        <v>0</v>
      </c>
      <c r="BW444" s="76">
        <f t="shared" si="208"/>
        <v>0</v>
      </c>
      <c r="BX444" s="76">
        <f t="shared" si="209"/>
        <v>0</v>
      </c>
      <c r="BY444" s="77">
        <f t="shared" si="210"/>
        <v>0</v>
      </c>
      <c r="CA444" s="73">
        <f t="shared" si="211"/>
        <v>0</v>
      </c>
      <c r="CB444" s="74"/>
      <c r="CD444" s="13">
        <f t="shared" si="212"/>
        <v>0</v>
      </c>
      <c r="CE444" s="89">
        <f t="shared" si="213"/>
        <v>0</v>
      </c>
      <c r="CF444">
        <v>0</v>
      </c>
    </row>
    <row r="445" spans="2:84" ht="15.75" customHeight="1" thickBot="1">
      <c r="B445" s="26"/>
      <c r="C445" s="13" t="str">
        <f>IF(B445="","",VLOOKUP(BC445,Proveedor!$B$3:$C$2036,2,0))</f>
        <v/>
      </c>
      <c r="D445" s="95"/>
      <c r="E445" s="84"/>
      <c r="F445" s="59"/>
      <c r="G445" s="113" cm="1">
        <f t="array" ref="G445">INDEX(Programas!$F$3:$F$2000,MATCH(1,(Programas!$C$3:$C$2000=D445)*(Programas!$D$3:$D$2000=Auxiliares!$B426),0))</f>
        <v>0</v>
      </c>
      <c r="H445" s="114"/>
      <c r="I445" s="113" cm="1">
        <f t="array" ref="I445">INDEX(Programas!$E$3:$E$2000,MATCH(1,(Programas!$C$3:$C$2000=D445)*(Programas!$D$3:$D$2000=Auxiliares!$B426),0))</f>
        <v>0</v>
      </c>
      <c r="J445" s="114"/>
      <c r="K445" s="23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36"/>
      <c r="BA445" s="58">
        <f t="shared" si="193"/>
        <v>0</v>
      </c>
      <c r="BB445" s="42">
        <f t="shared" si="194"/>
        <v>0</v>
      </c>
      <c r="BC445" s="12">
        <f>IFERROR(VLOOKUP(Input!B445,Medio!$A$3:$D$1552,4,0),0)</f>
        <v>0</v>
      </c>
      <c r="BD445">
        <f t="shared" si="195"/>
        <v>0</v>
      </c>
      <c r="BE445">
        <f>IFERROR(VLOOKUP(L445,'Tipo de Descuento'!$B$3:$C$8,2,0),0)</f>
        <v>0</v>
      </c>
      <c r="BF445">
        <f t="shared" si="196"/>
        <v>0</v>
      </c>
      <c r="BG445">
        <f>IFERROR(VLOOKUP(N445,'Tipo de Descuento'!$B$3:$C$8,2,0),0)</f>
        <v>0</v>
      </c>
      <c r="BH445">
        <f t="shared" si="197"/>
        <v>0</v>
      </c>
      <c r="BI445">
        <f>IFERROR(VLOOKUP(P445,'Tipo de Descuento'!$B$3:$C$8,2,0),0)</f>
        <v>0</v>
      </c>
      <c r="BJ445">
        <f t="shared" si="198"/>
        <v>0</v>
      </c>
      <c r="BK445">
        <f>IFERROR(VLOOKUP(R445,'Tipo de Descuento'!$B$3:$C$8,2,0),0)</f>
        <v>0</v>
      </c>
      <c r="BL445">
        <f t="shared" si="199"/>
        <v>0</v>
      </c>
      <c r="BM445">
        <f>IFERROR(VLOOKUP(T445,'Tipo de Descuento'!$B$3:$C$8,2,0),0)</f>
        <v>0</v>
      </c>
      <c r="BN445">
        <f t="shared" si="200"/>
        <v>0</v>
      </c>
      <c r="BO445">
        <f t="shared" si="201"/>
        <v>0</v>
      </c>
      <c r="BP445">
        <f t="shared" si="202"/>
        <v>0</v>
      </c>
      <c r="BQ445">
        <f t="shared" si="203"/>
        <v>0</v>
      </c>
      <c r="BS445" s="75">
        <f t="shared" si="204"/>
        <v>0</v>
      </c>
      <c r="BT445" s="76">
        <f t="shared" si="205"/>
        <v>0</v>
      </c>
      <c r="BU445" s="76">
        <f t="shared" si="206"/>
        <v>0</v>
      </c>
      <c r="BV445" s="76">
        <f t="shared" si="207"/>
        <v>0</v>
      </c>
      <c r="BW445" s="76">
        <f t="shared" si="208"/>
        <v>0</v>
      </c>
      <c r="BX445" s="76">
        <f t="shared" si="209"/>
        <v>0</v>
      </c>
      <c r="BY445" s="77">
        <f t="shared" si="210"/>
        <v>0</v>
      </c>
      <c r="CA445" s="73">
        <f t="shared" si="211"/>
        <v>0</v>
      </c>
      <c r="CB445" s="74"/>
      <c r="CD445" s="13">
        <f t="shared" si="212"/>
        <v>0</v>
      </c>
      <c r="CE445" s="89">
        <f t="shared" si="213"/>
        <v>0</v>
      </c>
      <c r="CF445">
        <v>0</v>
      </c>
    </row>
    <row r="446" spans="2:84" ht="15.75" customHeight="1" thickBot="1">
      <c r="B446" s="26"/>
      <c r="C446" s="13" t="str">
        <f>IF(B446="","",VLOOKUP(BC446,Proveedor!$B$3:$C$2036,2,0))</f>
        <v/>
      </c>
      <c r="D446" s="95"/>
      <c r="E446" s="84"/>
      <c r="F446" s="59"/>
      <c r="G446" s="113" cm="1">
        <f t="array" ref="G446">INDEX(Programas!$F$3:$F$2000,MATCH(1,(Programas!$C$3:$C$2000=D446)*(Programas!$D$3:$D$2000=Auxiliares!$B427),0))</f>
        <v>0</v>
      </c>
      <c r="H446" s="114"/>
      <c r="I446" s="113" cm="1">
        <f t="array" ref="I446">INDEX(Programas!$E$3:$E$2000,MATCH(1,(Programas!$C$3:$C$2000=D446)*(Programas!$D$3:$D$2000=Auxiliares!$B427),0))</f>
        <v>0</v>
      </c>
      <c r="J446" s="114"/>
      <c r="K446" s="23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36"/>
      <c r="BA446" s="58">
        <f t="shared" si="193"/>
        <v>0</v>
      </c>
      <c r="BB446" s="42">
        <f t="shared" si="194"/>
        <v>0</v>
      </c>
      <c r="BC446" s="12">
        <f>IFERROR(VLOOKUP(Input!B446,Medio!$A$3:$D$1552,4,0),0)</f>
        <v>0</v>
      </c>
      <c r="BD446">
        <f t="shared" si="195"/>
        <v>0</v>
      </c>
      <c r="BE446">
        <f>IFERROR(VLOOKUP(L446,'Tipo de Descuento'!$B$3:$C$8,2,0),0)</f>
        <v>0</v>
      </c>
      <c r="BF446">
        <f t="shared" si="196"/>
        <v>0</v>
      </c>
      <c r="BG446">
        <f>IFERROR(VLOOKUP(N446,'Tipo de Descuento'!$B$3:$C$8,2,0),0)</f>
        <v>0</v>
      </c>
      <c r="BH446">
        <f t="shared" si="197"/>
        <v>0</v>
      </c>
      <c r="BI446">
        <f>IFERROR(VLOOKUP(P446,'Tipo de Descuento'!$B$3:$C$8,2,0),0)</f>
        <v>0</v>
      </c>
      <c r="BJ446">
        <f t="shared" si="198"/>
        <v>0</v>
      </c>
      <c r="BK446">
        <f>IFERROR(VLOOKUP(R446,'Tipo de Descuento'!$B$3:$C$8,2,0),0)</f>
        <v>0</v>
      </c>
      <c r="BL446">
        <f t="shared" si="199"/>
        <v>0</v>
      </c>
      <c r="BM446">
        <f>IFERROR(VLOOKUP(T446,'Tipo de Descuento'!$B$3:$C$8,2,0),0)</f>
        <v>0</v>
      </c>
      <c r="BN446">
        <f t="shared" si="200"/>
        <v>0</v>
      </c>
      <c r="BO446">
        <f t="shared" si="201"/>
        <v>0</v>
      </c>
      <c r="BP446">
        <f t="shared" si="202"/>
        <v>0</v>
      </c>
      <c r="BQ446">
        <f t="shared" si="203"/>
        <v>0</v>
      </c>
      <c r="BS446" s="75">
        <f t="shared" si="204"/>
        <v>0</v>
      </c>
      <c r="BT446" s="76">
        <f t="shared" si="205"/>
        <v>0</v>
      </c>
      <c r="BU446" s="76">
        <f t="shared" si="206"/>
        <v>0</v>
      </c>
      <c r="BV446" s="76">
        <f t="shared" si="207"/>
        <v>0</v>
      </c>
      <c r="BW446" s="76">
        <f t="shared" si="208"/>
        <v>0</v>
      </c>
      <c r="BX446" s="76">
        <f t="shared" si="209"/>
        <v>0</v>
      </c>
      <c r="BY446" s="77">
        <f t="shared" si="210"/>
        <v>0</v>
      </c>
      <c r="CA446" s="73">
        <f t="shared" si="211"/>
        <v>0</v>
      </c>
      <c r="CB446" s="74"/>
      <c r="CD446" s="13">
        <f t="shared" si="212"/>
        <v>0</v>
      </c>
      <c r="CE446" s="89">
        <f t="shared" si="213"/>
        <v>0</v>
      </c>
      <c r="CF446">
        <v>0</v>
      </c>
    </row>
    <row r="447" spans="2:84" ht="15.75" customHeight="1" thickBot="1">
      <c r="B447" s="26"/>
      <c r="C447" s="13" t="str">
        <f>IF(B447="","",VLOOKUP(BC447,Proveedor!$B$3:$C$2036,2,0))</f>
        <v/>
      </c>
      <c r="D447" s="95"/>
      <c r="E447" s="84"/>
      <c r="F447" s="59"/>
      <c r="G447" s="113" cm="1">
        <f t="array" ref="G447">INDEX(Programas!$F$3:$F$2000,MATCH(1,(Programas!$C$3:$C$2000=D447)*(Programas!$D$3:$D$2000=Auxiliares!$B428),0))</f>
        <v>0</v>
      </c>
      <c r="H447" s="114"/>
      <c r="I447" s="113" cm="1">
        <f t="array" ref="I447">INDEX(Programas!$E$3:$E$2000,MATCH(1,(Programas!$C$3:$C$2000=D447)*(Programas!$D$3:$D$2000=Auxiliares!$B428),0))</f>
        <v>0</v>
      </c>
      <c r="J447" s="114"/>
      <c r="K447" s="23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36"/>
      <c r="BA447" s="58">
        <f t="shared" si="193"/>
        <v>0</v>
      </c>
      <c r="BB447" s="42">
        <f t="shared" si="194"/>
        <v>0</v>
      </c>
      <c r="BC447" s="12">
        <f>IFERROR(VLOOKUP(Input!B447,Medio!$A$3:$D$1552,4,0),0)</f>
        <v>0</v>
      </c>
      <c r="BD447">
        <f t="shared" si="195"/>
        <v>0</v>
      </c>
      <c r="BE447">
        <f>IFERROR(VLOOKUP(L447,'Tipo de Descuento'!$B$3:$C$8,2,0),0)</f>
        <v>0</v>
      </c>
      <c r="BF447">
        <f t="shared" si="196"/>
        <v>0</v>
      </c>
      <c r="BG447">
        <f>IFERROR(VLOOKUP(N447,'Tipo de Descuento'!$B$3:$C$8,2,0),0)</f>
        <v>0</v>
      </c>
      <c r="BH447">
        <f t="shared" si="197"/>
        <v>0</v>
      </c>
      <c r="BI447">
        <f>IFERROR(VLOOKUP(P447,'Tipo de Descuento'!$B$3:$C$8,2,0),0)</f>
        <v>0</v>
      </c>
      <c r="BJ447">
        <f t="shared" si="198"/>
        <v>0</v>
      </c>
      <c r="BK447">
        <f>IFERROR(VLOOKUP(R447,'Tipo de Descuento'!$B$3:$C$8,2,0),0)</f>
        <v>0</v>
      </c>
      <c r="BL447">
        <f t="shared" si="199"/>
        <v>0</v>
      </c>
      <c r="BM447">
        <f>IFERROR(VLOOKUP(T447,'Tipo de Descuento'!$B$3:$C$8,2,0),0)</f>
        <v>0</v>
      </c>
      <c r="BN447">
        <f t="shared" si="200"/>
        <v>0</v>
      </c>
      <c r="BO447">
        <f t="shared" si="201"/>
        <v>0</v>
      </c>
      <c r="BP447">
        <f t="shared" si="202"/>
        <v>0</v>
      </c>
      <c r="BQ447">
        <f t="shared" si="203"/>
        <v>0</v>
      </c>
      <c r="BS447" s="75">
        <f t="shared" si="204"/>
        <v>0</v>
      </c>
      <c r="BT447" s="76">
        <f t="shared" si="205"/>
        <v>0</v>
      </c>
      <c r="BU447" s="76">
        <f t="shared" si="206"/>
        <v>0</v>
      </c>
      <c r="BV447" s="76">
        <f t="shared" si="207"/>
        <v>0</v>
      </c>
      <c r="BW447" s="76">
        <f t="shared" si="208"/>
        <v>0</v>
      </c>
      <c r="BX447" s="76">
        <f t="shared" si="209"/>
        <v>0</v>
      </c>
      <c r="BY447" s="77">
        <f t="shared" si="210"/>
        <v>0</v>
      </c>
      <c r="CA447" s="73">
        <f t="shared" si="211"/>
        <v>0</v>
      </c>
      <c r="CB447" s="74"/>
      <c r="CD447" s="13">
        <f t="shared" si="212"/>
        <v>0</v>
      </c>
      <c r="CE447" s="89">
        <f t="shared" si="213"/>
        <v>0</v>
      </c>
      <c r="CF447">
        <v>0</v>
      </c>
    </row>
    <row r="448" spans="2:84" ht="15.75" customHeight="1" thickBot="1">
      <c r="B448" s="26"/>
      <c r="C448" s="13" t="str">
        <f>IF(B448="","",VLOOKUP(BC448,Proveedor!$B$3:$C$2036,2,0))</f>
        <v/>
      </c>
      <c r="D448" s="95"/>
      <c r="E448" s="84"/>
      <c r="F448" s="59"/>
      <c r="G448" s="113" cm="1">
        <f t="array" ref="G448">INDEX(Programas!$F$3:$F$2000,MATCH(1,(Programas!$C$3:$C$2000=D448)*(Programas!$D$3:$D$2000=Auxiliares!$B429),0))</f>
        <v>0</v>
      </c>
      <c r="H448" s="114"/>
      <c r="I448" s="113" cm="1">
        <f t="array" ref="I448">INDEX(Programas!$E$3:$E$2000,MATCH(1,(Programas!$C$3:$C$2000=D448)*(Programas!$D$3:$D$2000=Auxiliares!$B429),0))</f>
        <v>0</v>
      </c>
      <c r="J448" s="114"/>
      <c r="K448" s="23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36"/>
      <c r="BA448" s="58">
        <f t="shared" si="193"/>
        <v>0</v>
      </c>
      <c r="BB448" s="42">
        <f t="shared" si="194"/>
        <v>0</v>
      </c>
      <c r="BC448" s="12">
        <f>IFERROR(VLOOKUP(Input!B448,Medio!$A$3:$D$1552,4,0),0)</f>
        <v>0</v>
      </c>
      <c r="BD448">
        <f t="shared" si="195"/>
        <v>0</v>
      </c>
      <c r="BE448">
        <f>IFERROR(VLOOKUP(L448,'Tipo de Descuento'!$B$3:$C$8,2,0),0)</f>
        <v>0</v>
      </c>
      <c r="BF448">
        <f t="shared" si="196"/>
        <v>0</v>
      </c>
      <c r="BG448">
        <f>IFERROR(VLOOKUP(N448,'Tipo de Descuento'!$B$3:$C$8,2,0),0)</f>
        <v>0</v>
      </c>
      <c r="BH448">
        <f t="shared" si="197"/>
        <v>0</v>
      </c>
      <c r="BI448">
        <f>IFERROR(VLOOKUP(P448,'Tipo de Descuento'!$B$3:$C$8,2,0),0)</f>
        <v>0</v>
      </c>
      <c r="BJ448">
        <f t="shared" si="198"/>
        <v>0</v>
      </c>
      <c r="BK448">
        <f>IFERROR(VLOOKUP(R448,'Tipo de Descuento'!$B$3:$C$8,2,0),0)</f>
        <v>0</v>
      </c>
      <c r="BL448">
        <f t="shared" si="199"/>
        <v>0</v>
      </c>
      <c r="BM448">
        <f>IFERROR(VLOOKUP(T448,'Tipo de Descuento'!$B$3:$C$8,2,0),0)</f>
        <v>0</v>
      </c>
      <c r="BN448">
        <f t="shared" si="200"/>
        <v>0</v>
      </c>
      <c r="BO448">
        <f t="shared" si="201"/>
        <v>0</v>
      </c>
      <c r="BP448">
        <f t="shared" si="202"/>
        <v>0</v>
      </c>
      <c r="BQ448">
        <f t="shared" si="203"/>
        <v>0</v>
      </c>
      <c r="BS448" s="75">
        <f t="shared" si="204"/>
        <v>0</v>
      </c>
      <c r="BT448" s="76">
        <f t="shared" si="205"/>
        <v>0</v>
      </c>
      <c r="BU448" s="76">
        <f t="shared" si="206"/>
        <v>0</v>
      </c>
      <c r="BV448" s="76">
        <f t="shared" si="207"/>
        <v>0</v>
      </c>
      <c r="BW448" s="76">
        <f t="shared" si="208"/>
        <v>0</v>
      </c>
      <c r="BX448" s="76">
        <f t="shared" si="209"/>
        <v>0</v>
      </c>
      <c r="BY448" s="77">
        <f t="shared" si="210"/>
        <v>0</v>
      </c>
      <c r="CA448" s="73">
        <f t="shared" si="211"/>
        <v>0</v>
      </c>
      <c r="CB448" s="74"/>
      <c r="CD448" s="13">
        <f t="shared" si="212"/>
        <v>0</v>
      </c>
      <c r="CE448" s="89">
        <f t="shared" si="213"/>
        <v>0</v>
      </c>
      <c r="CF448">
        <v>0</v>
      </c>
    </row>
    <row r="449" spans="2:84" ht="15.75" customHeight="1" thickBot="1">
      <c r="B449" s="26"/>
      <c r="C449" s="13" t="str">
        <f>IF(B449="","",VLOOKUP(BC449,Proveedor!$B$3:$C$2036,2,0))</f>
        <v/>
      </c>
      <c r="D449" s="95"/>
      <c r="E449" s="84"/>
      <c r="F449" s="59"/>
      <c r="G449" s="113" cm="1">
        <f t="array" ref="G449">INDEX(Programas!$F$3:$F$2000,MATCH(1,(Programas!$C$3:$C$2000=D449)*(Programas!$D$3:$D$2000=Auxiliares!$B430),0))</f>
        <v>0</v>
      </c>
      <c r="H449" s="114"/>
      <c r="I449" s="113" cm="1">
        <f t="array" ref="I449">INDEX(Programas!$E$3:$E$2000,MATCH(1,(Programas!$C$3:$C$2000=D449)*(Programas!$D$3:$D$2000=Auxiliares!$B430),0))</f>
        <v>0</v>
      </c>
      <c r="J449" s="114"/>
      <c r="K449" s="23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36"/>
      <c r="BA449" s="58">
        <f t="shared" si="193"/>
        <v>0</v>
      </c>
      <c r="BB449" s="42">
        <f t="shared" si="194"/>
        <v>0</v>
      </c>
      <c r="BC449" s="12">
        <f>IFERROR(VLOOKUP(Input!B449,Medio!$A$3:$D$1552,4,0),0)</f>
        <v>0</v>
      </c>
      <c r="BD449">
        <f t="shared" si="195"/>
        <v>0</v>
      </c>
      <c r="BE449">
        <f>IFERROR(VLOOKUP(L449,'Tipo de Descuento'!$B$3:$C$8,2,0),0)</f>
        <v>0</v>
      </c>
      <c r="BF449">
        <f t="shared" si="196"/>
        <v>0</v>
      </c>
      <c r="BG449">
        <f>IFERROR(VLOOKUP(N449,'Tipo de Descuento'!$B$3:$C$8,2,0),0)</f>
        <v>0</v>
      </c>
      <c r="BH449">
        <f t="shared" si="197"/>
        <v>0</v>
      </c>
      <c r="BI449">
        <f>IFERROR(VLOOKUP(P449,'Tipo de Descuento'!$B$3:$C$8,2,0),0)</f>
        <v>0</v>
      </c>
      <c r="BJ449">
        <f t="shared" si="198"/>
        <v>0</v>
      </c>
      <c r="BK449">
        <f>IFERROR(VLOOKUP(R449,'Tipo de Descuento'!$B$3:$C$8,2,0),0)</f>
        <v>0</v>
      </c>
      <c r="BL449">
        <f t="shared" si="199"/>
        <v>0</v>
      </c>
      <c r="BM449">
        <f>IFERROR(VLOOKUP(T449,'Tipo de Descuento'!$B$3:$C$8,2,0),0)</f>
        <v>0</v>
      </c>
      <c r="BN449">
        <f t="shared" si="200"/>
        <v>0</v>
      </c>
      <c r="BO449">
        <f t="shared" si="201"/>
        <v>0</v>
      </c>
      <c r="BP449">
        <f t="shared" si="202"/>
        <v>0</v>
      </c>
      <c r="BQ449">
        <f t="shared" si="203"/>
        <v>0</v>
      </c>
      <c r="BS449" s="75">
        <f t="shared" si="204"/>
        <v>0</v>
      </c>
      <c r="BT449" s="76">
        <f t="shared" si="205"/>
        <v>0</v>
      </c>
      <c r="BU449" s="76">
        <f t="shared" si="206"/>
        <v>0</v>
      </c>
      <c r="BV449" s="76">
        <f t="shared" si="207"/>
        <v>0</v>
      </c>
      <c r="BW449" s="76">
        <f t="shared" si="208"/>
        <v>0</v>
      </c>
      <c r="BX449" s="76">
        <f t="shared" si="209"/>
        <v>0</v>
      </c>
      <c r="BY449" s="77">
        <f t="shared" si="210"/>
        <v>0</v>
      </c>
      <c r="CA449" s="73">
        <f t="shared" si="211"/>
        <v>0</v>
      </c>
      <c r="CB449" s="74"/>
      <c r="CD449" s="13">
        <f t="shared" si="212"/>
        <v>0</v>
      </c>
      <c r="CE449" s="89">
        <f t="shared" si="213"/>
        <v>0</v>
      </c>
      <c r="CF449">
        <v>0</v>
      </c>
    </row>
    <row r="450" spans="2:84" ht="15.75" customHeight="1" thickBot="1">
      <c r="B450" s="26"/>
      <c r="C450" s="13" t="str">
        <f>IF(B450="","",VLOOKUP(BC450,Proveedor!$B$3:$C$2036,2,0))</f>
        <v/>
      </c>
      <c r="D450" s="95"/>
      <c r="E450" s="84"/>
      <c r="F450" s="59"/>
      <c r="G450" s="113" cm="1">
        <f t="array" ref="G450">INDEX(Programas!$F$3:$F$2000,MATCH(1,(Programas!$C$3:$C$2000=D450)*(Programas!$D$3:$D$2000=Auxiliares!$B431),0))</f>
        <v>0</v>
      </c>
      <c r="H450" s="114"/>
      <c r="I450" s="113" cm="1">
        <f t="array" ref="I450">INDEX(Programas!$E$3:$E$2000,MATCH(1,(Programas!$C$3:$C$2000=D450)*(Programas!$D$3:$D$2000=Auxiliares!$B431),0))</f>
        <v>0</v>
      </c>
      <c r="J450" s="114"/>
      <c r="K450" s="23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36"/>
      <c r="BA450" s="58">
        <f t="shared" si="193"/>
        <v>0</v>
      </c>
      <c r="BB450" s="42">
        <f t="shared" si="194"/>
        <v>0</v>
      </c>
      <c r="BC450" s="12">
        <f>IFERROR(VLOOKUP(Input!B450,Medio!$A$3:$D$1552,4,0),0)</f>
        <v>0</v>
      </c>
      <c r="BD450">
        <f t="shared" si="195"/>
        <v>0</v>
      </c>
      <c r="BE450">
        <f>IFERROR(VLOOKUP(L450,'Tipo de Descuento'!$B$3:$C$8,2,0),0)</f>
        <v>0</v>
      </c>
      <c r="BF450">
        <f t="shared" si="196"/>
        <v>0</v>
      </c>
      <c r="BG450">
        <f>IFERROR(VLOOKUP(N450,'Tipo de Descuento'!$B$3:$C$8,2,0),0)</f>
        <v>0</v>
      </c>
      <c r="BH450">
        <f t="shared" si="197"/>
        <v>0</v>
      </c>
      <c r="BI450">
        <f>IFERROR(VLOOKUP(P450,'Tipo de Descuento'!$B$3:$C$8,2,0),0)</f>
        <v>0</v>
      </c>
      <c r="BJ450">
        <f t="shared" si="198"/>
        <v>0</v>
      </c>
      <c r="BK450">
        <f>IFERROR(VLOOKUP(R450,'Tipo de Descuento'!$B$3:$C$8,2,0),0)</f>
        <v>0</v>
      </c>
      <c r="BL450">
        <f t="shared" si="199"/>
        <v>0</v>
      </c>
      <c r="BM450">
        <f>IFERROR(VLOOKUP(T450,'Tipo de Descuento'!$B$3:$C$8,2,0),0)</f>
        <v>0</v>
      </c>
      <c r="BN450">
        <f t="shared" si="200"/>
        <v>0</v>
      </c>
      <c r="BO450">
        <f t="shared" si="201"/>
        <v>0</v>
      </c>
      <c r="BP450">
        <f t="shared" si="202"/>
        <v>0</v>
      </c>
      <c r="BQ450">
        <f t="shared" si="203"/>
        <v>0</v>
      </c>
      <c r="BS450" s="75">
        <f t="shared" si="204"/>
        <v>0</v>
      </c>
      <c r="BT450" s="76">
        <f t="shared" si="205"/>
        <v>0</v>
      </c>
      <c r="BU450" s="76">
        <f t="shared" si="206"/>
        <v>0</v>
      </c>
      <c r="BV450" s="76">
        <f t="shared" si="207"/>
        <v>0</v>
      </c>
      <c r="BW450" s="76">
        <f t="shared" si="208"/>
        <v>0</v>
      </c>
      <c r="BX450" s="76">
        <f t="shared" si="209"/>
        <v>0</v>
      </c>
      <c r="BY450" s="77">
        <f t="shared" si="210"/>
        <v>0</v>
      </c>
      <c r="CA450" s="73">
        <f t="shared" si="211"/>
        <v>0</v>
      </c>
      <c r="CB450" s="74"/>
      <c r="CD450" s="13">
        <f t="shared" si="212"/>
        <v>0</v>
      </c>
      <c r="CE450" s="89">
        <f t="shared" si="213"/>
        <v>0</v>
      </c>
      <c r="CF450">
        <v>0</v>
      </c>
    </row>
    <row r="451" spans="2:84" ht="15.75" customHeight="1" thickBot="1">
      <c r="B451" s="26"/>
      <c r="C451" s="13" t="str">
        <f>IF(B451="","",VLOOKUP(BC451,Proveedor!$B$3:$C$2036,2,0))</f>
        <v/>
      </c>
      <c r="D451" s="95"/>
      <c r="E451" s="84"/>
      <c r="F451" s="59"/>
      <c r="G451" s="113" cm="1">
        <f t="array" ref="G451">INDEX(Programas!$F$3:$F$2000,MATCH(1,(Programas!$C$3:$C$2000=D451)*(Programas!$D$3:$D$2000=Auxiliares!$B432),0))</f>
        <v>0</v>
      </c>
      <c r="H451" s="114"/>
      <c r="I451" s="113" cm="1">
        <f t="array" ref="I451">INDEX(Programas!$E$3:$E$2000,MATCH(1,(Programas!$C$3:$C$2000=D451)*(Programas!$D$3:$D$2000=Auxiliares!$B432),0))</f>
        <v>0</v>
      </c>
      <c r="J451" s="114"/>
      <c r="K451" s="23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36"/>
      <c r="BA451" s="58">
        <f t="shared" si="193"/>
        <v>0</v>
      </c>
      <c r="BB451" s="42">
        <f t="shared" si="194"/>
        <v>0</v>
      </c>
      <c r="BC451" s="12">
        <f>IFERROR(VLOOKUP(Input!B451,Medio!$A$3:$D$1552,4,0),0)</f>
        <v>0</v>
      </c>
      <c r="BD451">
        <f t="shared" si="195"/>
        <v>0</v>
      </c>
      <c r="BE451">
        <f>IFERROR(VLOOKUP(L451,'Tipo de Descuento'!$B$3:$C$8,2,0),0)</f>
        <v>0</v>
      </c>
      <c r="BF451">
        <f t="shared" si="196"/>
        <v>0</v>
      </c>
      <c r="BG451">
        <f>IFERROR(VLOOKUP(N451,'Tipo de Descuento'!$B$3:$C$8,2,0),0)</f>
        <v>0</v>
      </c>
      <c r="BH451">
        <f t="shared" si="197"/>
        <v>0</v>
      </c>
      <c r="BI451">
        <f>IFERROR(VLOOKUP(P451,'Tipo de Descuento'!$B$3:$C$8,2,0),0)</f>
        <v>0</v>
      </c>
      <c r="BJ451">
        <f t="shared" si="198"/>
        <v>0</v>
      </c>
      <c r="BK451">
        <f>IFERROR(VLOOKUP(R451,'Tipo de Descuento'!$B$3:$C$8,2,0),0)</f>
        <v>0</v>
      </c>
      <c r="BL451">
        <f t="shared" si="199"/>
        <v>0</v>
      </c>
      <c r="BM451">
        <f>IFERROR(VLOOKUP(T451,'Tipo de Descuento'!$B$3:$C$8,2,0),0)</f>
        <v>0</v>
      </c>
      <c r="BN451">
        <f t="shared" si="200"/>
        <v>0</v>
      </c>
      <c r="BO451">
        <f t="shared" si="201"/>
        <v>0</v>
      </c>
      <c r="BP451">
        <f t="shared" si="202"/>
        <v>0</v>
      </c>
      <c r="BQ451">
        <f t="shared" si="203"/>
        <v>0</v>
      </c>
      <c r="BS451" s="75">
        <f t="shared" si="204"/>
        <v>0</v>
      </c>
      <c r="BT451" s="76">
        <f t="shared" si="205"/>
        <v>0</v>
      </c>
      <c r="BU451" s="76">
        <f t="shared" si="206"/>
        <v>0</v>
      </c>
      <c r="BV451" s="76">
        <f t="shared" si="207"/>
        <v>0</v>
      </c>
      <c r="BW451" s="76">
        <f t="shared" si="208"/>
        <v>0</v>
      </c>
      <c r="BX451" s="76">
        <f t="shared" si="209"/>
        <v>0</v>
      </c>
      <c r="BY451" s="77">
        <f t="shared" si="210"/>
        <v>0</v>
      </c>
      <c r="CA451" s="73">
        <f t="shared" si="211"/>
        <v>0</v>
      </c>
      <c r="CB451" s="74"/>
      <c r="CD451" s="13">
        <f t="shared" si="212"/>
        <v>0</v>
      </c>
      <c r="CE451" s="89">
        <f t="shared" si="213"/>
        <v>0</v>
      </c>
      <c r="CF451">
        <v>0</v>
      </c>
    </row>
    <row r="452" spans="2:84" ht="15.75" customHeight="1" thickBot="1">
      <c r="B452" s="26"/>
      <c r="C452" s="13" t="str">
        <f>IF(B452="","",VLOOKUP(BC452,Proveedor!$B$3:$C$2036,2,0))</f>
        <v/>
      </c>
      <c r="D452" s="95"/>
      <c r="E452" s="84"/>
      <c r="F452" s="59"/>
      <c r="G452" s="113" cm="1">
        <f t="array" ref="G452">INDEX(Programas!$F$3:$F$2000,MATCH(1,(Programas!$C$3:$C$2000=D452)*(Programas!$D$3:$D$2000=Auxiliares!$B433),0))</f>
        <v>0</v>
      </c>
      <c r="H452" s="114"/>
      <c r="I452" s="113" cm="1">
        <f t="array" ref="I452">INDEX(Programas!$E$3:$E$2000,MATCH(1,(Programas!$C$3:$C$2000=D452)*(Programas!$D$3:$D$2000=Auxiliares!$B433),0))</f>
        <v>0</v>
      </c>
      <c r="J452" s="114"/>
      <c r="K452" s="23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36"/>
      <c r="BA452" s="58">
        <f t="shared" si="193"/>
        <v>0</v>
      </c>
      <c r="BB452" s="42">
        <f t="shared" si="194"/>
        <v>0</v>
      </c>
      <c r="BC452" s="12">
        <f>IFERROR(VLOOKUP(Input!B452,Medio!$A$3:$D$1552,4,0),0)</f>
        <v>0</v>
      </c>
      <c r="BD452">
        <f t="shared" si="195"/>
        <v>0</v>
      </c>
      <c r="BE452">
        <f>IFERROR(VLOOKUP(L452,'Tipo de Descuento'!$B$3:$C$8,2,0),0)</f>
        <v>0</v>
      </c>
      <c r="BF452">
        <f t="shared" si="196"/>
        <v>0</v>
      </c>
      <c r="BG452">
        <f>IFERROR(VLOOKUP(N452,'Tipo de Descuento'!$B$3:$C$8,2,0),0)</f>
        <v>0</v>
      </c>
      <c r="BH452">
        <f t="shared" si="197"/>
        <v>0</v>
      </c>
      <c r="BI452">
        <f>IFERROR(VLOOKUP(P452,'Tipo de Descuento'!$B$3:$C$8,2,0),0)</f>
        <v>0</v>
      </c>
      <c r="BJ452">
        <f t="shared" si="198"/>
        <v>0</v>
      </c>
      <c r="BK452">
        <f>IFERROR(VLOOKUP(R452,'Tipo de Descuento'!$B$3:$C$8,2,0),0)</f>
        <v>0</v>
      </c>
      <c r="BL452">
        <f t="shared" si="199"/>
        <v>0</v>
      </c>
      <c r="BM452">
        <f>IFERROR(VLOOKUP(T452,'Tipo de Descuento'!$B$3:$C$8,2,0),0)</f>
        <v>0</v>
      </c>
      <c r="BN452">
        <f t="shared" si="200"/>
        <v>0</v>
      </c>
      <c r="BO452">
        <f t="shared" si="201"/>
        <v>0</v>
      </c>
      <c r="BP452">
        <f t="shared" si="202"/>
        <v>0</v>
      </c>
      <c r="BQ452">
        <f t="shared" si="203"/>
        <v>0</v>
      </c>
      <c r="BS452" s="75">
        <f t="shared" si="204"/>
        <v>0</v>
      </c>
      <c r="BT452" s="76">
        <f t="shared" si="205"/>
        <v>0</v>
      </c>
      <c r="BU452" s="76">
        <f t="shared" si="206"/>
        <v>0</v>
      </c>
      <c r="BV452" s="76">
        <f t="shared" si="207"/>
        <v>0</v>
      </c>
      <c r="BW452" s="76">
        <f t="shared" si="208"/>
        <v>0</v>
      </c>
      <c r="BX452" s="76">
        <f t="shared" si="209"/>
        <v>0</v>
      </c>
      <c r="BY452" s="77">
        <f t="shared" si="210"/>
        <v>0</v>
      </c>
      <c r="CA452" s="73">
        <f t="shared" si="211"/>
        <v>0</v>
      </c>
      <c r="CB452" s="74"/>
      <c r="CD452" s="13">
        <f t="shared" si="212"/>
        <v>0</v>
      </c>
      <c r="CE452" s="89">
        <f t="shared" si="213"/>
        <v>0</v>
      </c>
      <c r="CF452">
        <v>0</v>
      </c>
    </row>
    <row r="453" spans="2:84" ht="15.75" customHeight="1" thickBot="1">
      <c r="B453" s="26"/>
      <c r="C453" s="13" t="str">
        <f>IF(B453="","",VLOOKUP(BC453,Proveedor!$B$3:$C$2036,2,0))</f>
        <v/>
      </c>
      <c r="D453" s="95"/>
      <c r="E453" s="84"/>
      <c r="F453" s="59"/>
      <c r="G453" s="113" cm="1">
        <f t="array" ref="G453">INDEX(Programas!$F$3:$F$2000,MATCH(1,(Programas!$C$3:$C$2000=D453)*(Programas!$D$3:$D$2000=Auxiliares!$B434),0))</f>
        <v>0</v>
      </c>
      <c r="H453" s="114"/>
      <c r="I453" s="113" cm="1">
        <f t="array" ref="I453">INDEX(Programas!$E$3:$E$2000,MATCH(1,(Programas!$C$3:$C$2000=D453)*(Programas!$D$3:$D$2000=Auxiliares!$B434),0))</f>
        <v>0</v>
      </c>
      <c r="J453" s="114"/>
      <c r="K453" s="23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36"/>
      <c r="BA453" s="58">
        <f t="shared" si="193"/>
        <v>0</v>
      </c>
      <c r="BB453" s="42">
        <f t="shared" si="194"/>
        <v>0</v>
      </c>
      <c r="BC453" s="12">
        <f>IFERROR(VLOOKUP(Input!B453,Medio!$A$3:$D$1552,4,0),0)</f>
        <v>0</v>
      </c>
      <c r="BD453">
        <f t="shared" si="195"/>
        <v>0</v>
      </c>
      <c r="BE453">
        <f>IFERROR(VLOOKUP(L453,'Tipo de Descuento'!$B$3:$C$8,2,0),0)</f>
        <v>0</v>
      </c>
      <c r="BF453">
        <f t="shared" si="196"/>
        <v>0</v>
      </c>
      <c r="BG453">
        <f>IFERROR(VLOOKUP(N453,'Tipo de Descuento'!$B$3:$C$8,2,0),0)</f>
        <v>0</v>
      </c>
      <c r="BH453">
        <f t="shared" si="197"/>
        <v>0</v>
      </c>
      <c r="BI453">
        <f>IFERROR(VLOOKUP(P453,'Tipo de Descuento'!$B$3:$C$8,2,0),0)</f>
        <v>0</v>
      </c>
      <c r="BJ453">
        <f t="shared" si="198"/>
        <v>0</v>
      </c>
      <c r="BK453">
        <f>IFERROR(VLOOKUP(R453,'Tipo de Descuento'!$B$3:$C$8,2,0),0)</f>
        <v>0</v>
      </c>
      <c r="BL453">
        <f t="shared" si="199"/>
        <v>0</v>
      </c>
      <c r="BM453">
        <f>IFERROR(VLOOKUP(T453,'Tipo de Descuento'!$B$3:$C$8,2,0),0)</f>
        <v>0</v>
      </c>
      <c r="BN453">
        <f t="shared" si="200"/>
        <v>0</v>
      </c>
      <c r="BO453">
        <f t="shared" si="201"/>
        <v>0</v>
      </c>
      <c r="BP453">
        <f t="shared" si="202"/>
        <v>0</v>
      </c>
      <c r="BQ453">
        <f t="shared" si="203"/>
        <v>0</v>
      </c>
      <c r="BS453" s="75">
        <f t="shared" si="204"/>
        <v>0</v>
      </c>
      <c r="BT453" s="76">
        <f t="shared" si="205"/>
        <v>0</v>
      </c>
      <c r="BU453" s="76">
        <f t="shared" si="206"/>
        <v>0</v>
      </c>
      <c r="BV453" s="76">
        <f t="shared" si="207"/>
        <v>0</v>
      </c>
      <c r="BW453" s="76">
        <f t="shared" si="208"/>
        <v>0</v>
      </c>
      <c r="BX453" s="76">
        <f t="shared" si="209"/>
        <v>0</v>
      </c>
      <c r="BY453" s="77">
        <f t="shared" si="210"/>
        <v>0</v>
      </c>
      <c r="CA453" s="73">
        <f t="shared" si="211"/>
        <v>0</v>
      </c>
      <c r="CB453" s="74"/>
      <c r="CD453" s="13">
        <f t="shared" si="212"/>
        <v>0</v>
      </c>
      <c r="CE453" s="89">
        <f t="shared" si="213"/>
        <v>0</v>
      </c>
      <c r="CF453">
        <v>0</v>
      </c>
    </row>
    <row r="454" spans="2:84" ht="15.75" customHeight="1" thickBot="1">
      <c r="B454" s="26"/>
      <c r="C454" s="13" t="str">
        <f>IF(B454="","",VLOOKUP(BC454,Proveedor!$B$3:$C$2036,2,0))</f>
        <v/>
      </c>
      <c r="D454" s="95"/>
      <c r="E454" s="84"/>
      <c r="F454" s="59"/>
      <c r="G454" s="113" cm="1">
        <f t="array" ref="G454">INDEX(Programas!$F$3:$F$2000,MATCH(1,(Programas!$C$3:$C$2000=D454)*(Programas!$D$3:$D$2000=Auxiliares!$B435),0))</f>
        <v>0</v>
      </c>
      <c r="H454" s="114"/>
      <c r="I454" s="113" cm="1">
        <f t="array" ref="I454">INDEX(Programas!$E$3:$E$2000,MATCH(1,(Programas!$C$3:$C$2000=D454)*(Programas!$D$3:$D$2000=Auxiliares!$B435),0))</f>
        <v>0</v>
      </c>
      <c r="J454" s="114"/>
      <c r="K454" s="23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36"/>
      <c r="BA454" s="58">
        <f t="shared" si="193"/>
        <v>0</v>
      </c>
      <c r="BB454" s="42">
        <f t="shared" si="194"/>
        <v>0</v>
      </c>
      <c r="BC454" s="12">
        <f>IFERROR(VLOOKUP(Input!B454,Medio!$A$3:$D$1552,4,0),0)</f>
        <v>0</v>
      </c>
      <c r="BD454">
        <f t="shared" si="195"/>
        <v>0</v>
      </c>
      <c r="BE454">
        <f>IFERROR(VLOOKUP(L454,'Tipo de Descuento'!$B$3:$C$8,2,0),0)</f>
        <v>0</v>
      </c>
      <c r="BF454">
        <f t="shared" si="196"/>
        <v>0</v>
      </c>
      <c r="BG454">
        <f>IFERROR(VLOOKUP(N454,'Tipo de Descuento'!$B$3:$C$8,2,0),0)</f>
        <v>0</v>
      </c>
      <c r="BH454">
        <f t="shared" si="197"/>
        <v>0</v>
      </c>
      <c r="BI454">
        <f>IFERROR(VLOOKUP(P454,'Tipo de Descuento'!$B$3:$C$8,2,0),0)</f>
        <v>0</v>
      </c>
      <c r="BJ454">
        <f t="shared" si="198"/>
        <v>0</v>
      </c>
      <c r="BK454">
        <f>IFERROR(VLOOKUP(R454,'Tipo de Descuento'!$B$3:$C$8,2,0),0)</f>
        <v>0</v>
      </c>
      <c r="BL454">
        <f t="shared" si="199"/>
        <v>0</v>
      </c>
      <c r="BM454">
        <f>IFERROR(VLOOKUP(T454,'Tipo de Descuento'!$B$3:$C$8,2,0),0)</f>
        <v>0</v>
      </c>
      <c r="BN454">
        <f t="shared" si="200"/>
        <v>0</v>
      </c>
      <c r="BO454">
        <f t="shared" si="201"/>
        <v>0</v>
      </c>
      <c r="BP454">
        <f t="shared" si="202"/>
        <v>0</v>
      </c>
      <c r="BQ454">
        <f t="shared" si="203"/>
        <v>0</v>
      </c>
      <c r="BS454" s="75">
        <f t="shared" si="204"/>
        <v>0</v>
      </c>
      <c r="BT454" s="76">
        <f t="shared" si="205"/>
        <v>0</v>
      </c>
      <c r="BU454" s="76">
        <f t="shared" si="206"/>
        <v>0</v>
      </c>
      <c r="BV454" s="76">
        <f t="shared" si="207"/>
        <v>0</v>
      </c>
      <c r="BW454" s="76">
        <f t="shared" si="208"/>
        <v>0</v>
      </c>
      <c r="BX454" s="76">
        <f t="shared" si="209"/>
        <v>0</v>
      </c>
      <c r="BY454" s="77">
        <f t="shared" si="210"/>
        <v>0</v>
      </c>
      <c r="CA454" s="73">
        <f t="shared" si="211"/>
        <v>0</v>
      </c>
      <c r="CB454" s="74"/>
      <c r="CD454" s="13">
        <f t="shared" si="212"/>
        <v>0</v>
      </c>
      <c r="CE454" s="89">
        <f t="shared" si="213"/>
        <v>0</v>
      </c>
      <c r="CF454">
        <v>0</v>
      </c>
    </row>
    <row r="455" spans="2:84" ht="15.75" customHeight="1" thickBot="1">
      <c r="B455" s="26"/>
      <c r="C455" s="13" t="str">
        <f>IF(B455="","",VLOOKUP(BC455,Proveedor!$B$3:$C$2036,2,0))</f>
        <v/>
      </c>
      <c r="D455" s="95"/>
      <c r="E455" s="84"/>
      <c r="F455" s="59"/>
      <c r="G455" s="113" cm="1">
        <f t="array" ref="G455">INDEX(Programas!$F$3:$F$2000,MATCH(1,(Programas!$C$3:$C$2000=D455)*(Programas!$D$3:$D$2000=Auxiliares!$B436),0))</f>
        <v>0</v>
      </c>
      <c r="H455" s="114"/>
      <c r="I455" s="113" cm="1">
        <f t="array" ref="I455">INDEX(Programas!$E$3:$E$2000,MATCH(1,(Programas!$C$3:$C$2000=D455)*(Programas!$D$3:$D$2000=Auxiliares!$B436),0))</f>
        <v>0</v>
      </c>
      <c r="J455" s="114"/>
      <c r="K455" s="23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36"/>
      <c r="BA455" s="58">
        <f t="shared" si="193"/>
        <v>0</v>
      </c>
      <c r="BB455" s="42">
        <f t="shared" si="194"/>
        <v>0</v>
      </c>
      <c r="BC455" s="12">
        <f>IFERROR(VLOOKUP(Input!B455,Medio!$A$3:$D$1552,4,0),0)</f>
        <v>0</v>
      </c>
      <c r="BD455">
        <f t="shared" si="195"/>
        <v>0</v>
      </c>
      <c r="BE455">
        <f>IFERROR(VLOOKUP(L455,'Tipo de Descuento'!$B$3:$C$8,2,0),0)</f>
        <v>0</v>
      </c>
      <c r="BF455">
        <f t="shared" si="196"/>
        <v>0</v>
      </c>
      <c r="BG455">
        <f>IFERROR(VLOOKUP(N455,'Tipo de Descuento'!$B$3:$C$8,2,0),0)</f>
        <v>0</v>
      </c>
      <c r="BH455">
        <f t="shared" si="197"/>
        <v>0</v>
      </c>
      <c r="BI455">
        <f>IFERROR(VLOOKUP(P455,'Tipo de Descuento'!$B$3:$C$8,2,0),0)</f>
        <v>0</v>
      </c>
      <c r="BJ455">
        <f t="shared" si="198"/>
        <v>0</v>
      </c>
      <c r="BK455">
        <f>IFERROR(VLOOKUP(R455,'Tipo de Descuento'!$B$3:$C$8,2,0),0)</f>
        <v>0</v>
      </c>
      <c r="BL455">
        <f t="shared" si="199"/>
        <v>0</v>
      </c>
      <c r="BM455">
        <f>IFERROR(VLOOKUP(T455,'Tipo de Descuento'!$B$3:$C$8,2,0),0)</f>
        <v>0</v>
      </c>
      <c r="BN455">
        <f t="shared" si="200"/>
        <v>0</v>
      </c>
      <c r="BO455">
        <f t="shared" si="201"/>
        <v>0</v>
      </c>
      <c r="BP455">
        <f t="shared" si="202"/>
        <v>0</v>
      </c>
      <c r="BQ455">
        <f t="shared" si="203"/>
        <v>0</v>
      </c>
      <c r="BS455" s="75">
        <f t="shared" si="204"/>
        <v>0</v>
      </c>
      <c r="BT455" s="76">
        <f t="shared" si="205"/>
        <v>0</v>
      </c>
      <c r="BU455" s="76">
        <f t="shared" si="206"/>
        <v>0</v>
      </c>
      <c r="BV455" s="76">
        <f t="shared" si="207"/>
        <v>0</v>
      </c>
      <c r="BW455" s="76">
        <f t="shared" si="208"/>
        <v>0</v>
      </c>
      <c r="BX455" s="76">
        <f t="shared" si="209"/>
        <v>0</v>
      </c>
      <c r="BY455" s="77">
        <f t="shared" si="210"/>
        <v>0</v>
      </c>
      <c r="CA455" s="73">
        <f t="shared" si="211"/>
        <v>0</v>
      </c>
      <c r="CB455" s="74"/>
      <c r="CD455" s="13">
        <f t="shared" si="212"/>
        <v>0</v>
      </c>
      <c r="CE455" s="89">
        <f t="shared" si="213"/>
        <v>0</v>
      </c>
      <c r="CF455">
        <v>0</v>
      </c>
    </row>
    <row r="456" spans="2:84" ht="15.75" customHeight="1" thickBot="1">
      <c r="B456" s="26"/>
      <c r="C456" s="13" t="str">
        <f>IF(B456="","",VLOOKUP(BC456,Proveedor!$B$3:$C$2036,2,0))</f>
        <v/>
      </c>
      <c r="D456" s="95"/>
      <c r="E456" s="84"/>
      <c r="F456" s="59"/>
      <c r="G456" s="113" cm="1">
        <f t="array" ref="G456">INDEX(Programas!$F$3:$F$2000,MATCH(1,(Programas!$C$3:$C$2000=D456)*(Programas!$D$3:$D$2000=Auxiliares!$B437),0))</f>
        <v>0</v>
      </c>
      <c r="H456" s="114"/>
      <c r="I456" s="113" cm="1">
        <f t="array" ref="I456">INDEX(Programas!$E$3:$E$2000,MATCH(1,(Programas!$C$3:$C$2000=D456)*(Programas!$D$3:$D$2000=Auxiliares!$B437),0))</f>
        <v>0</v>
      </c>
      <c r="J456" s="114"/>
      <c r="K456" s="23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36"/>
      <c r="BA456" s="58">
        <f t="shared" si="193"/>
        <v>0</v>
      </c>
      <c r="BB456" s="42">
        <f t="shared" si="194"/>
        <v>0</v>
      </c>
      <c r="BC456" s="12">
        <f>IFERROR(VLOOKUP(Input!B456,Medio!$A$3:$D$1552,4,0),0)</f>
        <v>0</v>
      </c>
      <c r="BD456">
        <f t="shared" si="195"/>
        <v>0</v>
      </c>
      <c r="BE456">
        <f>IFERROR(VLOOKUP(L456,'Tipo de Descuento'!$B$3:$C$8,2,0),0)</f>
        <v>0</v>
      </c>
      <c r="BF456">
        <f t="shared" si="196"/>
        <v>0</v>
      </c>
      <c r="BG456">
        <f>IFERROR(VLOOKUP(N456,'Tipo de Descuento'!$B$3:$C$8,2,0),0)</f>
        <v>0</v>
      </c>
      <c r="BH456">
        <f t="shared" si="197"/>
        <v>0</v>
      </c>
      <c r="BI456">
        <f>IFERROR(VLOOKUP(P456,'Tipo de Descuento'!$B$3:$C$8,2,0),0)</f>
        <v>0</v>
      </c>
      <c r="BJ456">
        <f t="shared" si="198"/>
        <v>0</v>
      </c>
      <c r="BK456">
        <f>IFERROR(VLOOKUP(R456,'Tipo de Descuento'!$B$3:$C$8,2,0),0)</f>
        <v>0</v>
      </c>
      <c r="BL456">
        <f t="shared" si="199"/>
        <v>0</v>
      </c>
      <c r="BM456">
        <f>IFERROR(VLOOKUP(T456,'Tipo de Descuento'!$B$3:$C$8,2,0),0)</f>
        <v>0</v>
      </c>
      <c r="BN456">
        <f t="shared" si="200"/>
        <v>0</v>
      </c>
      <c r="BO456">
        <f t="shared" si="201"/>
        <v>0</v>
      </c>
      <c r="BP456">
        <f t="shared" si="202"/>
        <v>0</v>
      </c>
      <c r="BQ456">
        <f t="shared" si="203"/>
        <v>0</v>
      </c>
      <c r="BS456" s="75">
        <f t="shared" si="204"/>
        <v>0</v>
      </c>
      <c r="BT456" s="76">
        <f t="shared" si="205"/>
        <v>0</v>
      </c>
      <c r="BU456" s="76">
        <f t="shared" si="206"/>
        <v>0</v>
      </c>
      <c r="BV456" s="76">
        <f t="shared" si="207"/>
        <v>0</v>
      </c>
      <c r="BW456" s="76">
        <f t="shared" si="208"/>
        <v>0</v>
      </c>
      <c r="BX456" s="76">
        <f t="shared" si="209"/>
        <v>0</v>
      </c>
      <c r="BY456" s="77">
        <f t="shared" si="210"/>
        <v>0</v>
      </c>
      <c r="CA456" s="73">
        <f t="shared" si="211"/>
        <v>0</v>
      </c>
      <c r="CB456" s="74"/>
      <c r="CD456" s="13">
        <f t="shared" si="212"/>
        <v>0</v>
      </c>
      <c r="CE456" s="89">
        <f t="shared" si="213"/>
        <v>0</v>
      </c>
      <c r="CF456">
        <v>0</v>
      </c>
    </row>
    <row r="457" spans="2:84" ht="15.75" customHeight="1" thickBot="1">
      <c r="B457" s="26"/>
      <c r="C457" s="13" t="str">
        <f>IF(B457="","",VLOOKUP(BC457,Proveedor!$B$3:$C$2036,2,0))</f>
        <v/>
      </c>
      <c r="D457" s="95"/>
      <c r="E457" s="84"/>
      <c r="F457" s="59"/>
      <c r="G457" s="113" cm="1">
        <f t="array" ref="G457">INDEX(Programas!$F$3:$F$2000,MATCH(1,(Programas!$C$3:$C$2000=D457)*(Programas!$D$3:$D$2000=Auxiliares!$B438),0))</f>
        <v>0</v>
      </c>
      <c r="H457" s="114"/>
      <c r="I457" s="113" cm="1">
        <f t="array" ref="I457">INDEX(Programas!$E$3:$E$2000,MATCH(1,(Programas!$C$3:$C$2000=D457)*(Programas!$D$3:$D$2000=Auxiliares!$B438),0))</f>
        <v>0</v>
      </c>
      <c r="J457" s="114"/>
      <c r="K457" s="23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36"/>
      <c r="BA457" s="58">
        <f t="shared" si="193"/>
        <v>0</v>
      </c>
      <c r="BB457" s="42">
        <f t="shared" si="194"/>
        <v>0</v>
      </c>
      <c r="BC457" s="12">
        <f>IFERROR(VLOOKUP(Input!B457,Medio!$A$3:$D$1552,4,0),0)</f>
        <v>0</v>
      </c>
      <c r="BD457">
        <f t="shared" si="195"/>
        <v>0</v>
      </c>
      <c r="BE457">
        <f>IFERROR(VLOOKUP(L457,'Tipo de Descuento'!$B$3:$C$8,2,0),0)</f>
        <v>0</v>
      </c>
      <c r="BF457">
        <f t="shared" si="196"/>
        <v>0</v>
      </c>
      <c r="BG457">
        <f>IFERROR(VLOOKUP(N457,'Tipo de Descuento'!$B$3:$C$8,2,0),0)</f>
        <v>0</v>
      </c>
      <c r="BH457">
        <f t="shared" si="197"/>
        <v>0</v>
      </c>
      <c r="BI457">
        <f>IFERROR(VLOOKUP(P457,'Tipo de Descuento'!$B$3:$C$8,2,0),0)</f>
        <v>0</v>
      </c>
      <c r="BJ457">
        <f t="shared" si="198"/>
        <v>0</v>
      </c>
      <c r="BK457">
        <f>IFERROR(VLOOKUP(R457,'Tipo de Descuento'!$B$3:$C$8,2,0),0)</f>
        <v>0</v>
      </c>
      <c r="BL457">
        <f t="shared" si="199"/>
        <v>0</v>
      </c>
      <c r="BM457">
        <f>IFERROR(VLOOKUP(T457,'Tipo de Descuento'!$B$3:$C$8,2,0),0)</f>
        <v>0</v>
      </c>
      <c r="BN457">
        <f t="shared" si="200"/>
        <v>0</v>
      </c>
      <c r="BO457">
        <f t="shared" si="201"/>
        <v>0</v>
      </c>
      <c r="BP457">
        <f t="shared" si="202"/>
        <v>0</v>
      </c>
      <c r="BQ457">
        <f t="shared" si="203"/>
        <v>0</v>
      </c>
      <c r="BS457" s="75">
        <f t="shared" si="204"/>
        <v>0</v>
      </c>
      <c r="BT457" s="76">
        <f t="shared" si="205"/>
        <v>0</v>
      </c>
      <c r="BU457" s="76">
        <f t="shared" si="206"/>
        <v>0</v>
      </c>
      <c r="BV457" s="76">
        <f t="shared" si="207"/>
        <v>0</v>
      </c>
      <c r="BW457" s="76">
        <f t="shared" si="208"/>
        <v>0</v>
      </c>
      <c r="BX457" s="76">
        <f t="shared" si="209"/>
        <v>0</v>
      </c>
      <c r="BY457" s="77">
        <f t="shared" si="210"/>
        <v>0</v>
      </c>
      <c r="CA457" s="73">
        <f t="shared" si="211"/>
        <v>0</v>
      </c>
      <c r="CB457" s="74"/>
      <c r="CD457" s="13">
        <f t="shared" si="212"/>
        <v>0</v>
      </c>
      <c r="CE457" s="89">
        <f t="shared" si="213"/>
        <v>0</v>
      </c>
      <c r="CF457">
        <v>0</v>
      </c>
    </row>
    <row r="458" spans="2:84" ht="15.75" customHeight="1" thickBot="1">
      <c r="B458" s="26"/>
      <c r="C458" s="13" t="str">
        <f>IF(B458="","",VLOOKUP(BC458,Proveedor!$B$3:$C$2036,2,0))</f>
        <v/>
      </c>
      <c r="D458" s="95"/>
      <c r="E458" s="84"/>
      <c r="F458" s="59"/>
      <c r="G458" s="113" cm="1">
        <f t="array" ref="G458">INDEX(Programas!$F$3:$F$2000,MATCH(1,(Programas!$C$3:$C$2000=D458)*(Programas!$D$3:$D$2000=Auxiliares!$B439),0))</f>
        <v>0</v>
      </c>
      <c r="H458" s="114"/>
      <c r="I458" s="113" cm="1">
        <f t="array" ref="I458">INDEX(Programas!$E$3:$E$2000,MATCH(1,(Programas!$C$3:$C$2000=D458)*(Programas!$D$3:$D$2000=Auxiliares!$B439),0))</f>
        <v>0</v>
      </c>
      <c r="J458" s="114"/>
      <c r="K458" s="23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36"/>
      <c r="BA458" s="58">
        <f t="shared" si="193"/>
        <v>0</v>
      </c>
      <c r="BB458" s="42">
        <f t="shared" si="194"/>
        <v>0</v>
      </c>
      <c r="BC458" s="12">
        <f>IFERROR(VLOOKUP(Input!B458,Medio!$A$3:$D$1552,4,0),0)</f>
        <v>0</v>
      </c>
      <c r="BD458">
        <f t="shared" si="195"/>
        <v>0</v>
      </c>
      <c r="BE458">
        <f>IFERROR(VLOOKUP(L458,'Tipo de Descuento'!$B$3:$C$8,2,0),0)</f>
        <v>0</v>
      </c>
      <c r="BF458">
        <f t="shared" si="196"/>
        <v>0</v>
      </c>
      <c r="BG458">
        <f>IFERROR(VLOOKUP(N458,'Tipo de Descuento'!$B$3:$C$8,2,0),0)</f>
        <v>0</v>
      </c>
      <c r="BH458">
        <f t="shared" si="197"/>
        <v>0</v>
      </c>
      <c r="BI458">
        <f>IFERROR(VLOOKUP(P458,'Tipo de Descuento'!$B$3:$C$8,2,0),0)</f>
        <v>0</v>
      </c>
      <c r="BJ458">
        <f t="shared" si="198"/>
        <v>0</v>
      </c>
      <c r="BK458">
        <f>IFERROR(VLOOKUP(R458,'Tipo de Descuento'!$B$3:$C$8,2,0),0)</f>
        <v>0</v>
      </c>
      <c r="BL458">
        <f t="shared" si="199"/>
        <v>0</v>
      </c>
      <c r="BM458">
        <f>IFERROR(VLOOKUP(T458,'Tipo de Descuento'!$B$3:$C$8,2,0),0)</f>
        <v>0</v>
      </c>
      <c r="BN458">
        <f t="shared" si="200"/>
        <v>0</v>
      </c>
      <c r="BO458">
        <f t="shared" si="201"/>
        <v>0</v>
      </c>
      <c r="BP458">
        <f t="shared" si="202"/>
        <v>0</v>
      </c>
      <c r="BQ458">
        <f t="shared" si="203"/>
        <v>0</v>
      </c>
      <c r="BS458" s="75">
        <f t="shared" si="204"/>
        <v>0</v>
      </c>
      <c r="BT458" s="76">
        <f t="shared" si="205"/>
        <v>0</v>
      </c>
      <c r="BU458" s="76">
        <f t="shared" si="206"/>
        <v>0</v>
      </c>
      <c r="BV458" s="76">
        <f t="shared" si="207"/>
        <v>0</v>
      </c>
      <c r="BW458" s="76">
        <f t="shared" si="208"/>
        <v>0</v>
      </c>
      <c r="BX458" s="76">
        <f t="shared" si="209"/>
        <v>0</v>
      </c>
      <c r="BY458" s="77">
        <f t="shared" si="210"/>
        <v>0</v>
      </c>
      <c r="CA458" s="73">
        <f t="shared" si="211"/>
        <v>0</v>
      </c>
      <c r="CB458" s="74"/>
      <c r="CD458" s="13">
        <f t="shared" si="212"/>
        <v>0</v>
      </c>
      <c r="CE458" s="89">
        <f t="shared" si="213"/>
        <v>0</v>
      </c>
      <c r="CF458">
        <v>0</v>
      </c>
    </row>
    <row r="459" spans="2:84" ht="15.75" customHeight="1" thickBot="1">
      <c r="B459" s="26"/>
      <c r="C459" s="13" t="str">
        <f>IF(B459="","",VLOOKUP(BC459,Proveedor!$B$3:$C$2036,2,0))</f>
        <v/>
      </c>
      <c r="D459" s="95"/>
      <c r="E459" s="84"/>
      <c r="F459" s="59"/>
      <c r="G459" s="113" cm="1">
        <f t="array" ref="G459">INDEX(Programas!$F$3:$F$2000,MATCH(1,(Programas!$C$3:$C$2000=D459)*(Programas!$D$3:$D$2000=Auxiliares!$B440),0))</f>
        <v>0</v>
      </c>
      <c r="H459" s="114"/>
      <c r="I459" s="113" cm="1">
        <f t="array" ref="I459">INDEX(Programas!$E$3:$E$2000,MATCH(1,(Programas!$C$3:$C$2000=D459)*(Programas!$D$3:$D$2000=Auxiliares!$B440),0))</f>
        <v>0</v>
      </c>
      <c r="J459" s="114"/>
      <c r="K459" s="23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36"/>
      <c r="BA459" s="58">
        <f t="shared" si="193"/>
        <v>0</v>
      </c>
      <c r="BB459" s="42">
        <f t="shared" si="194"/>
        <v>0</v>
      </c>
      <c r="BC459" s="12">
        <f>IFERROR(VLOOKUP(Input!B459,Medio!$A$3:$D$1552,4,0),0)</f>
        <v>0</v>
      </c>
      <c r="BD459">
        <f t="shared" si="195"/>
        <v>0</v>
      </c>
      <c r="BE459">
        <f>IFERROR(VLOOKUP(L459,'Tipo de Descuento'!$B$3:$C$8,2,0),0)</f>
        <v>0</v>
      </c>
      <c r="BF459">
        <f t="shared" si="196"/>
        <v>0</v>
      </c>
      <c r="BG459">
        <f>IFERROR(VLOOKUP(N459,'Tipo de Descuento'!$B$3:$C$8,2,0),0)</f>
        <v>0</v>
      </c>
      <c r="BH459">
        <f t="shared" si="197"/>
        <v>0</v>
      </c>
      <c r="BI459">
        <f>IFERROR(VLOOKUP(P459,'Tipo de Descuento'!$B$3:$C$8,2,0),0)</f>
        <v>0</v>
      </c>
      <c r="BJ459">
        <f t="shared" si="198"/>
        <v>0</v>
      </c>
      <c r="BK459">
        <f>IFERROR(VLOOKUP(R459,'Tipo de Descuento'!$B$3:$C$8,2,0),0)</f>
        <v>0</v>
      </c>
      <c r="BL459">
        <f t="shared" si="199"/>
        <v>0</v>
      </c>
      <c r="BM459">
        <f>IFERROR(VLOOKUP(T459,'Tipo de Descuento'!$B$3:$C$8,2,0),0)</f>
        <v>0</v>
      </c>
      <c r="BN459">
        <f t="shared" si="200"/>
        <v>0</v>
      </c>
      <c r="BO459">
        <f t="shared" si="201"/>
        <v>0</v>
      </c>
      <c r="BP459">
        <f t="shared" si="202"/>
        <v>0</v>
      </c>
      <c r="BQ459">
        <f t="shared" si="203"/>
        <v>0</v>
      </c>
      <c r="BS459" s="75">
        <f t="shared" si="204"/>
        <v>0</v>
      </c>
      <c r="BT459" s="76">
        <f t="shared" si="205"/>
        <v>0</v>
      </c>
      <c r="BU459" s="76">
        <f t="shared" si="206"/>
        <v>0</v>
      </c>
      <c r="BV459" s="76">
        <f t="shared" si="207"/>
        <v>0</v>
      </c>
      <c r="BW459" s="76">
        <f t="shared" si="208"/>
        <v>0</v>
      </c>
      <c r="BX459" s="76">
        <f t="shared" si="209"/>
        <v>0</v>
      </c>
      <c r="BY459" s="77">
        <f t="shared" si="210"/>
        <v>0</v>
      </c>
      <c r="CA459" s="73">
        <f t="shared" si="211"/>
        <v>0</v>
      </c>
      <c r="CB459" s="74"/>
      <c r="CD459" s="13">
        <f t="shared" si="212"/>
        <v>0</v>
      </c>
      <c r="CE459" s="89">
        <f t="shared" si="213"/>
        <v>0</v>
      </c>
      <c r="CF459">
        <v>0</v>
      </c>
    </row>
    <row r="460" spans="2:84" ht="15.75" customHeight="1" thickBot="1">
      <c r="B460" s="26"/>
      <c r="C460" s="13" t="str">
        <f>IF(B460="","",VLOOKUP(BC460,Proveedor!$B$3:$C$2036,2,0))</f>
        <v/>
      </c>
      <c r="D460" s="95"/>
      <c r="E460" s="84"/>
      <c r="F460" s="59"/>
      <c r="G460" s="113" cm="1">
        <f t="array" ref="G460">INDEX(Programas!$F$3:$F$2000,MATCH(1,(Programas!$C$3:$C$2000=D460)*(Programas!$D$3:$D$2000=Auxiliares!$B441),0))</f>
        <v>0</v>
      </c>
      <c r="H460" s="114"/>
      <c r="I460" s="113" cm="1">
        <f t="array" ref="I460">INDEX(Programas!$E$3:$E$2000,MATCH(1,(Programas!$C$3:$C$2000=D460)*(Programas!$D$3:$D$2000=Auxiliares!$B441),0))</f>
        <v>0</v>
      </c>
      <c r="J460" s="114"/>
      <c r="K460" s="23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36"/>
      <c r="BA460" s="58">
        <f t="shared" si="193"/>
        <v>0</v>
      </c>
      <c r="BB460" s="42">
        <f t="shared" si="194"/>
        <v>0</v>
      </c>
      <c r="BC460" s="12">
        <f>IFERROR(VLOOKUP(Input!B460,Medio!$A$3:$D$1552,4,0),0)</f>
        <v>0</v>
      </c>
      <c r="BD460">
        <f t="shared" si="195"/>
        <v>0</v>
      </c>
      <c r="BE460">
        <f>IFERROR(VLOOKUP(L460,'Tipo de Descuento'!$B$3:$C$8,2,0),0)</f>
        <v>0</v>
      </c>
      <c r="BF460">
        <f t="shared" si="196"/>
        <v>0</v>
      </c>
      <c r="BG460">
        <f>IFERROR(VLOOKUP(N460,'Tipo de Descuento'!$B$3:$C$8,2,0),0)</f>
        <v>0</v>
      </c>
      <c r="BH460">
        <f t="shared" si="197"/>
        <v>0</v>
      </c>
      <c r="BI460">
        <f>IFERROR(VLOOKUP(P460,'Tipo de Descuento'!$B$3:$C$8,2,0),0)</f>
        <v>0</v>
      </c>
      <c r="BJ460">
        <f t="shared" si="198"/>
        <v>0</v>
      </c>
      <c r="BK460">
        <f>IFERROR(VLOOKUP(R460,'Tipo de Descuento'!$B$3:$C$8,2,0),0)</f>
        <v>0</v>
      </c>
      <c r="BL460">
        <f t="shared" si="199"/>
        <v>0</v>
      </c>
      <c r="BM460">
        <f>IFERROR(VLOOKUP(T460,'Tipo de Descuento'!$B$3:$C$8,2,0),0)</f>
        <v>0</v>
      </c>
      <c r="BN460">
        <f t="shared" si="200"/>
        <v>0</v>
      </c>
      <c r="BO460">
        <f t="shared" si="201"/>
        <v>0</v>
      </c>
      <c r="BP460">
        <f t="shared" si="202"/>
        <v>0</v>
      </c>
      <c r="BQ460">
        <f t="shared" si="203"/>
        <v>0</v>
      </c>
      <c r="BS460" s="75">
        <f t="shared" si="204"/>
        <v>0</v>
      </c>
      <c r="BT460" s="76">
        <f t="shared" si="205"/>
        <v>0</v>
      </c>
      <c r="BU460" s="76">
        <f t="shared" si="206"/>
        <v>0</v>
      </c>
      <c r="BV460" s="76">
        <f t="shared" si="207"/>
        <v>0</v>
      </c>
      <c r="BW460" s="76">
        <f t="shared" si="208"/>
        <v>0</v>
      </c>
      <c r="BX460" s="76">
        <f t="shared" si="209"/>
        <v>0</v>
      </c>
      <c r="BY460" s="77">
        <f t="shared" si="210"/>
        <v>0</v>
      </c>
      <c r="CA460" s="73">
        <f t="shared" si="211"/>
        <v>0</v>
      </c>
      <c r="CB460" s="74"/>
      <c r="CD460" s="13">
        <f t="shared" si="212"/>
        <v>0</v>
      </c>
      <c r="CE460" s="89">
        <f t="shared" si="213"/>
        <v>0</v>
      </c>
      <c r="CF460">
        <v>0</v>
      </c>
    </row>
    <row r="461" spans="2:84" ht="15.75" customHeight="1" thickBot="1">
      <c r="B461" s="26"/>
      <c r="C461" s="13" t="str">
        <f>IF(B461="","",VLOOKUP(BC461,Proveedor!$B$3:$C$2036,2,0))</f>
        <v/>
      </c>
      <c r="D461" s="95"/>
      <c r="E461" s="84"/>
      <c r="F461" s="59"/>
      <c r="G461" s="113" cm="1">
        <f t="array" ref="G461">INDEX(Programas!$F$3:$F$2000,MATCH(1,(Programas!$C$3:$C$2000=D461)*(Programas!$D$3:$D$2000=Auxiliares!$B442),0))</f>
        <v>0</v>
      </c>
      <c r="H461" s="114"/>
      <c r="I461" s="113" cm="1">
        <f t="array" ref="I461">INDEX(Programas!$E$3:$E$2000,MATCH(1,(Programas!$C$3:$C$2000=D461)*(Programas!$D$3:$D$2000=Auxiliares!$B442),0))</f>
        <v>0</v>
      </c>
      <c r="J461" s="114"/>
      <c r="K461" s="23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36"/>
      <c r="BA461" s="58">
        <f t="shared" si="193"/>
        <v>0</v>
      </c>
      <c r="BB461" s="42">
        <f t="shared" si="194"/>
        <v>0</v>
      </c>
      <c r="BC461" s="12">
        <f>IFERROR(VLOOKUP(Input!B461,Medio!$A$3:$D$1552,4,0),0)</f>
        <v>0</v>
      </c>
      <c r="BD461">
        <f t="shared" si="195"/>
        <v>0</v>
      </c>
      <c r="BE461">
        <f>IFERROR(VLOOKUP(L461,'Tipo de Descuento'!$B$3:$C$8,2,0),0)</f>
        <v>0</v>
      </c>
      <c r="BF461">
        <f t="shared" si="196"/>
        <v>0</v>
      </c>
      <c r="BG461">
        <f>IFERROR(VLOOKUP(N461,'Tipo de Descuento'!$B$3:$C$8,2,0),0)</f>
        <v>0</v>
      </c>
      <c r="BH461">
        <f t="shared" si="197"/>
        <v>0</v>
      </c>
      <c r="BI461">
        <f>IFERROR(VLOOKUP(P461,'Tipo de Descuento'!$B$3:$C$8,2,0),0)</f>
        <v>0</v>
      </c>
      <c r="BJ461">
        <f t="shared" si="198"/>
        <v>0</v>
      </c>
      <c r="BK461">
        <f>IFERROR(VLOOKUP(R461,'Tipo de Descuento'!$B$3:$C$8,2,0),0)</f>
        <v>0</v>
      </c>
      <c r="BL461">
        <f t="shared" si="199"/>
        <v>0</v>
      </c>
      <c r="BM461">
        <f>IFERROR(VLOOKUP(T461,'Tipo de Descuento'!$B$3:$C$8,2,0),0)</f>
        <v>0</v>
      </c>
      <c r="BN461">
        <f t="shared" si="200"/>
        <v>0</v>
      </c>
      <c r="BO461">
        <f t="shared" si="201"/>
        <v>0</v>
      </c>
      <c r="BP461">
        <f t="shared" si="202"/>
        <v>0</v>
      </c>
      <c r="BQ461">
        <f t="shared" si="203"/>
        <v>0</v>
      </c>
      <c r="BS461" s="75">
        <f t="shared" si="204"/>
        <v>0</v>
      </c>
      <c r="BT461" s="76">
        <f t="shared" si="205"/>
        <v>0</v>
      </c>
      <c r="BU461" s="76">
        <f t="shared" si="206"/>
        <v>0</v>
      </c>
      <c r="BV461" s="76">
        <f t="shared" si="207"/>
        <v>0</v>
      </c>
      <c r="BW461" s="76">
        <f t="shared" si="208"/>
        <v>0</v>
      </c>
      <c r="BX461" s="76">
        <f t="shared" si="209"/>
        <v>0</v>
      </c>
      <c r="BY461" s="77">
        <f t="shared" si="210"/>
        <v>0</v>
      </c>
      <c r="CA461" s="73">
        <f t="shared" si="211"/>
        <v>0</v>
      </c>
      <c r="CB461" s="74"/>
      <c r="CD461" s="13">
        <f t="shared" si="212"/>
        <v>0</v>
      </c>
      <c r="CE461" s="89">
        <f t="shared" si="213"/>
        <v>0</v>
      </c>
      <c r="CF461">
        <v>0</v>
      </c>
    </row>
    <row r="462" spans="2:84" ht="15.75" customHeight="1" thickBot="1">
      <c r="B462" s="26"/>
      <c r="C462" s="13" t="str">
        <f>IF(B462="","",VLOOKUP(BC462,Proveedor!$B$3:$C$2036,2,0))</f>
        <v/>
      </c>
      <c r="D462" s="95"/>
      <c r="E462" s="84"/>
      <c r="F462" s="59"/>
      <c r="G462" s="113" cm="1">
        <f t="array" ref="G462">INDEX(Programas!$F$3:$F$2000,MATCH(1,(Programas!$C$3:$C$2000=D462)*(Programas!$D$3:$D$2000=Auxiliares!$B443),0))</f>
        <v>0</v>
      </c>
      <c r="H462" s="114"/>
      <c r="I462" s="113" cm="1">
        <f t="array" ref="I462">INDEX(Programas!$E$3:$E$2000,MATCH(1,(Programas!$C$3:$C$2000=D462)*(Programas!$D$3:$D$2000=Auxiliares!$B443),0))</f>
        <v>0</v>
      </c>
      <c r="J462" s="114"/>
      <c r="K462" s="23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36"/>
      <c r="BA462" s="58">
        <f t="shared" si="193"/>
        <v>0</v>
      </c>
      <c r="BB462" s="42">
        <f t="shared" si="194"/>
        <v>0</v>
      </c>
      <c r="BC462" s="12">
        <f>IFERROR(VLOOKUP(Input!B462,Medio!$A$3:$D$1552,4,0),0)</f>
        <v>0</v>
      </c>
      <c r="BD462">
        <f t="shared" si="195"/>
        <v>0</v>
      </c>
      <c r="BE462">
        <f>IFERROR(VLOOKUP(L462,'Tipo de Descuento'!$B$3:$C$8,2,0),0)</f>
        <v>0</v>
      </c>
      <c r="BF462">
        <f t="shared" si="196"/>
        <v>0</v>
      </c>
      <c r="BG462">
        <f>IFERROR(VLOOKUP(N462,'Tipo de Descuento'!$B$3:$C$8,2,0),0)</f>
        <v>0</v>
      </c>
      <c r="BH462">
        <f t="shared" si="197"/>
        <v>0</v>
      </c>
      <c r="BI462">
        <f>IFERROR(VLOOKUP(P462,'Tipo de Descuento'!$B$3:$C$8,2,0),0)</f>
        <v>0</v>
      </c>
      <c r="BJ462">
        <f t="shared" si="198"/>
        <v>0</v>
      </c>
      <c r="BK462">
        <f>IFERROR(VLOOKUP(R462,'Tipo de Descuento'!$B$3:$C$8,2,0),0)</f>
        <v>0</v>
      </c>
      <c r="BL462">
        <f t="shared" si="199"/>
        <v>0</v>
      </c>
      <c r="BM462">
        <f>IFERROR(VLOOKUP(T462,'Tipo de Descuento'!$B$3:$C$8,2,0),0)</f>
        <v>0</v>
      </c>
      <c r="BN462">
        <f t="shared" si="200"/>
        <v>0</v>
      </c>
      <c r="BO462">
        <f t="shared" si="201"/>
        <v>0</v>
      </c>
      <c r="BP462">
        <f t="shared" si="202"/>
        <v>0</v>
      </c>
      <c r="BQ462">
        <f t="shared" si="203"/>
        <v>0</v>
      </c>
      <c r="BS462" s="75">
        <f t="shared" si="204"/>
        <v>0</v>
      </c>
      <c r="BT462" s="76">
        <f t="shared" si="205"/>
        <v>0</v>
      </c>
      <c r="BU462" s="76">
        <f t="shared" si="206"/>
        <v>0</v>
      </c>
      <c r="BV462" s="76">
        <f t="shared" si="207"/>
        <v>0</v>
      </c>
      <c r="BW462" s="76">
        <f t="shared" si="208"/>
        <v>0</v>
      </c>
      <c r="BX462" s="76">
        <f t="shared" si="209"/>
        <v>0</v>
      </c>
      <c r="BY462" s="77">
        <f t="shared" si="210"/>
        <v>0</v>
      </c>
      <c r="CA462" s="73">
        <f t="shared" si="211"/>
        <v>0</v>
      </c>
      <c r="CB462" s="74"/>
      <c r="CD462" s="13">
        <f t="shared" si="212"/>
        <v>0</v>
      </c>
      <c r="CE462" s="89">
        <f t="shared" si="213"/>
        <v>0</v>
      </c>
      <c r="CF462">
        <v>0</v>
      </c>
    </row>
    <row r="463" spans="2:84" ht="15.75" customHeight="1" thickBot="1">
      <c r="B463" s="26"/>
      <c r="C463" s="13" t="str">
        <f>IF(B463="","",VLOOKUP(BC463,Proveedor!$B$3:$C$2036,2,0))</f>
        <v/>
      </c>
      <c r="D463" s="95"/>
      <c r="E463" s="84"/>
      <c r="F463" s="59"/>
      <c r="G463" s="113" cm="1">
        <f t="array" ref="G463">INDEX(Programas!$F$3:$F$2000,MATCH(1,(Programas!$C$3:$C$2000=D463)*(Programas!$D$3:$D$2000=Auxiliares!$B444),0))</f>
        <v>0</v>
      </c>
      <c r="H463" s="114"/>
      <c r="I463" s="113" cm="1">
        <f t="array" ref="I463">INDEX(Programas!$E$3:$E$2000,MATCH(1,(Programas!$C$3:$C$2000=D463)*(Programas!$D$3:$D$2000=Auxiliares!$B444),0))</f>
        <v>0</v>
      </c>
      <c r="J463" s="114"/>
      <c r="K463" s="23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36"/>
      <c r="BA463" s="58">
        <f t="shared" si="193"/>
        <v>0</v>
      </c>
      <c r="BB463" s="42">
        <f t="shared" si="194"/>
        <v>0</v>
      </c>
      <c r="BC463" s="12">
        <f>IFERROR(VLOOKUP(Input!B463,Medio!$A$3:$D$1552,4,0),0)</f>
        <v>0</v>
      </c>
      <c r="BD463">
        <f t="shared" si="195"/>
        <v>0</v>
      </c>
      <c r="BE463">
        <f>IFERROR(VLOOKUP(L463,'Tipo de Descuento'!$B$3:$C$8,2,0),0)</f>
        <v>0</v>
      </c>
      <c r="BF463">
        <f t="shared" si="196"/>
        <v>0</v>
      </c>
      <c r="BG463">
        <f>IFERROR(VLOOKUP(N463,'Tipo de Descuento'!$B$3:$C$8,2,0),0)</f>
        <v>0</v>
      </c>
      <c r="BH463">
        <f t="shared" si="197"/>
        <v>0</v>
      </c>
      <c r="BI463">
        <f>IFERROR(VLOOKUP(P463,'Tipo de Descuento'!$B$3:$C$8,2,0),0)</f>
        <v>0</v>
      </c>
      <c r="BJ463">
        <f t="shared" si="198"/>
        <v>0</v>
      </c>
      <c r="BK463">
        <f>IFERROR(VLOOKUP(R463,'Tipo de Descuento'!$B$3:$C$8,2,0),0)</f>
        <v>0</v>
      </c>
      <c r="BL463">
        <f t="shared" si="199"/>
        <v>0</v>
      </c>
      <c r="BM463">
        <f>IFERROR(VLOOKUP(T463,'Tipo de Descuento'!$B$3:$C$8,2,0),0)</f>
        <v>0</v>
      </c>
      <c r="BN463">
        <f t="shared" si="200"/>
        <v>0</v>
      </c>
      <c r="BO463">
        <f t="shared" si="201"/>
        <v>0</v>
      </c>
      <c r="BP463">
        <f t="shared" si="202"/>
        <v>0</v>
      </c>
      <c r="BQ463">
        <f t="shared" si="203"/>
        <v>0</v>
      </c>
      <c r="BS463" s="75">
        <f t="shared" si="204"/>
        <v>0</v>
      </c>
      <c r="BT463" s="76">
        <f t="shared" si="205"/>
        <v>0</v>
      </c>
      <c r="BU463" s="76">
        <f t="shared" si="206"/>
        <v>0</v>
      </c>
      <c r="BV463" s="76">
        <f t="shared" si="207"/>
        <v>0</v>
      </c>
      <c r="BW463" s="76">
        <f t="shared" si="208"/>
        <v>0</v>
      </c>
      <c r="BX463" s="76">
        <f t="shared" si="209"/>
        <v>0</v>
      </c>
      <c r="BY463" s="77">
        <f t="shared" si="210"/>
        <v>0</v>
      </c>
      <c r="CA463" s="73">
        <f t="shared" si="211"/>
        <v>0</v>
      </c>
      <c r="CB463" s="74"/>
      <c r="CD463" s="13">
        <f t="shared" si="212"/>
        <v>0</v>
      </c>
      <c r="CE463" s="89">
        <f t="shared" si="213"/>
        <v>0</v>
      </c>
      <c r="CF463">
        <v>0</v>
      </c>
    </row>
    <row r="464" spans="2:84" ht="15.75" customHeight="1" thickBot="1">
      <c r="B464" s="26"/>
      <c r="C464" s="13" t="str">
        <f>IF(B464="","",VLOOKUP(BC464,Proveedor!$B$3:$C$2036,2,0))</f>
        <v/>
      </c>
      <c r="D464" s="95"/>
      <c r="E464" s="84"/>
      <c r="F464" s="59"/>
      <c r="G464" s="113" cm="1">
        <f t="array" ref="G464">INDEX(Programas!$F$3:$F$2000,MATCH(1,(Programas!$C$3:$C$2000=D464)*(Programas!$D$3:$D$2000=Auxiliares!$B445),0))</f>
        <v>0</v>
      </c>
      <c r="H464" s="114"/>
      <c r="I464" s="113" cm="1">
        <f t="array" ref="I464">INDEX(Programas!$E$3:$E$2000,MATCH(1,(Programas!$C$3:$C$2000=D464)*(Programas!$D$3:$D$2000=Auxiliares!$B445),0))</f>
        <v>0</v>
      </c>
      <c r="J464" s="114"/>
      <c r="K464" s="23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36"/>
      <c r="BA464" s="58">
        <f t="shared" si="193"/>
        <v>0</v>
      </c>
      <c r="BB464" s="42">
        <f t="shared" si="194"/>
        <v>0</v>
      </c>
      <c r="BC464" s="12">
        <f>IFERROR(VLOOKUP(Input!B464,Medio!$A$3:$D$1552,4,0),0)</f>
        <v>0</v>
      </c>
      <c r="BD464">
        <f t="shared" si="195"/>
        <v>0</v>
      </c>
      <c r="BE464">
        <f>IFERROR(VLOOKUP(L464,'Tipo de Descuento'!$B$3:$C$8,2,0),0)</f>
        <v>0</v>
      </c>
      <c r="BF464">
        <f t="shared" si="196"/>
        <v>0</v>
      </c>
      <c r="BG464">
        <f>IFERROR(VLOOKUP(N464,'Tipo de Descuento'!$B$3:$C$8,2,0),0)</f>
        <v>0</v>
      </c>
      <c r="BH464">
        <f t="shared" si="197"/>
        <v>0</v>
      </c>
      <c r="BI464">
        <f>IFERROR(VLOOKUP(P464,'Tipo de Descuento'!$B$3:$C$8,2,0),0)</f>
        <v>0</v>
      </c>
      <c r="BJ464">
        <f t="shared" si="198"/>
        <v>0</v>
      </c>
      <c r="BK464">
        <f>IFERROR(VLOOKUP(R464,'Tipo de Descuento'!$B$3:$C$8,2,0),0)</f>
        <v>0</v>
      </c>
      <c r="BL464">
        <f t="shared" si="199"/>
        <v>0</v>
      </c>
      <c r="BM464">
        <f>IFERROR(VLOOKUP(T464,'Tipo de Descuento'!$B$3:$C$8,2,0),0)</f>
        <v>0</v>
      </c>
      <c r="BN464">
        <f t="shared" si="200"/>
        <v>0</v>
      </c>
      <c r="BO464">
        <f t="shared" si="201"/>
        <v>0</v>
      </c>
      <c r="BP464">
        <f t="shared" si="202"/>
        <v>0</v>
      </c>
      <c r="BQ464">
        <f t="shared" si="203"/>
        <v>0</v>
      </c>
      <c r="BS464" s="75">
        <f t="shared" si="204"/>
        <v>0</v>
      </c>
      <c r="BT464" s="76">
        <f t="shared" si="205"/>
        <v>0</v>
      </c>
      <c r="BU464" s="76">
        <f t="shared" si="206"/>
        <v>0</v>
      </c>
      <c r="BV464" s="76">
        <f t="shared" si="207"/>
        <v>0</v>
      </c>
      <c r="BW464" s="76">
        <f t="shared" si="208"/>
        <v>0</v>
      </c>
      <c r="BX464" s="76">
        <f t="shared" si="209"/>
        <v>0</v>
      </c>
      <c r="BY464" s="77">
        <f t="shared" si="210"/>
        <v>0</v>
      </c>
      <c r="CA464" s="73">
        <f t="shared" si="211"/>
        <v>0</v>
      </c>
      <c r="CB464" s="74"/>
      <c r="CD464" s="13">
        <f t="shared" si="212"/>
        <v>0</v>
      </c>
      <c r="CE464" s="89">
        <f t="shared" si="213"/>
        <v>0</v>
      </c>
      <c r="CF464">
        <v>0</v>
      </c>
    </row>
    <row r="465" spans="2:84" ht="15.75" customHeight="1" thickBot="1">
      <c r="B465" s="26"/>
      <c r="C465" s="13" t="str">
        <f>IF(B465="","",VLOOKUP(BC465,Proveedor!$B$3:$C$2036,2,0))</f>
        <v/>
      </c>
      <c r="D465" s="95"/>
      <c r="E465" s="84"/>
      <c r="F465" s="59"/>
      <c r="G465" s="113" cm="1">
        <f t="array" ref="G465">INDEX(Programas!$F$3:$F$2000,MATCH(1,(Programas!$C$3:$C$2000=D465)*(Programas!$D$3:$D$2000=Auxiliares!$B446),0))</f>
        <v>0</v>
      </c>
      <c r="H465" s="114"/>
      <c r="I465" s="113" cm="1">
        <f t="array" ref="I465">INDEX(Programas!$E$3:$E$2000,MATCH(1,(Programas!$C$3:$C$2000=D465)*(Programas!$D$3:$D$2000=Auxiliares!$B446),0))</f>
        <v>0</v>
      </c>
      <c r="J465" s="114"/>
      <c r="K465" s="23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36"/>
      <c r="BA465" s="58">
        <f t="shared" si="193"/>
        <v>0</v>
      </c>
      <c r="BB465" s="42">
        <f t="shared" si="194"/>
        <v>0</v>
      </c>
      <c r="BC465" s="12">
        <f>IFERROR(VLOOKUP(Input!B465,Medio!$A$3:$D$1552,4,0),0)</f>
        <v>0</v>
      </c>
      <c r="BD465">
        <f t="shared" si="195"/>
        <v>0</v>
      </c>
      <c r="BE465">
        <f>IFERROR(VLOOKUP(L465,'Tipo de Descuento'!$B$3:$C$8,2,0),0)</f>
        <v>0</v>
      </c>
      <c r="BF465">
        <f t="shared" si="196"/>
        <v>0</v>
      </c>
      <c r="BG465">
        <f>IFERROR(VLOOKUP(N465,'Tipo de Descuento'!$B$3:$C$8,2,0),0)</f>
        <v>0</v>
      </c>
      <c r="BH465">
        <f t="shared" si="197"/>
        <v>0</v>
      </c>
      <c r="BI465">
        <f>IFERROR(VLOOKUP(P465,'Tipo de Descuento'!$B$3:$C$8,2,0),0)</f>
        <v>0</v>
      </c>
      <c r="BJ465">
        <f t="shared" si="198"/>
        <v>0</v>
      </c>
      <c r="BK465">
        <f>IFERROR(VLOOKUP(R465,'Tipo de Descuento'!$B$3:$C$8,2,0),0)</f>
        <v>0</v>
      </c>
      <c r="BL465">
        <f t="shared" si="199"/>
        <v>0</v>
      </c>
      <c r="BM465">
        <f>IFERROR(VLOOKUP(T465,'Tipo de Descuento'!$B$3:$C$8,2,0),0)</f>
        <v>0</v>
      </c>
      <c r="BN465">
        <f t="shared" si="200"/>
        <v>0</v>
      </c>
      <c r="BO465">
        <f t="shared" si="201"/>
        <v>0</v>
      </c>
      <c r="BP465">
        <f t="shared" si="202"/>
        <v>0</v>
      </c>
      <c r="BQ465">
        <f t="shared" si="203"/>
        <v>0</v>
      </c>
      <c r="BS465" s="75">
        <f t="shared" si="204"/>
        <v>0</v>
      </c>
      <c r="BT465" s="76">
        <f t="shared" si="205"/>
        <v>0</v>
      </c>
      <c r="BU465" s="76">
        <f t="shared" si="206"/>
        <v>0</v>
      </c>
      <c r="BV465" s="76">
        <f t="shared" si="207"/>
        <v>0</v>
      </c>
      <c r="BW465" s="76">
        <f t="shared" si="208"/>
        <v>0</v>
      </c>
      <c r="BX465" s="76">
        <f t="shared" si="209"/>
        <v>0</v>
      </c>
      <c r="BY465" s="77">
        <f t="shared" si="210"/>
        <v>0</v>
      </c>
      <c r="CA465" s="73">
        <f t="shared" si="211"/>
        <v>0</v>
      </c>
      <c r="CB465" s="74"/>
      <c r="CD465" s="13">
        <f t="shared" si="212"/>
        <v>0</v>
      </c>
      <c r="CE465" s="89">
        <f t="shared" si="213"/>
        <v>0</v>
      </c>
      <c r="CF465">
        <v>0</v>
      </c>
    </row>
    <row r="466" spans="2:84" ht="15.75" customHeight="1" thickBot="1">
      <c r="B466" s="26"/>
      <c r="C466" s="13" t="str">
        <f>IF(B466="","",VLOOKUP(BC466,Proveedor!$B$3:$C$2036,2,0))</f>
        <v/>
      </c>
      <c r="D466" s="95"/>
      <c r="E466" s="84"/>
      <c r="F466" s="59"/>
      <c r="G466" s="113" cm="1">
        <f t="array" ref="G466">INDEX(Programas!$F$3:$F$2000,MATCH(1,(Programas!$C$3:$C$2000=D466)*(Programas!$D$3:$D$2000=Auxiliares!$B447),0))</f>
        <v>0</v>
      </c>
      <c r="H466" s="114"/>
      <c r="I466" s="113" cm="1">
        <f t="array" ref="I466">INDEX(Programas!$E$3:$E$2000,MATCH(1,(Programas!$C$3:$C$2000=D466)*(Programas!$D$3:$D$2000=Auxiliares!$B447),0))</f>
        <v>0</v>
      </c>
      <c r="J466" s="114"/>
      <c r="K466" s="23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36"/>
      <c r="BA466" s="58">
        <f t="shared" si="193"/>
        <v>0</v>
      </c>
      <c r="BB466" s="42">
        <f t="shared" si="194"/>
        <v>0</v>
      </c>
      <c r="BC466" s="12">
        <f>IFERROR(VLOOKUP(Input!B466,Medio!$A$3:$D$1552,4,0),0)</f>
        <v>0</v>
      </c>
      <c r="BD466">
        <f t="shared" si="195"/>
        <v>0</v>
      </c>
      <c r="BE466">
        <f>IFERROR(VLOOKUP(L466,'Tipo de Descuento'!$B$3:$C$8,2,0),0)</f>
        <v>0</v>
      </c>
      <c r="BF466">
        <f t="shared" si="196"/>
        <v>0</v>
      </c>
      <c r="BG466">
        <f>IFERROR(VLOOKUP(N466,'Tipo de Descuento'!$B$3:$C$8,2,0),0)</f>
        <v>0</v>
      </c>
      <c r="BH466">
        <f t="shared" si="197"/>
        <v>0</v>
      </c>
      <c r="BI466">
        <f>IFERROR(VLOOKUP(P466,'Tipo de Descuento'!$B$3:$C$8,2,0),0)</f>
        <v>0</v>
      </c>
      <c r="BJ466">
        <f t="shared" si="198"/>
        <v>0</v>
      </c>
      <c r="BK466">
        <f>IFERROR(VLOOKUP(R466,'Tipo de Descuento'!$B$3:$C$8,2,0),0)</f>
        <v>0</v>
      </c>
      <c r="BL466">
        <f t="shared" si="199"/>
        <v>0</v>
      </c>
      <c r="BM466">
        <f>IFERROR(VLOOKUP(T466,'Tipo de Descuento'!$B$3:$C$8,2,0),0)</f>
        <v>0</v>
      </c>
      <c r="BN466">
        <f t="shared" si="200"/>
        <v>0</v>
      </c>
      <c r="BO466">
        <f t="shared" si="201"/>
        <v>0</v>
      </c>
      <c r="BP466">
        <f t="shared" si="202"/>
        <v>0</v>
      </c>
      <c r="BQ466">
        <f t="shared" si="203"/>
        <v>0</v>
      </c>
      <c r="BS466" s="75">
        <f t="shared" si="204"/>
        <v>0</v>
      </c>
      <c r="BT466" s="76">
        <f t="shared" si="205"/>
        <v>0</v>
      </c>
      <c r="BU466" s="76">
        <f t="shared" si="206"/>
        <v>0</v>
      </c>
      <c r="BV466" s="76">
        <f t="shared" si="207"/>
        <v>0</v>
      </c>
      <c r="BW466" s="76">
        <f t="shared" si="208"/>
        <v>0</v>
      </c>
      <c r="BX466" s="76">
        <f t="shared" si="209"/>
        <v>0</v>
      </c>
      <c r="BY466" s="77">
        <f t="shared" si="210"/>
        <v>0</v>
      </c>
      <c r="CA466" s="73">
        <f t="shared" si="211"/>
        <v>0</v>
      </c>
      <c r="CB466" s="74"/>
      <c r="CD466" s="13">
        <f t="shared" si="212"/>
        <v>0</v>
      </c>
      <c r="CE466" s="89">
        <f t="shared" si="213"/>
        <v>0</v>
      </c>
      <c r="CF466">
        <v>0</v>
      </c>
    </row>
    <row r="467" spans="2:84" ht="15.75" customHeight="1" thickBot="1">
      <c r="B467" s="26"/>
      <c r="C467" s="13" t="str">
        <f>IF(B467="","",VLOOKUP(BC467,Proveedor!$B$3:$C$2036,2,0))</f>
        <v/>
      </c>
      <c r="D467" s="95"/>
      <c r="E467" s="84"/>
      <c r="F467" s="59"/>
      <c r="G467" s="113" cm="1">
        <f t="array" ref="G467">INDEX(Programas!$F$3:$F$2000,MATCH(1,(Programas!$C$3:$C$2000=D467)*(Programas!$D$3:$D$2000=Auxiliares!$B448),0))</f>
        <v>0</v>
      </c>
      <c r="H467" s="114"/>
      <c r="I467" s="113" cm="1">
        <f t="array" ref="I467">INDEX(Programas!$E$3:$E$2000,MATCH(1,(Programas!$C$3:$C$2000=D467)*(Programas!$D$3:$D$2000=Auxiliares!$B448),0))</f>
        <v>0</v>
      </c>
      <c r="J467" s="114"/>
      <c r="K467" s="23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36"/>
      <c r="BA467" s="58">
        <f t="shared" si="193"/>
        <v>0</v>
      </c>
      <c r="BB467" s="42">
        <f t="shared" si="194"/>
        <v>0</v>
      </c>
      <c r="BC467" s="12">
        <f>IFERROR(VLOOKUP(Input!B467,Medio!$A$3:$D$1552,4,0),0)</f>
        <v>0</v>
      </c>
      <c r="BD467">
        <f t="shared" si="195"/>
        <v>0</v>
      </c>
      <c r="BE467">
        <f>IFERROR(VLOOKUP(L467,'Tipo de Descuento'!$B$3:$C$8,2,0),0)</f>
        <v>0</v>
      </c>
      <c r="BF467">
        <f t="shared" si="196"/>
        <v>0</v>
      </c>
      <c r="BG467">
        <f>IFERROR(VLOOKUP(N467,'Tipo de Descuento'!$B$3:$C$8,2,0),0)</f>
        <v>0</v>
      </c>
      <c r="BH467">
        <f t="shared" si="197"/>
        <v>0</v>
      </c>
      <c r="BI467">
        <f>IFERROR(VLOOKUP(P467,'Tipo de Descuento'!$B$3:$C$8,2,0),0)</f>
        <v>0</v>
      </c>
      <c r="BJ467">
        <f t="shared" si="198"/>
        <v>0</v>
      </c>
      <c r="BK467">
        <f>IFERROR(VLOOKUP(R467,'Tipo de Descuento'!$B$3:$C$8,2,0),0)</f>
        <v>0</v>
      </c>
      <c r="BL467">
        <f t="shared" si="199"/>
        <v>0</v>
      </c>
      <c r="BM467">
        <f>IFERROR(VLOOKUP(T467,'Tipo de Descuento'!$B$3:$C$8,2,0),0)</f>
        <v>0</v>
      </c>
      <c r="BN467">
        <f t="shared" si="200"/>
        <v>0</v>
      </c>
      <c r="BO467">
        <f t="shared" si="201"/>
        <v>0</v>
      </c>
      <c r="BP467">
        <f t="shared" si="202"/>
        <v>0</v>
      </c>
      <c r="BQ467">
        <f t="shared" si="203"/>
        <v>0</v>
      </c>
      <c r="BS467" s="75">
        <f t="shared" si="204"/>
        <v>0</v>
      </c>
      <c r="BT467" s="76">
        <f t="shared" si="205"/>
        <v>0</v>
      </c>
      <c r="BU467" s="76">
        <f t="shared" si="206"/>
        <v>0</v>
      </c>
      <c r="BV467" s="76">
        <f t="shared" si="207"/>
        <v>0</v>
      </c>
      <c r="BW467" s="76">
        <f t="shared" si="208"/>
        <v>0</v>
      </c>
      <c r="BX467" s="76">
        <f t="shared" si="209"/>
        <v>0</v>
      </c>
      <c r="BY467" s="77">
        <f t="shared" si="210"/>
        <v>0</v>
      </c>
      <c r="CA467" s="73">
        <f t="shared" si="211"/>
        <v>0</v>
      </c>
      <c r="CB467" s="74"/>
      <c r="CD467" s="13">
        <f t="shared" si="212"/>
        <v>0</v>
      </c>
      <c r="CE467" s="89">
        <f t="shared" si="213"/>
        <v>0</v>
      </c>
      <c r="CF467">
        <v>0</v>
      </c>
    </row>
    <row r="468" spans="2:84" ht="15.75" customHeight="1" thickBot="1">
      <c r="B468" s="26"/>
      <c r="C468" s="13" t="str">
        <f>IF(B468="","",VLOOKUP(BC468,Proveedor!$B$3:$C$2036,2,0))</f>
        <v/>
      </c>
      <c r="D468" s="95"/>
      <c r="E468" s="84"/>
      <c r="F468" s="59"/>
      <c r="G468" s="113" cm="1">
        <f t="array" ref="G468">INDEX(Programas!$F$3:$F$2000,MATCH(1,(Programas!$C$3:$C$2000=D468)*(Programas!$D$3:$D$2000=Auxiliares!$B449),0))</f>
        <v>0</v>
      </c>
      <c r="H468" s="114"/>
      <c r="I468" s="113" cm="1">
        <f t="array" ref="I468">INDEX(Programas!$E$3:$E$2000,MATCH(1,(Programas!$C$3:$C$2000=D468)*(Programas!$D$3:$D$2000=Auxiliares!$B449),0))</f>
        <v>0</v>
      </c>
      <c r="J468" s="114"/>
      <c r="K468" s="23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36"/>
      <c r="BA468" s="58">
        <f t="shared" si="193"/>
        <v>0</v>
      </c>
      <c r="BB468" s="42">
        <f t="shared" si="194"/>
        <v>0</v>
      </c>
      <c r="BC468" s="12">
        <f>IFERROR(VLOOKUP(Input!B468,Medio!$A$3:$D$1552,4,0),0)</f>
        <v>0</v>
      </c>
      <c r="BD468">
        <f t="shared" si="195"/>
        <v>0</v>
      </c>
      <c r="BE468">
        <f>IFERROR(VLOOKUP(L468,'Tipo de Descuento'!$B$3:$C$8,2,0),0)</f>
        <v>0</v>
      </c>
      <c r="BF468">
        <f t="shared" si="196"/>
        <v>0</v>
      </c>
      <c r="BG468">
        <f>IFERROR(VLOOKUP(N468,'Tipo de Descuento'!$B$3:$C$8,2,0),0)</f>
        <v>0</v>
      </c>
      <c r="BH468">
        <f t="shared" si="197"/>
        <v>0</v>
      </c>
      <c r="BI468">
        <f>IFERROR(VLOOKUP(P468,'Tipo de Descuento'!$B$3:$C$8,2,0),0)</f>
        <v>0</v>
      </c>
      <c r="BJ468">
        <f t="shared" si="198"/>
        <v>0</v>
      </c>
      <c r="BK468">
        <f>IFERROR(VLOOKUP(R468,'Tipo de Descuento'!$B$3:$C$8,2,0),0)</f>
        <v>0</v>
      </c>
      <c r="BL468">
        <f t="shared" si="199"/>
        <v>0</v>
      </c>
      <c r="BM468">
        <f>IFERROR(VLOOKUP(T468,'Tipo de Descuento'!$B$3:$C$8,2,0),0)</f>
        <v>0</v>
      </c>
      <c r="BN468">
        <f t="shared" si="200"/>
        <v>0</v>
      </c>
      <c r="BO468">
        <f t="shared" si="201"/>
        <v>0</v>
      </c>
      <c r="BP468">
        <f t="shared" si="202"/>
        <v>0</v>
      </c>
      <c r="BQ468">
        <f t="shared" si="203"/>
        <v>0</v>
      </c>
      <c r="BS468" s="75">
        <f t="shared" si="204"/>
        <v>0</v>
      </c>
      <c r="BT468" s="76">
        <f t="shared" si="205"/>
        <v>0</v>
      </c>
      <c r="BU468" s="76">
        <f t="shared" si="206"/>
        <v>0</v>
      </c>
      <c r="BV468" s="76">
        <f t="shared" si="207"/>
        <v>0</v>
      </c>
      <c r="BW468" s="76">
        <f t="shared" si="208"/>
        <v>0</v>
      </c>
      <c r="BX468" s="76">
        <f t="shared" si="209"/>
        <v>0</v>
      </c>
      <c r="BY468" s="77">
        <f t="shared" si="210"/>
        <v>0</v>
      </c>
      <c r="CA468" s="73">
        <f t="shared" si="211"/>
        <v>0</v>
      </c>
      <c r="CB468" s="74"/>
      <c r="CD468" s="13">
        <f t="shared" si="212"/>
        <v>0</v>
      </c>
      <c r="CE468" s="89">
        <f t="shared" si="213"/>
        <v>0</v>
      </c>
      <c r="CF468">
        <v>0</v>
      </c>
    </row>
    <row r="469" spans="2:84" ht="15.75" customHeight="1" thickBot="1">
      <c r="B469" s="26"/>
      <c r="C469" s="13" t="str">
        <f>IF(B469="","",VLOOKUP(BC469,Proveedor!$B$3:$C$2036,2,0))</f>
        <v/>
      </c>
      <c r="D469" s="95"/>
      <c r="E469" s="84"/>
      <c r="F469" s="59"/>
      <c r="G469" s="113" cm="1">
        <f t="array" ref="G469">INDEX(Programas!$F$3:$F$2000,MATCH(1,(Programas!$C$3:$C$2000=D469)*(Programas!$D$3:$D$2000=Auxiliares!$B450),0))</f>
        <v>0</v>
      </c>
      <c r="H469" s="114"/>
      <c r="I469" s="113" cm="1">
        <f t="array" ref="I469">INDEX(Programas!$E$3:$E$2000,MATCH(1,(Programas!$C$3:$C$2000=D469)*(Programas!$D$3:$D$2000=Auxiliares!$B450),0))</f>
        <v>0</v>
      </c>
      <c r="J469" s="114"/>
      <c r="K469" s="23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36"/>
      <c r="BA469" s="58">
        <f t="shared" si="193"/>
        <v>0</v>
      </c>
      <c r="BB469" s="42">
        <f t="shared" si="194"/>
        <v>0</v>
      </c>
      <c r="BC469" s="12">
        <f>IFERROR(VLOOKUP(Input!B469,Medio!$A$3:$D$1552,4,0),0)</f>
        <v>0</v>
      </c>
      <c r="BD469">
        <f t="shared" si="195"/>
        <v>0</v>
      </c>
      <c r="BE469">
        <f>IFERROR(VLOOKUP(L469,'Tipo de Descuento'!$B$3:$C$8,2,0),0)</f>
        <v>0</v>
      </c>
      <c r="BF469">
        <f t="shared" si="196"/>
        <v>0</v>
      </c>
      <c r="BG469">
        <f>IFERROR(VLOOKUP(N469,'Tipo de Descuento'!$B$3:$C$8,2,0),0)</f>
        <v>0</v>
      </c>
      <c r="BH469">
        <f t="shared" si="197"/>
        <v>0</v>
      </c>
      <c r="BI469">
        <f>IFERROR(VLOOKUP(P469,'Tipo de Descuento'!$B$3:$C$8,2,0),0)</f>
        <v>0</v>
      </c>
      <c r="BJ469">
        <f t="shared" si="198"/>
        <v>0</v>
      </c>
      <c r="BK469">
        <f>IFERROR(VLOOKUP(R469,'Tipo de Descuento'!$B$3:$C$8,2,0),0)</f>
        <v>0</v>
      </c>
      <c r="BL469">
        <f t="shared" si="199"/>
        <v>0</v>
      </c>
      <c r="BM469">
        <f>IFERROR(VLOOKUP(T469,'Tipo de Descuento'!$B$3:$C$8,2,0),0)</f>
        <v>0</v>
      </c>
      <c r="BN469">
        <f t="shared" si="200"/>
        <v>0</v>
      </c>
      <c r="BO469">
        <f t="shared" si="201"/>
        <v>0</v>
      </c>
      <c r="BP469">
        <f t="shared" si="202"/>
        <v>0</v>
      </c>
      <c r="BQ469">
        <f t="shared" si="203"/>
        <v>0</v>
      </c>
      <c r="BS469" s="75">
        <f t="shared" si="204"/>
        <v>0</v>
      </c>
      <c r="BT469" s="76">
        <f t="shared" si="205"/>
        <v>0</v>
      </c>
      <c r="BU469" s="76">
        <f t="shared" si="206"/>
        <v>0</v>
      </c>
      <c r="BV469" s="76">
        <f t="shared" si="207"/>
        <v>0</v>
      </c>
      <c r="BW469" s="76">
        <f t="shared" si="208"/>
        <v>0</v>
      </c>
      <c r="BX469" s="76">
        <f t="shared" si="209"/>
        <v>0</v>
      </c>
      <c r="BY469" s="77">
        <f t="shared" si="210"/>
        <v>0</v>
      </c>
      <c r="CA469" s="73">
        <f t="shared" si="211"/>
        <v>0</v>
      </c>
      <c r="CB469" s="74"/>
      <c r="CD469" s="13">
        <f t="shared" si="212"/>
        <v>0</v>
      </c>
      <c r="CE469" s="89">
        <f t="shared" si="213"/>
        <v>0</v>
      </c>
      <c r="CF469">
        <v>0</v>
      </c>
    </row>
    <row r="470" spans="2:84" ht="15.75" customHeight="1" thickBot="1">
      <c r="B470" s="26"/>
      <c r="C470" s="13" t="str">
        <f>IF(B470="","",VLOOKUP(BC470,Proveedor!$B$3:$C$2036,2,0))</f>
        <v/>
      </c>
      <c r="D470" s="95"/>
      <c r="E470" s="84"/>
      <c r="F470" s="59"/>
      <c r="G470" s="113" cm="1">
        <f t="array" ref="G470">INDEX(Programas!$F$3:$F$2000,MATCH(1,(Programas!$C$3:$C$2000=D470)*(Programas!$D$3:$D$2000=Auxiliares!$B451),0))</f>
        <v>0</v>
      </c>
      <c r="H470" s="114"/>
      <c r="I470" s="113" cm="1">
        <f t="array" ref="I470">INDEX(Programas!$E$3:$E$2000,MATCH(1,(Programas!$C$3:$C$2000=D470)*(Programas!$D$3:$D$2000=Auxiliares!$B451),0))</f>
        <v>0</v>
      </c>
      <c r="J470" s="114"/>
      <c r="K470" s="23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36"/>
      <c r="BA470" s="58">
        <f t="shared" si="193"/>
        <v>0</v>
      </c>
      <c r="BB470" s="42">
        <f t="shared" si="194"/>
        <v>0</v>
      </c>
      <c r="BC470" s="12">
        <f>IFERROR(VLOOKUP(Input!B470,Medio!$A$3:$D$1552,4,0),0)</f>
        <v>0</v>
      </c>
      <c r="BD470">
        <f t="shared" si="195"/>
        <v>0</v>
      </c>
      <c r="BE470">
        <f>IFERROR(VLOOKUP(L470,'Tipo de Descuento'!$B$3:$C$8,2,0),0)</f>
        <v>0</v>
      </c>
      <c r="BF470">
        <f t="shared" si="196"/>
        <v>0</v>
      </c>
      <c r="BG470">
        <f>IFERROR(VLOOKUP(N470,'Tipo de Descuento'!$B$3:$C$8,2,0),0)</f>
        <v>0</v>
      </c>
      <c r="BH470">
        <f t="shared" si="197"/>
        <v>0</v>
      </c>
      <c r="BI470">
        <f>IFERROR(VLOOKUP(P470,'Tipo de Descuento'!$B$3:$C$8,2,0),0)</f>
        <v>0</v>
      </c>
      <c r="BJ470">
        <f t="shared" si="198"/>
        <v>0</v>
      </c>
      <c r="BK470">
        <f>IFERROR(VLOOKUP(R470,'Tipo de Descuento'!$B$3:$C$8,2,0),0)</f>
        <v>0</v>
      </c>
      <c r="BL470">
        <f t="shared" si="199"/>
        <v>0</v>
      </c>
      <c r="BM470">
        <f>IFERROR(VLOOKUP(T470,'Tipo de Descuento'!$B$3:$C$8,2,0),0)</f>
        <v>0</v>
      </c>
      <c r="BN470">
        <f t="shared" si="200"/>
        <v>0</v>
      </c>
      <c r="BO470">
        <f t="shared" si="201"/>
        <v>0</v>
      </c>
      <c r="BP470">
        <f t="shared" si="202"/>
        <v>0</v>
      </c>
      <c r="BQ470">
        <f t="shared" si="203"/>
        <v>0</v>
      </c>
      <c r="BS470" s="75">
        <f t="shared" si="204"/>
        <v>0</v>
      </c>
      <c r="BT470" s="76">
        <f t="shared" si="205"/>
        <v>0</v>
      </c>
      <c r="BU470" s="76">
        <f t="shared" si="206"/>
        <v>0</v>
      </c>
      <c r="BV470" s="76">
        <f t="shared" si="207"/>
        <v>0</v>
      </c>
      <c r="BW470" s="76">
        <f t="shared" si="208"/>
        <v>0</v>
      </c>
      <c r="BX470" s="76">
        <f t="shared" si="209"/>
        <v>0</v>
      </c>
      <c r="BY470" s="77">
        <f t="shared" si="210"/>
        <v>0</v>
      </c>
      <c r="CA470" s="73">
        <f t="shared" si="211"/>
        <v>0</v>
      </c>
      <c r="CB470" s="74"/>
      <c r="CD470" s="13">
        <f t="shared" si="212"/>
        <v>0</v>
      </c>
      <c r="CE470" s="89">
        <f t="shared" si="213"/>
        <v>0</v>
      </c>
      <c r="CF470">
        <v>0</v>
      </c>
    </row>
    <row r="471" spans="2:84" ht="15.75" customHeight="1" thickBot="1">
      <c r="B471" s="26"/>
      <c r="C471" s="13" t="str">
        <f>IF(B471="","",VLOOKUP(BC471,Proveedor!$B$3:$C$2036,2,0))</f>
        <v/>
      </c>
      <c r="D471" s="95"/>
      <c r="E471" s="84"/>
      <c r="F471" s="59"/>
      <c r="G471" s="113" cm="1">
        <f t="array" ref="G471">INDEX(Programas!$F$3:$F$2000,MATCH(1,(Programas!$C$3:$C$2000=D471)*(Programas!$D$3:$D$2000=Auxiliares!$B452),0))</f>
        <v>0</v>
      </c>
      <c r="H471" s="114"/>
      <c r="I471" s="113" cm="1">
        <f t="array" ref="I471">INDEX(Programas!$E$3:$E$2000,MATCH(1,(Programas!$C$3:$C$2000=D471)*(Programas!$D$3:$D$2000=Auxiliares!$B452),0))</f>
        <v>0</v>
      </c>
      <c r="J471" s="114"/>
      <c r="K471" s="23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36"/>
      <c r="BA471" s="58">
        <f t="shared" ref="BA471:BA534" si="214">SUM(V471:AZ471)</f>
        <v>0</v>
      </c>
      <c r="BB471" s="42">
        <f t="shared" ref="BB471:BB534" si="215">+BQ471</f>
        <v>0</v>
      </c>
      <c r="BC471" s="12">
        <f>IFERROR(VLOOKUP(Input!B471,Medio!$A$3:$D$1552,4,0),0)</f>
        <v>0</v>
      </c>
      <c r="BD471">
        <f t="shared" ref="BD471:BD534" si="216">+BA471*G471*F471</f>
        <v>0</v>
      </c>
      <c r="BE471">
        <f>IFERROR(VLOOKUP(L471,'Tipo de Descuento'!$B$3:$C$8,2,0),0)</f>
        <v>0</v>
      </c>
      <c r="BF471">
        <f t="shared" ref="BF471:BF534" si="217">IF(OR(BE471=2,BE471=3),M471,0)</f>
        <v>0</v>
      </c>
      <c r="BG471">
        <f>IFERROR(VLOOKUP(N471,'Tipo de Descuento'!$B$3:$C$8,2,0),0)</f>
        <v>0</v>
      </c>
      <c r="BH471">
        <f t="shared" ref="BH471:BH534" si="218">IF(OR(BG471=2,BG471=3),O471,0)</f>
        <v>0</v>
      </c>
      <c r="BI471">
        <f>IFERROR(VLOOKUP(P471,'Tipo de Descuento'!$B$3:$C$8,2,0),0)</f>
        <v>0</v>
      </c>
      <c r="BJ471">
        <f t="shared" ref="BJ471:BJ534" si="219">IF(OR(BI471=2,BI471=3),Q471,0)</f>
        <v>0</v>
      </c>
      <c r="BK471">
        <f>IFERROR(VLOOKUP(R471,'Tipo de Descuento'!$B$3:$C$8,2,0),0)</f>
        <v>0</v>
      </c>
      <c r="BL471">
        <f t="shared" ref="BL471:BL534" si="220">IF(OR(BK471=2,BK471=3),S471,0)</f>
        <v>0</v>
      </c>
      <c r="BM471">
        <f>IFERROR(VLOOKUP(T471,'Tipo de Descuento'!$B$3:$C$8,2,0),0)</f>
        <v>0</v>
      </c>
      <c r="BN471">
        <f t="shared" ref="BN471:BN534" si="221">IF(OR(BM471=2,BM471=3),U471,0)</f>
        <v>0</v>
      </c>
      <c r="BO471">
        <f t="shared" ref="BO471:BO534" si="222">+BF471+BH471+BJ471+BL471+BN471</f>
        <v>0</v>
      </c>
      <c r="BP471">
        <f t="shared" ref="BP471:BP534" si="223">+BD471*BO471/100</f>
        <v>0</v>
      </c>
      <c r="BQ471">
        <f t="shared" ref="BQ471:BQ534" si="224">+BD471-BP471</f>
        <v>0</v>
      </c>
      <c r="BS471" s="75">
        <f t="shared" ref="BS471:BS534" si="225">+BA471*F471*I471</f>
        <v>0</v>
      </c>
      <c r="BT471" s="76">
        <f t="shared" ref="BT471:BT534" si="226">+(BS471*M471/100)</f>
        <v>0</v>
      </c>
      <c r="BU471" s="76">
        <f t="shared" ref="BU471:BU534" si="227">+(BS471-BT471)*O471/100</f>
        <v>0</v>
      </c>
      <c r="BV471" s="76">
        <f t="shared" ref="BV471:BV534" si="228">+(BS471-BT471-BU471)*Q471/100</f>
        <v>0</v>
      </c>
      <c r="BW471" s="76">
        <f t="shared" ref="BW471:BW534" si="229">+(BS471-BT471-BU471-BV471)*S471/100</f>
        <v>0</v>
      </c>
      <c r="BX471" s="76">
        <f t="shared" ref="BX471:BX534" si="230">+(BS471-BT471-BU471-BV471-BW471)*U471/100</f>
        <v>0</v>
      </c>
      <c r="BY471" s="77">
        <f t="shared" ref="BY471:BY534" si="231">+BS471-SUM(BT471:BX471)</f>
        <v>0</v>
      </c>
      <c r="CA471" s="73">
        <f t="shared" ref="CA471:CA534" si="232">+BB471-BY471</f>
        <v>0</v>
      </c>
      <c r="CB471" s="74"/>
      <c r="CD471" s="13">
        <f t="shared" ref="CD471:CD534" si="233">+B471</f>
        <v>0</v>
      </c>
      <c r="CE471" s="89">
        <f t="shared" ref="CE471:CE534" si="234">+BB471</f>
        <v>0</v>
      </c>
      <c r="CF471">
        <v>0</v>
      </c>
    </row>
    <row r="472" spans="2:84" ht="15.75" customHeight="1" thickBot="1">
      <c r="B472" s="26"/>
      <c r="C472" s="13" t="str">
        <f>IF(B472="","",VLOOKUP(BC472,Proveedor!$B$3:$C$2036,2,0))</f>
        <v/>
      </c>
      <c r="D472" s="95"/>
      <c r="E472" s="84"/>
      <c r="F472" s="59"/>
      <c r="G472" s="113" cm="1">
        <f t="array" ref="G472">INDEX(Programas!$F$3:$F$2000,MATCH(1,(Programas!$C$3:$C$2000=D472)*(Programas!$D$3:$D$2000=Auxiliares!$B453),0))</f>
        <v>0</v>
      </c>
      <c r="H472" s="114"/>
      <c r="I472" s="113" cm="1">
        <f t="array" ref="I472">INDEX(Programas!$E$3:$E$2000,MATCH(1,(Programas!$C$3:$C$2000=D472)*(Programas!$D$3:$D$2000=Auxiliares!$B453),0))</f>
        <v>0</v>
      </c>
      <c r="J472" s="114"/>
      <c r="K472" s="23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36"/>
      <c r="BA472" s="58">
        <f t="shared" si="214"/>
        <v>0</v>
      </c>
      <c r="BB472" s="42">
        <f t="shared" si="215"/>
        <v>0</v>
      </c>
      <c r="BC472" s="12">
        <f>IFERROR(VLOOKUP(Input!B472,Medio!$A$3:$D$1552,4,0),0)</f>
        <v>0</v>
      </c>
      <c r="BD472">
        <f t="shared" si="216"/>
        <v>0</v>
      </c>
      <c r="BE472">
        <f>IFERROR(VLOOKUP(L472,'Tipo de Descuento'!$B$3:$C$8,2,0),0)</f>
        <v>0</v>
      </c>
      <c r="BF472">
        <f t="shared" si="217"/>
        <v>0</v>
      </c>
      <c r="BG472">
        <f>IFERROR(VLOOKUP(N472,'Tipo de Descuento'!$B$3:$C$8,2,0),0)</f>
        <v>0</v>
      </c>
      <c r="BH472">
        <f t="shared" si="218"/>
        <v>0</v>
      </c>
      <c r="BI472">
        <f>IFERROR(VLOOKUP(P472,'Tipo de Descuento'!$B$3:$C$8,2,0),0)</f>
        <v>0</v>
      </c>
      <c r="BJ472">
        <f t="shared" si="219"/>
        <v>0</v>
      </c>
      <c r="BK472">
        <f>IFERROR(VLOOKUP(R472,'Tipo de Descuento'!$B$3:$C$8,2,0),0)</f>
        <v>0</v>
      </c>
      <c r="BL472">
        <f t="shared" si="220"/>
        <v>0</v>
      </c>
      <c r="BM472">
        <f>IFERROR(VLOOKUP(T472,'Tipo de Descuento'!$B$3:$C$8,2,0),0)</f>
        <v>0</v>
      </c>
      <c r="BN472">
        <f t="shared" si="221"/>
        <v>0</v>
      </c>
      <c r="BO472">
        <f t="shared" si="222"/>
        <v>0</v>
      </c>
      <c r="BP472">
        <f t="shared" si="223"/>
        <v>0</v>
      </c>
      <c r="BQ472">
        <f t="shared" si="224"/>
        <v>0</v>
      </c>
      <c r="BS472" s="75">
        <f t="shared" si="225"/>
        <v>0</v>
      </c>
      <c r="BT472" s="76">
        <f t="shared" si="226"/>
        <v>0</v>
      </c>
      <c r="BU472" s="76">
        <f t="shared" si="227"/>
        <v>0</v>
      </c>
      <c r="BV472" s="76">
        <f t="shared" si="228"/>
        <v>0</v>
      </c>
      <c r="BW472" s="76">
        <f t="shared" si="229"/>
        <v>0</v>
      </c>
      <c r="BX472" s="76">
        <f t="shared" si="230"/>
        <v>0</v>
      </c>
      <c r="BY472" s="77">
        <f t="shared" si="231"/>
        <v>0</v>
      </c>
      <c r="CA472" s="73">
        <f t="shared" si="232"/>
        <v>0</v>
      </c>
      <c r="CB472" s="74"/>
      <c r="CD472" s="13">
        <f t="shared" si="233"/>
        <v>0</v>
      </c>
      <c r="CE472" s="89">
        <f t="shared" si="234"/>
        <v>0</v>
      </c>
      <c r="CF472">
        <v>0</v>
      </c>
    </row>
    <row r="473" spans="2:84" ht="15.75" customHeight="1" thickBot="1">
      <c r="B473" s="26"/>
      <c r="C473" s="13" t="str">
        <f>IF(B473="","",VLOOKUP(BC473,Proveedor!$B$3:$C$2036,2,0))</f>
        <v/>
      </c>
      <c r="D473" s="95"/>
      <c r="E473" s="84"/>
      <c r="F473" s="59"/>
      <c r="G473" s="113" cm="1">
        <f t="array" ref="G473">INDEX(Programas!$F$3:$F$2000,MATCH(1,(Programas!$C$3:$C$2000=D473)*(Programas!$D$3:$D$2000=Auxiliares!$B454),0))</f>
        <v>0</v>
      </c>
      <c r="H473" s="114"/>
      <c r="I473" s="113" cm="1">
        <f t="array" ref="I473">INDEX(Programas!$E$3:$E$2000,MATCH(1,(Programas!$C$3:$C$2000=D473)*(Programas!$D$3:$D$2000=Auxiliares!$B454),0))</f>
        <v>0</v>
      </c>
      <c r="J473" s="114"/>
      <c r="K473" s="23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36"/>
      <c r="BA473" s="58">
        <f t="shared" si="214"/>
        <v>0</v>
      </c>
      <c r="BB473" s="42">
        <f t="shared" si="215"/>
        <v>0</v>
      </c>
      <c r="BC473" s="12">
        <f>IFERROR(VLOOKUP(Input!B473,Medio!$A$3:$D$1552,4,0),0)</f>
        <v>0</v>
      </c>
      <c r="BD473">
        <f t="shared" si="216"/>
        <v>0</v>
      </c>
      <c r="BE473">
        <f>IFERROR(VLOOKUP(L473,'Tipo de Descuento'!$B$3:$C$8,2,0),0)</f>
        <v>0</v>
      </c>
      <c r="BF473">
        <f t="shared" si="217"/>
        <v>0</v>
      </c>
      <c r="BG473">
        <f>IFERROR(VLOOKUP(N473,'Tipo de Descuento'!$B$3:$C$8,2,0),0)</f>
        <v>0</v>
      </c>
      <c r="BH473">
        <f t="shared" si="218"/>
        <v>0</v>
      </c>
      <c r="BI473">
        <f>IFERROR(VLOOKUP(P473,'Tipo de Descuento'!$B$3:$C$8,2,0),0)</f>
        <v>0</v>
      </c>
      <c r="BJ473">
        <f t="shared" si="219"/>
        <v>0</v>
      </c>
      <c r="BK473">
        <f>IFERROR(VLOOKUP(R473,'Tipo de Descuento'!$B$3:$C$8,2,0),0)</f>
        <v>0</v>
      </c>
      <c r="BL473">
        <f t="shared" si="220"/>
        <v>0</v>
      </c>
      <c r="BM473">
        <f>IFERROR(VLOOKUP(T473,'Tipo de Descuento'!$B$3:$C$8,2,0),0)</f>
        <v>0</v>
      </c>
      <c r="BN473">
        <f t="shared" si="221"/>
        <v>0</v>
      </c>
      <c r="BO473">
        <f t="shared" si="222"/>
        <v>0</v>
      </c>
      <c r="BP473">
        <f t="shared" si="223"/>
        <v>0</v>
      </c>
      <c r="BQ473">
        <f t="shared" si="224"/>
        <v>0</v>
      </c>
      <c r="BS473" s="75">
        <f t="shared" si="225"/>
        <v>0</v>
      </c>
      <c r="BT473" s="76">
        <f t="shared" si="226"/>
        <v>0</v>
      </c>
      <c r="BU473" s="76">
        <f t="shared" si="227"/>
        <v>0</v>
      </c>
      <c r="BV473" s="76">
        <f t="shared" si="228"/>
        <v>0</v>
      </c>
      <c r="BW473" s="76">
        <f t="shared" si="229"/>
        <v>0</v>
      </c>
      <c r="BX473" s="76">
        <f t="shared" si="230"/>
        <v>0</v>
      </c>
      <c r="BY473" s="77">
        <f t="shared" si="231"/>
        <v>0</v>
      </c>
      <c r="CA473" s="73">
        <f t="shared" si="232"/>
        <v>0</v>
      </c>
      <c r="CB473" s="74"/>
      <c r="CD473" s="13">
        <f t="shared" si="233"/>
        <v>0</v>
      </c>
      <c r="CE473" s="89">
        <f t="shared" si="234"/>
        <v>0</v>
      </c>
      <c r="CF473">
        <v>0</v>
      </c>
    </row>
    <row r="474" spans="2:84" ht="15.75" customHeight="1" thickBot="1">
      <c r="B474" s="26"/>
      <c r="C474" s="13" t="str">
        <f>IF(B474="","",VLOOKUP(BC474,Proveedor!$B$3:$C$2036,2,0))</f>
        <v/>
      </c>
      <c r="D474" s="95"/>
      <c r="E474" s="84"/>
      <c r="F474" s="59"/>
      <c r="G474" s="113" cm="1">
        <f t="array" ref="G474">INDEX(Programas!$F$3:$F$2000,MATCH(1,(Programas!$C$3:$C$2000=D474)*(Programas!$D$3:$D$2000=Auxiliares!$B455),0))</f>
        <v>0</v>
      </c>
      <c r="H474" s="114"/>
      <c r="I474" s="113" cm="1">
        <f t="array" ref="I474">INDEX(Programas!$E$3:$E$2000,MATCH(1,(Programas!$C$3:$C$2000=D474)*(Programas!$D$3:$D$2000=Auxiliares!$B455),0))</f>
        <v>0</v>
      </c>
      <c r="J474" s="114"/>
      <c r="K474" s="23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36"/>
      <c r="BA474" s="58">
        <f t="shared" si="214"/>
        <v>0</v>
      </c>
      <c r="BB474" s="42">
        <f t="shared" si="215"/>
        <v>0</v>
      </c>
      <c r="BC474" s="12">
        <f>IFERROR(VLOOKUP(Input!B474,Medio!$A$3:$D$1552,4,0),0)</f>
        <v>0</v>
      </c>
      <c r="BD474">
        <f t="shared" si="216"/>
        <v>0</v>
      </c>
      <c r="BE474">
        <f>IFERROR(VLOOKUP(L474,'Tipo de Descuento'!$B$3:$C$8,2,0),0)</f>
        <v>0</v>
      </c>
      <c r="BF474">
        <f t="shared" si="217"/>
        <v>0</v>
      </c>
      <c r="BG474">
        <f>IFERROR(VLOOKUP(N474,'Tipo de Descuento'!$B$3:$C$8,2,0),0)</f>
        <v>0</v>
      </c>
      <c r="BH474">
        <f t="shared" si="218"/>
        <v>0</v>
      </c>
      <c r="BI474">
        <f>IFERROR(VLOOKUP(P474,'Tipo de Descuento'!$B$3:$C$8,2,0),0)</f>
        <v>0</v>
      </c>
      <c r="BJ474">
        <f t="shared" si="219"/>
        <v>0</v>
      </c>
      <c r="BK474">
        <f>IFERROR(VLOOKUP(R474,'Tipo de Descuento'!$B$3:$C$8,2,0),0)</f>
        <v>0</v>
      </c>
      <c r="BL474">
        <f t="shared" si="220"/>
        <v>0</v>
      </c>
      <c r="BM474">
        <f>IFERROR(VLOOKUP(T474,'Tipo de Descuento'!$B$3:$C$8,2,0),0)</f>
        <v>0</v>
      </c>
      <c r="BN474">
        <f t="shared" si="221"/>
        <v>0</v>
      </c>
      <c r="BO474">
        <f t="shared" si="222"/>
        <v>0</v>
      </c>
      <c r="BP474">
        <f t="shared" si="223"/>
        <v>0</v>
      </c>
      <c r="BQ474">
        <f t="shared" si="224"/>
        <v>0</v>
      </c>
      <c r="BS474" s="75">
        <f t="shared" si="225"/>
        <v>0</v>
      </c>
      <c r="BT474" s="76">
        <f t="shared" si="226"/>
        <v>0</v>
      </c>
      <c r="BU474" s="76">
        <f t="shared" si="227"/>
        <v>0</v>
      </c>
      <c r="BV474" s="76">
        <f t="shared" si="228"/>
        <v>0</v>
      </c>
      <c r="BW474" s="76">
        <f t="shared" si="229"/>
        <v>0</v>
      </c>
      <c r="BX474" s="76">
        <f t="shared" si="230"/>
        <v>0</v>
      </c>
      <c r="BY474" s="77">
        <f t="shared" si="231"/>
        <v>0</v>
      </c>
      <c r="CA474" s="73">
        <f t="shared" si="232"/>
        <v>0</v>
      </c>
      <c r="CB474" s="74"/>
      <c r="CD474" s="13">
        <f t="shared" si="233"/>
        <v>0</v>
      </c>
      <c r="CE474" s="89">
        <f t="shared" si="234"/>
        <v>0</v>
      </c>
      <c r="CF474">
        <v>0</v>
      </c>
    </row>
    <row r="475" spans="2:84" ht="15.75" customHeight="1" thickBot="1">
      <c r="B475" s="26"/>
      <c r="C475" s="13" t="str">
        <f>IF(B475="","",VLOOKUP(BC475,Proveedor!$B$3:$C$2036,2,0))</f>
        <v/>
      </c>
      <c r="D475" s="95"/>
      <c r="E475" s="84"/>
      <c r="F475" s="59"/>
      <c r="G475" s="113" cm="1">
        <f t="array" ref="G475">INDEX(Programas!$F$3:$F$2000,MATCH(1,(Programas!$C$3:$C$2000=D475)*(Programas!$D$3:$D$2000=Auxiliares!$B456),0))</f>
        <v>0</v>
      </c>
      <c r="H475" s="114"/>
      <c r="I475" s="113" cm="1">
        <f t="array" ref="I475">INDEX(Programas!$E$3:$E$2000,MATCH(1,(Programas!$C$3:$C$2000=D475)*(Programas!$D$3:$D$2000=Auxiliares!$B456),0))</f>
        <v>0</v>
      </c>
      <c r="J475" s="114"/>
      <c r="K475" s="23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36"/>
      <c r="BA475" s="58">
        <f t="shared" si="214"/>
        <v>0</v>
      </c>
      <c r="BB475" s="42">
        <f t="shared" si="215"/>
        <v>0</v>
      </c>
      <c r="BC475" s="12">
        <f>IFERROR(VLOOKUP(Input!B475,Medio!$A$3:$D$1552,4,0),0)</f>
        <v>0</v>
      </c>
      <c r="BD475">
        <f t="shared" si="216"/>
        <v>0</v>
      </c>
      <c r="BE475">
        <f>IFERROR(VLOOKUP(L475,'Tipo de Descuento'!$B$3:$C$8,2,0),0)</f>
        <v>0</v>
      </c>
      <c r="BF475">
        <f t="shared" si="217"/>
        <v>0</v>
      </c>
      <c r="BG475">
        <f>IFERROR(VLOOKUP(N475,'Tipo de Descuento'!$B$3:$C$8,2,0),0)</f>
        <v>0</v>
      </c>
      <c r="BH475">
        <f t="shared" si="218"/>
        <v>0</v>
      </c>
      <c r="BI475">
        <f>IFERROR(VLOOKUP(P475,'Tipo de Descuento'!$B$3:$C$8,2,0),0)</f>
        <v>0</v>
      </c>
      <c r="BJ475">
        <f t="shared" si="219"/>
        <v>0</v>
      </c>
      <c r="BK475">
        <f>IFERROR(VLOOKUP(R475,'Tipo de Descuento'!$B$3:$C$8,2,0),0)</f>
        <v>0</v>
      </c>
      <c r="BL475">
        <f t="shared" si="220"/>
        <v>0</v>
      </c>
      <c r="BM475">
        <f>IFERROR(VLOOKUP(T475,'Tipo de Descuento'!$B$3:$C$8,2,0),0)</f>
        <v>0</v>
      </c>
      <c r="BN475">
        <f t="shared" si="221"/>
        <v>0</v>
      </c>
      <c r="BO475">
        <f t="shared" si="222"/>
        <v>0</v>
      </c>
      <c r="BP475">
        <f t="shared" si="223"/>
        <v>0</v>
      </c>
      <c r="BQ475">
        <f t="shared" si="224"/>
        <v>0</v>
      </c>
      <c r="BS475" s="75">
        <f t="shared" si="225"/>
        <v>0</v>
      </c>
      <c r="BT475" s="76">
        <f t="shared" si="226"/>
        <v>0</v>
      </c>
      <c r="BU475" s="76">
        <f t="shared" si="227"/>
        <v>0</v>
      </c>
      <c r="BV475" s="76">
        <f t="shared" si="228"/>
        <v>0</v>
      </c>
      <c r="BW475" s="76">
        <f t="shared" si="229"/>
        <v>0</v>
      </c>
      <c r="BX475" s="76">
        <f t="shared" si="230"/>
        <v>0</v>
      </c>
      <c r="BY475" s="77">
        <f t="shared" si="231"/>
        <v>0</v>
      </c>
      <c r="CA475" s="73">
        <f t="shared" si="232"/>
        <v>0</v>
      </c>
      <c r="CB475" s="74"/>
      <c r="CD475" s="13">
        <f t="shared" si="233"/>
        <v>0</v>
      </c>
      <c r="CE475" s="89">
        <f t="shared" si="234"/>
        <v>0</v>
      </c>
      <c r="CF475">
        <v>0</v>
      </c>
    </row>
    <row r="476" spans="2:84" ht="15.75" customHeight="1" thickBot="1">
      <c r="B476" s="26"/>
      <c r="C476" s="13" t="str">
        <f>IF(B476="","",VLOOKUP(BC476,Proveedor!$B$3:$C$2036,2,0))</f>
        <v/>
      </c>
      <c r="D476" s="95"/>
      <c r="E476" s="84"/>
      <c r="F476" s="59"/>
      <c r="G476" s="113" cm="1">
        <f t="array" ref="G476">INDEX(Programas!$F$3:$F$2000,MATCH(1,(Programas!$C$3:$C$2000=D476)*(Programas!$D$3:$D$2000=Auxiliares!$B457),0))</f>
        <v>0</v>
      </c>
      <c r="H476" s="114"/>
      <c r="I476" s="113" cm="1">
        <f t="array" ref="I476">INDEX(Programas!$E$3:$E$2000,MATCH(1,(Programas!$C$3:$C$2000=D476)*(Programas!$D$3:$D$2000=Auxiliares!$B457),0))</f>
        <v>0</v>
      </c>
      <c r="J476" s="114"/>
      <c r="K476" s="23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36"/>
      <c r="BA476" s="58">
        <f t="shared" si="214"/>
        <v>0</v>
      </c>
      <c r="BB476" s="42">
        <f t="shared" si="215"/>
        <v>0</v>
      </c>
      <c r="BC476" s="12">
        <f>IFERROR(VLOOKUP(Input!B476,Medio!$A$3:$D$1552,4,0),0)</f>
        <v>0</v>
      </c>
      <c r="BD476">
        <f t="shared" si="216"/>
        <v>0</v>
      </c>
      <c r="BE476">
        <f>IFERROR(VLOOKUP(L476,'Tipo de Descuento'!$B$3:$C$8,2,0),0)</f>
        <v>0</v>
      </c>
      <c r="BF476">
        <f t="shared" si="217"/>
        <v>0</v>
      </c>
      <c r="BG476">
        <f>IFERROR(VLOOKUP(N476,'Tipo de Descuento'!$B$3:$C$8,2,0),0)</f>
        <v>0</v>
      </c>
      <c r="BH476">
        <f t="shared" si="218"/>
        <v>0</v>
      </c>
      <c r="BI476">
        <f>IFERROR(VLOOKUP(P476,'Tipo de Descuento'!$B$3:$C$8,2,0),0)</f>
        <v>0</v>
      </c>
      <c r="BJ476">
        <f t="shared" si="219"/>
        <v>0</v>
      </c>
      <c r="BK476">
        <f>IFERROR(VLOOKUP(R476,'Tipo de Descuento'!$B$3:$C$8,2,0),0)</f>
        <v>0</v>
      </c>
      <c r="BL476">
        <f t="shared" si="220"/>
        <v>0</v>
      </c>
      <c r="BM476">
        <f>IFERROR(VLOOKUP(T476,'Tipo de Descuento'!$B$3:$C$8,2,0),0)</f>
        <v>0</v>
      </c>
      <c r="BN476">
        <f t="shared" si="221"/>
        <v>0</v>
      </c>
      <c r="BO476">
        <f t="shared" si="222"/>
        <v>0</v>
      </c>
      <c r="BP476">
        <f t="shared" si="223"/>
        <v>0</v>
      </c>
      <c r="BQ476">
        <f t="shared" si="224"/>
        <v>0</v>
      </c>
      <c r="BS476" s="75">
        <f t="shared" si="225"/>
        <v>0</v>
      </c>
      <c r="BT476" s="76">
        <f t="shared" si="226"/>
        <v>0</v>
      </c>
      <c r="BU476" s="76">
        <f t="shared" si="227"/>
        <v>0</v>
      </c>
      <c r="BV476" s="76">
        <f t="shared" si="228"/>
        <v>0</v>
      </c>
      <c r="BW476" s="76">
        <f t="shared" si="229"/>
        <v>0</v>
      </c>
      <c r="BX476" s="76">
        <f t="shared" si="230"/>
        <v>0</v>
      </c>
      <c r="BY476" s="77">
        <f t="shared" si="231"/>
        <v>0</v>
      </c>
      <c r="CA476" s="73">
        <f t="shared" si="232"/>
        <v>0</v>
      </c>
      <c r="CB476" s="74"/>
      <c r="CD476" s="13">
        <f t="shared" si="233"/>
        <v>0</v>
      </c>
      <c r="CE476" s="89">
        <f t="shared" si="234"/>
        <v>0</v>
      </c>
      <c r="CF476">
        <v>0</v>
      </c>
    </row>
    <row r="477" spans="2:84" ht="15.75" customHeight="1" thickBot="1">
      <c r="B477" s="26"/>
      <c r="C477" s="13" t="str">
        <f>IF(B477="","",VLOOKUP(BC477,Proveedor!$B$3:$C$2036,2,0))</f>
        <v/>
      </c>
      <c r="D477" s="95"/>
      <c r="E477" s="84"/>
      <c r="F477" s="59"/>
      <c r="G477" s="113" cm="1">
        <f t="array" ref="G477">INDEX(Programas!$F$3:$F$2000,MATCH(1,(Programas!$C$3:$C$2000=D477)*(Programas!$D$3:$D$2000=Auxiliares!$B458),0))</f>
        <v>0</v>
      </c>
      <c r="H477" s="114"/>
      <c r="I477" s="113" cm="1">
        <f t="array" ref="I477">INDEX(Programas!$E$3:$E$2000,MATCH(1,(Programas!$C$3:$C$2000=D477)*(Programas!$D$3:$D$2000=Auxiliares!$B458),0))</f>
        <v>0</v>
      </c>
      <c r="J477" s="114"/>
      <c r="K477" s="23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36"/>
      <c r="BA477" s="58">
        <f t="shared" si="214"/>
        <v>0</v>
      </c>
      <c r="BB477" s="42">
        <f t="shared" si="215"/>
        <v>0</v>
      </c>
      <c r="BC477" s="12">
        <f>IFERROR(VLOOKUP(Input!B477,Medio!$A$3:$D$1552,4,0),0)</f>
        <v>0</v>
      </c>
      <c r="BD477">
        <f t="shared" si="216"/>
        <v>0</v>
      </c>
      <c r="BE477">
        <f>IFERROR(VLOOKUP(L477,'Tipo de Descuento'!$B$3:$C$8,2,0),0)</f>
        <v>0</v>
      </c>
      <c r="BF477">
        <f t="shared" si="217"/>
        <v>0</v>
      </c>
      <c r="BG477">
        <f>IFERROR(VLOOKUP(N477,'Tipo de Descuento'!$B$3:$C$8,2,0),0)</f>
        <v>0</v>
      </c>
      <c r="BH477">
        <f t="shared" si="218"/>
        <v>0</v>
      </c>
      <c r="BI477">
        <f>IFERROR(VLOOKUP(P477,'Tipo de Descuento'!$B$3:$C$8,2,0),0)</f>
        <v>0</v>
      </c>
      <c r="BJ477">
        <f t="shared" si="219"/>
        <v>0</v>
      </c>
      <c r="BK477">
        <f>IFERROR(VLOOKUP(R477,'Tipo de Descuento'!$B$3:$C$8,2,0),0)</f>
        <v>0</v>
      </c>
      <c r="BL477">
        <f t="shared" si="220"/>
        <v>0</v>
      </c>
      <c r="BM477">
        <f>IFERROR(VLOOKUP(T477,'Tipo de Descuento'!$B$3:$C$8,2,0),0)</f>
        <v>0</v>
      </c>
      <c r="BN477">
        <f t="shared" si="221"/>
        <v>0</v>
      </c>
      <c r="BO477">
        <f t="shared" si="222"/>
        <v>0</v>
      </c>
      <c r="BP477">
        <f t="shared" si="223"/>
        <v>0</v>
      </c>
      <c r="BQ477">
        <f t="shared" si="224"/>
        <v>0</v>
      </c>
      <c r="BS477" s="75">
        <f t="shared" si="225"/>
        <v>0</v>
      </c>
      <c r="BT477" s="76">
        <f t="shared" si="226"/>
        <v>0</v>
      </c>
      <c r="BU477" s="76">
        <f t="shared" si="227"/>
        <v>0</v>
      </c>
      <c r="BV477" s="76">
        <f t="shared" si="228"/>
        <v>0</v>
      </c>
      <c r="BW477" s="76">
        <f t="shared" si="229"/>
        <v>0</v>
      </c>
      <c r="BX477" s="76">
        <f t="shared" si="230"/>
        <v>0</v>
      </c>
      <c r="BY477" s="77">
        <f t="shared" si="231"/>
        <v>0</v>
      </c>
      <c r="CA477" s="73">
        <f t="shared" si="232"/>
        <v>0</v>
      </c>
      <c r="CB477" s="74"/>
      <c r="CD477" s="13">
        <f t="shared" si="233"/>
        <v>0</v>
      </c>
      <c r="CE477" s="89">
        <f t="shared" si="234"/>
        <v>0</v>
      </c>
      <c r="CF477">
        <v>0</v>
      </c>
    </row>
    <row r="478" spans="2:84" ht="15.75" customHeight="1" thickBot="1">
      <c r="B478" s="26"/>
      <c r="C478" s="13" t="str">
        <f>IF(B478="","",VLOOKUP(BC478,Proveedor!$B$3:$C$2036,2,0))</f>
        <v/>
      </c>
      <c r="D478" s="95"/>
      <c r="E478" s="84"/>
      <c r="F478" s="59"/>
      <c r="G478" s="113" cm="1">
        <f t="array" ref="G478">INDEX(Programas!$F$3:$F$2000,MATCH(1,(Programas!$C$3:$C$2000=D478)*(Programas!$D$3:$D$2000=Auxiliares!$B459),0))</f>
        <v>0</v>
      </c>
      <c r="H478" s="114"/>
      <c r="I478" s="113" cm="1">
        <f t="array" ref="I478">INDEX(Programas!$E$3:$E$2000,MATCH(1,(Programas!$C$3:$C$2000=D478)*(Programas!$D$3:$D$2000=Auxiliares!$B459),0))</f>
        <v>0</v>
      </c>
      <c r="J478" s="114"/>
      <c r="K478" s="23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36"/>
      <c r="BA478" s="58">
        <f t="shared" si="214"/>
        <v>0</v>
      </c>
      <c r="BB478" s="42">
        <f t="shared" si="215"/>
        <v>0</v>
      </c>
      <c r="BC478" s="12">
        <f>IFERROR(VLOOKUP(Input!B478,Medio!$A$3:$D$1552,4,0),0)</f>
        <v>0</v>
      </c>
      <c r="BD478">
        <f t="shared" si="216"/>
        <v>0</v>
      </c>
      <c r="BE478">
        <f>IFERROR(VLOOKUP(L478,'Tipo de Descuento'!$B$3:$C$8,2,0),0)</f>
        <v>0</v>
      </c>
      <c r="BF478">
        <f t="shared" si="217"/>
        <v>0</v>
      </c>
      <c r="BG478">
        <f>IFERROR(VLOOKUP(N478,'Tipo de Descuento'!$B$3:$C$8,2,0),0)</f>
        <v>0</v>
      </c>
      <c r="BH478">
        <f t="shared" si="218"/>
        <v>0</v>
      </c>
      <c r="BI478">
        <f>IFERROR(VLOOKUP(P478,'Tipo de Descuento'!$B$3:$C$8,2,0),0)</f>
        <v>0</v>
      </c>
      <c r="BJ478">
        <f t="shared" si="219"/>
        <v>0</v>
      </c>
      <c r="BK478">
        <f>IFERROR(VLOOKUP(R478,'Tipo de Descuento'!$B$3:$C$8,2,0),0)</f>
        <v>0</v>
      </c>
      <c r="BL478">
        <f t="shared" si="220"/>
        <v>0</v>
      </c>
      <c r="BM478">
        <f>IFERROR(VLOOKUP(T478,'Tipo de Descuento'!$B$3:$C$8,2,0),0)</f>
        <v>0</v>
      </c>
      <c r="BN478">
        <f t="shared" si="221"/>
        <v>0</v>
      </c>
      <c r="BO478">
        <f t="shared" si="222"/>
        <v>0</v>
      </c>
      <c r="BP478">
        <f t="shared" si="223"/>
        <v>0</v>
      </c>
      <c r="BQ478">
        <f t="shared" si="224"/>
        <v>0</v>
      </c>
      <c r="BS478" s="75">
        <f t="shared" si="225"/>
        <v>0</v>
      </c>
      <c r="BT478" s="76">
        <f t="shared" si="226"/>
        <v>0</v>
      </c>
      <c r="BU478" s="76">
        <f t="shared" si="227"/>
        <v>0</v>
      </c>
      <c r="BV478" s="76">
        <f t="shared" si="228"/>
        <v>0</v>
      </c>
      <c r="BW478" s="76">
        <f t="shared" si="229"/>
        <v>0</v>
      </c>
      <c r="BX478" s="76">
        <f t="shared" si="230"/>
        <v>0</v>
      </c>
      <c r="BY478" s="77">
        <f t="shared" si="231"/>
        <v>0</v>
      </c>
      <c r="CA478" s="73">
        <f t="shared" si="232"/>
        <v>0</v>
      </c>
      <c r="CB478" s="74"/>
      <c r="CD478" s="13">
        <f t="shared" si="233"/>
        <v>0</v>
      </c>
      <c r="CE478" s="89">
        <f t="shared" si="234"/>
        <v>0</v>
      </c>
      <c r="CF478">
        <v>0</v>
      </c>
    </row>
    <row r="479" spans="2:84" ht="15.75" customHeight="1" thickBot="1">
      <c r="B479" s="26"/>
      <c r="C479" s="13" t="str">
        <f>IF(B479="","",VLOOKUP(BC479,Proveedor!$B$3:$C$2036,2,0))</f>
        <v/>
      </c>
      <c r="D479" s="95"/>
      <c r="E479" s="84"/>
      <c r="F479" s="59"/>
      <c r="G479" s="113" cm="1">
        <f t="array" ref="G479">INDEX(Programas!$F$3:$F$2000,MATCH(1,(Programas!$C$3:$C$2000=D479)*(Programas!$D$3:$D$2000=Auxiliares!$B460),0))</f>
        <v>0</v>
      </c>
      <c r="H479" s="114"/>
      <c r="I479" s="113" cm="1">
        <f t="array" ref="I479">INDEX(Programas!$E$3:$E$2000,MATCH(1,(Programas!$C$3:$C$2000=D479)*(Programas!$D$3:$D$2000=Auxiliares!$B460),0))</f>
        <v>0</v>
      </c>
      <c r="J479" s="114"/>
      <c r="K479" s="23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36"/>
      <c r="BA479" s="58">
        <f t="shared" si="214"/>
        <v>0</v>
      </c>
      <c r="BB479" s="42">
        <f t="shared" si="215"/>
        <v>0</v>
      </c>
      <c r="BC479" s="12">
        <f>IFERROR(VLOOKUP(Input!B479,Medio!$A$3:$D$1552,4,0),0)</f>
        <v>0</v>
      </c>
      <c r="BD479">
        <f t="shared" si="216"/>
        <v>0</v>
      </c>
      <c r="BE479">
        <f>IFERROR(VLOOKUP(L479,'Tipo de Descuento'!$B$3:$C$8,2,0),0)</f>
        <v>0</v>
      </c>
      <c r="BF479">
        <f t="shared" si="217"/>
        <v>0</v>
      </c>
      <c r="BG479">
        <f>IFERROR(VLOOKUP(N479,'Tipo de Descuento'!$B$3:$C$8,2,0),0)</f>
        <v>0</v>
      </c>
      <c r="BH479">
        <f t="shared" si="218"/>
        <v>0</v>
      </c>
      <c r="BI479">
        <f>IFERROR(VLOOKUP(P479,'Tipo de Descuento'!$B$3:$C$8,2,0),0)</f>
        <v>0</v>
      </c>
      <c r="BJ479">
        <f t="shared" si="219"/>
        <v>0</v>
      </c>
      <c r="BK479">
        <f>IFERROR(VLOOKUP(R479,'Tipo de Descuento'!$B$3:$C$8,2,0),0)</f>
        <v>0</v>
      </c>
      <c r="BL479">
        <f t="shared" si="220"/>
        <v>0</v>
      </c>
      <c r="BM479">
        <f>IFERROR(VLOOKUP(T479,'Tipo de Descuento'!$B$3:$C$8,2,0),0)</f>
        <v>0</v>
      </c>
      <c r="BN479">
        <f t="shared" si="221"/>
        <v>0</v>
      </c>
      <c r="BO479">
        <f t="shared" si="222"/>
        <v>0</v>
      </c>
      <c r="BP479">
        <f t="shared" si="223"/>
        <v>0</v>
      </c>
      <c r="BQ479">
        <f t="shared" si="224"/>
        <v>0</v>
      </c>
      <c r="BS479" s="75">
        <f t="shared" si="225"/>
        <v>0</v>
      </c>
      <c r="BT479" s="76">
        <f t="shared" si="226"/>
        <v>0</v>
      </c>
      <c r="BU479" s="76">
        <f t="shared" si="227"/>
        <v>0</v>
      </c>
      <c r="BV479" s="76">
        <f t="shared" si="228"/>
        <v>0</v>
      </c>
      <c r="BW479" s="76">
        <f t="shared" si="229"/>
        <v>0</v>
      </c>
      <c r="BX479" s="76">
        <f t="shared" si="230"/>
        <v>0</v>
      </c>
      <c r="BY479" s="77">
        <f t="shared" si="231"/>
        <v>0</v>
      </c>
      <c r="CA479" s="73">
        <f t="shared" si="232"/>
        <v>0</v>
      </c>
      <c r="CB479" s="74"/>
      <c r="CD479" s="13">
        <f t="shared" si="233"/>
        <v>0</v>
      </c>
      <c r="CE479" s="89">
        <f t="shared" si="234"/>
        <v>0</v>
      </c>
      <c r="CF479">
        <v>0</v>
      </c>
    </row>
    <row r="480" spans="2:84" ht="15.75" customHeight="1" thickBot="1">
      <c r="B480" s="26"/>
      <c r="C480" s="13" t="str">
        <f>IF(B480="","",VLOOKUP(BC480,Proveedor!$B$3:$C$2036,2,0))</f>
        <v/>
      </c>
      <c r="D480" s="95"/>
      <c r="E480" s="84"/>
      <c r="F480" s="59"/>
      <c r="G480" s="113" cm="1">
        <f t="array" ref="G480">INDEX(Programas!$F$3:$F$2000,MATCH(1,(Programas!$C$3:$C$2000=D480)*(Programas!$D$3:$D$2000=Auxiliares!$B461),0))</f>
        <v>0</v>
      </c>
      <c r="H480" s="114"/>
      <c r="I480" s="113" cm="1">
        <f t="array" ref="I480">INDEX(Programas!$E$3:$E$2000,MATCH(1,(Programas!$C$3:$C$2000=D480)*(Programas!$D$3:$D$2000=Auxiliares!$B461),0))</f>
        <v>0</v>
      </c>
      <c r="J480" s="114"/>
      <c r="K480" s="23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36"/>
      <c r="BA480" s="58">
        <f t="shared" si="214"/>
        <v>0</v>
      </c>
      <c r="BB480" s="42">
        <f t="shared" si="215"/>
        <v>0</v>
      </c>
      <c r="BC480" s="12">
        <f>IFERROR(VLOOKUP(Input!B480,Medio!$A$3:$D$1552,4,0),0)</f>
        <v>0</v>
      </c>
      <c r="BD480">
        <f t="shared" si="216"/>
        <v>0</v>
      </c>
      <c r="BE480">
        <f>IFERROR(VLOOKUP(L480,'Tipo de Descuento'!$B$3:$C$8,2,0),0)</f>
        <v>0</v>
      </c>
      <c r="BF480">
        <f t="shared" si="217"/>
        <v>0</v>
      </c>
      <c r="BG480">
        <f>IFERROR(VLOOKUP(N480,'Tipo de Descuento'!$B$3:$C$8,2,0),0)</f>
        <v>0</v>
      </c>
      <c r="BH480">
        <f t="shared" si="218"/>
        <v>0</v>
      </c>
      <c r="BI480">
        <f>IFERROR(VLOOKUP(P480,'Tipo de Descuento'!$B$3:$C$8,2,0),0)</f>
        <v>0</v>
      </c>
      <c r="BJ480">
        <f t="shared" si="219"/>
        <v>0</v>
      </c>
      <c r="BK480">
        <f>IFERROR(VLOOKUP(R480,'Tipo de Descuento'!$B$3:$C$8,2,0),0)</f>
        <v>0</v>
      </c>
      <c r="BL480">
        <f t="shared" si="220"/>
        <v>0</v>
      </c>
      <c r="BM480">
        <f>IFERROR(VLOOKUP(T480,'Tipo de Descuento'!$B$3:$C$8,2,0),0)</f>
        <v>0</v>
      </c>
      <c r="BN480">
        <f t="shared" si="221"/>
        <v>0</v>
      </c>
      <c r="BO480">
        <f t="shared" si="222"/>
        <v>0</v>
      </c>
      <c r="BP480">
        <f t="shared" si="223"/>
        <v>0</v>
      </c>
      <c r="BQ480">
        <f t="shared" si="224"/>
        <v>0</v>
      </c>
      <c r="BS480" s="75">
        <f t="shared" si="225"/>
        <v>0</v>
      </c>
      <c r="BT480" s="76">
        <f t="shared" si="226"/>
        <v>0</v>
      </c>
      <c r="BU480" s="76">
        <f t="shared" si="227"/>
        <v>0</v>
      </c>
      <c r="BV480" s="76">
        <f t="shared" si="228"/>
        <v>0</v>
      </c>
      <c r="BW480" s="76">
        <f t="shared" si="229"/>
        <v>0</v>
      </c>
      <c r="BX480" s="76">
        <f t="shared" si="230"/>
        <v>0</v>
      </c>
      <c r="BY480" s="77">
        <f t="shared" si="231"/>
        <v>0</v>
      </c>
      <c r="CA480" s="73">
        <f t="shared" si="232"/>
        <v>0</v>
      </c>
      <c r="CB480" s="74"/>
      <c r="CD480" s="13">
        <f t="shared" si="233"/>
        <v>0</v>
      </c>
      <c r="CE480" s="89">
        <f t="shared" si="234"/>
        <v>0</v>
      </c>
      <c r="CF480">
        <v>0</v>
      </c>
    </row>
    <row r="481" spans="2:84" ht="15.75" customHeight="1" thickBot="1">
      <c r="B481" s="26"/>
      <c r="C481" s="13" t="str">
        <f>IF(B481="","",VLOOKUP(BC481,Proveedor!$B$3:$C$2036,2,0))</f>
        <v/>
      </c>
      <c r="D481" s="95"/>
      <c r="E481" s="84"/>
      <c r="F481" s="59"/>
      <c r="G481" s="113" cm="1">
        <f t="array" ref="G481">INDEX(Programas!$F$3:$F$2000,MATCH(1,(Programas!$C$3:$C$2000=D481)*(Programas!$D$3:$D$2000=Auxiliares!$B462),0))</f>
        <v>0</v>
      </c>
      <c r="H481" s="114"/>
      <c r="I481" s="113" cm="1">
        <f t="array" ref="I481">INDEX(Programas!$E$3:$E$2000,MATCH(1,(Programas!$C$3:$C$2000=D481)*(Programas!$D$3:$D$2000=Auxiliares!$B462),0))</f>
        <v>0</v>
      </c>
      <c r="J481" s="114"/>
      <c r="K481" s="23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36"/>
      <c r="BA481" s="58">
        <f t="shared" si="214"/>
        <v>0</v>
      </c>
      <c r="BB481" s="42">
        <f t="shared" si="215"/>
        <v>0</v>
      </c>
      <c r="BC481" s="12">
        <f>IFERROR(VLOOKUP(Input!B481,Medio!$A$3:$D$1552,4,0),0)</f>
        <v>0</v>
      </c>
      <c r="BD481">
        <f t="shared" si="216"/>
        <v>0</v>
      </c>
      <c r="BE481">
        <f>IFERROR(VLOOKUP(L481,'Tipo de Descuento'!$B$3:$C$8,2,0),0)</f>
        <v>0</v>
      </c>
      <c r="BF481">
        <f t="shared" si="217"/>
        <v>0</v>
      </c>
      <c r="BG481">
        <f>IFERROR(VLOOKUP(N481,'Tipo de Descuento'!$B$3:$C$8,2,0),0)</f>
        <v>0</v>
      </c>
      <c r="BH481">
        <f t="shared" si="218"/>
        <v>0</v>
      </c>
      <c r="BI481">
        <f>IFERROR(VLOOKUP(P481,'Tipo de Descuento'!$B$3:$C$8,2,0),0)</f>
        <v>0</v>
      </c>
      <c r="BJ481">
        <f t="shared" si="219"/>
        <v>0</v>
      </c>
      <c r="BK481">
        <f>IFERROR(VLOOKUP(R481,'Tipo de Descuento'!$B$3:$C$8,2,0),0)</f>
        <v>0</v>
      </c>
      <c r="BL481">
        <f t="shared" si="220"/>
        <v>0</v>
      </c>
      <c r="BM481">
        <f>IFERROR(VLOOKUP(T481,'Tipo de Descuento'!$B$3:$C$8,2,0),0)</f>
        <v>0</v>
      </c>
      <c r="BN481">
        <f t="shared" si="221"/>
        <v>0</v>
      </c>
      <c r="BO481">
        <f t="shared" si="222"/>
        <v>0</v>
      </c>
      <c r="BP481">
        <f t="shared" si="223"/>
        <v>0</v>
      </c>
      <c r="BQ481">
        <f t="shared" si="224"/>
        <v>0</v>
      </c>
      <c r="BS481" s="75">
        <f t="shared" si="225"/>
        <v>0</v>
      </c>
      <c r="BT481" s="76">
        <f t="shared" si="226"/>
        <v>0</v>
      </c>
      <c r="BU481" s="76">
        <f t="shared" si="227"/>
        <v>0</v>
      </c>
      <c r="BV481" s="76">
        <f t="shared" si="228"/>
        <v>0</v>
      </c>
      <c r="BW481" s="76">
        <f t="shared" si="229"/>
        <v>0</v>
      </c>
      <c r="BX481" s="76">
        <f t="shared" si="230"/>
        <v>0</v>
      </c>
      <c r="BY481" s="77">
        <f t="shared" si="231"/>
        <v>0</v>
      </c>
      <c r="CA481" s="73">
        <f t="shared" si="232"/>
        <v>0</v>
      </c>
      <c r="CB481" s="74"/>
      <c r="CD481" s="13">
        <f t="shared" si="233"/>
        <v>0</v>
      </c>
      <c r="CE481" s="89">
        <f t="shared" si="234"/>
        <v>0</v>
      </c>
      <c r="CF481">
        <v>0</v>
      </c>
    </row>
    <row r="482" spans="2:84" ht="15.75" customHeight="1" thickBot="1">
      <c r="B482" s="26"/>
      <c r="C482" s="13" t="str">
        <f>IF(B482="","",VLOOKUP(BC482,Proveedor!$B$3:$C$2036,2,0))</f>
        <v/>
      </c>
      <c r="D482" s="95"/>
      <c r="E482" s="84"/>
      <c r="F482" s="59"/>
      <c r="G482" s="113" cm="1">
        <f t="array" ref="G482">INDEX(Programas!$F$3:$F$2000,MATCH(1,(Programas!$C$3:$C$2000=D482)*(Programas!$D$3:$D$2000=Auxiliares!$B463),0))</f>
        <v>0</v>
      </c>
      <c r="H482" s="114"/>
      <c r="I482" s="113" cm="1">
        <f t="array" ref="I482">INDEX(Programas!$E$3:$E$2000,MATCH(1,(Programas!$C$3:$C$2000=D482)*(Programas!$D$3:$D$2000=Auxiliares!$B463),0))</f>
        <v>0</v>
      </c>
      <c r="J482" s="114"/>
      <c r="K482" s="23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36"/>
      <c r="BA482" s="58">
        <f t="shared" si="214"/>
        <v>0</v>
      </c>
      <c r="BB482" s="42">
        <f t="shared" si="215"/>
        <v>0</v>
      </c>
      <c r="BC482" s="12">
        <f>IFERROR(VLOOKUP(Input!B482,Medio!$A$3:$D$1552,4,0),0)</f>
        <v>0</v>
      </c>
      <c r="BD482">
        <f t="shared" si="216"/>
        <v>0</v>
      </c>
      <c r="BE482">
        <f>IFERROR(VLOOKUP(L482,'Tipo de Descuento'!$B$3:$C$8,2,0),0)</f>
        <v>0</v>
      </c>
      <c r="BF482">
        <f t="shared" si="217"/>
        <v>0</v>
      </c>
      <c r="BG482">
        <f>IFERROR(VLOOKUP(N482,'Tipo de Descuento'!$B$3:$C$8,2,0),0)</f>
        <v>0</v>
      </c>
      <c r="BH482">
        <f t="shared" si="218"/>
        <v>0</v>
      </c>
      <c r="BI482">
        <f>IFERROR(VLOOKUP(P482,'Tipo de Descuento'!$B$3:$C$8,2,0),0)</f>
        <v>0</v>
      </c>
      <c r="BJ482">
        <f t="shared" si="219"/>
        <v>0</v>
      </c>
      <c r="BK482">
        <f>IFERROR(VLOOKUP(R482,'Tipo de Descuento'!$B$3:$C$8,2,0),0)</f>
        <v>0</v>
      </c>
      <c r="BL482">
        <f t="shared" si="220"/>
        <v>0</v>
      </c>
      <c r="BM482">
        <f>IFERROR(VLOOKUP(T482,'Tipo de Descuento'!$B$3:$C$8,2,0),0)</f>
        <v>0</v>
      </c>
      <c r="BN482">
        <f t="shared" si="221"/>
        <v>0</v>
      </c>
      <c r="BO482">
        <f t="shared" si="222"/>
        <v>0</v>
      </c>
      <c r="BP482">
        <f t="shared" si="223"/>
        <v>0</v>
      </c>
      <c r="BQ482">
        <f t="shared" si="224"/>
        <v>0</v>
      </c>
      <c r="BS482" s="75">
        <f t="shared" si="225"/>
        <v>0</v>
      </c>
      <c r="BT482" s="76">
        <f t="shared" si="226"/>
        <v>0</v>
      </c>
      <c r="BU482" s="76">
        <f t="shared" si="227"/>
        <v>0</v>
      </c>
      <c r="BV482" s="76">
        <f t="shared" si="228"/>
        <v>0</v>
      </c>
      <c r="BW482" s="76">
        <f t="shared" si="229"/>
        <v>0</v>
      </c>
      <c r="BX482" s="76">
        <f t="shared" si="230"/>
        <v>0</v>
      </c>
      <c r="BY482" s="77">
        <f t="shared" si="231"/>
        <v>0</v>
      </c>
      <c r="CA482" s="73">
        <f t="shared" si="232"/>
        <v>0</v>
      </c>
      <c r="CB482" s="74"/>
      <c r="CD482" s="13">
        <f t="shared" si="233"/>
        <v>0</v>
      </c>
      <c r="CE482" s="89">
        <f t="shared" si="234"/>
        <v>0</v>
      </c>
      <c r="CF482">
        <v>0</v>
      </c>
    </row>
    <row r="483" spans="2:84" ht="15.75" customHeight="1" thickBot="1">
      <c r="B483" s="26"/>
      <c r="C483" s="13" t="str">
        <f>IF(B483="","",VLOOKUP(BC483,Proveedor!$B$3:$C$2036,2,0))</f>
        <v/>
      </c>
      <c r="D483" s="95"/>
      <c r="E483" s="84"/>
      <c r="F483" s="59"/>
      <c r="G483" s="113" cm="1">
        <f t="array" ref="G483">INDEX(Programas!$F$3:$F$2000,MATCH(1,(Programas!$C$3:$C$2000=D483)*(Programas!$D$3:$D$2000=Auxiliares!$B464),0))</f>
        <v>0</v>
      </c>
      <c r="H483" s="114"/>
      <c r="I483" s="113" cm="1">
        <f t="array" ref="I483">INDEX(Programas!$E$3:$E$2000,MATCH(1,(Programas!$C$3:$C$2000=D483)*(Programas!$D$3:$D$2000=Auxiliares!$B464),0))</f>
        <v>0</v>
      </c>
      <c r="J483" s="114"/>
      <c r="K483" s="23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36"/>
      <c r="BA483" s="58">
        <f t="shared" si="214"/>
        <v>0</v>
      </c>
      <c r="BB483" s="42">
        <f t="shared" si="215"/>
        <v>0</v>
      </c>
      <c r="BC483" s="12">
        <f>IFERROR(VLOOKUP(Input!B483,Medio!$A$3:$D$1552,4,0),0)</f>
        <v>0</v>
      </c>
      <c r="BD483">
        <f t="shared" si="216"/>
        <v>0</v>
      </c>
      <c r="BE483">
        <f>IFERROR(VLOOKUP(L483,'Tipo de Descuento'!$B$3:$C$8,2,0),0)</f>
        <v>0</v>
      </c>
      <c r="BF483">
        <f t="shared" si="217"/>
        <v>0</v>
      </c>
      <c r="BG483">
        <f>IFERROR(VLOOKUP(N483,'Tipo de Descuento'!$B$3:$C$8,2,0),0)</f>
        <v>0</v>
      </c>
      <c r="BH483">
        <f t="shared" si="218"/>
        <v>0</v>
      </c>
      <c r="BI483">
        <f>IFERROR(VLOOKUP(P483,'Tipo de Descuento'!$B$3:$C$8,2,0),0)</f>
        <v>0</v>
      </c>
      <c r="BJ483">
        <f t="shared" si="219"/>
        <v>0</v>
      </c>
      <c r="BK483">
        <f>IFERROR(VLOOKUP(R483,'Tipo de Descuento'!$B$3:$C$8,2,0),0)</f>
        <v>0</v>
      </c>
      <c r="BL483">
        <f t="shared" si="220"/>
        <v>0</v>
      </c>
      <c r="BM483">
        <f>IFERROR(VLOOKUP(T483,'Tipo de Descuento'!$B$3:$C$8,2,0),0)</f>
        <v>0</v>
      </c>
      <c r="BN483">
        <f t="shared" si="221"/>
        <v>0</v>
      </c>
      <c r="BO483">
        <f t="shared" si="222"/>
        <v>0</v>
      </c>
      <c r="BP483">
        <f t="shared" si="223"/>
        <v>0</v>
      </c>
      <c r="BQ483">
        <f t="shared" si="224"/>
        <v>0</v>
      </c>
      <c r="BS483" s="75">
        <f t="shared" si="225"/>
        <v>0</v>
      </c>
      <c r="BT483" s="76">
        <f t="shared" si="226"/>
        <v>0</v>
      </c>
      <c r="BU483" s="76">
        <f t="shared" si="227"/>
        <v>0</v>
      </c>
      <c r="BV483" s="76">
        <f t="shared" si="228"/>
        <v>0</v>
      </c>
      <c r="BW483" s="76">
        <f t="shared" si="229"/>
        <v>0</v>
      </c>
      <c r="BX483" s="76">
        <f t="shared" si="230"/>
        <v>0</v>
      </c>
      <c r="BY483" s="77">
        <f t="shared" si="231"/>
        <v>0</v>
      </c>
      <c r="CA483" s="73">
        <f t="shared" si="232"/>
        <v>0</v>
      </c>
      <c r="CB483" s="74"/>
      <c r="CD483" s="13">
        <f t="shared" si="233"/>
        <v>0</v>
      </c>
      <c r="CE483" s="89">
        <f t="shared" si="234"/>
        <v>0</v>
      </c>
      <c r="CF483">
        <v>0</v>
      </c>
    </row>
    <row r="484" spans="2:84" ht="15.75" customHeight="1" thickBot="1">
      <c r="B484" s="26"/>
      <c r="C484" s="13" t="str">
        <f>IF(B484="","",VLOOKUP(BC484,Proveedor!$B$3:$C$2036,2,0))</f>
        <v/>
      </c>
      <c r="D484" s="95"/>
      <c r="E484" s="84"/>
      <c r="F484" s="59"/>
      <c r="G484" s="113" cm="1">
        <f t="array" ref="G484">INDEX(Programas!$F$3:$F$2000,MATCH(1,(Programas!$C$3:$C$2000=D484)*(Programas!$D$3:$D$2000=Auxiliares!$B465),0))</f>
        <v>0</v>
      </c>
      <c r="H484" s="114"/>
      <c r="I484" s="113" cm="1">
        <f t="array" ref="I484">INDEX(Programas!$E$3:$E$2000,MATCH(1,(Programas!$C$3:$C$2000=D484)*(Programas!$D$3:$D$2000=Auxiliares!$B465),0))</f>
        <v>0</v>
      </c>
      <c r="J484" s="114"/>
      <c r="K484" s="23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36"/>
      <c r="BA484" s="58">
        <f t="shared" si="214"/>
        <v>0</v>
      </c>
      <c r="BB484" s="42">
        <f t="shared" si="215"/>
        <v>0</v>
      </c>
      <c r="BC484" s="12">
        <f>IFERROR(VLOOKUP(Input!B484,Medio!$A$3:$D$1552,4,0),0)</f>
        <v>0</v>
      </c>
      <c r="BD484">
        <f t="shared" si="216"/>
        <v>0</v>
      </c>
      <c r="BE484">
        <f>IFERROR(VLOOKUP(L484,'Tipo de Descuento'!$B$3:$C$8,2,0),0)</f>
        <v>0</v>
      </c>
      <c r="BF484">
        <f t="shared" si="217"/>
        <v>0</v>
      </c>
      <c r="BG484">
        <f>IFERROR(VLOOKUP(N484,'Tipo de Descuento'!$B$3:$C$8,2,0),0)</f>
        <v>0</v>
      </c>
      <c r="BH484">
        <f t="shared" si="218"/>
        <v>0</v>
      </c>
      <c r="BI484">
        <f>IFERROR(VLOOKUP(P484,'Tipo de Descuento'!$B$3:$C$8,2,0),0)</f>
        <v>0</v>
      </c>
      <c r="BJ484">
        <f t="shared" si="219"/>
        <v>0</v>
      </c>
      <c r="BK484">
        <f>IFERROR(VLOOKUP(R484,'Tipo de Descuento'!$B$3:$C$8,2,0),0)</f>
        <v>0</v>
      </c>
      <c r="BL484">
        <f t="shared" si="220"/>
        <v>0</v>
      </c>
      <c r="BM484">
        <f>IFERROR(VLOOKUP(T484,'Tipo de Descuento'!$B$3:$C$8,2,0),0)</f>
        <v>0</v>
      </c>
      <c r="BN484">
        <f t="shared" si="221"/>
        <v>0</v>
      </c>
      <c r="BO484">
        <f t="shared" si="222"/>
        <v>0</v>
      </c>
      <c r="BP484">
        <f t="shared" si="223"/>
        <v>0</v>
      </c>
      <c r="BQ484">
        <f t="shared" si="224"/>
        <v>0</v>
      </c>
      <c r="BS484" s="75">
        <f t="shared" si="225"/>
        <v>0</v>
      </c>
      <c r="BT484" s="76">
        <f t="shared" si="226"/>
        <v>0</v>
      </c>
      <c r="BU484" s="76">
        <f t="shared" si="227"/>
        <v>0</v>
      </c>
      <c r="BV484" s="76">
        <f t="shared" si="228"/>
        <v>0</v>
      </c>
      <c r="BW484" s="76">
        <f t="shared" si="229"/>
        <v>0</v>
      </c>
      <c r="BX484" s="76">
        <f t="shared" si="230"/>
        <v>0</v>
      </c>
      <c r="BY484" s="77">
        <f t="shared" si="231"/>
        <v>0</v>
      </c>
      <c r="CA484" s="73">
        <f t="shared" si="232"/>
        <v>0</v>
      </c>
      <c r="CB484" s="74"/>
      <c r="CD484" s="13">
        <f t="shared" si="233"/>
        <v>0</v>
      </c>
      <c r="CE484" s="89">
        <f t="shared" si="234"/>
        <v>0</v>
      </c>
      <c r="CF484">
        <v>0</v>
      </c>
    </row>
    <row r="485" spans="2:84" ht="15.75" customHeight="1" thickBot="1">
      <c r="B485" s="26"/>
      <c r="C485" s="13" t="str">
        <f>IF(B485="","",VLOOKUP(BC485,Proveedor!$B$3:$C$2036,2,0))</f>
        <v/>
      </c>
      <c r="D485" s="95"/>
      <c r="E485" s="84"/>
      <c r="F485" s="59"/>
      <c r="G485" s="113" cm="1">
        <f t="array" ref="G485">INDEX(Programas!$F$3:$F$2000,MATCH(1,(Programas!$C$3:$C$2000=D485)*(Programas!$D$3:$D$2000=Auxiliares!$B466),0))</f>
        <v>0</v>
      </c>
      <c r="H485" s="114"/>
      <c r="I485" s="113" cm="1">
        <f t="array" ref="I485">INDEX(Programas!$E$3:$E$2000,MATCH(1,(Programas!$C$3:$C$2000=D485)*(Programas!$D$3:$D$2000=Auxiliares!$B466),0))</f>
        <v>0</v>
      </c>
      <c r="J485" s="114"/>
      <c r="K485" s="23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36"/>
      <c r="BA485" s="58">
        <f t="shared" si="214"/>
        <v>0</v>
      </c>
      <c r="BB485" s="42">
        <f t="shared" si="215"/>
        <v>0</v>
      </c>
      <c r="BC485" s="12">
        <f>IFERROR(VLOOKUP(Input!B485,Medio!$A$3:$D$1552,4,0),0)</f>
        <v>0</v>
      </c>
      <c r="BD485">
        <f t="shared" si="216"/>
        <v>0</v>
      </c>
      <c r="BE485">
        <f>IFERROR(VLOOKUP(L485,'Tipo de Descuento'!$B$3:$C$8,2,0),0)</f>
        <v>0</v>
      </c>
      <c r="BF485">
        <f t="shared" si="217"/>
        <v>0</v>
      </c>
      <c r="BG485">
        <f>IFERROR(VLOOKUP(N485,'Tipo de Descuento'!$B$3:$C$8,2,0),0)</f>
        <v>0</v>
      </c>
      <c r="BH485">
        <f t="shared" si="218"/>
        <v>0</v>
      </c>
      <c r="BI485">
        <f>IFERROR(VLOOKUP(P485,'Tipo de Descuento'!$B$3:$C$8,2,0),0)</f>
        <v>0</v>
      </c>
      <c r="BJ485">
        <f t="shared" si="219"/>
        <v>0</v>
      </c>
      <c r="BK485">
        <f>IFERROR(VLOOKUP(R485,'Tipo de Descuento'!$B$3:$C$8,2,0),0)</f>
        <v>0</v>
      </c>
      <c r="BL485">
        <f t="shared" si="220"/>
        <v>0</v>
      </c>
      <c r="BM485">
        <f>IFERROR(VLOOKUP(T485,'Tipo de Descuento'!$B$3:$C$8,2,0),0)</f>
        <v>0</v>
      </c>
      <c r="BN485">
        <f t="shared" si="221"/>
        <v>0</v>
      </c>
      <c r="BO485">
        <f t="shared" si="222"/>
        <v>0</v>
      </c>
      <c r="BP485">
        <f t="shared" si="223"/>
        <v>0</v>
      </c>
      <c r="BQ485">
        <f t="shared" si="224"/>
        <v>0</v>
      </c>
      <c r="BS485" s="75">
        <f t="shared" si="225"/>
        <v>0</v>
      </c>
      <c r="BT485" s="76">
        <f t="shared" si="226"/>
        <v>0</v>
      </c>
      <c r="BU485" s="76">
        <f t="shared" si="227"/>
        <v>0</v>
      </c>
      <c r="BV485" s="76">
        <f t="shared" si="228"/>
        <v>0</v>
      </c>
      <c r="BW485" s="76">
        <f t="shared" si="229"/>
        <v>0</v>
      </c>
      <c r="BX485" s="76">
        <f t="shared" si="230"/>
        <v>0</v>
      </c>
      <c r="BY485" s="77">
        <f t="shared" si="231"/>
        <v>0</v>
      </c>
      <c r="CA485" s="73">
        <f t="shared" si="232"/>
        <v>0</v>
      </c>
      <c r="CB485" s="74"/>
      <c r="CD485" s="13">
        <f t="shared" si="233"/>
        <v>0</v>
      </c>
      <c r="CE485" s="89">
        <f t="shared" si="234"/>
        <v>0</v>
      </c>
      <c r="CF485">
        <v>0</v>
      </c>
    </row>
    <row r="486" spans="2:84" ht="15.75" customHeight="1" thickBot="1">
      <c r="B486" s="26"/>
      <c r="C486" s="13" t="str">
        <f>IF(B486="","",VLOOKUP(BC486,Proveedor!$B$3:$C$2036,2,0))</f>
        <v/>
      </c>
      <c r="D486" s="95"/>
      <c r="E486" s="84"/>
      <c r="F486" s="59"/>
      <c r="G486" s="113" cm="1">
        <f t="array" ref="G486">INDEX(Programas!$F$3:$F$2000,MATCH(1,(Programas!$C$3:$C$2000=D486)*(Programas!$D$3:$D$2000=Auxiliares!$B467),0))</f>
        <v>0</v>
      </c>
      <c r="H486" s="114"/>
      <c r="I486" s="113" cm="1">
        <f t="array" ref="I486">INDEX(Programas!$E$3:$E$2000,MATCH(1,(Programas!$C$3:$C$2000=D486)*(Programas!$D$3:$D$2000=Auxiliares!$B467),0))</f>
        <v>0</v>
      </c>
      <c r="J486" s="114"/>
      <c r="K486" s="23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36"/>
      <c r="BA486" s="58">
        <f t="shared" si="214"/>
        <v>0</v>
      </c>
      <c r="BB486" s="42">
        <f t="shared" si="215"/>
        <v>0</v>
      </c>
      <c r="BC486" s="12">
        <f>IFERROR(VLOOKUP(Input!B486,Medio!$A$3:$D$1552,4,0),0)</f>
        <v>0</v>
      </c>
      <c r="BD486">
        <f t="shared" si="216"/>
        <v>0</v>
      </c>
      <c r="BE486">
        <f>IFERROR(VLOOKUP(L486,'Tipo de Descuento'!$B$3:$C$8,2,0),0)</f>
        <v>0</v>
      </c>
      <c r="BF486">
        <f t="shared" si="217"/>
        <v>0</v>
      </c>
      <c r="BG486">
        <f>IFERROR(VLOOKUP(N486,'Tipo de Descuento'!$B$3:$C$8,2,0),0)</f>
        <v>0</v>
      </c>
      <c r="BH486">
        <f t="shared" si="218"/>
        <v>0</v>
      </c>
      <c r="BI486">
        <f>IFERROR(VLOOKUP(P486,'Tipo de Descuento'!$B$3:$C$8,2,0),0)</f>
        <v>0</v>
      </c>
      <c r="BJ486">
        <f t="shared" si="219"/>
        <v>0</v>
      </c>
      <c r="BK486">
        <f>IFERROR(VLOOKUP(R486,'Tipo de Descuento'!$B$3:$C$8,2,0),0)</f>
        <v>0</v>
      </c>
      <c r="BL486">
        <f t="shared" si="220"/>
        <v>0</v>
      </c>
      <c r="BM486">
        <f>IFERROR(VLOOKUP(T486,'Tipo de Descuento'!$B$3:$C$8,2,0),0)</f>
        <v>0</v>
      </c>
      <c r="BN486">
        <f t="shared" si="221"/>
        <v>0</v>
      </c>
      <c r="BO486">
        <f t="shared" si="222"/>
        <v>0</v>
      </c>
      <c r="BP486">
        <f t="shared" si="223"/>
        <v>0</v>
      </c>
      <c r="BQ486">
        <f t="shared" si="224"/>
        <v>0</v>
      </c>
      <c r="BS486" s="75">
        <f t="shared" si="225"/>
        <v>0</v>
      </c>
      <c r="BT486" s="76">
        <f t="shared" si="226"/>
        <v>0</v>
      </c>
      <c r="BU486" s="76">
        <f t="shared" si="227"/>
        <v>0</v>
      </c>
      <c r="BV486" s="76">
        <f t="shared" si="228"/>
        <v>0</v>
      </c>
      <c r="BW486" s="76">
        <f t="shared" si="229"/>
        <v>0</v>
      </c>
      <c r="BX486" s="76">
        <f t="shared" si="230"/>
        <v>0</v>
      </c>
      <c r="BY486" s="77">
        <f t="shared" si="231"/>
        <v>0</v>
      </c>
      <c r="CA486" s="73">
        <f t="shared" si="232"/>
        <v>0</v>
      </c>
      <c r="CB486" s="74"/>
      <c r="CD486" s="13">
        <f t="shared" si="233"/>
        <v>0</v>
      </c>
      <c r="CE486" s="89">
        <f t="shared" si="234"/>
        <v>0</v>
      </c>
      <c r="CF486">
        <v>0</v>
      </c>
    </row>
    <row r="487" spans="2:84" ht="15.75" customHeight="1" thickBot="1">
      <c r="B487" s="26"/>
      <c r="C487" s="13" t="str">
        <f>IF(B487="","",VLOOKUP(BC487,Proveedor!$B$3:$C$2036,2,0))</f>
        <v/>
      </c>
      <c r="D487" s="95"/>
      <c r="E487" s="84"/>
      <c r="F487" s="59"/>
      <c r="G487" s="113" cm="1">
        <f t="array" ref="G487">INDEX(Programas!$F$3:$F$2000,MATCH(1,(Programas!$C$3:$C$2000=D487)*(Programas!$D$3:$D$2000=Auxiliares!$B468),0))</f>
        <v>0</v>
      </c>
      <c r="H487" s="114"/>
      <c r="I487" s="113" cm="1">
        <f t="array" ref="I487">INDEX(Programas!$E$3:$E$2000,MATCH(1,(Programas!$C$3:$C$2000=D487)*(Programas!$D$3:$D$2000=Auxiliares!$B468),0))</f>
        <v>0</v>
      </c>
      <c r="J487" s="114"/>
      <c r="K487" s="23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36"/>
      <c r="BA487" s="58">
        <f t="shared" si="214"/>
        <v>0</v>
      </c>
      <c r="BB487" s="42">
        <f t="shared" si="215"/>
        <v>0</v>
      </c>
      <c r="BC487" s="12">
        <f>IFERROR(VLOOKUP(Input!B487,Medio!$A$3:$D$1552,4,0),0)</f>
        <v>0</v>
      </c>
      <c r="BD487">
        <f t="shared" si="216"/>
        <v>0</v>
      </c>
      <c r="BE487">
        <f>IFERROR(VLOOKUP(L487,'Tipo de Descuento'!$B$3:$C$8,2,0),0)</f>
        <v>0</v>
      </c>
      <c r="BF487">
        <f t="shared" si="217"/>
        <v>0</v>
      </c>
      <c r="BG487">
        <f>IFERROR(VLOOKUP(N487,'Tipo de Descuento'!$B$3:$C$8,2,0),0)</f>
        <v>0</v>
      </c>
      <c r="BH487">
        <f t="shared" si="218"/>
        <v>0</v>
      </c>
      <c r="BI487">
        <f>IFERROR(VLOOKUP(P487,'Tipo de Descuento'!$B$3:$C$8,2,0),0)</f>
        <v>0</v>
      </c>
      <c r="BJ487">
        <f t="shared" si="219"/>
        <v>0</v>
      </c>
      <c r="BK487">
        <f>IFERROR(VLOOKUP(R487,'Tipo de Descuento'!$B$3:$C$8,2,0),0)</f>
        <v>0</v>
      </c>
      <c r="BL487">
        <f t="shared" si="220"/>
        <v>0</v>
      </c>
      <c r="BM487">
        <f>IFERROR(VLOOKUP(T487,'Tipo de Descuento'!$B$3:$C$8,2,0),0)</f>
        <v>0</v>
      </c>
      <c r="BN487">
        <f t="shared" si="221"/>
        <v>0</v>
      </c>
      <c r="BO487">
        <f t="shared" si="222"/>
        <v>0</v>
      </c>
      <c r="BP487">
        <f t="shared" si="223"/>
        <v>0</v>
      </c>
      <c r="BQ487">
        <f t="shared" si="224"/>
        <v>0</v>
      </c>
      <c r="BS487" s="75">
        <f t="shared" si="225"/>
        <v>0</v>
      </c>
      <c r="BT487" s="76">
        <f t="shared" si="226"/>
        <v>0</v>
      </c>
      <c r="BU487" s="76">
        <f t="shared" si="227"/>
        <v>0</v>
      </c>
      <c r="BV487" s="76">
        <f t="shared" si="228"/>
        <v>0</v>
      </c>
      <c r="BW487" s="76">
        <f t="shared" si="229"/>
        <v>0</v>
      </c>
      <c r="BX487" s="76">
        <f t="shared" si="230"/>
        <v>0</v>
      </c>
      <c r="BY487" s="77">
        <f t="shared" si="231"/>
        <v>0</v>
      </c>
      <c r="CA487" s="73">
        <f t="shared" si="232"/>
        <v>0</v>
      </c>
      <c r="CB487" s="74"/>
      <c r="CD487" s="13">
        <f t="shared" si="233"/>
        <v>0</v>
      </c>
      <c r="CE487" s="89">
        <f t="shared" si="234"/>
        <v>0</v>
      </c>
      <c r="CF487">
        <v>0</v>
      </c>
    </row>
    <row r="488" spans="2:84" ht="15.75" customHeight="1" thickBot="1">
      <c r="B488" s="26"/>
      <c r="C488" s="13" t="str">
        <f>IF(B488="","",VLOOKUP(BC488,Proveedor!$B$3:$C$2036,2,0))</f>
        <v/>
      </c>
      <c r="D488" s="95"/>
      <c r="E488" s="84"/>
      <c r="F488" s="59"/>
      <c r="G488" s="113" cm="1">
        <f t="array" ref="G488">INDEX(Programas!$F$3:$F$2000,MATCH(1,(Programas!$C$3:$C$2000=D488)*(Programas!$D$3:$D$2000=Auxiliares!$B469),0))</f>
        <v>0</v>
      </c>
      <c r="H488" s="114"/>
      <c r="I488" s="113" cm="1">
        <f t="array" ref="I488">INDEX(Programas!$E$3:$E$2000,MATCH(1,(Programas!$C$3:$C$2000=D488)*(Programas!$D$3:$D$2000=Auxiliares!$B469),0))</f>
        <v>0</v>
      </c>
      <c r="J488" s="114"/>
      <c r="K488" s="23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36"/>
      <c r="BA488" s="58">
        <f t="shared" si="214"/>
        <v>0</v>
      </c>
      <c r="BB488" s="42">
        <f t="shared" si="215"/>
        <v>0</v>
      </c>
      <c r="BC488" s="12">
        <f>IFERROR(VLOOKUP(Input!B488,Medio!$A$3:$D$1552,4,0),0)</f>
        <v>0</v>
      </c>
      <c r="BD488">
        <f t="shared" si="216"/>
        <v>0</v>
      </c>
      <c r="BE488">
        <f>IFERROR(VLOOKUP(L488,'Tipo de Descuento'!$B$3:$C$8,2,0),0)</f>
        <v>0</v>
      </c>
      <c r="BF488">
        <f t="shared" si="217"/>
        <v>0</v>
      </c>
      <c r="BG488">
        <f>IFERROR(VLOOKUP(N488,'Tipo de Descuento'!$B$3:$C$8,2,0),0)</f>
        <v>0</v>
      </c>
      <c r="BH488">
        <f t="shared" si="218"/>
        <v>0</v>
      </c>
      <c r="BI488">
        <f>IFERROR(VLOOKUP(P488,'Tipo de Descuento'!$B$3:$C$8,2,0),0)</f>
        <v>0</v>
      </c>
      <c r="BJ488">
        <f t="shared" si="219"/>
        <v>0</v>
      </c>
      <c r="BK488">
        <f>IFERROR(VLOOKUP(R488,'Tipo de Descuento'!$B$3:$C$8,2,0),0)</f>
        <v>0</v>
      </c>
      <c r="BL488">
        <f t="shared" si="220"/>
        <v>0</v>
      </c>
      <c r="BM488">
        <f>IFERROR(VLOOKUP(T488,'Tipo de Descuento'!$B$3:$C$8,2,0),0)</f>
        <v>0</v>
      </c>
      <c r="BN488">
        <f t="shared" si="221"/>
        <v>0</v>
      </c>
      <c r="BO488">
        <f t="shared" si="222"/>
        <v>0</v>
      </c>
      <c r="BP488">
        <f t="shared" si="223"/>
        <v>0</v>
      </c>
      <c r="BQ488">
        <f t="shared" si="224"/>
        <v>0</v>
      </c>
      <c r="BS488" s="75">
        <f t="shared" si="225"/>
        <v>0</v>
      </c>
      <c r="BT488" s="76">
        <f t="shared" si="226"/>
        <v>0</v>
      </c>
      <c r="BU488" s="76">
        <f t="shared" si="227"/>
        <v>0</v>
      </c>
      <c r="BV488" s="76">
        <f t="shared" si="228"/>
        <v>0</v>
      </c>
      <c r="BW488" s="76">
        <f t="shared" si="229"/>
        <v>0</v>
      </c>
      <c r="BX488" s="76">
        <f t="shared" si="230"/>
        <v>0</v>
      </c>
      <c r="BY488" s="77">
        <f t="shared" si="231"/>
        <v>0</v>
      </c>
      <c r="CA488" s="73">
        <f t="shared" si="232"/>
        <v>0</v>
      </c>
      <c r="CB488" s="74"/>
      <c r="CD488" s="13">
        <f t="shared" si="233"/>
        <v>0</v>
      </c>
      <c r="CE488" s="89">
        <f t="shared" si="234"/>
        <v>0</v>
      </c>
      <c r="CF488">
        <v>0</v>
      </c>
    </row>
    <row r="489" spans="2:84" ht="15.75" customHeight="1" thickBot="1">
      <c r="B489" s="26"/>
      <c r="C489" s="13" t="str">
        <f>IF(B489="","",VLOOKUP(BC489,Proveedor!$B$3:$C$2036,2,0))</f>
        <v/>
      </c>
      <c r="D489" s="95"/>
      <c r="E489" s="84"/>
      <c r="F489" s="59"/>
      <c r="G489" s="113" cm="1">
        <f t="array" ref="G489">INDEX(Programas!$F$3:$F$2000,MATCH(1,(Programas!$C$3:$C$2000=D489)*(Programas!$D$3:$D$2000=Auxiliares!$B470),0))</f>
        <v>0</v>
      </c>
      <c r="H489" s="114"/>
      <c r="I489" s="113" cm="1">
        <f t="array" ref="I489">INDEX(Programas!$E$3:$E$2000,MATCH(1,(Programas!$C$3:$C$2000=D489)*(Programas!$D$3:$D$2000=Auxiliares!$B470),0))</f>
        <v>0</v>
      </c>
      <c r="J489" s="114"/>
      <c r="K489" s="23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36"/>
      <c r="BA489" s="58">
        <f t="shared" si="214"/>
        <v>0</v>
      </c>
      <c r="BB489" s="42">
        <f t="shared" si="215"/>
        <v>0</v>
      </c>
      <c r="BC489" s="12">
        <f>IFERROR(VLOOKUP(Input!B489,Medio!$A$3:$D$1552,4,0),0)</f>
        <v>0</v>
      </c>
      <c r="BD489">
        <f t="shared" si="216"/>
        <v>0</v>
      </c>
      <c r="BE489">
        <f>IFERROR(VLOOKUP(L489,'Tipo de Descuento'!$B$3:$C$8,2,0),0)</f>
        <v>0</v>
      </c>
      <c r="BF489">
        <f t="shared" si="217"/>
        <v>0</v>
      </c>
      <c r="BG489">
        <f>IFERROR(VLOOKUP(N489,'Tipo de Descuento'!$B$3:$C$8,2,0),0)</f>
        <v>0</v>
      </c>
      <c r="BH489">
        <f t="shared" si="218"/>
        <v>0</v>
      </c>
      <c r="BI489">
        <f>IFERROR(VLOOKUP(P489,'Tipo de Descuento'!$B$3:$C$8,2,0),0)</f>
        <v>0</v>
      </c>
      <c r="BJ489">
        <f t="shared" si="219"/>
        <v>0</v>
      </c>
      <c r="BK489">
        <f>IFERROR(VLOOKUP(R489,'Tipo de Descuento'!$B$3:$C$8,2,0),0)</f>
        <v>0</v>
      </c>
      <c r="BL489">
        <f t="shared" si="220"/>
        <v>0</v>
      </c>
      <c r="BM489">
        <f>IFERROR(VLOOKUP(T489,'Tipo de Descuento'!$B$3:$C$8,2,0),0)</f>
        <v>0</v>
      </c>
      <c r="BN489">
        <f t="shared" si="221"/>
        <v>0</v>
      </c>
      <c r="BO489">
        <f t="shared" si="222"/>
        <v>0</v>
      </c>
      <c r="BP489">
        <f t="shared" si="223"/>
        <v>0</v>
      </c>
      <c r="BQ489">
        <f t="shared" si="224"/>
        <v>0</v>
      </c>
      <c r="BS489" s="75">
        <f t="shared" si="225"/>
        <v>0</v>
      </c>
      <c r="BT489" s="76">
        <f t="shared" si="226"/>
        <v>0</v>
      </c>
      <c r="BU489" s="76">
        <f t="shared" si="227"/>
        <v>0</v>
      </c>
      <c r="BV489" s="76">
        <f t="shared" si="228"/>
        <v>0</v>
      </c>
      <c r="BW489" s="76">
        <f t="shared" si="229"/>
        <v>0</v>
      </c>
      <c r="BX489" s="76">
        <f t="shared" si="230"/>
        <v>0</v>
      </c>
      <c r="BY489" s="77">
        <f t="shared" si="231"/>
        <v>0</v>
      </c>
      <c r="CA489" s="73">
        <f t="shared" si="232"/>
        <v>0</v>
      </c>
      <c r="CB489" s="74"/>
      <c r="CD489" s="13">
        <f t="shared" si="233"/>
        <v>0</v>
      </c>
      <c r="CE489" s="89">
        <f t="shared" si="234"/>
        <v>0</v>
      </c>
      <c r="CF489">
        <v>0</v>
      </c>
    </row>
    <row r="490" spans="2:84" ht="15.75" customHeight="1" thickBot="1">
      <c r="B490" s="26"/>
      <c r="C490" s="13" t="str">
        <f>IF(B490="","",VLOOKUP(BC490,Proveedor!$B$3:$C$2036,2,0))</f>
        <v/>
      </c>
      <c r="D490" s="95"/>
      <c r="E490" s="84"/>
      <c r="F490" s="59"/>
      <c r="G490" s="113" cm="1">
        <f t="array" ref="G490">INDEX(Programas!$F$3:$F$2000,MATCH(1,(Programas!$C$3:$C$2000=D490)*(Programas!$D$3:$D$2000=Auxiliares!$B471),0))</f>
        <v>0</v>
      </c>
      <c r="H490" s="114"/>
      <c r="I490" s="113" cm="1">
        <f t="array" ref="I490">INDEX(Programas!$E$3:$E$2000,MATCH(1,(Programas!$C$3:$C$2000=D490)*(Programas!$D$3:$D$2000=Auxiliares!$B471),0))</f>
        <v>0</v>
      </c>
      <c r="J490" s="114"/>
      <c r="K490" s="23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36"/>
      <c r="BA490" s="58">
        <f t="shared" si="214"/>
        <v>0</v>
      </c>
      <c r="BB490" s="42">
        <f t="shared" si="215"/>
        <v>0</v>
      </c>
      <c r="BC490" s="12">
        <f>IFERROR(VLOOKUP(Input!B490,Medio!$A$3:$D$1552,4,0),0)</f>
        <v>0</v>
      </c>
      <c r="BD490">
        <f t="shared" si="216"/>
        <v>0</v>
      </c>
      <c r="BE490">
        <f>IFERROR(VLOOKUP(L490,'Tipo de Descuento'!$B$3:$C$8,2,0),0)</f>
        <v>0</v>
      </c>
      <c r="BF490">
        <f t="shared" si="217"/>
        <v>0</v>
      </c>
      <c r="BG490">
        <f>IFERROR(VLOOKUP(N490,'Tipo de Descuento'!$B$3:$C$8,2,0),0)</f>
        <v>0</v>
      </c>
      <c r="BH490">
        <f t="shared" si="218"/>
        <v>0</v>
      </c>
      <c r="BI490">
        <f>IFERROR(VLOOKUP(P490,'Tipo de Descuento'!$B$3:$C$8,2,0),0)</f>
        <v>0</v>
      </c>
      <c r="BJ490">
        <f t="shared" si="219"/>
        <v>0</v>
      </c>
      <c r="BK490">
        <f>IFERROR(VLOOKUP(R490,'Tipo de Descuento'!$B$3:$C$8,2,0),0)</f>
        <v>0</v>
      </c>
      <c r="BL490">
        <f t="shared" si="220"/>
        <v>0</v>
      </c>
      <c r="BM490">
        <f>IFERROR(VLOOKUP(T490,'Tipo de Descuento'!$B$3:$C$8,2,0),0)</f>
        <v>0</v>
      </c>
      <c r="BN490">
        <f t="shared" si="221"/>
        <v>0</v>
      </c>
      <c r="BO490">
        <f t="shared" si="222"/>
        <v>0</v>
      </c>
      <c r="BP490">
        <f t="shared" si="223"/>
        <v>0</v>
      </c>
      <c r="BQ490">
        <f t="shared" si="224"/>
        <v>0</v>
      </c>
      <c r="BS490" s="75">
        <f t="shared" si="225"/>
        <v>0</v>
      </c>
      <c r="BT490" s="76">
        <f t="shared" si="226"/>
        <v>0</v>
      </c>
      <c r="BU490" s="76">
        <f t="shared" si="227"/>
        <v>0</v>
      </c>
      <c r="BV490" s="76">
        <f t="shared" si="228"/>
        <v>0</v>
      </c>
      <c r="BW490" s="76">
        <f t="shared" si="229"/>
        <v>0</v>
      </c>
      <c r="BX490" s="76">
        <f t="shared" si="230"/>
        <v>0</v>
      </c>
      <c r="BY490" s="77">
        <f t="shared" si="231"/>
        <v>0</v>
      </c>
      <c r="CA490" s="73">
        <f t="shared" si="232"/>
        <v>0</v>
      </c>
      <c r="CB490" s="74"/>
      <c r="CD490" s="13">
        <f t="shared" si="233"/>
        <v>0</v>
      </c>
      <c r="CE490" s="89">
        <f t="shared" si="234"/>
        <v>0</v>
      </c>
      <c r="CF490">
        <v>0</v>
      </c>
    </row>
    <row r="491" spans="2:84" ht="15.75" customHeight="1" thickBot="1">
      <c r="B491" s="26"/>
      <c r="C491" s="13" t="str">
        <f>IF(B491="","",VLOOKUP(BC491,Proveedor!$B$3:$C$2036,2,0))</f>
        <v/>
      </c>
      <c r="D491" s="95"/>
      <c r="E491" s="84"/>
      <c r="F491" s="59"/>
      <c r="G491" s="113" cm="1">
        <f t="array" ref="G491">INDEX(Programas!$F$3:$F$2000,MATCH(1,(Programas!$C$3:$C$2000=D491)*(Programas!$D$3:$D$2000=Auxiliares!$B472),0))</f>
        <v>0</v>
      </c>
      <c r="H491" s="114"/>
      <c r="I491" s="113" cm="1">
        <f t="array" ref="I491">INDEX(Programas!$E$3:$E$2000,MATCH(1,(Programas!$C$3:$C$2000=D491)*(Programas!$D$3:$D$2000=Auxiliares!$B472),0))</f>
        <v>0</v>
      </c>
      <c r="J491" s="114"/>
      <c r="K491" s="23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36"/>
      <c r="BA491" s="58">
        <f t="shared" si="214"/>
        <v>0</v>
      </c>
      <c r="BB491" s="42">
        <f t="shared" si="215"/>
        <v>0</v>
      </c>
      <c r="BC491" s="12">
        <f>IFERROR(VLOOKUP(Input!B491,Medio!$A$3:$D$1552,4,0),0)</f>
        <v>0</v>
      </c>
      <c r="BD491">
        <f t="shared" si="216"/>
        <v>0</v>
      </c>
      <c r="BE491">
        <f>IFERROR(VLOOKUP(L491,'Tipo de Descuento'!$B$3:$C$8,2,0),0)</f>
        <v>0</v>
      </c>
      <c r="BF491">
        <f t="shared" si="217"/>
        <v>0</v>
      </c>
      <c r="BG491">
        <f>IFERROR(VLOOKUP(N491,'Tipo de Descuento'!$B$3:$C$8,2,0),0)</f>
        <v>0</v>
      </c>
      <c r="BH491">
        <f t="shared" si="218"/>
        <v>0</v>
      </c>
      <c r="BI491">
        <f>IFERROR(VLOOKUP(P491,'Tipo de Descuento'!$B$3:$C$8,2,0),0)</f>
        <v>0</v>
      </c>
      <c r="BJ491">
        <f t="shared" si="219"/>
        <v>0</v>
      </c>
      <c r="BK491">
        <f>IFERROR(VLOOKUP(R491,'Tipo de Descuento'!$B$3:$C$8,2,0),0)</f>
        <v>0</v>
      </c>
      <c r="BL491">
        <f t="shared" si="220"/>
        <v>0</v>
      </c>
      <c r="BM491">
        <f>IFERROR(VLOOKUP(T491,'Tipo de Descuento'!$B$3:$C$8,2,0),0)</f>
        <v>0</v>
      </c>
      <c r="BN491">
        <f t="shared" si="221"/>
        <v>0</v>
      </c>
      <c r="BO491">
        <f t="shared" si="222"/>
        <v>0</v>
      </c>
      <c r="BP491">
        <f t="shared" si="223"/>
        <v>0</v>
      </c>
      <c r="BQ491">
        <f t="shared" si="224"/>
        <v>0</v>
      </c>
      <c r="BS491" s="75">
        <f t="shared" si="225"/>
        <v>0</v>
      </c>
      <c r="BT491" s="76">
        <f t="shared" si="226"/>
        <v>0</v>
      </c>
      <c r="BU491" s="76">
        <f t="shared" si="227"/>
        <v>0</v>
      </c>
      <c r="BV491" s="76">
        <f t="shared" si="228"/>
        <v>0</v>
      </c>
      <c r="BW491" s="76">
        <f t="shared" si="229"/>
        <v>0</v>
      </c>
      <c r="BX491" s="76">
        <f t="shared" si="230"/>
        <v>0</v>
      </c>
      <c r="BY491" s="77">
        <f t="shared" si="231"/>
        <v>0</v>
      </c>
      <c r="CA491" s="73">
        <f t="shared" si="232"/>
        <v>0</v>
      </c>
      <c r="CB491" s="74"/>
      <c r="CD491" s="13">
        <f t="shared" si="233"/>
        <v>0</v>
      </c>
      <c r="CE491" s="89">
        <f t="shared" si="234"/>
        <v>0</v>
      </c>
      <c r="CF491">
        <v>0</v>
      </c>
    </row>
    <row r="492" spans="2:84" ht="15.75" customHeight="1" thickBot="1">
      <c r="B492" s="26"/>
      <c r="C492" s="13" t="str">
        <f>IF(B492="","",VLOOKUP(BC492,Proveedor!$B$3:$C$2036,2,0))</f>
        <v/>
      </c>
      <c r="D492" s="95"/>
      <c r="E492" s="84"/>
      <c r="F492" s="59"/>
      <c r="G492" s="113" cm="1">
        <f t="array" ref="G492">INDEX(Programas!$F$3:$F$2000,MATCH(1,(Programas!$C$3:$C$2000=D492)*(Programas!$D$3:$D$2000=Auxiliares!$B473),0))</f>
        <v>0</v>
      </c>
      <c r="H492" s="114"/>
      <c r="I492" s="113" cm="1">
        <f t="array" ref="I492">INDEX(Programas!$E$3:$E$2000,MATCH(1,(Programas!$C$3:$C$2000=D492)*(Programas!$D$3:$D$2000=Auxiliares!$B473),0))</f>
        <v>0</v>
      </c>
      <c r="J492" s="114"/>
      <c r="K492" s="23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36"/>
      <c r="BA492" s="58">
        <f t="shared" si="214"/>
        <v>0</v>
      </c>
      <c r="BB492" s="42">
        <f t="shared" si="215"/>
        <v>0</v>
      </c>
      <c r="BC492" s="12">
        <f>IFERROR(VLOOKUP(Input!B492,Medio!$A$3:$D$1552,4,0),0)</f>
        <v>0</v>
      </c>
      <c r="BD492">
        <f t="shared" si="216"/>
        <v>0</v>
      </c>
      <c r="BE492">
        <f>IFERROR(VLOOKUP(L492,'Tipo de Descuento'!$B$3:$C$8,2,0),0)</f>
        <v>0</v>
      </c>
      <c r="BF492">
        <f t="shared" si="217"/>
        <v>0</v>
      </c>
      <c r="BG492">
        <f>IFERROR(VLOOKUP(N492,'Tipo de Descuento'!$B$3:$C$8,2,0),0)</f>
        <v>0</v>
      </c>
      <c r="BH492">
        <f t="shared" si="218"/>
        <v>0</v>
      </c>
      <c r="BI492">
        <f>IFERROR(VLOOKUP(P492,'Tipo de Descuento'!$B$3:$C$8,2,0),0)</f>
        <v>0</v>
      </c>
      <c r="BJ492">
        <f t="shared" si="219"/>
        <v>0</v>
      </c>
      <c r="BK492">
        <f>IFERROR(VLOOKUP(R492,'Tipo de Descuento'!$B$3:$C$8,2,0),0)</f>
        <v>0</v>
      </c>
      <c r="BL492">
        <f t="shared" si="220"/>
        <v>0</v>
      </c>
      <c r="BM492">
        <f>IFERROR(VLOOKUP(T492,'Tipo de Descuento'!$B$3:$C$8,2,0),0)</f>
        <v>0</v>
      </c>
      <c r="BN492">
        <f t="shared" si="221"/>
        <v>0</v>
      </c>
      <c r="BO492">
        <f t="shared" si="222"/>
        <v>0</v>
      </c>
      <c r="BP492">
        <f t="shared" si="223"/>
        <v>0</v>
      </c>
      <c r="BQ492">
        <f t="shared" si="224"/>
        <v>0</v>
      </c>
      <c r="BS492" s="75">
        <f t="shared" si="225"/>
        <v>0</v>
      </c>
      <c r="BT492" s="76">
        <f t="shared" si="226"/>
        <v>0</v>
      </c>
      <c r="BU492" s="76">
        <f t="shared" si="227"/>
        <v>0</v>
      </c>
      <c r="BV492" s="76">
        <f t="shared" si="228"/>
        <v>0</v>
      </c>
      <c r="BW492" s="76">
        <f t="shared" si="229"/>
        <v>0</v>
      </c>
      <c r="BX492" s="76">
        <f t="shared" si="230"/>
        <v>0</v>
      </c>
      <c r="BY492" s="77">
        <f t="shared" si="231"/>
        <v>0</v>
      </c>
      <c r="CA492" s="73">
        <f t="shared" si="232"/>
        <v>0</v>
      </c>
      <c r="CB492" s="74"/>
      <c r="CD492" s="13">
        <f t="shared" si="233"/>
        <v>0</v>
      </c>
      <c r="CE492" s="89">
        <f t="shared" si="234"/>
        <v>0</v>
      </c>
      <c r="CF492">
        <v>0</v>
      </c>
    </row>
    <row r="493" spans="2:84" ht="15.75" customHeight="1" thickBot="1">
      <c r="B493" s="26"/>
      <c r="C493" s="13" t="str">
        <f>IF(B493="","",VLOOKUP(BC493,Proveedor!$B$3:$C$2036,2,0))</f>
        <v/>
      </c>
      <c r="D493" s="95"/>
      <c r="E493" s="84"/>
      <c r="F493" s="59"/>
      <c r="G493" s="113" cm="1">
        <f t="array" ref="G493">INDEX(Programas!$F$3:$F$2000,MATCH(1,(Programas!$C$3:$C$2000=D493)*(Programas!$D$3:$D$2000=Auxiliares!$B474),0))</f>
        <v>0</v>
      </c>
      <c r="H493" s="114"/>
      <c r="I493" s="113" cm="1">
        <f t="array" ref="I493">INDEX(Programas!$E$3:$E$2000,MATCH(1,(Programas!$C$3:$C$2000=D493)*(Programas!$D$3:$D$2000=Auxiliares!$B474),0))</f>
        <v>0</v>
      </c>
      <c r="J493" s="114"/>
      <c r="K493" s="23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36"/>
      <c r="BA493" s="58">
        <f t="shared" si="214"/>
        <v>0</v>
      </c>
      <c r="BB493" s="42">
        <f t="shared" si="215"/>
        <v>0</v>
      </c>
      <c r="BC493" s="12">
        <f>IFERROR(VLOOKUP(Input!B493,Medio!$A$3:$D$1552,4,0),0)</f>
        <v>0</v>
      </c>
      <c r="BD493">
        <f t="shared" si="216"/>
        <v>0</v>
      </c>
      <c r="BE493">
        <f>IFERROR(VLOOKUP(L493,'Tipo de Descuento'!$B$3:$C$8,2,0),0)</f>
        <v>0</v>
      </c>
      <c r="BF493">
        <f t="shared" si="217"/>
        <v>0</v>
      </c>
      <c r="BG493">
        <f>IFERROR(VLOOKUP(N493,'Tipo de Descuento'!$B$3:$C$8,2,0),0)</f>
        <v>0</v>
      </c>
      <c r="BH493">
        <f t="shared" si="218"/>
        <v>0</v>
      </c>
      <c r="BI493">
        <f>IFERROR(VLOOKUP(P493,'Tipo de Descuento'!$B$3:$C$8,2,0),0)</f>
        <v>0</v>
      </c>
      <c r="BJ493">
        <f t="shared" si="219"/>
        <v>0</v>
      </c>
      <c r="BK493">
        <f>IFERROR(VLOOKUP(R493,'Tipo de Descuento'!$B$3:$C$8,2,0),0)</f>
        <v>0</v>
      </c>
      <c r="BL493">
        <f t="shared" si="220"/>
        <v>0</v>
      </c>
      <c r="BM493">
        <f>IFERROR(VLOOKUP(T493,'Tipo de Descuento'!$B$3:$C$8,2,0),0)</f>
        <v>0</v>
      </c>
      <c r="BN493">
        <f t="shared" si="221"/>
        <v>0</v>
      </c>
      <c r="BO493">
        <f t="shared" si="222"/>
        <v>0</v>
      </c>
      <c r="BP493">
        <f t="shared" si="223"/>
        <v>0</v>
      </c>
      <c r="BQ493">
        <f t="shared" si="224"/>
        <v>0</v>
      </c>
      <c r="BS493" s="75">
        <f t="shared" si="225"/>
        <v>0</v>
      </c>
      <c r="BT493" s="76">
        <f t="shared" si="226"/>
        <v>0</v>
      </c>
      <c r="BU493" s="76">
        <f t="shared" si="227"/>
        <v>0</v>
      </c>
      <c r="BV493" s="76">
        <f t="shared" si="228"/>
        <v>0</v>
      </c>
      <c r="BW493" s="76">
        <f t="shared" si="229"/>
        <v>0</v>
      </c>
      <c r="BX493" s="76">
        <f t="shared" si="230"/>
        <v>0</v>
      </c>
      <c r="BY493" s="77">
        <f t="shared" si="231"/>
        <v>0</v>
      </c>
      <c r="CA493" s="73">
        <f t="shared" si="232"/>
        <v>0</v>
      </c>
      <c r="CB493" s="74"/>
      <c r="CD493" s="13">
        <f t="shared" si="233"/>
        <v>0</v>
      </c>
      <c r="CE493" s="89">
        <f t="shared" si="234"/>
        <v>0</v>
      </c>
      <c r="CF493">
        <v>0</v>
      </c>
    </row>
    <row r="494" spans="2:84" ht="15.75" customHeight="1" thickBot="1">
      <c r="B494" s="26"/>
      <c r="C494" s="13" t="str">
        <f>IF(B494="","",VLOOKUP(BC494,Proveedor!$B$3:$C$2036,2,0))</f>
        <v/>
      </c>
      <c r="D494" s="95"/>
      <c r="E494" s="84"/>
      <c r="F494" s="59"/>
      <c r="G494" s="113" cm="1">
        <f t="array" ref="G494">INDEX(Programas!$F$3:$F$2000,MATCH(1,(Programas!$C$3:$C$2000=D494)*(Programas!$D$3:$D$2000=Auxiliares!$B475),0))</f>
        <v>0</v>
      </c>
      <c r="H494" s="114"/>
      <c r="I494" s="113" cm="1">
        <f t="array" ref="I494">INDEX(Programas!$E$3:$E$2000,MATCH(1,(Programas!$C$3:$C$2000=D494)*(Programas!$D$3:$D$2000=Auxiliares!$B475),0))</f>
        <v>0</v>
      </c>
      <c r="J494" s="114"/>
      <c r="K494" s="23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36"/>
      <c r="BA494" s="58">
        <f t="shared" si="214"/>
        <v>0</v>
      </c>
      <c r="BB494" s="42">
        <f t="shared" si="215"/>
        <v>0</v>
      </c>
      <c r="BC494" s="12">
        <f>IFERROR(VLOOKUP(Input!B494,Medio!$A$3:$D$1552,4,0),0)</f>
        <v>0</v>
      </c>
      <c r="BD494">
        <f t="shared" si="216"/>
        <v>0</v>
      </c>
      <c r="BE494">
        <f>IFERROR(VLOOKUP(L494,'Tipo de Descuento'!$B$3:$C$8,2,0),0)</f>
        <v>0</v>
      </c>
      <c r="BF494">
        <f t="shared" si="217"/>
        <v>0</v>
      </c>
      <c r="BG494">
        <f>IFERROR(VLOOKUP(N494,'Tipo de Descuento'!$B$3:$C$8,2,0),0)</f>
        <v>0</v>
      </c>
      <c r="BH494">
        <f t="shared" si="218"/>
        <v>0</v>
      </c>
      <c r="BI494">
        <f>IFERROR(VLOOKUP(P494,'Tipo de Descuento'!$B$3:$C$8,2,0),0)</f>
        <v>0</v>
      </c>
      <c r="BJ494">
        <f t="shared" si="219"/>
        <v>0</v>
      </c>
      <c r="BK494">
        <f>IFERROR(VLOOKUP(R494,'Tipo de Descuento'!$B$3:$C$8,2,0),0)</f>
        <v>0</v>
      </c>
      <c r="BL494">
        <f t="shared" si="220"/>
        <v>0</v>
      </c>
      <c r="BM494">
        <f>IFERROR(VLOOKUP(T494,'Tipo de Descuento'!$B$3:$C$8,2,0),0)</f>
        <v>0</v>
      </c>
      <c r="BN494">
        <f t="shared" si="221"/>
        <v>0</v>
      </c>
      <c r="BO494">
        <f t="shared" si="222"/>
        <v>0</v>
      </c>
      <c r="BP494">
        <f t="shared" si="223"/>
        <v>0</v>
      </c>
      <c r="BQ494">
        <f t="shared" si="224"/>
        <v>0</v>
      </c>
      <c r="BS494" s="75">
        <f t="shared" si="225"/>
        <v>0</v>
      </c>
      <c r="BT494" s="76">
        <f t="shared" si="226"/>
        <v>0</v>
      </c>
      <c r="BU494" s="76">
        <f t="shared" si="227"/>
        <v>0</v>
      </c>
      <c r="BV494" s="76">
        <f t="shared" si="228"/>
        <v>0</v>
      </c>
      <c r="BW494" s="76">
        <f t="shared" si="229"/>
        <v>0</v>
      </c>
      <c r="BX494" s="76">
        <f t="shared" si="230"/>
        <v>0</v>
      </c>
      <c r="BY494" s="77">
        <f t="shared" si="231"/>
        <v>0</v>
      </c>
      <c r="CA494" s="73">
        <f t="shared" si="232"/>
        <v>0</v>
      </c>
      <c r="CB494" s="74"/>
      <c r="CD494" s="13">
        <f t="shared" si="233"/>
        <v>0</v>
      </c>
      <c r="CE494" s="89">
        <f t="shared" si="234"/>
        <v>0</v>
      </c>
      <c r="CF494">
        <v>0</v>
      </c>
    </row>
    <row r="495" spans="2:84" ht="15.75" customHeight="1" thickBot="1">
      <c r="B495" s="26"/>
      <c r="C495" s="13" t="str">
        <f>IF(B495="","",VLOOKUP(BC495,Proveedor!$B$3:$C$2036,2,0))</f>
        <v/>
      </c>
      <c r="D495" s="95"/>
      <c r="E495" s="84"/>
      <c r="F495" s="59"/>
      <c r="G495" s="113" cm="1">
        <f t="array" ref="G495">INDEX(Programas!$F$3:$F$2000,MATCH(1,(Programas!$C$3:$C$2000=D495)*(Programas!$D$3:$D$2000=Auxiliares!$B476),0))</f>
        <v>0</v>
      </c>
      <c r="H495" s="114"/>
      <c r="I495" s="113" cm="1">
        <f t="array" ref="I495">INDEX(Programas!$E$3:$E$2000,MATCH(1,(Programas!$C$3:$C$2000=D495)*(Programas!$D$3:$D$2000=Auxiliares!$B476),0))</f>
        <v>0</v>
      </c>
      <c r="J495" s="114"/>
      <c r="K495" s="23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36"/>
      <c r="BA495" s="58">
        <f t="shared" si="214"/>
        <v>0</v>
      </c>
      <c r="BB495" s="42">
        <f t="shared" si="215"/>
        <v>0</v>
      </c>
      <c r="BC495" s="12">
        <f>IFERROR(VLOOKUP(Input!B495,Medio!$A$3:$D$1552,4,0),0)</f>
        <v>0</v>
      </c>
      <c r="BD495">
        <f t="shared" si="216"/>
        <v>0</v>
      </c>
      <c r="BE495">
        <f>IFERROR(VLOOKUP(L495,'Tipo de Descuento'!$B$3:$C$8,2,0),0)</f>
        <v>0</v>
      </c>
      <c r="BF495">
        <f t="shared" si="217"/>
        <v>0</v>
      </c>
      <c r="BG495">
        <f>IFERROR(VLOOKUP(N495,'Tipo de Descuento'!$B$3:$C$8,2,0),0)</f>
        <v>0</v>
      </c>
      <c r="BH495">
        <f t="shared" si="218"/>
        <v>0</v>
      </c>
      <c r="BI495">
        <f>IFERROR(VLOOKUP(P495,'Tipo de Descuento'!$B$3:$C$8,2,0),0)</f>
        <v>0</v>
      </c>
      <c r="BJ495">
        <f t="shared" si="219"/>
        <v>0</v>
      </c>
      <c r="BK495">
        <f>IFERROR(VLOOKUP(R495,'Tipo de Descuento'!$B$3:$C$8,2,0),0)</f>
        <v>0</v>
      </c>
      <c r="BL495">
        <f t="shared" si="220"/>
        <v>0</v>
      </c>
      <c r="BM495">
        <f>IFERROR(VLOOKUP(T495,'Tipo de Descuento'!$B$3:$C$8,2,0),0)</f>
        <v>0</v>
      </c>
      <c r="BN495">
        <f t="shared" si="221"/>
        <v>0</v>
      </c>
      <c r="BO495">
        <f t="shared" si="222"/>
        <v>0</v>
      </c>
      <c r="BP495">
        <f t="shared" si="223"/>
        <v>0</v>
      </c>
      <c r="BQ495">
        <f t="shared" si="224"/>
        <v>0</v>
      </c>
      <c r="BS495" s="75">
        <f t="shared" si="225"/>
        <v>0</v>
      </c>
      <c r="BT495" s="76">
        <f t="shared" si="226"/>
        <v>0</v>
      </c>
      <c r="BU495" s="76">
        <f t="shared" si="227"/>
        <v>0</v>
      </c>
      <c r="BV495" s="76">
        <f t="shared" si="228"/>
        <v>0</v>
      </c>
      <c r="BW495" s="76">
        <f t="shared" si="229"/>
        <v>0</v>
      </c>
      <c r="BX495" s="76">
        <f t="shared" si="230"/>
        <v>0</v>
      </c>
      <c r="BY495" s="77">
        <f t="shared" si="231"/>
        <v>0</v>
      </c>
      <c r="CA495" s="73">
        <f t="shared" si="232"/>
        <v>0</v>
      </c>
      <c r="CB495" s="74"/>
      <c r="CD495" s="13">
        <f t="shared" si="233"/>
        <v>0</v>
      </c>
      <c r="CE495" s="89">
        <f t="shared" si="234"/>
        <v>0</v>
      </c>
      <c r="CF495">
        <v>0</v>
      </c>
    </row>
    <row r="496" spans="2:84" ht="15.75" customHeight="1" thickBot="1">
      <c r="B496" s="26"/>
      <c r="C496" s="13" t="str">
        <f>IF(B496="","",VLOOKUP(BC496,Proveedor!$B$3:$C$2036,2,0))</f>
        <v/>
      </c>
      <c r="D496" s="95"/>
      <c r="E496" s="84"/>
      <c r="F496" s="59"/>
      <c r="G496" s="113" cm="1">
        <f t="array" ref="G496">INDEX(Programas!$F$3:$F$2000,MATCH(1,(Programas!$C$3:$C$2000=D496)*(Programas!$D$3:$D$2000=Auxiliares!$B477),0))</f>
        <v>0</v>
      </c>
      <c r="H496" s="114"/>
      <c r="I496" s="113" cm="1">
        <f t="array" ref="I496">INDEX(Programas!$E$3:$E$2000,MATCH(1,(Programas!$C$3:$C$2000=D496)*(Programas!$D$3:$D$2000=Auxiliares!$B477),0))</f>
        <v>0</v>
      </c>
      <c r="J496" s="114"/>
      <c r="K496" s="23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36"/>
      <c r="BA496" s="58">
        <f t="shared" si="214"/>
        <v>0</v>
      </c>
      <c r="BB496" s="42">
        <f t="shared" si="215"/>
        <v>0</v>
      </c>
      <c r="BC496" s="12">
        <f>IFERROR(VLOOKUP(Input!B496,Medio!$A$3:$D$1552,4,0),0)</f>
        <v>0</v>
      </c>
      <c r="BD496">
        <f t="shared" si="216"/>
        <v>0</v>
      </c>
      <c r="BE496">
        <f>IFERROR(VLOOKUP(L496,'Tipo de Descuento'!$B$3:$C$8,2,0),0)</f>
        <v>0</v>
      </c>
      <c r="BF496">
        <f t="shared" si="217"/>
        <v>0</v>
      </c>
      <c r="BG496">
        <f>IFERROR(VLOOKUP(N496,'Tipo de Descuento'!$B$3:$C$8,2,0),0)</f>
        <v>0</v>
      </c>
      <c r="BH496">
        <f t="shared" si="218"/>
        <v>0</v>
      </c>
      <c r="BI496">
        <f>IFERROR(VLOOKUP(P496,'Tipo de Descuento'!$B$3:$C$8,2,0),0)</f>
        <v>0</v>
      </c>
      <c r="BJ496">
        <f t="shared" si="219"/>
        <v>0</v>
      </c>
      <c r="BK496">
        <f>IFERROR(VLOOKUP(R496,'Tipo de Descuento'!$B$3:$C$8,2,0),0)</f>
        <v>0</v>
      </c>
      <c r="BL496">
        <f t="shared" si="220"/>
        <v>0</v>
      </c>
      <c r="BM496">
        <f>IFERROR(VLOOKUP(T496,'Tipo de Descuento'!$B$3:$C$8,2,0),0)</f>
        <v>0</v>
      </c>
      <c r="BN496">
        <f t="shared" si="221"/>
        <v>0</v>
      </c>
      <c r="BO496">
        <f t="shared" si="222"/>
        <v>0</v>
      </c>
      <c r="BP496">
        <f t="shared" si="223"/>
        <v>0</v>
      </c>
      <c r="BQ496">
        <f t="shared" si="224"/>
        <v>0</v>
      </c>
      <c r="BS496" s="75">
        <f t="shared" si="225"/>
        <v>0</v>
      </c>
      <c r="BT496" s="76">
        <f t="shared" si="226"/>
        <v>0</v>
      </c>
      <c r="BU496" s="76">
        <f t="shared" si="227"/>
        <v>0</v>
      </c>
      <c r="BV496" s="76">
        <f t="shared" si="228"/>
        <v>0</v>
      </c>
      <c r="BW496" s="76">
        <f t="shared" si="229"/>
        <v>0</v>
      </c>
      <c r="BX496" s="76">
        <f t="shared" si="230"/>
        <v>0</v>
      </c>
      <c r="BY496" s="77">
        <f t="shared" si="231"/>
        <v>0</v>
      </c>
      <c r="CA496" s="73">
        <f t="shared" si="232"/>
        <v>0</v>
      </c>
      <c r="CB496" s="74"/>
      <c r="CD496" s="13">
        <f t="shared" si="233"/>
        <v>0</v>
      </c>
      <c r="CE496" s="89">
        <f t="shared" si="234"/>
        <v>0</v>
      </c>
      <c r="CF496">
        <v>0</v>
      </c>
    </row>
    <row r="497" spans="2:84" ht="15.75" customHeight="1" thickBot="1">
      <c r="B497" s="26"/>
      <c r="C497" s="13" t="str">
        <f>IF(B497="","",VLOOKUP(BC497,Proveedor!$B$3:$C$2036,2,0))</f>
        <v/>
      </c>
      <c r="D497" s="95"/>
      <c r="E497" s="84"/>
      <c r="F497" s="59"/>
      <c r="G497" s="113" cm="1">
        <f t="array" ref="G497">INDEX(Programas!$F$3:$F$2000,MATCH(1,(Programas!$C$3:$C$2000=D497)*(Programas!$D$3:$D$2000=Auxiliares!$B478),0))</f>
        <v>0</v>
      </c>
      <c r="H497" s="114"/>
      <c r="I497" s="113" cm="1">
        <f t="array" ref="I497">INDEX(Programas!$E$3:$E$2000,MATCH(1,(Programas!$C$3:$C$2000=D497)*(Programas!$D$3:$D$2000=Auxiliares!$B478),0))</f>
        <v>0</v>
      </c>
      <c r="J497" s="114"/>
      <c r="K497" s="23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36"/>
      <c r="BA497" s="58">
        <f t="shared" si="214"/>
        <v>0</v>
      </c>
      <c r="BB497" s="42">
        <f t="shared" si="215"/>
        <v>0</v>
      </c>
      <c r="BC497" s="12">
        <f>IFERROR(VLOOKUP(Input!B497,Medio!$A$3:$D$1552,4,0),0)</f>
        <v>0</v>
      </c>
      <c r="BD497">
        <f t="shared" si="216"/>
        <v>0</v>
      </c>
      <c r="BE497">
        <f>IFERROR(VLOOKUP(L497,'Tipo de Descuento'!$B$3:$C$8,2,0),0)</f>
        <v>0</v>
      </c>
      <c r="BF497">
        <f t="shared" si="217"/>
        <v>0</v>
      </c>
      <c r="BG497">
        <f>IFERROR(VLOOKUP(N497,'Tipo de Descuento'!$B$3:$C$8,2,0),0)</f>
        <v>0</v>
      </c>
      <c r="BH497">
        <f t="shared" si="218"/>
        <v>0</v>
      </c>
      <c r="BI497">
        <f>IFERROR(VLOOKUP(P497,'Tipo de Descuento'!$B$3:$C$8,2,0),0)</f>
        <v>0</v>
      </c>
      <c r="BJ497">
        <f t="shared" si="219"/>
        <v>0</v>
      </c>
      <c r="BK497">
        <f>IFERROR(VLOOKUP(R497,'Tipo de Descuento'!$B$3:$C$8,2,0),0)</f>
        <v>0</v>
      </c>
      <c r="BL497">
        <f t="shared" si="220"/>
        <v>0</v>
      </c>
      <c r="BM497">
        <f>IFERROR(VLOOKUP(T497,'Tipo de Descuento'!$B$3:$C$8,2,0),0)</f>
        <v>0</v>
      </c>
      <c r="BN497">
        <f t="shared" si="221"/>
        <v>0</v>
      </c>
      <c r="BO497">
        <f t="shared" si="222"/>
        <v>0</v>
      </c>
      <c r="BP497">
        <f t="shared" si="223"/>
        <v>0</v>
      </c>
      <c r="BQ497">
        <f t="shared" si="224"/>
        <v>0</v>
      </c>
      <c r="BS497" s="75">
        <f t="shared" si="225"/>
        <v>0</v>
      </c>
      <c r="BT497" s="76">
        <f t="shared" si="226"/>
        <v>0</v>
      </c>
      <c r="BU497" s="76">
        <f t="shared" si="227"/>
        <v>0</v>
      </c>
      <c r="BV497" s="76">
        <f t="shared" si="228"/>
        <v>0</v>
      </c>
      <c r="BW497" s="76">
        <f t="shared" si="229"/>
        <v>0</v>
      </c>
      <c r="BX497" s="76">
        <f t="shared" si="230"/>
        <v>0</v>
      </c>
      <c r="BY497" s="77">
        <f t="shared" si="231"/>
        <v>0</v>
      </c>
      <c r="CA497" s="73">
        <f t="shared" si="232"/>
        <v>0</v>
      </c>
      <c r="CB497" s="74"/>
      <c r="CD497" s="13">
        <f t="shared" si="233"/>
        <v>0</v>
      </c>
      <c r="CE497" s="89">
        <f t="shared" si="234"/>
        <v>0</v>
      </c>
      <c r="CF497">
        <v>0</v>
      </c>
    </row>
    <row r="498" spans="2:84" ht="15.75" customHeight="1" thickBot="1">
      <c r="B498" s="26"/>
      <c r="C498" s="13" t="str">
        <f>IF(B498="","",VLOOKUP(BC498,Proveedor!$B$3:$C$2036,2,0))</f>
        <v/>
      </c>
      <c r="D498" s="95"/>
      <c r="E498" s="84"/>
      <c r="F498" s="59"/>
      <c r="G498" s="113" cm="1">
        <f t="array" ref="G498">INDEX(Programas!$F$3:$F$2000,MATCH(1,(Programas!$C$3:$C$2000=D498)*(Programas!$D$3:$D$2000=Auxiliares!$B479),0))</f>
        <v>0</v>
      </c>
      <c r="H498" s="114"/>
      <c r="I498" s="113" cm="1">
        <f t="array" ref="I498">INDEX(Programas!$E$3:$E$2000,MATCH(1,(Programas!$C$3:$C$2000=D498)*(Programas!$D$3:$D$2000=Auxiliares!$B479),0))</f>
        <v>0</v>
      </c>
      <c r="J498" s="114"/>
      <c r="K498" s="23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36"/>
      <c r="BA498" s="58">
        <f t="shared" si="214"/>
        <v>0</v>
      </c>
      <c r="BB498" s="42">
        <f t="shared" si="215"/>
        <v>0</v>
      </c>
      <c r="BC498" s="12">
        <f>IFERROR(VLOOKUP(Input!B498,Medio!$A$3:$D$1552,4,0),0)</f>
        <v>0</v>
      </c>
      <c r="BD498">
        <f t="shared" si="216"/>
        <v>0</v>
      </c>
      <c r="BE498">
        <f>IFERROR(VLOOKUP(L498,'Tipo de Descuento'!$B$3:$C$8,2,0),0)</f>
        <v>0</v>
      </c>
      <c r="BF498">
        <f t="shared" si="217"/>
        <v>0</v>
      </c>
      <c r="BG498">
        <f>IFERROR(VLOOKUP(N498,'Tipo de Descuento'!$B$3:$C$8,2,0),0)</f>
        <v>0</v>
      </c>
      <c r="BH498">
        <f t="shared" si="218"/>
        <v>0</v>
      </c>
      <c r="BI498">
        <f>IFERROR(VLOOKUP(P498,'Tipo de Descuento'!$B$3:$C$8,2,0),0)</f>
        <v>0</v>
      </c>
      <c r="BJ498">
        <f t="shared" si="219"/>
        <v>0</v>
      </c>
      <c r="BK498">
        <f>IFERROR(VLOOKUP(R498,'Tipo de Descuento'!$B$3:$C$8,2,0),0)</f>
        <v>0</v>
      </c>
      <c r="BL498">
        <f t="shared" si="220"/>
        <v>0</v>
      </c>
      <c r="BM498">
        <f>IFERROR(VLOOKUP(T498,'Tipo de Descuento'!$B$3:$C$8,2,0),0)</f>
        <v>0</v>
      </c>
      <c r="BN498">
        <f t="shared" si="221"/>
        <v>0</v>
      </c>
      <c r="BO498">
        <f t="shared" si="222"/>
        <v>0</v>
      </c>
      <c r="BP498">
        <f t="shared" si="223"/>
        <v>0</v>
      </c>
      <c r="BQ498">
        <f t="shared" si="224"/>
        <v>0</v>
      </c>
      <c r="BS498" s="75">
        <f t="shared" si="225"/>
        <v>0</v>
      </c>
      <c r="BT498" s="76">
        <f t="shared" si="226"/>
        <v>0</v>
      </c>
      <c r="BU498" s="76">
        <f t="shared" si="227"/>
        <v>0</v>
      </c>
      <c r="BV498" s="76">
        <f t="shared" si="228"/>
        <v>0</v>
      </c>
      <c r="BW498" s="76">
        <f t="shared" si="229"/>
        <v>0</v>
      </c>
      <c r="BX498" s="76">
        <f t="shared" si="230"/>
        <v>0</v>
      </c>
      <c r="BY498" s="77">
        <f t="shared" si="231"/>
        <v>0</v>
      </c>
      <c r="CA498" s="73">
        <f t="shared" si="232"/>
        <v>0</v>
      </c>
      <c r="CB498" s="74"/>
      <c r="CD498" s="13">
        <f t="shared" si="233"/>
        <v>0</v>
      </c>
      <c r="CE498" s="89">
        <f t="shared" si="234"/>
        <v>0</v>
      </c>
      <c r="CF498">
        <v>0</v>
      </c>
    </row>
    <row r="499" spans="2:84" ht="15.75" customHeight="1" thickBot="1">
      <c r="B499" s="26"/>
      <c r="C499" s="13" t="str">
        <f>IF(B499="","",VLOOKUP(BC499,Proveedor!$B$3:$C$2036,2,0))</f>
        <v/>
      </c>
      <c r="D499" s="95"/>
      <c r="E499" s="84"/>
      <c r="F499" s="59"/>
      <c r="G499" s="113" cm="1">
        <f t="array" ref="G499">INDEX(Programas!$F$3:$F$2000,MATCH(1,(Programas!$C$3:$C$2000=D499)*(Programas!$D$3:$D$2000=Auxiliares!$B480),0))</f>
        <v>0</v>
      </c>
      <c r="H499" s="114"/>
      <c r="I499" s="113" cm="1">
        <f t="array" ref="I499">INDEX(Programas!$E$3:$E$2000,MATCH(1,(Programas!$C$3:$C$2000=D499)*(Programas!$D$3:$D$2000=Auxiliares!$B480),0))</f>
        <v>0</v>
      </c>
      <c r="J499" s="114"/>
      <c r="K499" s="23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36"/>
      <c r="BA499" s="58">
        <f t="shared" si="214"/>
        <v>0</v>
      </c>
      <c r="BB499" s="42">
        <f t="shared" si="215"/>
        <v>0</v>
      </c>
      <c r="BC499" s="12">
        <f>IFERROR(VLOOKUP(Input!B499,Medio!$A$3:$D$1552,4,0),0)</f>
        <v>0</v>
      </c>
      <c r="BD499">
        <f t="shared" si="216"/>
        <v>0</v>
      </c>
      <c r="BE499">
        <f>IFERROR(VLOOKUP(L499,'Tipo de Descuento'!$B$3:$C$8,2,0),0)</f>
        <v>0</v>
      </c>
      <c r="BF499">
        <f t="shared" si="217"/>
        <v>0</v>
      </c>
      <c r="BG499">
        <f>IFERROR(VLOOKUP(N499,'Tipo de Descuento'!$B$3:$C$8,2,0),0)</f>
        <v>0</v>
      </c>
      <c r="BH499">
        <f t="shared" si="218"/>
        <v>0</v>
      </c>
      <c r="BI499">
        <f>IFERROR(VLOOKUP(P499,'Tipo de Descuento'!$B$3:$C$8,2,0),0)</f>
        <v>0</v>
      </c>
      <c r="BJ499">
        <f t="shared" si="219"/>
        <v>0</v>
      </c>
      <c r="BK499">
        <f>IFERROR(VLOOKUP(R499,'Tipo de Descuento'!$B$3:$C$8,2,0),0)</f>
        <v>0</v>
      </c>
      <c r="BL499">
        <f t="shared" si="220"/>
        <v>0</v>
      </c>
      <c r="BM499">
        <f>IFERROR(VLOOKUP(T499,'Tipo de Descuento'!$B$3:$C$8,2,0),0)</f>
        <v>0</v>
      </c>
      <c r="BN499">
        <f t="shared" si="221"/>
        <v>0</v>
      </c>
      <c r="BO499">
        <f t="shared" si="222"/>
        <v>0</v>
      </c>
      <c r="BP499">
        <f t="shared" si="223"/>
        <v>0</v>
      </c>
      <c r="BQ499">
        <f t="shared" si="224"/>
        <v>0</v>
      </c>
      <c r="BS499" s="75">
        <f t="shared" si="225"/>
        <v>0</v>
      </c>
      <c r="BT499" s="76">
        <f t="shared" si="226"/>
        <v>0</v>
      </c>
      <c r="BU499" s="76">
        <f t="shared" si="227"/>
        <v>0</v>
      </c>
      <c r="BV499" s="76">
        <f t="shared" si="228"/>
        <v>0</v>
      </c>
      <c r="BW499" s="76">
        <f t="shared" si="229"/>
        <v>0</v>
      </c>
      <c r="BX499" s="76">
        <f t="shared" si="230"/>
        <v>0</v>
      </c>
      <c r="BY499" s="77">
        <f t="shared" si="231"/>
        <v>0</v>
      </c>
      <c r="CA499" s="73">
        <f t="shared" si="232"/>
        <v>0</v>
      </c>
      <c r="CB499" s="74"/>
      <c r="CD499" s="13">
        <f t="shared" si="233"/>
        <v>0</v>
      </c>
      <c r="CE499" s="89">
        <f t="shared" si="234"/>
        <v>0</v>
      </c>
      <c r="CF499">
        <v>0</v>
      </c>
    </row>
    <row r="500" spans="2:84" ht="15.75" customHeight="1" thickBot="1">
      <c r="B500" s="26"/>
      <c r="C500" s="13" t="str">
        <f>IF(B500="","",VLOOKUP(BC500,Proveedor!$B$3:$C$2036,2,0))</f>
        <v/>
      </c>
      <c r="D500" s="95"/>
      <c r="E500" s="84"/>
      <c r="F500" s="59"/>
      <c r="G500" s="113" cm="1">
        <f t="array" ref="G500">INDEX(Programas!$F$3:$F$2000,MATCH(1,(Programas!$C$3:$C$2000=D500)*(Programas!$D$3:$D$2000=Auxiliares!$B481),0))</f>
        <v>0</v>
      </c>
      <c r="H500" s="114"/>
      <c r="I500" s="113" cm="1">
        <f t="array" ref="I500">INDEX(Programas!$E$3:$E$2000,MATCH(1,(Programas!$C$3:$C$2000=D500)*(Programas!$D$3:$D$2000=Auxiliares!$B481),0))</f>
        <v>0</v>
      </c>
      <c r="J500" s="114"/>
      <c r="K500" s="23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36"/>
      <c r="BA500" s="58">
        <f t="shared" si="214"/>
        <v>0</v>
      </c>
      <c r="BB500" s="42">
        <f t="shared" si="215"/>
        <v>0</v>
      </c>
      <c r="BC500" s="12">
        <f>IFERROR(VLOOKUP(Input!B500,Medio!$A$3:$D$1552,4,0),0)</f>
        <v>0</v>
      </c>
      <c r="BD500">
        <f t="shared" si="216"/>
        <v>0</v>
      </c>
      <c r="BE500">
        <f>IFERROR(VLOOKUP(L500,'Tipo de Descuento'!$B$3:$C$8,2,0),0)</f>
        <v>0</v>
      </c>
      <c r="BF500">
        <f t="shared" si="217"/>
        <v>0</v>
      </c>
      <c r="BG500">
        <f>IFERROR(VLOOKUP(N500,'Tipo de Descuento'!$B$3:$C$8,2,0),0)</f>
        <v>0</v>
      </c>
      <c r="BH500">
        <f t="shared" si="218"/>
        <v>0</v>
      </c>
      <c r="BI500">
        <f>IFERROR(VLOOKUP(P500,'Tipo de Descuento'!$B$3:$C$8,2,0),0)</f>
        <v>0</v>
      </c>
      <c r="BJ500">
        <f t="shared" si="219"/>
        <v>0</v>
      </c>
      <c r="BK500">
        <f>IFERROR(VLOOKUP(R500,'Tipo de Descuento'!$B$3:$C$8,2,0),0)</f>
        <v>0</v>
      </c>
      <c r="BL500">
        <f t="shared" si="220"/>
        <v>0</v>
      </c>
      <c r="BM500">
        <f>IFERROR(VLOOKUP(T500,'Tipo de Descuento'!$B$3:$C$8,2,0),0)</f>
        <v>0</v>
      </c>
      <c r="BN500">
        <f t="shared" si="221"/>
        <v>0</v>
      </c>
      <c r="BO500">
        <f t="shared" si="222"/>
        <v>0</v>
      </c>
      <c r="BP500">
        <f t="shared" si="223"/>
        <v>0</v>
      </c>
      <c r="BQ500">
        <f t="shared" si="224"/>
        <v>0</v>
      </c>
      <c r="BS500" s="75">
        <f t="shared" si="225"/>
        <v>0</v>
      </c>
      <c r="BT500" s="76">
        <f t="shared" si="226"/>
        <v>0</v>
      </c>
      <c r="BU500" s="76">
        <f t="shared" si="227"/>
        <v>0</v>
      </c>
      <c r="BV500" s="76">
        <f t="shared" si="228"/>
        <v>0</v>
      </c>
      <c r="BW500" s="76">
        <f t="shared" si="229"/>
        <v>0</v>
      </c>
      <c r="BX500" s="76">
        <f t="shared" si="230"/>
        <v>0</v>
      </c>
      <c r="BY500" s="77">
        <f t="shared" si="231"/>
        <v>0</v>
      </c>
      <c r="CA500" s="73">
        <f t="shared" si="232"/>
        <v>0</v>
      </c>
      <c r="CB500" s="74"/>
      <c r="CD500" s="13">
        <f t="shared" si="233"/>
        <v>0</v>
      </c>
      <c r="CE500" s="89">
        <f t="shared" si="234"/>
        <v>0</v>
      </c>
      <c r="CF500">
        <v>0</v>
      </c>
    </row>
    <row r="501" spans="2:84" ht="15.75" customHeight="1" thickBot="1">
      <c r="B501" s="26"/>
      <c r="C501" s="13" t="str">
        <f>IF(B501="","",VLOOKUP(BC501,Proveedor!$B$3:$C$2036,2,0))</f>
        <v/>
      </c>
      <c r="D501" s="95"/>
      <c r="E501" s="84"/>
      <c r="F501" s="59"/>
      <c r="G501" s="113" cm="1">
        <f t="array" ref="G501">INDEX(Programas!$F$3:$F$2000,MATCH(1,(Programas!$C$3:$C$2000=D501)*(Programas!$D$3:$D$2000=Auxiliares!$B482),0))</f>
        <v>0</v>
      </c>
      <c r="H501" s="114"/>
      <c r="I501" s="113" cm="1">
        <f t="array" ref="I501">INDEX(Programas!$E$3:$E$2000,MATCH(1,(Programas!$C$3:$C$2000=D501)*(Programas!$D$3:$D$2000=Auxiliares!$B482),0))</f>
        <v>0</v>
      </c>
      <c r="J501" s="114"/>
      <c r="K501" s="23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36"/>
      <c r="BA501" s="58">
        <f t="shared" si="214"/>
        <v>0</v>
      </c>
      <c r="BB501" s="42">
        <f t="shared" si="215"/>
        <v>0</v>
      </c>
      <c r="BC501" s="12">
        <f>IFERROR(VLOOKUP(Input!B501,Medio!$A$3:$D$1552,4,0),0)</f>
        <v>0</v>
      </c>
      <c r="BD501">
        <f t="shared" si="216"/>
        <v>0</v>
      </c>
      <c r="BE501">
        <f>IFERROR(VLOOKUP(L501,'Tipo de Descuento'!$B$3:$C$8,2,0),0)</f>
        <v>0</v>
      </c>
      <c r="BF501">
        <f t="shared" si="217"/>
        <v>0</v>
      </c>
      <c r="BG501">
        <f>IFERROR(VLOOKUP(N501,'Tipo de Descuento'!$B$3:$C$8,2,0),0)</f>
        <v>0</v>
      </c>
      <c r="BH501">
        <f t="shared" si="218"/>
        <v>0</v>
      </c>
      <c r="BI501">
        <f>IFERROR(VLOOKUP(P501,'Tipo de Descuento'!$B$3:$C$8,2,0),0)</f>
        <v>0</v>
      </c>
      <c r="BJ501">
        <f t="shared" si="219"/>
        <v>0</v>
      </c>
      <c r="BK501">
        <f>IFERROR(VLOOKUP(R501,'Tipo de Descuento'!$B$3:$C$8,2,0),0)</f>
        <v>0</v>
      </c>
      <c r="BL501">
        <f t="shared" si="220"/>
        <v>0</v>
      </c>
      <c r="BM501">
        <f>IFERROR(VLOOKUP(T501,'Tipo de Descuento'!$B$3:$C$8,2,0),0)</f>
        <v>0</v>
      </c>
      <c r="BN501">
        <f t="shared" si="221"/>
        <v>0</v>
      </c>
      <c r="BO501">
        <f t="shared" si="222"/>
        <v>0</v>
      </c>
      <c r="BP501">
        <f t="shared" si="223"/>
        <v>0</v>
      </c>
      <c r="BQ501">
        <f t="shared" si="224"/>
        <v>0</v>
      </c>
      <c r="BS501" s="75">
        <f t="shared" si="225"/>
        <v>0</v>
      </c>
      <c r="BT501" s="76">
        <f t="shared" si="226"/>
        <v>0</v>
      </c>
      <c r="BU501" s="76">
        <f t="shared" si="227"/>
        <v>0</v>
      </c>
      <c r="BV501" s="76">
        <f t="shared" si="228"/>
        <v>0</v>
      </c>
      <c r="BW501" s="76">
        <f t="shared" si="229"/>
        <v>0</v>
      </c>
      <c r="BX501" s="76">
        <f t="shared" si="230"/>
        <v>0</v>
      </c>
      <c r="BY501" s="77">
        <f t="shared" si="231"/>
        <v>0</v>
      </c>
      <c r="CA501" s="73">
        <f t="shared" si="232"/>
        <v>0</v>
      </c>
      <c r="CB501" s="74"/>
      <c r="CD501" s="13">
        <f t="shared" si="233"/>
        <v>0</v>
      </c>
      <c r="CE501" s="89">
        <f t="shared" si="234"/>
        <v>0</v>
      </c>
      <c r="CF501">
        <v>0</v>
      </c>
    </row>
    <row r="502" spans="2:84" ht="15.75" customHeight="1" thickBot="1">
      <c r="B502" s="26"/>
      <c r="C502" s="13" t="str">
        <f>IF(B502="","",VLOOKUP(BC502,Proveedor!$B$3:$C$2036,2,0))</f>
        <v/>
      </c>
      <c r="D502" s="95"/>
      <c r="E502" s="84"/>
      <c r="F502" s="59"/>
      <c r="G502" s="113" cm="1">
        <f t="array" ref="G502">INDEX(Programas!$F$3:$F$2000,MATCH(1,(Programas!$C$3:$C$2000=D502)*(Programas!$D$3:$D$2000=Auxiliares!$B483),0))</f>
        <v>0</v>
      </c>
      <c r="H502" s="114"/>
      <c r="I502" s="113" cm="1">
        <f t="array" ref="I502">INDEX(Programas!$E$3:$E$2000,MATCH(1,(Programas!$C$3:$C$2000=D502)*(Programas!$D$3:$D$2000=Auxiliares!$B483),0))</f>
        <v>0</v>
      </c>
      <c r="J502" s="114"/>
      <c r="K502" s="23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36"/>
      <c r="BA502" s="58">
        <f t="shared" si="214"/>
        <v>0</v>
      </c>
      <c r="BB502" s="42">
        <f t="shared" si="215"/>
        <v>0</v>
      </c>
      <c r="BC502" s="12">
        <f>IFERROR(VLOOKUP(Input!B502,Medio!$A$3:$D$1552,4,0),0)</f>
        <v>0</v>
      </c>
      <c r="BD502">
        <f t="shared" si="216"/>
        <v>0</v>
      </c>
      <c r="BE502">
        <f>IFERROR(VLOOKUP(L502,'Tipo de Descuento'!$B$3:$C$8,2,0),0)</f>
        <v>0</v>
      </c>
      <c r="BF502">
        <f t="shared" si="217"/>
        <v>0</v>
      </c>
      <c r="BG502">
        <f>IFERROR(VLOOKUP(N502,'Tipo de Descuento'!$B$3:$C$8,2,0),0)</f>
        <v>0</v>
      </c>
      <c r="BH502">
        <f t="shared" si="218"/>
        <v>0</v>
      </c>
      <c r="BI502">
        <f>IFERROR(VLOOKUP(P502,'Tipo de Descuento'!$B$3:$C$8,2,0),0)</f>
        <v>0</v>
      </c>
      <c r="BJ502">
        <f t="shared" si="219"/>
        <v>0</v>
      </c>
      <c r="BK502">
        <f>IFERROR(VLOOKUP(R502,'Tipo de Descuento'!$B$3:$C$8,2,0),0)</f>
        <v>0</v>
      </c>
      <c r="BL502">
        <f t="shared" si="220"/>
        <v>0</v>
      </c>
      <c r="BM502">
        <f>IFERROR(VLOOKUP(T502,'Tipo de Descuento'!$B$3:$C$8,2,0),0)</f>
        <v>0</v>
      </c>
      <c r="BN502">
        <f t="shared" si="221"/>
        <v>0</v>
      </c>
      <c r="BO502">
        <f t="shared" si="222"/>
        <v>0</v>
      </c>
      <c r="BP502">
        <f t="shared" si="223"/>
        <v>0</v>
      </c>
      <c r="BQ502">
        <f t="shared" si="224"/>
        <v>0</v>
      </c>
      <c r="BS502" s="75">
        <f t="shared" si="225"/>
        <v>0</v>
      </c>
      <c r="BT502" s="76">
        <f t="shared" si="226"/>
        <v>0</v>
      </c>
      <c r="BU502" s="76">
        <f t="shared" si="227"/>
        <v>0</v>
      </c>
      <c r="BV502" s="76">
        <f t="shared" si="228"/>
        <v>0</v>
      </c>
      <c r="BW502" s="76">
        <f t="shared" si="229"/>
        <v>0</v>
      </c>
      <c r="BX502" s="76">
        <f t="shared" si="230"/>
        <v>0</v>
      </c>
      <c r="BY502" s="77">
        <f t="shared" si="231"/>
        <v>0</v>
      </c>
      <c r="CA502" s="73">
        <f t="shared" si="232"/>
        <v>0</v>
      </c>
      <c r="CB502" s="74"/>
      <c r="CD502" s="13">
        <f t="shared" si="233"/>
        <v>0</v>
      </c>
      <c r="CE502" s="89">
        <f t="shared" si="234"/>
        <v>0</v>
      </c>
      <c r="CF502">
        <v>0</v>
      </c>
    </row>
    <row r="503" spans="2:84" ht="15.75" customHeight="1" thickBot="1">
      <c r="B503" s="26"/>
      <c r="C503" s="13" t="str">
        <f>IF(B503="","",VLOOKUP(BC503,Proveedor!$B$3:$C$2036,2,0))</f>
        <v/>
      </c>
      <c r="D503" s="95"/>
      <c r="E503" s="84"/>
      <c r="F503" s="59"/>
      <c r="G503" s="113" cm="1">
        <f t="array" ref="G503">INDEX(Programas!$F$3:$F$2000,MATCH(1,(Programas!$C$3:$C$2000=D503)*(Programas!$D$3:$D$2000=Auxiliares!$B484),0))</f>
        <v>0</v>
      </c>
      <c r="H503" s="114"/>
      <c r="I503" s="113" cm="1">
        <f t="array" ref="I503">INDEX(Programas!$E$3:$E$2000,MATCH(1,(Programas!$C$3:$C$2000=D503)*(Programas!$D$3:$D$2000=Auxiliares!$B484),0))</f>
        <v>0</v>
      </c>
      <c r="J503" s="114"/>
      <c r="K503" s="23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36"/>
      <c r="BA503" s="58">
        <f t="shared" si="214"/>
        <v>0</v>
      </c>
      <c r="BB503" s="42">
        <f t="shared" si="215"/>
        <v>0</v>
      </c>
      <c r="BC503" s="12">
        <f>IFERROR(VLOOKUP(Input!B503,Medio!$A$3:$D$1552,4,0),0)</f>
        <v>0</v>
      </c>
      <c r="BD503">
        <f t="shared" si="216"/>
        <v>0</v>
      </c>
      <c r="BE503">
        <f>IFERROR(VLOOKUP(L503,'Tipo de Descuento'!$B$3:$C$8,2,0),0)</f>
        <v>0</v>
      </c>
      <c r="BF503">
        <f t="shared" si="217"/>
        <v>0</v>
      </c>
      <c r="BG503">
        <f>IFERROR(VLOOKUP(N503,'Tipo de Descuento'!$B$3:$C$8,2,0),0)</f>
        <v>0</v>
      </c>
      <c r="BH503">
        <f t="shared" si="218"/>
        <v>0</v>
      </c>
      <c r="BI503">
        <f>IFERROR(VLOOKUP(P503,'Tipo de Descuento'!$B$3:$C$8,2,0),0)</f>
        <v>0</v>
      </c>
      <c r="BJ503">
        <f t="shared" si="219"/>
        <v>0</v>
      </c>
      <c r="BK503">
        <f>IFERROR(VLOOKUP(R503,'Tipo de Descuento'!$B$3:$C$8,2,0),0)</f>
        <v>0</v>
      </c>
      <c r="BL503">
        <f t="shared" si="220"/>
        <v>0</v>
      </c>
      <c r="BM503">
        <f>IFERROR(VLOOKUP(T503,'Tipo de Descuento'!$B$3:$C$8,2,0),0)</f>
        <v>0</v>
      </c>
      <c r="BN503">
        <f t="shared" si="221"/>
        <v>0</v>
      </c>
      <c r="BO503">
        <f t="shared" si="222"/>
        <v>0</v>
      </c>
      <c r="BP503">
        <f t="shared" si="223"/>
        <v>0</v>
      </c>
      <c r="BQ503">
        <f t="shared" si="224"/>
        <v>0</v>
      </c>
      <c r="BS503" s="75">
        <f t="shared" si="225"/>
        <v>0</v>
      </c>
      <c r="BT503" s="76">
        <f t="shared" si="226"/>
        <v>0</v>
      </c>
      <c r="BU503" s="76">
        <f t="shared" si="227"/>
        <v>0</v>
      </c>
      <c r="BV503" s="76">
        <f t="shared" si="228"/>
        <v>0</v>
      </c>
      <c r="BW503" s="76">
        <f t="shared" si="229"/>
        <v>0</v>
      </c>
      <c r="BX503" s="76">
        <f t="shared" si="230"/>
        <v>0</v>
      </c>
      <c r="BY503" s="77">
        <f t="shared" si="231"/>
        <v>0</v>
      </c>
      <c r="CA503" s="73">
        <f t="shared" si="232"/>
        <v>0</v>
      </c>
      <c r="CB503" s="74"/>
      <c r="CD503" s="13">
        <f t="shared" si="233"/>
        <v>0</v>
      </c>
      <c r="CE503" s="89">
        <f t="shared" si="234"/>
        <v>0</v>
      </c>
      <c r="CF503">
        <v>0</v>
      </c>
    </row>
    <row r="504" spans="2:84" ht="15.75" customHeight="1" thickBot="1">
      <c r="B504" s="26"/>
      <c r="C504" s="13" t="str">
        <f>IF(B504="","",VLOOKUP(BC504,Proveedor!$B$3:$C$2036,2,0))</f>
        <v/>
      </c>
      <c r="D504" s="95"/>
      <c r="E504" s="84"/>
      <c r="F504" s="59"/>
      <c r="G504" s="113" cm="1">
        <f t="array" ref="G504">INDEX(Programas!$F$3:$F$2000,MATCH(1,(Programas!$C$3:$C$2000=D504)*(Programas!$D$3:$D$2000=Auxiliares!$B485),0))</f>
        <v>0</v>
      </c>
      <c r="H504" s="114"/>
      <c r="I504" s="113" cm="1">
        <f t="array" ref="I504">INDEX(Programas!$E$3:$E$2000,MATCH(1,(Programas!$C$3:$C$2000=D504)*(Programas!$D$3:$D$2000=Auxiliares!$B485),0))</f>
        <v>0</v>
      </c>
      <c r="J504" s="114"/>
      <c r="K504" s="23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36"/>
      <c r="BA504" s="58">
        <f t="shared" si="214"/>
        <v>0</v>
      </c>
      <c r="BB504" s="42">
        <f t="shared" si="215"/>
        <v>0</v>
      </c>
      <c r="BC504" s="12">
        <f>IFERROR(VLOOKUP(Input!B504,Medio!$A$3:$D$1552,4,0),0)</f>
        <v>0</v>
      </c>
      <c r="BD504">
        <f t="shared" si="216"/>
        <v>0</v>
      </c>
      <c r="BE504">
        <f>IFERROR(VLOOKUP(L504,'Tipo de Descuento'!$B$3:$C$8,2,0),0)</f>
        <v>0</v>
      </c>
      <c r="BF504">
        <f t="shared" si="217"/>
        <v>0</v>
      </c>
      <c r="BG504">
        <f>IFERROR(VLOOKUP(N504,'Tipo de Descuento'!$B$3:$C$8,2,0),0)</f>
        <v>0</v>
      </c>
      <c r="BH504">
        <f t="shared" si="218"/>
        <v>0</v>
      </c>
      <c r="BI504">
        <f>IFERROR(VLOOKUP(P504,'Tipo de Descuento'!$B$3:$C$8,2,0),0)</f>
        <v>0</v>
      </c>
      <c r="BJ504">
        <f t="shared" si="219"/>
        <v>0</v>
      </c>
      <c r="BK504">
        <f>IFERROR(VLOOKUP(R504,'Tipo de Descuento'!$B$3:$C$8,2,0),0)</f>
        <v>0</v>
      </c>
      <c r="BL504">
        <f t="shared" si="220"/>
        <v>0</v>
      </c>
      <c r="BM504">
        <f>IFERROR(VLOOKUP(T504,'Tipo de Descuento'!$B$3:$C$8,2,0),0)</f>
        <v>0</v>
      </c>
      <c r="BN504">
        <f t="shared" si="221"/>
        <v>0</v>
      </c>
      <c r="BO504">
        <f t="shared" si="222"/>
        <v>0</v>
      </c>
      <c r="BP504">
        <f t="shared" si="223"/>
        <v>0</v>
      </c>
      <c r="BQ504">
        <f t="shared" si="224"/>
        <v>0</v>
      </c>
      <c r="BS504" s="75">
        <f t="shared" si="225"/>
        <v>0</v>
      </c>
      <c r="BT504" s="76">
        <f t="shared" si="226"/>
        <v>0</v>
      </c>
      <c r="BU504" s="76">
        <f t="shared" si="227"/>
        <v>0</v>
      </c>
      <c r="BV504" s="76">
        <f t="shared" si="228"/>
        <v>0</v>
      </c>
      <c r="BW504" s="76">
        <f t="shared" si="229"/>
        <v>0</v>
      </c>
      <c r="BX504" s="76">
        <f t="shared" si="230"/>
        <v>0</v>
      </c>
      <c r="BY504" s="77">
        <f t="shared" si="231"/>
        <v>0</v>
      </c>
      <c r="CA504" s="73">
        <f t="shared" si="232"/>
        <v>0</v>
      </c>
      <c r="CB504" s="74"/>
      <c r="CD504" s="13">
        <f t="shared" si="233"/>
        <v>0</v>
      </c>
      <c r="CE504" s="89">
        <f t="shared" si="234"/>
        <v>0</v>
      </c>
      <c r="CF504">
        <v>0</v>
      </c>
    </row>
    <row r="505" spans="2:84" ht="15.75" customHeight="1" thickBot="1">
      <c r="B505" s="26"/>
      <c r="C505" s="13" t="str">
        <f>IF(B505="","",VLOOKUP(BC505,Proveedor!$B$3:$C$2036,2,0))</f>
        <v/>
      </c>
      <c r="D505" s="95"/>
      <c r="E505" s="84"/>
      <c r="F505" s="59"/>
      <c r="G505" s="113" cm="1">
        <f t="array" ref="G505">INDEX(Programas!$F$3:$F$2000,MATCH(1,(Programas!$C$3:$C$2000=D505)*(Programas!$D$3:$D$2000=Auxiliares!$B486),0))</f>
        <v>0</v>
      </c>
      <c r="H505" s="114"/>
      <c r="I505" s="113" cm="1">
        <f t="array" ref="I505">INDEX(Programas!$E$3:$E$2000,MATCH(1,(Programas!$C$3:$C$2000=D505)*(Programas!$D$3:$D$2000=Auxiliares!$B486),0))</f>
        <v>0</v>
      </c>
      <c r="J505" s="114"/>
      <c r="K505" s="23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36"/>
      <c r="BA505" s="58">
        <f t="shared" si="214"/>
        <v>0</v>
      </c>
      <c r="BB505" s="42">
        <f t="shared" si="215"/>
        <v>0</v>
      </c>
      <c r="BC505" s="12">
        <f>IFERROR(VLOOKUP(Input!B505,Medio!$A$3:$D$1552,4,0),0)</f>
        <v>0</v>
      </c>
      <c r="BD505">
        <f t="shared" si="216"/>
        <v>0</v>
      </c>
      <c r="BE505">
        <f>IFERROR(VLOOKUP(L505,'Tipo de Descuento'!$B$3:$C$8,2,0),0)</f>
        <v>0</v>
      </c>
      <c r="BF505">
        <f t="shared" si="217"/>
        <v>0</v>
      </c>
      <c r="BG505">
        <f>IFERROR(VLOOKUP(N505,'Tipo de Descuento'!$B$3:$C$8,2,0),0)</f>
        <v>0</v>
      </c>
      <c r="BH505">
        <f t="shared" si="218"/>
        <v>0</v>
      </c>
      <c r="BI505">
        <f>IFERROR(VLOOKUP(P505,'Tipo de Descuento'!$B$3:$C$8,2,0),0)</f>
        <v>0</v>
      </c>
      <c r="BJ505">
        <f t="shared" si="219"/>
        <v>0</v>
      </c>
      <c r="BK505">
        <f>IFERROR(VLOOKUP(R505,'Tipo de Descuento'!$B$3:$C$8,2,0),0)</f>
        <v>0</v>
      </c>
      <c r="BL505">
        <f t="shared" si="220"/>
        <v>0</v>
      </c>
      <c r="BM505">
        <f>IFERROR(VLOOKUP(T505,'Tipo de Descuento'!$B$3:$C$8,2,0),0)</f>
        <v>0</v>
      </c>
      <c r="BN505">
        <f t="shared" si="221"/>
        <v>0</v>
      </c>
      <c r="BO505">
        <f t="shared" si="222"/>
        <v>0</v>
      </c>
      <c r="BP505">
        <f t="shared" si="223"/>
        <v>0</v>
      </c>
      <c r="BQ505">
        <f t="shared" si="224"/>
        <v>0</v>
      </c>
      <c r="BS505" s="75">
        <f t="shared" si="225"/>
        <v>0</v>
      </c>
      <c r="BT505" s="76">
        <f t="shared" si="226"/>
        <v>0</v>
      </c>
      <c r="BU505" s="76">
        <f t="shared" si="227"/>
        <v>0</v>
      </c>
      <c r="BV505" s="76">
        <f t="shared" si="228"/>
        <v>0</v>
      </c>
      <c r="BW505" s="76">
        <f t="shared" si="229"/>
        <v>0</v>
      </c>
      <c r="BX505" s="76">
        <f t="shared" si="230"/>
        <v>0</v>
      </c>
      <c r="BY505" s="77">
        <f t="shared" si="231"/>
        <v>0</v>
      </c>
      <c r="CA505" s="73">
        <f t="shared" si="232"/>
        <v>0</v>
      </c>
      <c r="CB505" s="74"/>
      <c r="CD505" s="13">
        <f t="shared" si="233"/>
        <v>0</v>
      </c>
      <c r="CE505" s="89">
        <f t="shared" si="234"/>
        <v>0</v>
      </c>
      <c r="CF505">
        <v>0</v>
      </c>
    </row>
    <row r="506" spans="2:84" ht="15.75" customHeight="1" thickBot="1">
      <c r="B506" s="26"/>
      <c r="C506" s="13" t="str">
        <f>IF(B506="","",VLOOKUP(BC506,Proveedor!$B$3:$C$2036,2,0))</f>
        <v/>
      </c>
      <c r="D506" s="95"/>
      <c r="E506" s="84"/>
      <c r="F506" s="59"/>
      <c r="G506" s="113" cm="1">
        <f t="array" ref="G506">INDEX(Programas!$F$3:$F$2000,MATCH(1,(Programas!$C$3:$C$2000=D506)*(Programas!$D$3:$D$2000=Auxiliares!$B487),0))</f>
        <v>0</v>
      </c>
      <c r="H506" s="114"/>
      <c r="I506" s="113" cm="1">
        <f t="array" ref="I506">INDEX(Programas!$E$3:$E$2000,MATCH(1,(Programas!$C$3:$C$2000=D506)*(Programas!$D$3:$D$2000=Auxiliares!$B487),0))</f>
        <v>0</v>
      </c>
      <c r="J506" s="114"/>
      <c r="K506" s="23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36"/>
      <c r="BA506" s="58">
        <f t="shared" si="214"/>
        <v>0</v>
      </c>
      <c r="BB506" s="42">
        <f t="shared" si="215"/>
        <v>0</v>
      </c>
      <c r="BC506" s="12">
        <f>IFERROR(VLOOKUP(Input!B506,Medio!$A$3:$D$1552,4,0),0)</f>
        <v>0</v>
      </c>
      <c r="BD506">
        <f t="shared" si="216"/>
        <v>0</v>
      </c>
      <c r="BE506">
        <f>IFERROR(VLOOKUP(L506,'Tipo de Descuento'!$B$3:$C$8,2,0),0)</f>
        <v>0</v>
      </c>
      <c r="BF506">
        <f t="shared" si="217"/>
        <v>0</v>
      </c>
      <c r="BG506">
        <f>IFERROR(VLOOKUP(N506,'Tipo de Descuento'!$B$3:$C$8,2,0),0)</f>
        <v>0</v>
      </c>
      <c r="BH506">
        <f t="shared" si="218"/>
        <v>0</v>
      </c>
      <c r="BI506">
        <f>IFERROR(VLOOKUP(P506,'Tipo de Descuento'!$B$3:$C$8,2,0),0)</f>
        <v>0</v>
      </c>
      <c r="BJ506">
        <f t="shared" si="219"/>
        <v>0</v>
      </c>
      <c r="BK506">
        <f>IFERROR(VLOOKUP(R506,'Tipo de Descuento'!$B$3:$C$8,2,0),0)</f>
        <v>0</v>
      </c>
      <c r="BL506">
        <f t="shared" si="220"/>
        <v>0</v>
      </c>
      <c r="BM506">
        <f>IFERROR(VLOOKUP(T506,'Tipo de Descuento'!$B$3:$C$8,2,0),0)</f>
        <v>0</v>
      </c>
      <c r="BN506">
        <f t="shared" si="221"/>
        <v>0</v>
      </c>
      <c r="BO506">
        <f t="shared" si="222"/>
        <v>0</v>
      </c>
      <c r="BP506">
        <f t="shared" si="223"/>
        <v>0</v>
      </c>
      <c r="BQ506">
        <f t="shared" si="224"/>
        <v>0</v>
      </c>
      <c r="BS506" s="75">
        <f t="shared" si="225"/>
        <v>0</v>
      </c>
      <c r="BT506" s="76">
        <f t="shared" si="226"/>
        <v>0</v>
      </c>
      <c r="BU506" s="76">
        <f t="shared" si="227"/>
        <v>0</v>
      </c>
      <c r="BV506" s="76">
        <f t="shared" si="228"/>
        <v>0</v>
      </c>
      <c r="BW506" s="76">
        <f t="shared" si="229"/>
        <v>0</v>
      </c>
      <c r="BX506" s="76">
        <f t="shared" si="230"/>
        <v>0</v>
      </c>
      <c r="BY506" s="77">
        <f t="shared" si="231"/>
        <v>0</v>
      </c>
      <c r="CA506" s="73">
        <f t="shared" si="232"/>
        <v>0</v>
      </c>
      <c r="CB506" s="74"/>
      <c r="CD506" s="13">
        <f t="shared" si="233"/>
        <v>0</v>
      </c>
      <c r="CE506" s="89">
        <f t="shared" si="234"/>
        <v>0</v>
      </c>
      <c r="CF506">
        <v>0</v>
      </c>
    </row>
    <row r="507" spans="2:84" ht="15.75" customHeight="1" thickBot="1">
      <c r="B507" s="26"/>
      <c r="C507" s="13" t="str">
        <f>IF(B507="","",VLOOKUP(BC507,Proveedor!$B$3:$C$2036,2,0))</f>
        <v/>
      </c>
      <c r="D507" s="95"/>
      <c r="E507" s="84"/>
      <c r="F507" s="59"/>
      <c r="G507" s="113" cm="1">
        <f t="array" ref="G507">INDEX(Programas!$F$3:$F$2000,MATCH(1,(Programas!$C$3:$C$2000=D507)*(Programas!$D$3:$D$2000=Auxiliares!$B488),0))</f>
        <v>0</v>
      </c>
      <c r="H507" s="114"/>
      <c r="I507" s="113" cm="1">
        <f t="array" ref="I507">INDEX(Programas!$E$3:$E$2000,MATCH(1,(Programas!$C$3:$C$2000=D507)*(Programas!$D$3:$D$2000=Auxiliares!$B488),0))</f>
        <v>0</v>
      </c>
      <c r="J507" s="114"/>
      <c r="K507" s="23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36"/>
      <c r="BA507" s="58">
        <f t="shared" si="214"/>
        <v>0</v>
      </c>
      <c r="BB507" s="42">
        <f t="shared" si="215"/>
        <v>0</v>
      </c>
      <c r="BC507" s="12">
        <f>IFERROR(VLOOKUP(Input!B507,Medio!$A$3:$D$1552,4,0),0)</f>
        <v>0</v>
      </c>
      <c r="BD507">
        <f t="shared" si="216"/>
        <v>0</v>
      </c>
      <c r="BE507">
        <f>IFERROR(VLOOKUP(L507,'Tipo de Descuento'!$B$3:$C$8,2,0),0)</f>
        <v>0</v>
      </c>
      <c r="BF507">
        <f t="shared" si="217"/>
        <v>0</v>
      </c>
      <c r="BG507">
        <f>IFERROR(VLOOKUP(N507,'Tipo de Descuento'!$B$3:$C$8,2,0),0)</f>
        <v>0</v>
      </c>
      <c r="BH507">
        <f t="shared" si="218"/>
        <v>0</v>
      </c>
      <c r="BI507">
        <f>IFERROR(VLOOKUP(P507,'Tipo de Descuento'!$B$3:$C$8,2,0),0)</f>
        <v>0</v>
      </c>
      <c r="BJ507">
        <f t="shared" si="219"/>
        <v>0</v>
      </c>
      <c r="BK507">
        <f>IFERROR(VLOOKUP(R507,'Tipo de Descuento'!$B$3:$C$8,2,0),0)</f>
        <v>0</v>
      </c>
      <c r="BL507">
        <f t="shared" si="220"/>
        <v>0</v>
      </c>
      <c r="BM507">
        <f>IFERROR(VLOOKUP(T507,'Tipo de Descuento'!$B$3:$C$8,2,0),0)</f>
        <v>0</v>
      </c>
      <c r="BN507">
        <f t="shared" si="221"/>
        <v>0</v>
      </c>
      <c r="BO507">
        <f t="shared" si="222"/>
        <v>0</v>
      </c>
      <c r="BP507">
        <f t="shared" si="223"/>
        <v>0</v>
      </c>
      <c r="BQ507">
        <f t="shared" si="224"/>
        <v>0</v>
      </c>
      <c r="BS507" s="75">
        <f t="shared" si="225"/>
        <v>0</v>
      </c>
      <c r="BT507" s="76">
        <f t="shared" si="226"/>
        <v>0</v>
      </c>
      <c r="BU507" s="76">
        <f t="shared" si="227"/>
        <v>0</v>
      </c>
      <c r="BV507" s="76">
        <f t="shared" si="228"/>
        <v>0</v>
      </c>
      <c r="BW507" s="76">
        <f t="shared" si="229"/>
        <v>0</v>
      </c>
      <c r="BX507" s="76">
        <f t="shared" si="230"/>
        <v>0</v>
      </c>
      <c r="BY507" s="77">
        <f t="shared" si="231"/>
        <v>0</v>
      </c>
      <c r="CA507" s="73">
        <f t="shared" si="232"/>
        <v>0</v>
      </c>
      <c r="CB507" s="74"/>
      <c r="CD507" s="13">
        <f t="shared" si="233"/>
        <v>0</v>
      </c>
      <c r="CE507" s="89">
        <f t="shared" si="234"/>
        <v>0</v>
      </c>
      <c r="CF507">
        <v>0</v>
      </c>
    </row>
    <row r="508" spans="2:84" ht="15.75" customHeight="1" thickBot="1">
      <c r="B508" s="26"/>
      <c r="C508" s="13" t="str">
        <f>IF(B508="","",VLOOKUP(BC508,Proveedor!$B$3:$C$2036,2,0))</f>
        <v/>
      </c>
      <c r="D508" s="95"/>
      <c r="E508" s="84"/>
      <c r="F508" s="59"/>
      <c r="G508" s="113" cm="1">
        <f t="array" ref="G508">INDEX(Programas!$F$3:$F$2000,MATCH(1,(Programas!$C$3:$C$2000=D508)*(Programas!$D$3:$D$2000=Auxiliares!$B489),0))</f>
        <v>0</v>
      </c>
      <c r="H508" s="114"/>
      <c r="I508" s="113" cm="1">
        <f t="array" ref="I508">INDEX(Programas!$E$3:$E$2000,MATCH(1,(Programas!$C$3:$C$2000=D508)*(Programas!$D$3:$D$2000=Auxiliares!$B489),0))</f>
        <v>0</v>
      </c>
      <c r="J508" s="114"/>
      <c r="K508" s="23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36"/>
      <c r="BA508" s="58">
        <f t="shared" si="214"/>
        <v>0</v>
      </c>
      <c r="BB508" s="42">
        <f t="shared" si="215"/>
        <v>0</v>
      </c>
      <c r="BC508" s="12">
        <f>IFERROR(VLOOKUP(Input!B508,Medio!$A$3:$D$1552,4,0),0)</f>
        <v>0</v>
      </c>
      <c r="BD508">
        <f t="shared" si="216"/>
        <v>0</v>
      </c>
      <c r="BE508">
        <f>IFERROR(VLOOKUP(L508,'Tipo de Descuento'!$B$3:$C$8,2,0),0)</f>
        <v>0</v>
      </c>
      <c r="BF508">
        <f t="shared" si="217"/>
        <v>0</v>
      </c>
      <c r="BG508">
        <f>IFERROR(VLOOKUP(N508,'Tipo de Descuento'!$B$3:$C$8,2,0),0)</f>
        <v>0</v>
      </c>
      <c r="BH508">
        <f t="shared" si="218"/>
        <v>0</v>
      </c>
      <c r="BI508">
        <f>IFERROR(VLOOKUP(P508,'Tipo de Descuento'!$B$3:$C$8,2,0),0)</f>
        <v>0</v>
      </c>
      <c r="BJ508">
        <f t="shared" si="219"/>
        <v>0</v>
      </c>
      <c r="BK508">
        <f>IFERROR(VLOOKUP(R508,'Tipo de Descuento'!$B$3:$C$8,2,0),0)</f>
        <v>0</v>
      </c>
      <c r="BL508">
        <f t="shared" si="220"/>
        <v>0</v>
      </c>
      <c r="BM508">
        <f>IFERROR(VLOOKUP(T508,'Tipo de Descuento'!$B$3:$C$8,2,0),0)</f>
        <v>0</v>
      </c>
      <c r="BN508">
        <f t="shared" si="221"/>
        <v>0</v>
      </c>
      <c r="BO508">
        <f t="shared" si="222"/>
        <v>0</v>
      </c>
      <c r="BP508">
        <f t="shared" si="223"/>
        <v>0</v>
      </c>
      <c r="BQ508">
        <f t="shared" si="224"/>
        <v>0</v>
      </c>
      <c r="BS508" s="75">
        <f t="shared" si="225"/>
        <v>0</v>
      </c>
      <c r="BT508" s="76">
        <f t="shared" si="226"/>
        <v>0</v>
      </c>
      <c r="BU508" s="76">
        <f t="shared" si="227"/>
        <v>0</v>
      </c>
      <c r="BV508" s="76">
        <f t="shared" si="228"/>
        <v>0</v>
      </c>
      <c r="BW508" s="76">
        <f t="shared" si="229"/>
        <v>0</v>
      </c>
      <c r="BX508" s="76">
        <f t="shared" si="230"/>
        <v>0</v>
      </c>
      <c r="BY508" s="77">
        <f t="shared" si="231"/>
        <v>0</v>
      </c>
      <c r="CA508" s="73">
        <f t="shared" si="232"/>
        <v>0</v>
      </c>
      <c r="CB508" s="74"/>
      <c r="CD508" s="13">
        <f t="shared" si="233"/>
        <v>0</v>
      </c>
      <c r="CE508" s="89">
        <f t="shared" si="234"/>
        <v>0</v>
      </c>
      <c r="CF508">
        <v>0</v>
      </c>
    </row>
    <row r="509" spans="2:84" ht="15.75" customHeight="1" thickBot="1">
      <c r="B509" s="26"/>
      <c r="C509" s="13" t="str">
        <f>IF(B509="","",VLOOKUP(BC509,Proveedor!$B$3:$C$2036,2,0))</f>
        <v/>
      </c>
      <c r="D509" s="95"/>
      <c r="E509" s="84"/>
      <c r="F509" s="59"/>
      <c r="G509" s="113" cm="1">
        <f t="array" ref="G509">INDEX(Programas!$F$3:$F$2000,MATCH(1,(Programas!$C$3:$C$2000=D509)*(Programas!$D$3:$D$2000=Auxiliares!$B490),0))</f>
        <v>0</v>
      </c>
      <c r="H509" s="114"/>
      <c r="I509" s="113" cm="1">
        <f t="array" ref="I509">INDEX(Programas!$E$3:$E$2000,MATCH(1,(Programas!$C$3:$C$2000=D509)*(Programas!$D$3:$D$2000=Auxiliares!$B490),0))</f>
        <v>0</v>
      </c>
      <c r="J509" s="114"/>
      <c r="K509" s="23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36"/>
      <c r="BA509" s="58">
        <f t="shared" si="214"/>
        <v>0</v>
      </c>
      <c r="BB509" s="42">
        <f t="shared" si="215"/>
        <v>0</v>
      </c>
      <c r="BC509" s="12">
        <f>IFERROR(VLOOKUP(Input!B509,Medio!$A$3:$D$1552,4,0),0)</f>
        <v>0</v>
      </c>
      <c r="BD509">
        <f t="shared" si="216"/>
        <v>0</v>
      </c>
      <c r="BE509">
        <f>IFERROR(VLOOKUP(L509,'Tipo de Descuento'!$B$3:$C$8,2,0),0)</f>
        <v>0</v>
      </c>
      <c r="BF509">
        <f t="shared" si="217"/>
        <v>0</v>
      </c>
      <c r="BG509">
        <f>IFERROR(VLOOKUP(N509,'Tipo de Descuento'!$B$3:$C$8,2,0),0)</f>
        <v>0</v>
      </c>
      <c r="BH509">
        <f t="shared" si="218"/>
        <v>0</v>
      </c>
      <c r="BI509">
        <f>IFERROR(VLOOKUP(P509,'Tipo de Descuento'!$B$3:$C$8,2,0),0)</f>
        <v>0</v>
      </c>
      <c r="BJ509">
        <f t="shared" si="219"/>
        <v>0</v>
      </c>
      <c r="BK509">
        <f>IFERROR(VLOOKUP(R509,'Tipo de Descuento'!$B$3:$C$8,2,0),0)</f>
        <v>0</v>
      </c>
      <c r="BL509">
        <f t="shared" si="220"/>
        <v>0</v>
      </c>
      <c r="BM509">
        <f>IFERROR(VLOOKUP(T509,'Tipo de Descuento'!$B$3:$C$8,2,0),0)</f>
        <v>0</v>
      </c>
      <c r="BN509">
        <f t="shared" si="221"/>
        <v>0</v>
      </c>
      <c r="BO509">
        <f t="shared" si="222"/>
        <v>0</v>
      </c>
      <c r="BP509">
        <f t="shared" si="223"/>
        <v>0</v>
      </c>
      <c r="BQ509">
        <f t="shared" si="224"/>
        <v>0</v>
      </c>
      <c r="BS509" s="75">
        <f t="shared" si="225"/>
        <v>0</v>
      </c>
      <c r="BT509" s="76">
        <f t="shared" si="226"/>
        <v>0</v>
      </c>
      <c r="BU509" s="76">
        <f t="shared" si="227"/>
        <v>0</v>
      </c>
      <c r="BV509" s="76">
        <f t="shared" si="228"/>
        <v>0</v>
      </c>
      <c r="BW509" s="76">
        <f t="shared" si="229"/>
        <v>0</v>
      </c>
      <c r="BX509" s="76">
        <f t="shared" si="230"/>
        <v>0</v>
      </c>
      <c r="BY509" s="77">
        <f t="shared" si="231"/>
        <v>0</v>
      </c>
      <c r="CA509" s="73">
        <f t="shared" si="232"/>
        <v>0</v>
      </c>
      <c r="CB509" s="74"/>
      <c r="CD509" s="13">
        <f t="shared" si="233"/>
        <v>0</v>
      </c>
      <c r="CE509" s="89">
        <f t="shared" si="234"/>
        <v>0</v>
      </c>
      <c r="CF509">
        <v>0</v>
      </c>
    </row>
    <row r="510" spans="2:84" ht="15.75" customHeight="1" thickBot="1">
      <c r="B510" s="26"/>
      <c r="C510" s="13" t="str">
        <f>IF(B510="","",VLOOKUP(BC510,Proveedor!$B$3:$C$2036,2,0))</f>
        <v/>
      </c>
      <c r="D510" s="95"/>
      <c r="E510" s="84"/>
      <c r="F510" s="59"/>
      <c r="G510" s="113" cm="1">
        <f t="array" ref="G510">INDEX(Programas!$F$3:$F$2000,MATCH(1,(Programas!$C$3:$C$2000=D510)*(Programas!$D$3:$D$2000=Auxiliares!$B491),0))</f>
        <v>0</v>
      </c>
      <c r="H510" s="114"/>
      <c r="I510" s="113" cm="1">
        <f t="array" ref="I510">INDEX(Programas!$E$3:$E$2000,MATCH(1,(Programas!$C$3:$C$2000=D510)*(Programas!$D$3:$D$2000=Auxiliares!$B491),0))</f>
        <v>0</v>
      </c>
      <c r="J510" s="114"/>
      <c r="K510" s="23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36"/>
      <c r="BA510" s="58">
        <f t="shared" si="214"/>
        <v>0</v>
      </c>
      <c r="BB510" s="42">
        <f t="shared" si="215"/>
        <v>0</v>
      </c>
      <c r="BC510" s="12">
        <f>IFERROR(VLOOKUP(Input!B510,Medio!$A$3:$D$1552,4,0),0)</f>
        <v>0</v>
      </c>
      <c r="BD510">
        <f t="shared" si="216"/>
        <v>0</v>
      </c>
      <c r="BE510">
        <f>IFERROR(VLOOKUP(L510,'Tipo de Descuento'!$B$3:$C$8,2,0),0)</f>
        <v>0</v>
      </c>
      <c r="BF510">
        <f t="shared" si="217"/>
        <v>0</v>
      </c>
      <c r="BG510">
        <f>IFERROR(VLOOKUP(N510,'Tipo de Descuento'!$B$3:$C$8,2,0),0)</f>
        <v>0</v>
      </c>
      <c r="BH510">
        <f t="shared" si="218"/>
        <v>0</v>
      </c>
      <c r="BI510">
        <f>IFERROR(VLOOKUP(P510,'Tipo de Descuento'!$B$3:$C$8,2,0),0)</f>
        <v>0</v>
      </c>
      <c r="BJ510">
        <f t="shared" si="219"/>
        <v>0</v>
      </c>
      <c r="BK510">
        <f>IFERROR(VLOOKUP(R510,'Tipo de Descuento'!$B$3:$C$8,2,0),0)</f>
        <v>0</v>
      </c>
      <c r="BL510">
        <f t="shared" si="220"/>
        <v>0</v>
      </c>
      <c r="BM510">
        <f>IFERROR(VLOOKUP(T510,'Tipo de Descuento'!$B$3:$C$8,2,0),0)</f>
        <v>0</v>
      </c>
      <c r="BN510">
        <f t="shared" si="221"/>
        <v>0</v>
      </c>
      <c r="BO510">
        <f t="shared" si="222"/>
        <v>0</v>
      </c>
      <c r="BP510">
        <f t="shared" si="223"/>
        <v>0</v>
      </c>
      <c r="BQ510">
        <f t="shared" si="224"/>
        <v>0</v>
      </c>
      <c r="BS510" s="75">
        <f t="shared" si="225"/>
        <v>0</v>
      </c>
      <c r="BT510" s="76">
        <f t="shared" si="226"/>
        <v>0</v>
      </c>
      <c r="BU510" s="76">
        <f t="shared" si="227"/>
        <v>0</v>
      </c>
      <c r="BV510" s="76">
        <f t="shared" si="228"/>
        <v>0</v>
      </c>
      <c r="BW510" s="76">
        <f t="shared" si="229"/>
        <v>0</v>
      </c>
      <c r="BX510" s="76">
        <f t="shared" si="230"/>
        <v>0</v>
      </c>
      <c r="BY510" s="77">
        <f t="shared" si="231"/>
        <v>0</v>
      </c>
      <c r="CA510" s="73">
        <f t="shared" si="232"/>
        <v>0</v>
      </c>
      <c r="CB510" s="74"/>
      <c r="CD510" s="13">
        <f t="shared" si="233"/>
        <v>0</v>
      </c>
      <c r="CE510" s="89">
        <f t="shared" si="234"/>
        <v>0</v>
      </c>
      <c r="CF510">
        <v>0</v>
      </c>
    </row>
    <row r="511" spans="2:84" ht="15.75" customHeight="1" thickBot="1">
      <c r="B511" s="26"/>
      <c r="C511" s="13" t="str">
        <f>IF(B511="","",VLOOKUP(BC511,Proveedor!$B$3:$C$2036,2,0))</f>
        <v/>
      </c>
      <c r="D511" s="95"/>
      <c r="E511" s="84"/>
      <c r="F511" s="59"/>
      <c r="G511" s="113" cm="1">
        <f t="array" ref="G511">INDEX(Programas!$F$3:$F$2000,MATCH(1,(Programas!$C$3:$C$2000=D511)*(Programas!$D$3:$D$2000=Auxiliares!$B492),0))</f>
        <v>0</v>
      </c>
      <c r="H511" s="114"/>
      <c r="I511" s="113" cm="1">
        <f t="array" ref="I511">INDEX(Programas!$E$3:$E$2000,MATCH(1,(Programas!$C$3:$C$2000=D511)*(Programas!$D$3:$D$2000=Auxiliares!$B492),0))</f>
        <v>0</v>
      </c>
      <c r="J511" s="114"/>
      <c r="K511" s="23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36"/>
      <c r="BA511" s="58">
        <f t="shared" si="214"/>
        <v>0</v>
      </c>
      <c r="BB511" s="42">
        <f t="shared" si="215"/>
        <v>0</v>
      </c>
      <c r="BC511" s="12">
        <f>IFERROR(VLOOKUP(Input!B511,Medio!$A$3:$D$1552,4,0),0)</f>
        <v>0</v>
      </c>
      <c r="BD511">
        <f t="shared" si="216"/>
        <v>0</v>
      </c>
      <c r="BE511">
        <f>IFERROR(VLOOKUP(L511,'Tipo de Descuento'!$B$3:$C$8,2,0),0)</f>
        <v>0</v>
      </c>
      <c r="BF511">
        <f t="shared" si="217"/>
        <v>0</v>
      </c>
      <c r="BG511">
        <f>IFERROR(VLOOKUP(N511,'Tipo de Descuento'!$B$3:$C$8,2,0),0)</f>
        <v>0</v>
      </c>
      <c r="BH511">
        <f t="shared" si="218"/>
        <v>0</v>
      </c>
      <c r="BI511">
        <f>IFERROR(VLOOKUP(P511,'Tipo de Descuento'!$B$3:$C$8,2,0),0)</f>
        <v>0</v>
      </c>
      <c r="BJ511">
        <f t="shared" si="219"/>
        <v>0</v>
      </c>
      <c r="BK511">
        <f>IFERROR(VLOOKUP(R511,'Tipo de Descuento'!$B$3:$C$8,2,0),0)</f>
        <v>0</v>
      </c>
      <c r="BL511">
        <f t="shared" si="220"/>
        <v>0</v>
      </c>
      <c r="BM511">
        <f>IFERROR(VLOOKUP(T511,'Tipo de Descuento'!$B$3:$C$8,2,0),0)</f>
        <v>0</v>
      </c>
      <c r="BN511">
        <f t="shared" si="221"/>
        <v>0</v>
      </c>
      <c r="BO511">
        <f t="shared" si="222"/>
        <v>0</v>
      </c>
      <c r="BP511">
        <f t="shared" si="223"/>
        <v>0</v>
      </c>
      <c r="BQ511">
        <f t="shared" si="224"/>
        <v>0</v>
      </c>
      <c r="BS511" s="75">
        <f t="shared" si="225"/>
        <v>0</v>
      </c>
      <c r="BT511" s="76">
        <f t="shared" si="226"/>
        <v>0</v>
      </c>
      <c r="BU511" s="76">
        <f t="shared" si="227"/>
        <v>0</v>
      </c>
      <c r="BV511" s="76">
        <f t="shared" si="228"/>
        <v>0</v>
      </c>
      <c r="BW511" s="76">
        <f t="shared" si="229"/>
        <v>0</v>
      </c>
      <c r="BX511" s="76">
        <f t="shared" si="230"/>
        <v>0</v>
      </c>
      <c r="BY511" s="77">
        <f t="shared" si="231"/>
        <v>0</v>
      </c>
      <c r="CA511" s="73">
        <f t="shared" si="232"/>
        <v>0</v>
      </c>
      <c r="CB511" s="74"/>
      <c r="CD511" s="13">
        <f t="shared" si="233"/>
        <v>0</v>
      </c>
      <c r="CE511" s="89">
        <f t="shared" si="234"/>
        <v>0</v>
      </c>
      <c r="CF511">
        <v>0</v>
      </c>
    </row>
    <row r="512" spans="2:84" ht="15.75" customHeight="1" thickBot="1">
      <c r="B512" s="26"/>
      <c r="C512" s="13" t="str">
        <f>IF(B512="","",VLOOKUP(BC512,Proveedor!$B$3:$C$2036,2,0))</f>
        <v/>
      </c>
      <c r="D512" s="95"/>
      <c r="E512" s="84"/>
      <c r="F512" s="59"/>
      <c r="G512" s="113" cm="1">
        <f t="array" ref="G512">INDEX(Programas!$F$3:$F$2000,MATCH(1,(Programas!$C$3:$C$2000=D512)*(Programas!$D$3:$D$2000=Auxiliares!$B493),0))</f>
        <v>0</v>
      </c>
      <c r="H512" s="114"/>
      <c r="I512" s="113" cm="1">
        <f t="array" ref="I512">INDEX(Programas!$E$3:$E$2000,MATCH(1,(Programas!$C$3:$C$2000=D512)*(Programas!$D$3:$D$2000=Auxiliares!$B493),0))</f>
        <v>0</v>
      </c>
      <c r="J512" s="114"/>
      <c r="K512" s="23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36"/>
      <c r="BA512" s="58">
        <f t="shared" si="214"/>
        <v>0</v>
      </c>
      <c r="BB512" s="42">
        <f t="shared" si="215"/>
        <v>0</v>
      </c>
      <c r="BC512" s="12">
        <f>IFERROR(VLOOKUP(Input!B512,Medio!$A$3:$D$1552,4,0),0)</f>
        <v>0</v>
      </c>
      <c r="BD512">
        <f t="shared" si="216"/>
        <v>0</v>
      </c>
      <c r="BE512">
        <f>IFERROR(VLOOKUP(L512,'Tipo de Descuento'!$B$3:$C$8,2,0),0)</f>
        <v>0</v>
      </c>
      <c r="BF512">
        <f t="shared" si="217"/>
        <v>0</v>
      </c>
      <c r="BG512">
        <f>IFERROR(VLOOKUP(N512,'Tipo de Descuento'!$B$3:$C$8,2,0),0)</f>
        <v>0</v>
      </c>
      <c r="BH512">
        <f t="shared" si="218"/>
        <v>0</v>
      </c>
      <c r="BI512">
        <f>IFERROR(VLOOKUP(P512,'Tipo de Descuento'!$B$3:$C$8,2,0),0)</f>
        <v>0</v>
      </c>
      <c r="BJ512">
        <f t="shared" si="219"/>
        <v>0</v>
      </c>
      <c r="BK512">
        <f>IFERROR(VLOOKUP(R512,'Tipo de Descuento'!$B$3:$C$8,2,0),0)</f>
        <v>0</v>
      </c>
      <c r="BL512">
        <f t="shared" si="220"/>
        <v>0</v>
      </c>
      <c r="BM512">
        <f>IFERROR(VLOOKUP(T512,'Tipo de Descuento'!$B$3:$C$8,2,0),0)</f>
        <v>0</v>
      </c>
      <c r="BN512">
        <f t="shared" si="221"/>
        <v>0</v>
      </c>
      <c r="BO512">
        <f t="shared" si="222"/>
        <v>0</v>
      </c>
      <c r="BP512">
        <f t="shared" si="223"/>
        <v>0</v>
      </c>
      <c r="BQ512">
        <f t="shared" si="224"/>
        <v>0</v>
      </c>
      <c r="BS512" s="75">
        <f t="shared" si="225"/>
        <v>0</v>
      </c>
      <c r="BT512" s="76">
        <f t="shared" si="226"/>
        <v>0</v>
      </c>
      <c r="BU512" s="76">
        <f t="shared" si="227"/>
        <v>0</v>
      </c>
      <c r="BV512" s="76">
        <f t="shared" si="228"/>
        <v>0</v>
      </c>
      <c r="BW512" s="76">
        <f t="shared" si="229"/>
        <v>0</v>
      </c>
      <c r="BX512" s="76">
        <f t="shared" si="230"/>
        <v>0</v>
      </c>
      <c r="BY512" s="77">
        <f t="shared" si="231"/>
        <v>0</v>
      </c>
      <c r="CA512" s="73">
        <f t="shared" si="232"/>
        <v>0</v>
      </c>
      <c r="CB512" s="74"/>
      <c r="CD512" s="13">
        <f t="shared" si="233"/>
        <v>0</v>
      </c>
      <c r="CE512" s="89">
        <f t="shared" si="234"/>
        <v>0</v>
      </c>
      <c r="CF512">
        <v>0</v>
      </c>
    </row>
    <row r="513" spans="2:84" ht="15.75" customHeight="1" thickBot="1">
      <c r="B513" s="26"/>
      <c r="C513" s="13" t="str">
        <f>IF(B513="","",VLOOKUP(BC513,Proveedor!$B$3:$C$2036,2,0))</f>
        <v/>
      </c>
      <c r="D513" s="95"/>
      <c r="E513" s="84"/>
      <c r="F513" s="59"/>
      <c r="G513" s="113" cm="1">
        <f t="array" ref="G513">INDEX(Programas!$F$3:$F$2000,MATCH(1,(Programas!$C$3:$C$2000=D513)*(Programas!$D$3:$D$2000=Auxiliares!$B494),0))</f>
        <v>0</v>
      </c>
      <c r="H513" s="114"/>
      <c r="I513" s="113" cm="1">
        <f t="array" ref="I513">INDEX(Programas!$E$3:$E$2000,MATCH(1,(Programas!$C$3:$C$2000=D513)*(Programas!$D$3:$D$2000=Auxiliares!$B494),0))</f>
        <v>0</v>
      </c>
      <c r="J513" s="114"/>
      <c r="K513" s="23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36"/>
      <c r="BA513" s="58">
        <f t="shared" si="214"/>
        <v>0</v>
      </c>
      <c r="BB513" s="42">
        <f t="shared" si="215"/>
        <v>0</v>
      </c>
      <c r="BC513" s="12">
        <f>IFERROR(VLOOKUP(Input!B513,Medio!$A$3:$D$1552,4,0),0)</f>
        <v>0</v>
      </c>
      <c r="BD513">
        <f t="shared" si="216"/>
        <v>0</v>
      </c>
      <c r="BE513">
        <f>IFERROR(VLOOKUP(L513,'Tipo de Descuento'!$B$3:$C$8,2,0),0)</f>
        <v>0</v>
      </c>
      <c r="BF513">
        <f t="shared" si="217"/>
        <v>0</v>
      </c>
      <c r="BG513">
        <f>IFERROR(VLOOKUP(N513,'Tipo de Descuento'!$B$3:$C$8,2,0),0)</f>
        <v>0</v>
      </c>
      <c r="BH513">
        <f t="shared" si="218"/>
        <v>0</v>
      </c>
      <c r="BI513">
        <f>IFERROR(VLOOKUP(P513,'Tipo de Descuento'!$B$3:$C$8,2,0),0)</f>
        <v>0</v>
      </c>
      <c r="BJ513">
        <f t="shared" si="219"/>
        <v>0</v>
      </c>
      <c r="BK513">
        <f>IFERROR(VLOOKUP(R513,'Tipo de Descuento'!$B$3:$C$8,2,0),0)</f>
        <v>0</v>
      </c>
      <c r="BL513">
        <f t="shared" si="220"/>
        <v>0</v>
      </c>
      <c r="BM513">
        <f>IFERROR(VLOOKUP(T513,'Tipo de Descuento'!$B$3:$C$8,2,0),0)</f>
        <v>0</v>
      </c>
      <c r="BN513">
        <f t="shared" si="221"/>
        <v>0</v>
      </c>
      <c r="BO513">
        <f t="shared" si="222"/>
        <v>0</v>
      </c>
      <c r="BP513">
        <f t="shared" si="223"/>
        <v>0</v>
      </c>
      <c r="BQ513">
        <f t="shared" si="224"/>
        <v>0</v>
      </c>
      <c r="BS513" s="75">
        <f t="shared" si="225"/>
        <v>0</v>
      </c>
      <c r="BT513" s="76">
        <f t="shared" si="226"/>
        <v>0</v>
      </c>
      <c r="BU513" s="76">
        <f t="shared" si="227"/>
        <v>0</v>
      </c>
      <c r="BV513" s="76">
        <f t="shared" si="228"/>
        <v>0</v>
      </c>
      <c r="BW513" s="76">
        <f t="shared" si="229"/>
        <v>0</v>
      </c>
      <c r="BX513" s="76">
        <f t="shared" si="230"/>
        <v>0</v>
      </c>
      <c r="BY513" s="77">
        <f t="shared" si="231"/>
        <v>0</v>
      </c>
      <c r="CA513" s="73">
        <f t="shared" si="232"/>
        <v>0</v>
      </c>
      <c r="CB513" s="74"/>
      <c r="CD513" s="13">
        <f t="shared" si="233"/>
        <v>0</v>
      </c>
      <c r="CE513" s="89">
        <f t="shared" si="234"/>
        <v>0</v>
      </c>
      <c r="CF513">
        <v>0</v>
      </c>
    </row>
    <row r="514" spans="2:84" ht="15.75" customHeight="1" thickBot="1">
      <c r="B514" s="26"/>
      <c r="C514" s="13" t="str">
        <f>IF(B514="","",VLOOKUP(BC514,Proveedor!$B$3:$C$2036,2,0))</f>
        <v/>
      </c>
      <c r="D514" s="95"/>
      <c r="E514" s="84"/>
      <c r="F514" s="59"/>
      <c r="G514" s="113" cm="1">
        <f t="array" ref="G514">INDEX(Programas!$F$3:$F$2000,MATCH(1,(Programas!$C$3:$C$2000=D514)*(Programas!$D$3:$D$2000=Auxiliares!$B495),0))</f>
        <v>0</v>
      </c>
      <c r="H514" s="114"/>
      <c r="I514" s="113" cm="1">
        <f t="array" ref="I514">INDEX(Programas!$E$3:$E$2000,MATCH(1,(Programas!$C$3:$C$2000=D514)*(Programas!$D$3:$D$2000=Auxiliares!$B495),0))</f>
        <v>0</v>
      </c>
      <c r="J514" s="114"/>
      <c r="K514" s="23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36"/>
      <c r="BA514" s="58">
        <f t="shared" si="214"/>
        <v>0</v>
      </c>
      <c r="BB514" s="42">
        <f t="shared" si="215"/>
        <v>0</v>
      </c>
      <c r="BC514" s="12">
        <f>IFERROR(VLOOKUP(Input!B514,Medio!$A$3:$D$1552,4,0),0)</f>
        <v>0</v>
      </c>
      <c r="BD514">
        <f t="shared" si="216"/>
        <v>0</v>
      </c>
      <c r="BE514">
        <f>IFERROR(VLOOKUP(L514,'Tipo de Descuento'!$B$3:$C$8,2,0),0)</f>
        <v>0</v>
      </c>
      <c r="BF514">
        <f t="shared" si="217"/>
        <v>0</v>
      </c>
      <c r="BG514">
        <f>IFERROR(VLOOKUP(N514,'Tipo de Descuento'!$B$3:$C$8,2,0),0)</f>
        <v>0</v>
      </c>
      <c r="BH514">
        <f t="shared" si="218"/>
        <v>0</v>
      </c>
      <c r="BI514">
        <f>IFERROR(VLOOKUP(P514,'Tipo de Descuento'!$B$3:$C$8,2,0),0)</f>
        <v>0</v>
      </c>
      <c r="BJ514">
        <f t="shared" si="219"/>
        <v>0</v>
      </c>
      <c r="BK514">
        <f>IFERROR(VLOOKUP(R514,'Tipo de Descuento'!$B$3:$C$8,2,0),0)</f>
        <v>0</v>
      </c>
      <c r="BL514">
        <f t="shared" si="220"/>
        <v>0</v>
      </c>
      <c r="BM514">
        <f>IFERROR(VLOOKUP(T514,'Tipo de Descuento'!$B$3:$C$8,2,0),0)</f>
        <v>0</v>
      </c>
      <c r="BN514">
        <f t="shared" si="221"/>
        <v>0</v>
      </c>
      <c r="BO514">
        <f t="shared" si="222"/>
        <v>0</v>
      </c>
      <c r="BP514">
        <f t="shared" si="223"/>
        <v>0</v>
      </c>
      <c r="BQ514">
        <f t="shared" si="224"/>
        <v>0</v>
      </c>
      <c r="BS514" s="75">
        <f t="shared" si="225"/>
        <v>0</v>
      </c>
      <c r="BT514" s="76">
        <f t="shared" si="226"/>
        <v>0</v>
      </c>
      <c r="BU514" s="76">
        <f t="shared" si="227"/>
        <v>0</v>
      </c>
      <c r="BV514" s="76">
        <f t="shared" si="228"/>
        <v>0</v>
      </c>
      <c r="BW514" s="76">
        <f t="shared" si="229"/>
        <v>0</v>
      </c>
      <c r="BX514" s="76">
        <f t="shared" si="230"/>
        <v>0</v>
      </c>
      <c r="BY514" s="77">
        <f t="shared" si="231"/>
        <v>0</v>
      </c>
      <c r="CA514" s="73">
        <f t="shared" si="232"/>
        <v>0</v>
      </c>
      <c r="CB514" s="74"/>
      <c r="CD514" s="13">
        <f t="shared" si="233"/>
        <v>0</v>
      </c>
      <c r="CE514" s="89">
        <f t="shared" si="234"/>
        <v>0</v>
      </c>
      <c r="CF514">
        <v>0</v>
      </c>
    </row>
    <row r="515" spans="2:84" ht="15.75" customHeight="1" thickBot="1">
      <c r="B515" s="26"/>
      <c r="C515" s="13" t="str">
        <f>IF(B515="","",VLOOKUP(BC515,Proveedor!$B$3:$C$2036,2,0))</f>
        <v/>
      </c>
      <c r="D515" s="95"/>
      <c r="E515" s="84"/>
      <c r="F515" s="59"/>
      <c r="G515" s="113" cm="1">
        <f t="array" ref="G515">INDEX(Programas!$F$3:$F$2000,MATCH(1,(Programas!$C$3:$C$2000=D515)*(Programas!$D$3:$D$2000=Auxiliares!$B496),0))</f>
        <v>0</v>
      </c>
      <c r="H515" s="114"/>
      <c r="I515" s="113" cm="1">
        <f t="array" ref="I515">INDEX(Programas!$E$3:$E$2000,MATCH(1,(Programas!$C$3:$C$2000=D515)*(Programas!$D$3:$D$2000=Auxiliares!$B496),0))</f>
        <v>0</v>
      </c>
      <c r="J515" s="114"/>
      <c r="K515" s="23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36"/>
      <c r="BA515" s="58">
        <f t="shared" si="214"/>
        <v>0</v>
      </c>
      <c r="BB515" s="42">
        <f t="shared" si="215"/>
        <v>0</v>
      </c>
      <c r="BC515" s="12">
        <f>IFERROR(VLOOKUP(Input!B515,Medio!$A$3:$D$1552,4,0),0)</f>
        <v>0</v>
      </c>
      <c r="BD515">
        <f t="shared" si="216"/>
        <v>0</v>
      </c>
      <c r="BE515">
        <f>IFERROR(VLOOKUP(L515,'Tipo de Descuento'!$B$3:$C$8,2,0),0)</f>
        <v>0</v>
      </c>
      <c r="BF515">
        <f t="shared" si="217"/>
        <v>0</v>
      </c>
      <c r="BG515">
        <f>IFERROR(VLOOKUP(N515,'Tipo de Descuento'!$B$3:$C$8,2,0),0)</f>
        <v>0</v>
      </c>
      <c r="BH515">
        <f t="shared" si="218"/>
        <v>0</v>
      </c>
      <c r="BI515">
        <f>IFERROR(VLOOKUP(P515,'Tipo de Descuento'!$B$3:$C$8,2,0),0)</f>
        <v>0</v>
      </c>
      <c r="BJ515">
        <f t="shared" si="219"/>
        <v>0</v>
      </c>
      <c r="BK515">
        <f>IFERROR(VLOOKUP(R515,'Tipo de Descuento'!$B$3:$C$8,2,0),0)</f>
        <v>0</v>
      </c>
      <c r="BL515">
        <f t="shared" si="220"/>
        <v>0</v>
      </c>
      <c r="BM515">
        <f>IFERROR(VLOOKUP(T515,'Tipo de Descuento'!$B$3:$C$8,2,0),0)</f>
        <v>0</v>
      </c>
      <c r="BN515">
        <f t="shared" si="221"/>
        <v>0</v>
      </c>
      <c r="BO515">
        <f t="shared" si="222"/>
        <v>0</v>
      </c>
      <c r="BP515">
        <f t="shared" si="223"/>
        <v>0</v>
      </c>
      <c r="BQ515">
        <f t="shared" si="224"/>
        <v>0</v>
      </c>
      <c r="BS515" s="75">
        <f t="shared" si="225"/>
        <v>0</v>
      </c>
      <c r="BT515" s="76">
        <f t="shared" si="226"/>
        <v>0</v>
      </c>
      <c r="BU515" s="76">
        <f t="shared" si="227"/>
        <v>0</v>
      </c>
      <c r="BV515" s="76">
        <f t="shared" si="228"/>
        <v>0</v>
      </c>
      <c r="BW515" s="76">
        <f t="shared" si="229"/>
        <v>0</v>
      </c>
      <c r="BX515" s="76">
        <f t="shared" si="230"/>
        <v>0</v>
      </c>
      <c r="BY515" s="77">
        <f t="shared" si="231"/>
        <v>0</v>
      </c>
      <c r="CA515" s="73">
        <f t="shared" si="232"/>
        <v>0</v>
      </c>
      <c r="CB515" s="74"/>
      <c r="CD515" s="13">
        <f t="shared" si="233"/>
        <v>0</v>
      </c>
      <c r="CE515" s="89">
        <f t="shared" si="234"/>
        <v>0</v>
      </c>
      <c r="CF515">
        <v>0</v>
      </c>
    </row>
    <row r="516" spans="2:84" ht="15.75" customHeight="1" thickBot="1">
      <c r="B516" s="26"/>
      <c r="C516" s="13" t="str">
        <f>IF(B516="","",VLOOKUP(BC516,Proveedor!$B$3:$C$2036,2,0))</f>
        <v/>
      </c>
      <c r="D516" s="95"/>
      <c r="E516" s="84"/>
      <c r="F516" s="59"/>
      <c r="G516" s="113" cm="1">
        <f t="array" ref="G516">INDEX(Programas!$F$3:$F$2000,MATCH(1,(Programas!$C$3:$C$2000=D516)*(Programas!$D$3:$D$2000=Auxiliares!$B497),0))</f>
        <v>0</v>
      </c>
      <c r="H516" s="114"/>
      <c r="I516" s="113" cm="1">
        <f t="array" ref="I516">INDEX(Programas!$E$3:$E$2000,MATCH(1,(Programas!$C$3:$C$2000=D516)*(Programas!$D$3:$D$2000=Auxiliares!$B497),0))</f>
        <v>0</v>
      </c>
      <c r="J516" s="114"/>
      <c r="K516" s="23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36"/>
      <c r="BA516" s="58">
        <f t="shared" si="214"/>
        <v>0</v>
      </c>
      <c r="BB516" s="42">
        <f t="shared" si="215"/>
        <v>0</v>
      </c>
      <c r="BC516" s="12">
        <f>IFERROR(VLOOKUP(Input!B516,Medio!$A$3:$D$1552,4,0),0)</f>
        <v>0</v>
      </c>
      <c r="BD516">
        <f t="shared" si="216"/>
        <v>0</v>
      </c>
      <c r="BE516">
        <f>IFERROR(VLOOKUP(L516,'Tipo de Descuento'!$B$3:$C$8,2,0),0)</f>
        <v>0</v>
      </c>
      <c r="BF516">
        <f t="shared" si="217"/>
        <v>0</v>
      </c>
      <c r="BG516">
        <f>IFERROR(VLOOKUP(N516,'Tipo de Descuento'!$B$3:$C$8,2,0),0)</f>
        <v>0</v>
      </c>
      <c r="BH516">
        <f t="shared" si="218"/>
        <v>0</v>
      </c>
      <c r="BI516">
        <f>IFERROR(VLOOKUP(P516,'Tipo de Descuento'!$B$3:$C$8,2,0),0)</f>
        <v>0</v>
      </c>
      <c r="BJ516">
        <f t="shared" si="219"/>
        <v>0</v>
      </c>
      <c r="BK516">
        <f>IFERROR(VLOOKUP(R516,'Tipo de Descuento'!$B$3:$C$8,2,0),0)</f>
        <v>0</v>
      </c>
      <c r="BL516">
        <f t="shared" si="220"/>
        <v>0</v>
      </c>
      <c r="BM516">
        <f>IFERROR(VLOOKUP(T516,'Tipo de Descuento'!$B$3:$C$8,2,0),0)</f>
        <v>0</v>
      </c>
      <c r="BN516">
        <f t="shared" si="221"/>
        <v>0</v>
      </c>
      <c r="BO516">
        <f t="shared" si="222"/>
        <v>0</v>
      </c>
      <c r="BP516">
        <f t="shared" si="223"/>
        <v>0</v>
      </c>
      <c r="BQ516">
        <f t="shared" si="224"/>
        <v>0</v>
      </c>
      <c r="BS516" s="75">
        <f t="shared" si="225"/>
        <v>0</v>
      </c>
      <c r="BT516" s="76">
        <f t="shared" si="226"/>
        <v>0</v>
      </c>
      <c r="BU516" s="76">
        <f t="shared" si="227"/>
        <v>0</v>
      </c>
      <c r="BV516" s="76">
        <f t="shared" si="228"/>
        <v>0</v>
      </c>
      <c r="BW516" s="76">
        <f t="shared" si="229"/>
        <v>0</v>
      </c>
      <c r="BX516" s="76">
        <f t="shared" si="230"/>
        <v>0</v>
      </c>
      <c r="BY516" s="77">
        <f t="shared" si="231"/>
        <v>0</v>
      </c>
      <c r="CA516" s="73">
        <f t="shared" si="232"/>
        <v>0</v>
      </c>
      <c r="CB516" s="74"/>
      <c r="CD516" s="13">
        <f t="shared" si="233"/>
        <v>0</v>
      </c>
      <c r="CE516" s="89">
        <f t="shared" si="234"/>
        <v>0</v>
      </c>
      <c r="CF516">
        <v>0</v>
      </c>
    </row>
    <row r="517" spans="2:84" ht="15.75" customHeight="1" thickBot="1">
      <c r="B517" s="26"/>
      <c r="C517" s="13" t="str">
        <f>IF(B517="","",VLOOKUP(BC517,Proveedor!$B$3:$C$2036,2,0))</f>
        <v/>
      </c>
      <c r="D517" s="95"/>
      <c r="E517" s="84"/>
      <c r="F517" s="59"/>
      <c r="G517" s="113" cm="1">
        <f t="array" ref="G517">INDEX(Programas!$F$3:$F$2000,MATCH(1,(Programas!$C$3:$C$2000=D517)*(Programas!$D$3:$D$2000=Auxiliares!$B498),0))</f>
        <v>0</v>
      </c>
      <c r="H517" s="114"/>
      <c r="I517" s="113" cm="1">
        <f t="array" ref="I517">INDEX(Programas!$E$3:$E$2000,MATCH(1,(Programas!$C$3:$C$2000=D517)*(Programas!$D$3:$D$2000=Auxiliares!$B498),0))</f>
        <v>0</v>
      </c>
      <c r="J517" s="114"/>
      <c r="K517" s="23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36"/>
      <c r="BA517" s="58">
        <f t="shared" si="214"/>
        <v>0</v>
      </c>
      <c r="BB517" s="42">
        <f t="shared" si="215"/>
        <v>0</v>
      </c>
      <c r="BC517" s="12">
        <f>IFERROR(VLOOKUP(Input!B517,Medio!$A$3:$D$1552,4,0),0)</f>
        <v>0</v>
      </c>
      <c r="BD517">
        <f t="shared" si="216"/>
        <v>0</v>
      </c>
      <c r="BE517">
        <f>IFERROR(VLOOKUP(L517,'Tipo de Descuento'!$B$3:$C$8,2,0),0)</f>
        <v>0</v>
      </c>
      <c r="BF517">
        <f t="shared" si="217"/>
        <v>0</v>
      </c>
      <c r="BG517">
        <f>IFERROR(VLOOKUP(N517,'Tipo de Descuento'!$B$3:$C$8,2,0),0)</f>
        <v>0</v>
      </c>
      <c r="BH517">
        <f t="shared" si="218"/>
        <v>0</v>
      </c>
      <c r="BI517">
        <f>IFERROR(VLOOKUP(P517,'Tipo de Descuento'!$B$3:$C$8,2,0),0)</f>
        <v>0</v>
      </c>
      <c r="BJ517">
        <f t="shared" si="219"/>
        <v>0</v>
      </c>
      <c r="BK517">
        <f>IFERROR(VLOOKUP(R517,'Tipo de Descuento'!$B$3:$C$8,2,0),0)</f>
        <v>0</v>
      </c>
      <c r="BL517">
        <f t="shared" si="220"/>
        <v>0</v>
      </c>
      <c r="BM517">
        <f>IFERROR(VLOOKUP(T517,'Tipo de Descuento'!$B$3:$C$8,2,0),0)</f>
        <v>0</v>
      </c>
      <c r="BN517">
        <f t="shared" si="221"/>
        <v>0</v>
      </c>
      <c r="BO517">
        <f t="shared" si="222"/>
        <v>0</v>
      </c>
      <c r="BP517">
        <f t="shared" si="223"/>
        <v>0</v>
      </c>
      <c r="BQ517">
        <f t="shared" si="224"/>
        <v>0</v>
      </c>
      <c r="BS517" s="75">
        <f t="shared" si="225"/>
        <v>0</v>
      </c>
      <c r="BT517" s="76">
        <f t="shared" si="226"/>
        <v>0</v>
      </c>
      <c r="BU517" s="76">
        <f t="shared" si="227"/>
        <v>0</v>
      </c>
      <c r="BV517" s="76">
        <f t="shared" si="228"/>
        <v>0</v>
      </c>
      <c r="BW517" s="76">
        <f t="shared" si="229"/>
        <v>0</v>
      </c>
      <c r="BX517" s="76">
        <f t="shared" si="230"/>
        <v>0</v>
      </c>
      <c r="BY517" s="77">
        <f t="shared" si="231"/>
        <v>0</v>
      </c>
      <c r="CA517" s="73">
        <f t="shared" si="232"/>
        <v>0</v>
      </c>
      <c r="CB517" s="74"/>
      <c r="CD517" s="13">
        <f t="shared" si="233"/>
        <v>0</v>
      </c>
      <c r="CE517" s="89">
        <f t="shared" si="234"/>
        <v>0</v>
      </c>
      <c r="CF517">
        <v>0</v>
      </c>
    </row>
    <row r="518" spans="2:84" ht="15.75" customHeight="1" thickBot="1">
      <c r="B518" s="26"/>
      <c r="C518" s="13" t="str">
        <f>IF(B518="","",VLOOKUP(BC518,Proveedor!$B$3:$C$2036,2,0))</f>
        <v/>
      </c>
      <c r="D518" s="95"/>
      <c r="E518" s="84"/>
      <c r="F518" s="59"/>
      <c r="G518" s="113" cm="1">
        <f t="array" ref="G518">INDEX(Programas!$F$3:$F$2000,MATCH(1,(Programas!$C$3:$C$2000=D518)*(Programas!$D$3:$D$2000=Auxiliares!$B499),0))</f>
        <v>0</v>
      </c>
      <c r="H518" s="114"/>
      <c r="I518" s="113" cm="1">
        <f t="array" ref="I518">INDEX(Programas!$E$3:$E$2000,MATCH(1,(Programas!$C$3:$C$2000=D518)*(Programas!$D$3:$D$2000=Auxiliares!$B499),0))</f>
        <v>0</v>
      </c>
      <c r="J518" s="114"/>
      <c r="K518" s="23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36"/>
      <c r="BA518" s="58">
        <f t="shared" si="214"/>
        <v>0</v>
      </c>
      <c r="BB518" s="42">
        <f t="shared" si="215"/>
        <v>0</v>
      </c>
      <c r="BC518" s="12">
        <f>IFERROR(VLOOKUP(Input!B518,Medio!$A$3:$D$1552,4,0),0)</f>
        <v>0</v>
      </c>
      <c r="BD518">
        <f t="shared" si="216"/>
        <v>0</v>
      </c>
      <c r="BE518">
        <f>IFERROR(VLOOKUP(L518,'Tipo de Descuento'!$B$3:$C$8,2,0),0)</f>
        <v>0</v>
      </c>
      <c r="BF518">
        <f t="shared" si="217"/>
        <v>0</v>
      </c>
      <c r="BG518">
        <f>IFERROR(VLOOKUP(N518,'Tipo de Descuento'!$B$3:$C$8,2,0),0)</f>
        <v>0</v>
      </c>
      <c r="BH518">
        <f t="shared" si="218"/>
        <v>0</v>
      </c>
      <c r="BI518">
        <f>IFERROR(VLOOKUP(P518,'Tipo de Descuento'!$B$3:$C$8,2,0),0)</f>
        <v>0</v>
      </c>
      <c r="BJ518">
        <f t="shared" si="219"/>
        <v>0</v>
      </c>
      <c r="BK518">
        <f>IFERROR(VLOOKUP(R518,'Tipo de Descuento'!$B$3:$C$8,2,0),0)</f>
        <v>0</v>
      </c>
      <c r="BL518">
        <f t="shared" si="220"/>
        <v>0</v>
      </c>
      <c r="BM518">
        <f>IFERROR(VLOOKUP(T518,'Tipo de Descuento'!$B$3:$C$8,2,0),0)</f>
        <v>0</v>
      </c>
      <c r="BN518">
        <f t="shared" si="221"/>
        <v>0</v>
      </c>
      <c r="BO518">
        <f t="shared" si="222"/>
        <v>0</v>
      </c>
      <c r="BP518">
        <f t="shared" si="223"/>
        <v>0</v>
      </c>
      <c r="BQ518">
        <f t="shared" si="224"/>
        <v>0</v>
      </c>
      <c r="BS518" s="75">
        <f t="shared" si="225"/>
        <v>0</v>
      </c>
      <c r="BT518" s="76">
        <f t="shared" si="226"/>
        <v>0</v>
      </c>
      <c r="BU518" s="76">
        <f t="shared" si="227"/>
        <v>0</v>
      </c>
      <c r="BV518" s="76">
        <f t="shared" si="228"/>
        <v>0</v>
      </c>
      <c r="BW518" s="76">
        <f t="shared" si="229"/>
        <v>0</v>
      </c>
      <c r="BX518" s="76">
        <f t="shared" si="230"/>
        <v>0</v>
      </c>
      <c r="BY518" s="77">
        <f t="shared" si="231"/>
        <v>0</v>
      </c>
      <c r="CA518" s="73">
        <f t="shared" si="232"/>
        <v>0</v>
      </c>
      <c r="CB518" s="74"/>
      <c r="CD518" s="13">
        <f t="shared" si="233"/>
        <v>0</v>
      </c>
      <c r="CE518" s="89">
        <f t="shared" si="234"/>
        <v>0</v>
      </c>
      <c r="CF518">
        <v>0</v>
      </c>
    </row>
    <row r="519" spans="2:84" ht="15.75" customHeight="1" thickBot="1">
      <c r="B519" s="26"/>
      <c r="C519" s="13" t="str">
        <f>IF(B519="","",VLOOKUP(BC519,Proveedor!$B$3:$C$2036,2,0))</f>
        <v/>
      </c>
      <c r="D519" s="95"/>
      <c r="E519" s="84"/>
      <c r="F519" s="59"/>
      <c r="G519" s="113" cm="1">
        <f t="array" ref="G519">INDEX(Programas!$F$3:$F$2000,MATCH(1,(Programas!$C$3:$C$2000=D519)*(Programas!$D$3:$D$2000=Auxiliares!$B500),0))</f>
        <v>0</v>
      </c>
      <c r="H519" s="114"/>
      <c r="I519" s="113" cm="1">
        <f t="array" ref="I519">INDEX(Programas!$E$3:$E$2000,MATCH(1,(Programas!$C$3:$C$2000=D519)*(Programas!$D$3:$D$2000=Auxiliares!$B500),0))</f>
        <v>0</v>
      </c>
      <c r="J519" s="114"/>
      <c r="K519" s="23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36"/>
      <c r="BA519" s="58">
        <f t="shared" si="214"/>
        <v>0</v>
      </c>
      <c r="BB519" s="42">
        <f t="shared" si="215"/>
        <v>0</v>
      </c>
      <c r="BC519" s="12">
        <f>IFERROR(VLOOKUP(Input!B519,Medio!$A$3:$D$1552,4,0),0)</f>
        <v>0</v>
      </c>
      <c r="BD519">
        <f t="shared" si="216"/>
        <v>0</v>
      </c>
      <c r="BE519">
        <f>IFERROR(VLOOKUP(L519,'Tipo de Descuento'!$B$3:$C$8,2,0),0)</f>
        <v>0</v>
      </c>
      <c r="BF519">
        <f t="shared" si="217"/>
        <v>0</v>
      </c>
      <c r="BG519">
        <f>IFERROR(VLOOKUP(N519,'Tipo de Descuento'!$B$3:$C$8,2,0),0)</f>
        <v>0</v>
      </c>
      <c r="BH519">
        <f t="shared" si="218"/>
        <v>0</v>
      </c>
      <c r="BI519">
        <f>IFERROR(VLOOKUP(P519,'Tipo de Descuento'!$B$3:$C$8,2,0),0)</f>
        <v>0</v>
      </c>
      <c r="BJ519">
        <f t="shared" si="219"/>
        <v>0</v>
      </c>
      <c r="BK519">
        <f>IFERROR(VLOOKUP(R519,'Tipo de Descuento'!$B$3:$C$8,2,0),0)</f>
        <v>0</v>
      </c>
      <c r="BL519">
        <f t="shared" si="220"/>
        <v>0</v>
      </c>
      <c r="BM519">
        <f>IFERROR(VLOOKUP(T519,'Tipo de Descuento'!$B$3:$C$8,2,0),0)</f>
        <v>0</v>
      </c>
      <c r="BN519">
        <f t="shared" si="221"/>
        <v>0</v>
      </c>
      <c r="BO519">
        <f t="shared" si="222"/>
        <v>0</v>
      </c>
      <c r="BP519">
        <f t="shared" si="223"/>
        <v>0</v>
      </c>
      <c r="BQ519">
        <f t="shared" si="224"/>
        <v>0</v>
      </c>
      <c r="BS519" s="75">
        <f t="shared" si="225"/>
        <v>0</v>
      </c>
      <c r="BT519" s="76">
        <f t="shared" si="226"/>
        <v>0</v>
      </c>
      <c r="BU519" s="76">
        <f t="shared" si="227"/>
        <v>0</v>
      </c>
      <c r="BV519" s="76">
        <f t="shared" si="228"/>
        <v>0</v>
      </c>
      <c r="BW519" s="76">
        <f t="shared" si="229"/>
        <v>0</v>
      </c>
      <c r="BX519" s="76">
        <f t="shared" si="230"/>
        <v>0</v>
      </c>
      <c r="BY519" s="77">
        <f t="shared" si="231"/>
        <v>0</v>
      </c>
      <c r="CA519" s="73">
        <f t="shared" si="232"/>
        <v>0</v>
      </c>
      <c r="CB519" s="74"/>
      <c r="CD519" s="13">
        <f t="shared" si="233"/>
        <v>0</v>
      </c>
      <c r="CE519" s="89">
        <f t="shared" si="234"/>
        <v>0</v>
      </c>
      <c r="CF519">
        <v>0</v>
      </c>
    </row>
    <row r="520" spans="2:84" ht="15.75" customHeight="1" thickBot="1">
      <c r="B520" s="26"/>
      <c r="C520" s="13" t="str">
        <f>IF(B520="","",VLOOKUP(BC520,Proveedor!$B$3:$C$2036,2,0))</f>
        <v/>
      </c>
      <c r="D520" s="95"/>
      <c r="E520" s="84"/>
      <c r="F520" s="59"/>
      <c r="G520" s="113" cm="1">
        <f t="array" ref="G520">INDEX(Programas!$F$3:$F$2000,MATCH(1,(Programas!$C$3:$C$2000=D520)*(Programas!$D$3:$D$2000=Auxiliares!$B501),0))</f>
        <v>0</v>
      </c>
      <c r="H520" s="114"/>
      <c r="I520" s="113" cm="1">
        <f t="array" ref="I520">INDEX(Programas!$E$3:$E$2000,MATCH(1,(Programas!$C$3:$C$2000=D520)*(Programas!$D$3:$D$2000=Auxiliares!$B501),0))</f>
        <v>0</v>
      </c>
      <c r="J520" s="114"/>
      <c r="K520" s="23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36"/>
      <c r="BA520" s="58">
        <f t="shared" si="214"/>
        <v>0</v>
      </c>
      <c r="BB520" s="42">
        <f t="shared" si="215"/>
        <v>0</v>
      </c>
      <c r="BC520" s="12">
        <f>IFERROR(VLOOKUP(Input!B520,Medio!$A$3:$D$1552,4,0),0)</f>
        <v>0</v>
      </c>
      <c r="BD520">
        <f t="shared" si="216"/>
        <v>0</v>
      </c>
      <c r="BE520">
        <f>IFERROR(VLOOKUP(L520,'Tipo de Descuento'!$B$3:$C$8,2,0),0)</f>
        <v>0</v>
      </c>
      <c r="BF520">
        <f t="shared" si="217"/>
        <v>0</v>
      </c>
      <c r="BG520">
        <f>IFERROR(VLOOKUP(N520,'Tipo de Descuento'!$B$3:$C$8,2,0),0)</f>
        <v>0</v>
      </c>
      <c r="BH520">
        <f t="shared" si="218"/>
        <v>0</v>
      </c>
      <c r="BI520">
        <f>IFERROR(VLOOKUP(P520,'Tipo de Descuento'!$B$3:$C$8,2,0),0)</f>
        <v>0</v>
      </c>
      <c r="BJ520">
        <f t="shared" si="219"/>
        <v>0</v>
      </c>
      <c r="BK520">
        <f>IFERROR(VLOOKUP(R520,'Tipo de Descuento'!$B$3:$C$8,2,0),0)</f>
        <v>0</v>
      </c>
      <c r="BL520">
        <f t="shared" si="220"/>
        <v>0</v>
      </c>
      <c r="BM520">
        <f>IFERROR(VLOOKUP(T520,'Tipo de Descuento'!$B$3:$C$8,2,0),0)</f>
        <v>0</v>
      </c>
      <c r="BN520">
        <f t="shared" si="221"/>
        <v>0</v>
      </c>
      <c r="BO520">
        <f t="shared" si="222"/>
        <v>0</v>
      </c>
      <c r="BP520">
        <f t="shared" si="223"/>
        <v>0</v>
      </c>
      <c r="BQ520">
        <f t="shared" si="224"/>
        <v>0</v>
      </c>
      <c r="BS520" s="75">
        <f t="shared" si="225"/>
        <v>0</v>
      </c>
      <c r="BT520" s="76">
        <f t="shared" si="226"/>
        <v>0</v>
      </c>
      <c r="BU520" s="76">
        <f t="shared" si="227"/>
        <v>0</v>
      </c>
      <c r="BV520" s="76">
        <f t="shared" si="228"/>
        <v>0</v>
      </c>
      <c r="BW520" s="76">
        <f t="shared" si="229"/>
        <v>0</v>
      </c>
      <c r="BX520" s="76">
        <f t="shared" si="230"/>
        <v>0</v>
      </c>
      <c r="BY520" s="77">
        <f t="shared" si="231"/>
        <v>0</v>
      </c>
      <c r="CA520" s="73">
        <f t="shared" si="232"/>
        <v>0</v>
      </c>
      <c r="CB520" s="74"/>
      <c r="CD520" s="13">
        <f t="shared" si="233"/>
        <v>0</v>
      </c>
      <c r="CE520" s="89">
        <f t="shared" si="234"/>
        <v>0</v>
      </c>
      <c r="CF520">
        <v>0</v>
      </c>
    </row>
    <row r="521" spans="2:84" ht="15.75" customHeight="1" thickBot="1">
      <c r="B521" s="26"/>
      <c r="C521" s="13" t="str">
        <f>IF(B521="","",VLOOKUP(BC521,Proveedor!$B$3:$C$2036,2,0))</f>
        <v/>
      </c>
      <c r="D521" s="95"/>
      <c r="E521" s="84"/>
      <c r="F521" s="59"/>
      <c r="G521" s="113" cm="1">
        <f t="array" ref="G521">INDEX(Programas!$F$3:$F$2000,MATCH(1,(Programas!$C$3:$C$2000=D521)*(Programas!$D$3:$D$2000=Auxiliares!$B502),0))</f>
        <v>0</v>
      </c>
      <c r="H521" s="114"/>
      <c r="I521" s="113" cm="1">
        <f t="array" ref="I521">INDEX(Programas!$E$3:$E$2000,MATCH(1,(Programas!$C$3:$C$2000=D521)*(Programas!$D$3:$D$2000=Auxiliares!$B502),0))</f>
        <v>0</v>
      </c>
      <c r="J521" s="114"/>
      <c r="K521" s="23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36"/>
      <c r="BA521" s="58">
        <f t="shared" si="214"/>
        <v>0</v>
      </c>
      <c r="BB521" s="42">
        <f t="shared" si="215"/>
        <v>0</v>
      </c>
      <c r="BC521" s="12">
        <f>IFERROR(VLOOKUP(Input!B521,Medio!$A$3:$D$1552,4,0),0)</f>
        <v>0</v>
      </c>
      <c r="BD521">
        <f t="shared" si="216"/>
        <v>0</v>
      </c>
      <c r="BE521">
        <f>IFERROR(VLOOKUP(L521,'Tipo de Descuento'!$B$3:$C$8,2,0),0)</f>
        <v>0</v>
      </c>
      <c r="BF521">
        <f t="shared" si="217"/>
        <v>0</v>
      </c>
      <c r="BG521">
        <f>IFERROR(VLOOKUP(N521,'Tipo de Descuento'!$B$3:$C$8,2,0),0)</f>
        <v>0</v>
      </c>
      <c r="BH521">
        <f t="shared" si="218"/>
        <v>0</v>
      </c>
      <c r="BI521">
        <f>IFERROR(VLOOKUP(P521,'Tipo de Descuento'!$B$3:$C$8,2,0),0)</f>
        <v>0</v>
      </c>
      <c r="BJ521">
        <f t="shared" si="219"/>
        <v>0</v>
      </c>
      <c r="BK521">
        <f>IFERROR(VLOOKUP(R521,'Tipo de Descuento'!$B$3:$C$8,2,0),0)</f>
        <v>0</v>
      </c>
      <c r="BL521">
        <f t="shared" si="220"/>
        <v>0</v>
      </c>
      <c r="BM521">
        <f>IFERROR(VLOOKUP(T521,'Tipo de Descuento'!$B$3:$C$8,2,0),0)</f>
        <v>0</v>
      </c>
      <c r="BN521">
        <f t="shared" si="221"/>
        <v>0</v>
      </c>
      <c r="BO521">
        <f t="shared" si="222"/>
        <v>0</v>
      </c>
      <c r="BP521">
        <f t="shared" si="223"/>
        <v>0</v>
      </c>
      <c r="BQ521">
        <f t="shared" si="224"/>
        <v>0</v>
      </c>
      <c r="BS521" s="75">
        <f t="shared" si="225"/>
        <v>0</v>
      </c>
      <c r="BT521" s="76">
        <f t="shared" si="226"/>
        <v>0</v>
      </c>
      <c r="BU521" s="76">
        <f t="shared" si="227"/>
        <v>0</v>
      </c>
      <c r="BV521" s="76">
        <f t="shared" si="228"/>
        <v>0</v>
      </c>
      <c r="BW521" s="76">
        <f t="shared" si="229"/>
        <v>0</v>
      </c>
      <c r="BX521" s="76">
        <f t="shared" si="230"/>
        <v>0</v>
      </c>
      <c r="BY521" s="77">
        <f t="shared" si="231"/>
        <v>0</v>
      </c>
      <c r="CA521" s="73">
        <f t="shared" si="232"/>
        <v>0</v>
      </c>
      <c r="CB521" s="74"/>
      <c r="CD521" s="13">
        <f t="shared" si="233"/>
        <v>0</v>
      </c>
      <c r="CE521" s="89">
        <f t="shared" si="234"/>
        <v>0</v>
      </c>
      <c r="CF521">
        <v>0</v>
      </c>
    </row>
    <row r="522" spans="2:84" ht="15.75" customHeight="1" thickBot="1">
      <c r="B522" s="26"/>
      <c r="C522" s="13" t="str">
        <f>IF(B522="","",VLOOKUP(BC522,Proveedor!$B$3:$C$2036,2,0))</f>
        <v/>
      </c>
      <c r="D522" s="95"/>
      <c r="E522" s="84"/>
      <c r="F522" s="59"/>
      <c r="G522" s="113" cm="1">
        <f t="array" ref="G522">INDEX(Programas!$F$3:$F$2000,MATCH(1,(Programas!$C$3:$C$2000=D522)*(Programas!$D$3:$D$2000=Auxiliares!$B503),0))</f>
        <v>0</v>
      </c>
      <c r="H522" s="114"/>
      <c r="I522" s="113" cm="1">
        <f t="array" ref="I522">INDEX(Programas!$E$3:$E$2000,MATCH(1,(Programas!$C$3:$C$2000=D522)*(Programas!$D$3:$D$2000=Auxiliares!$B503),0))</f>
        <v>0</v>
      </c>
      <c r="J522" s="114"/>
      <c r="K522" s="23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36"/>
      <c r="BA522" s="58">
        <f t="shared" si="214"/>
        <v>0</v>
      </c>
      <c r="BB522" s="42">
        <f t="shared" si="215"/>
        <v>0</v>
      </c>
      <c r="BC522" s="12">
        <f>IFERROR(VLOOKUP(Input!B522,Medio!$A$3:$D$1552,4,0),0)</f>
        <v>0</v>
      </c>
      <c r="BD522">
        <f t="shared" si="216"/>
        <v>0</v>
      </c>
      <c r="BE522">
        <f>IFERROR(VLOOKUP(L522,'Tipo de Descuento'!$B$3:$C$8,2,0),0)</f>
        <v>0</v>
      </c>
      <c r="BF522">
        <f t="shared" si="217"/>
        <v>0</v>
      </c>
      <c r="BG522">
        <f>IFERROR(VLOOKUP(N522,'Tipo de Descuento'!$B$3:$C$8,2,0),0)</f>
        <v>0</v>
      </c>
      <c r="BH522">
        <f t="shared" si="218"/>
        <v>0</v>
      </c>
      <c r="BI522">
        <f>IFERROR(VLOOKUP(P522,'Tipo de Descuento'!$B$3:$C$8,2,0),0)</f>
        <v>0</v>
      </c>
      <c r="BJ522">
        <f t="shared" si="219"/>
        <v>0</v>
      </c>
      <c r="BK522">
        <f>IFERROR(VLOOKUP(R522,'Tipo de Descuento'!$B$3:$C$8,2,0),0)</f>
        <v>0</v>
      </c>
      <c r="BL522">
        <f t="shared" si="220"/>
        <v>0</v>
      </c>
      <c r="BM522">
        <f>IFERROR(VLOOKUP(T522,'Tipo de Descuento'!$B$3:$C$8,2,0),0)</f>
        <v>0</v>
      </c>
      <c r="BN522">
        <f t="shared" si="221"/>
        <v>0</v>
      </c>
      <c r="BO522">
        <f t="shared" si="222"/>
        <v>0</v>
      </c>
      <c r="BP522">
        <f t="shared" si="223"/>
        <v>0</v>
      </c>
      <c r="BQ522">
        <f t="shared" si="224"/>
        <v>0</v>
      </c>
      <c r="BS522" s="75">
        <f t="shared" si="225"/>
        <v>0</v>
      </c>
      <c r="BT522" s="76">
        <f t="shared" si="226"/>
        <v>0</v>
      </c>
      <c r="BU522" s="76">
        <f t="shared" si="227"/>
        <v>0</v>
      </c>
      <c r="BV522" s="76">
        <f t="shared" si="228"/>
        <v>0</v>
      </c>
      <c r="BW522" s="76">
        <f t="shared" si="229"/>
        <v>0</v>
      </c>
      <c r="BX522" s="76">
        <f t="shared" si="230"/>
        <v>0</v>
      </c>
      <c r="BY522" s="77">
        <f t="shared" si="231"/>
        <v>0</v>
      </c>
      <c r="CA522" s="73">
        <f t="shared" si="232"/>
        <v>0</v>
      </c>
      <c r="CB522" s="74"/>
      <c r="CD522" s="13">
        <f t="shared" si="233"/>
        <v>0</v>
      </c>
      <c r="CE522" s="89">
        <f t="shared" si="234"/>
        <v>0</v>
      </c>
      <c r="CF522">
        <v>0</v>
      </c>
    </row>
    <row r="523" spans="2:84" ht="15.75" customHeight="1" thickBot="1">
      <c r="B523" s="26"/>
      <c r="C523" s="13" t="str">
        <f>IF(B523="","",VLOOKUP(BC523,Proveedor!$B$3:$C$2036,2,0))</f>
        <v/>
      </c>
      <c r="D523" s="95"/>
      <c r="E523" s="84"/>
      <c r="F523" s="59"/>
      <c r="G523" s="113" cm="1">
        <f t="array" ref="G523">INDEX(Programas!$F$3:$F$2000,MATCH(1,(Programas!$C$3:$C$2000=D523)*(Programas!$D$3:$D$2000=Auxiliares!$B504),0))</f>
        <v>0</v>
      </c>
      <c r="H523" s="114"/>
      <c r="I523" s="113" cm="1">
        <f t="array" ref="I523">INDEX(Programas!$E$3:$E$2000,MATCH(1,(Programas!$C$3:$C$2000=D523)*(Programas!$D$3:$D$2000=Auxiliares!$B504),0))</f>
        <v>0</v>
      </c>
      <c r="J523" s="114"/>
      <c r="K523" s="23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36"/>
      <c r="BA523" s="58">
        <f t="shared" si="214"/>
        <v>0</v>
      </c>
      <c r="BB523" s="42">
        <f t="shared" si="215"/>
        <v>0</v>
      </c>
      <c r="BC523" s="12">
        <f>IFERROR(VLOOKUP(Input!B523,Medio!$A$3:$D$1552,4,0),0)</f>
        <v>0</v>
      </c>
      <c r="BD523">
        <f t="shared" si="216"/>
        <v>0</v>
      </c>
      <c r="BE523">
        <f>IFERROR(VLOOKUP(L523,'Tipo de Descuento'!$B$3:$C$8,2,0),0)</f>
        <v>0</v>
      </c>
      <c r="BF523">
        <f t="shared" si="217"/>
        <v>0</v>
      </c>
      <c r="BG523">
        <f>IFERROR(VLOOKUP(N523,'Tipo de Descuento'!$B$3:$C$8,2,0),0)</f>
        <v>0</v>
      </c>
      <c r="BH523">
        <f t="shared" si="218"/>
        <v>0</v>
      </c>
      <c r="BI523">
        <f>IFERROR(VLOOKUP(P523,'Tipo de Descuento'!$B$3:$C$8,2,0),0)</f>
        <v>0</v>
      </c>
      <c r="BJ523">
        <f t="shared" si="219"/>
        <v>0</v>
      </c>
      <c r="BK523">
        <f>IFERROR(VLOOKUP(R523,'Tipo de Descuento'!$B$3:$C$8,2,0),0)</f>
        <v>0</v>
      </c>
      <c r="BL523">
        <f t="shared" si="220"/>
        <v>0</v>
      </c>
      <c r="BM523">
        <f>IFERROR(VLOOKUP(T523,'Tipo de Descuento'!$B$3:$C$8,2,0),0)</f>
        <v>0</v>
      </c>
      <c r="BN523">
        <f t="shared" si="221"/>
        <v>0</v>
      </c>
      <c r="BO523">
        <f t="shared" si="222"/>
        <v>0</v>
      </c>
      <c r="BP523">
        <f t="shared" si="223"/>
        <v>0</v>
      </c>
      <c r="BQ523">
        <f t="shared" si="224"/>
        <v>0</v>
      </c>
      <c r="BS523" s="75">
        <f t="shared" si="225"/>
        <v>0</v>
      </c>
      <c r="BT523" s="76">
        <f t="shared" si="226"/>
        <v>0</v>
      </c>
      <c r="BU523" s="76">
        <f t="shared" si="227"/>
        <v>0</v>
      </c>
      <c r="BV523" s="76">
        <f t="shared" si="228"/>
        <v>0</v>
      </c>
      <c r="BW523" s="76">
        <f t="shared" si="229"/>
        <v>0</v>
      </c>
      <c r="BX523" s="76">
        <f t="shared" si="230"/>
        <v>0</v>
      </c>
      <c r="BY523" s="77">
        <f t="shared" si="231"/>
        <v>0</v>
      </c>
      <c r="CA523" s="73">
        <f t="shared" si="232"/>
        <v>0</v>
      </c>
      <c r="CB523" s="74"/>
      <c r="CD523" s="13">
        <f t="shared" si="233"/>
        <v>0</v>
      </c>
      <c r="CE523" s="89">
        <f t="shared" si="234"/>
        <v>0</v>
      </c>
      <c r="CF523">
        <v>0</v>
      </c>
    </row>
    <row r="524" spans="2:84" ht="15.75" customHeight="1" thickBot="1">
      <c r="B524" s="26"/>
      <c r="C524" s="13" t="str">
        <f>IF(B524="","",VLOOKUP(BC524,Proveedor!$B$3:$C$2036,2,0))</f>
        <v/>
      </c>
      <c r="D524" s="95"/>
      <c r="E524" s="84"/>
      <c r="F524" s="59"/>
      <c r="G524" s="113" cm="1">
        <f t="array" ref="G524">INDEX(Programas!$F$3:$F$2000,MATCH(1,(Programas!$C$3:$C$2000=D524)*(Programas!$D$3:$D$2000=Auxiliares!$B505),0))</f>
        <v>0</v>
      </c>
      <c r="H524" s="114"/>
      <c r="I524" s="113" cm="1">
        <f t="array" ref="I524">INDEX(Programas!$E$3:$E$2000,MATCH(1,(Programas!$C$3:$C$2000=D524)*(Programas!$D$3:$D$2000=Auxiliares!$B505),0))</f>
        <v>0</v>
      </c>
      <c r="J524" s="114"/>
      <c r="K524" s="23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36"/>
      <c r="BA524" s="58">
        <f t="shared" si="214"/>
        <v>0</v>
      </c>
      <c r="BB524" s="42">
        <f t="shared" si="215"/>
        <v>0</v>
      </c>
      <c r="BC524" s="12">
        <f>IFERROR(VLOOKUP(Input!B524,Medio!$A$3:$D$1552,4,0),0)</f>
        <v>0</v>
      </c>
      <c r="BD524">
        <f t="shared" si="216"/>
        <v>0</v>
      </c>
      <c r="BE524">
        <f>IFERROR(VLOOKUP(L524,'Tipo de Descuento'!$B$3:$C$8,2,0),0)</f>
        <v>0</v>
      </c>
      <c r="BF524">
        <f t="shared" si="217"/>
        <v>0</v>
      </c>
      <c r="BG524">
        <f>IFERROR(VLOOKUP(N524,'Tipo de Descuento'!$B$3:$C$8,2,0),0)</f>
        <v>0</v>
      </c>
      <c r="BH524">
        <f t="shared" si="218"/>
        <v>0</v>
      </c>
      <c r="BI524">
        <f>IFERROR(VLOOKUP(P524,'Tipo de Descuento'!$B$3:$C$8,2,0),0)</f>
        <v>0</v>
      </c>
      <c r="BJ524">
        <f t="shared" si="219"/>
        <v>0</v>
      </c>
      <c r="BK524">
        <f>IFERROR(VLOOKUP(R524,'Tipo de Descuento'!$B$3:$C$8,2,0),0)</f>
        <v>0</v>
      </c>
      <c r="BL524">
        <f t="shared" si="220"/>
        <v>0</v>
      </c>
      <c r="BM524">
        <f>IFERROR(VLOOKUP(T524,'Tipo de Descuento'!$B$3:$C$8,2,0),0)</f>
        <v>0</v>
      </c>
      <c r="BN524">
        <f t="shared" si="221"/>
        <v>0</v>
      </c>
      <c r="BO524">
        <f t="shared" si="222"/>
        <v>0</v>
      </c>
      <c r="BP524">
        <f t="shared" si="223"/>
        <v>0</v>
      </c>
      <c r="BQ524">
        <f t="shared" si="224"/>
        <v>0</v>
      </c>
      <c r="BS524" s="75">
        <f t="shared" si="225"/>
        <v>0</v>
      </c>
      <c r="BT524" s="76">
        <f t="shared" si="226"/>
        <v>0</v>
      </c>
      <c r="BU524" s="76">
        <f t="shared" si="227"/>
        <v>0</v>
      </c>
      <c r="BV524" s="76">
        <f t="shared" si="228"/>
        <v>0</v>
      </c>
      <c r="BW524" s="76">
        <f t="shared" si="229"/>
        <v>0</v>
      </c>
      <c r="BX524" s="76">
        <f t="shared" si="230"/>
        <v>0</v>
      </c>
      <c r="BY524" s="77">
        <f t="shared" si="231"/>
        <v>0</v>
      </c>
      <c r="CA524" s="73">
        <f t="shared" si="232"/>
        <v>0</v>
      </c>
      <c r="CB524" s="74"/>
      <c r="CD524" s="13">
        <f t="shared" si="233"/>
        <v>0</v>
      </c>
      <c r="CE524" s="89">
        <f t="shared" si="234"/>
        <v>0</v>
      </c>
      <c r="CF524">
        <v>0</v>
      </c>
    </row>
    <row r="525" spans="2:84" ht="15.75" customHeight="1" thickBot="1">
      <c r="B525" s="26"/>
      <c r="C525" s="13" t="str">
        <f>IF(B525="","",VLOOKUP(BC525,Proveedor!$B$3:$C$2036,2,0))</f>
        <v/>
      </c>
      <c r="D525" s="95"/>
      <c r="E525" s="84"/>
      <c r="F525" s="59"/>
      <c r="G525" s="113" cm="1">
        <f t="array" ref="G525">INDEX(Programas!$F$3:$F$2000,MATCH(1,(Programas!$C$3:$C$2000=D525)*(Programas!$D$3:$D$2000=Auxiliares!$B506),0))</f>
        <v>0</v>
      </c>
      <c r="H525" s="114"/>
      <c r="I525" s="113" cm="1">
        <f t="array" ref="I525">INDEX(Programas!$E$3:$E$2000,MATCH(1,(Programas!$C$3:$C$2000=D525)*(Programas!$D$3:$D$2000=Auxiliares!$B506),0))</f>
        <v>0</v>
      </c>
      <c r="J525" s="114"/>
      <c r="K525" s="23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36"/>
      <c r="BA525" s="58">
        <f t="shared" si="214"/>
        <v>0</v>
      </c>
      <c r="BB525" s="42">
        <f t="shared" si="215"/>
        <v>0</v>
      </c>
      <c r="BC525" s="12">
        <f>IFERROR(VLOOKUP(Input!B525,Medio!$A$3:$D$1552,4,0),0)</f>
        <v>0</v>
      </c>
      <c r="BD525">
        <f t="shared" si="216"/>
        <v>0</v>
      </c>
      <c r="BE525">
        <f>IFERROR(VLOOKUP(L525,'Tipo de Descuento'!$B$3:$C$8,2,0),0)</f>
        <v>0</v>
      </c>
      <c r="BF525">
        <f t="shared" si="217"/>
        <v>0</v>
      </c>
      <c r="BG525">
        <f>IFERROR(VLOOKUP(N525,'Tipo de Descuento'!$B$3:$C$8,2,0),0)</f>
        <v>0</v>
      </c>
      <c r="BH525">
        <f t="shared" si="218"/>
        <v>0</v>
      </c>
      <c r="BI525">
        <f>IFERROR(VLOOKUP(P525,'Tipo de Descuento'!$B$3:$C$8,2,0),0)</f>
        <v>0</v>
      </c>
      <c r="BJ525">
        <f t="shared" si="219"/>
        <v>0</v>
      </c>
      <c r="BK525">
        <f>IFERROR(VLOOKUP(R525,'Tipo de Descuento'!$B$3:$C$8,2,0),0)</f>
        <v>0</v>
      </c>
      <c r="BL525">
        <f t="shared" si="220"/>
        <v>0</v>
      </c>
      <c r="BM525">
        <f>IFERROR(VLOOKUP(T525,'Tipo de Descuento'!$B$3:$C$8,2,0),0)</f>
        <v>0</v>
      </c>
      <c r="BN525">
        <f t="shared" si="221"/>
        <v>0</v>
      </c>
      <c r="BO525">
        <f t="shared" si="222"/>
        <v>0</v>
      </c>
      <c r="BP525">
        <f t="shared" si="223"/>
        <v>0</v>
      </c>
      <c r="BQ525">
        <f t="shared" si="224"/>
        <v>0</v>
      </c>
      <c r="BS525" s="75">
        <f t="shared" si="225"/>
        <v>0</v>
      </c>
      <c r="BT525" s="76">
        <f t="shared" si="226"/>
        <v>0</v>
      </c>
      <c r="BU525" s="76">
        <f t="shared" si="227"/>
        <v>0</v>
      </c>
      <c r="BV525" s="76">
        <f t="shared" si="228"/>
        <v>0</v>
      </c>
      <c r="BW525" s="76">
        <f t="shared" si="229"/>
        <v>0</v>
      </c>
      <c r="BX525" s="76">
        <f t="shared" si="230"/>
        <v>0</v>
      </c>
      <c r="BY525" s="77">
        <f t="shared" si="231"/>
        <v>0</v>
      </c>
      <c r="CA525" s="73">
        <f t="shared" si="232"/>
        <v>0</v>
      </c>
      <c r="CB525" s="74"/>
      <c r="CD525" s="13">
        <f t="shared" si="233"/>
        <v>0</v>
      </c>
      <c r="CE525" s="89">
        <f t="shared" si="234"/>
        <v>0</v>
      </c>
      <c r="CF525">
        <v>0</v>
      </c>
    </row>
    <row r="526" spans="2:84" ht="15.75" customHeight="1" thickBot="1">
      <c r="B526" s="26"/>
      <c r="C526" s="13" t="str">
        <f>IF(B526="","",VLOOKUP(BC526,Proveedor!$B$3:$C$2036,2,0))</f>
        <v/>
      </c>
      <c r="D526" s="95"/>
      <c r="E526" s="84"/>
      <c r="F526" s="59"/>
      <c r="G526" s="113" cm="1">
        <f t="array" ref="G526">INDEX(Programas!$F$3:$F$2000,MATCH(1,(Programas!$C$3:$C$2000=D526)*(Programas!$D$3:$D$2000=Auxiliares!$B507),0))</f>
        <v>0</v>
      </c>
      <c r="H526" s="114"/>
      <c r="I526" s="113" cm="1">
        <f t="array" ref="I526">INDEX(Programas!$E$3:$E$2000,MATCH(1,(Programas!$C$3:$C$2000=D526)*(Programas!$D$3:$D$2000=Auxiliares!$B507),0))</f>
        <v>0</v>
      </c>
      <c r="J526" s="114"/>
      <c r="K526" s="23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36"/>
      <c r="BA526" s="58">
        <f t="shared" si="214"/>
        <v>0</v>
      </c>
      <c r="BB526" s="42">
        <f t="shared" si="215"/>
        <v>0</v>
      </c>
      <c r="BC526" s="12">
        <f>IFERROR(VLOOKUP(Input!B526,Medio!$A$3:$D$1552,4,0),0)</f>
        <v>0</v>
      </c>
      <c r="BD526">
        <f t="shared" si="216"/>
        <v>0</v>
      </c>
      <c r="BE526">
        <f>IFERROR(VLOOKUP(L526,'Tipo de Descuento'!$B$3:$C$8,2,0),0)</f>
        <v>0</v>
      </c>
      <c r="BF526">
        <f t="shared" si="217"/>
        <v>0</v>
      </c>
      <c r="BG526">
        <f>IFERROR(VLOOKUP(N526,'Tipo de Descuento'!$B$3:$C$8,2,0),0)</f>
        <v>0</v>
      </c>
      <c r="BH526">
        <f t="shared" si="218"/>
        <v>0</v>
      </c>
      <c r="BI526">
        <f>IFERROR(VLOOKUP(P526,'Tipo de Descuento'!$B$3:$C$8,2,0),0)</f>
        <v>0</v>
      </c>
      <c r="BJ526">
        <f t="shared" si="219"/>
        <v>0</v>
      </c>
      <c r="BK526">
        <f>IFERROR(VLOOKUP(R526,'Tipo de Descuento'!$B$3:$C$8,2,0),0)</f>
        <v>0</v>
      </c>
      <c r="BL526">
        <f t="shared" si="220"/>
        <v>0</v>
      </c>
      <c r="BM526">
        <f>IFERROR(VLOOKUP(T526,'Tipo de Descuento'!$B$3:$C$8,2,0),0)</f>
        <v>0</v>
      </c>
      <c r="BN526">
        <f t="shared" si="221"/>
        <v>0</v>
      </c>
      <c r="BO526">
        <f t="shared" si="222"/>
        <v>0</v>
      </c>
      <c r="BP526">
        <f t="shared" si="223"/>
        <v>0</v>
      </c>
      <c r="BQ526">
        <f t="shared" si="224"/>
        <v>0</v>
      </c>
      <c r="BS526" s="75">
        <f t="shared" si="225"/>
        <v>0</v>
      </c>
      <c r="BT526" s="76">
        <f t="shared" si="226"/>
        <v>0</v>
      </c>
      <c r="BU526" s="76">
        <f t="shared" si="227"/>
        <v>0</v>
      </c>
      <c r="BV526" s="76">
        <f t="shared" si="228"/>
        <v>0</v>
      </c>
      <c r="BW526" s="76">
        <f t="shared" si="229"/>
        <v>0</v>
      </c>
      <c r="BX526" s="76">
        <f t="shared" si="230"/>
        <v>0</v>
      </c>
      <c r="BY526" s="77">
        <f t="shared" si="231"/>
        <v>0</v>
      </c>
      <c r="CA526" s="73">
        <f t="shared" si="232"/>
        <v>0</v>
      </c>
      <c r="CB526" s="74"/>
      <c r="CD526" s="13">
        <f t="shared" si="233"/>
        <v>0</v>
      </c>
      <c r="CE526" s="89">
        <f t="shared" si="234"/>
        <v>0</v>
      </c>
      <c r="CF526">
        <v>0</v>
      </c>
    </row>
    <row r="527" spans="2:84" ht="15.75" customHeight="1" thickBot="1">
      <c r="B527" s="26"/>
      <c r="C527" s="13" t="str">
        <f>IF(B527="","",VLOOKUP(BC527,Proveedor!$B$3:$C$2036,2,0))</f>
        <v/>
      </c>
      <c r="D527" s="95"/>
      <c r="E527" s="84"/>
      <c r="F527" s="59"/>
      <c r="G527" s="113" cm="1">
        <f t="array" ref="G527">INDEX(Programas!$F$3:$F$2000,MATCH(1,(Programas!$C$3:$C$2000=D527)*(Programas!$D$3:$D$2000=Auxiliares!$B508),0))</f>
        <v>0</v>
      </c>
      <c r="H527" s="114"/>
      <c r="I527" s="113" cm="1">
        <f t="array" ref="I527">INDEX(Programas!$E$3:$E$2000,MATCH(1,(Programas!$C$3:$C$2000=D527)*(Programas!$D$3:$D$2000=Auxiliares!$B508),0))</f>
        <v>0</v>
      </c>
      <c r="J527" s="114"/>
      <c r="K527" s="23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36"/>
      <c r="BA527" s="58">
        <f t="shared" si="214"/>
        <v>0</v>
      </c>
      <c r="BB527" s="42">
        <f t="shared" si="215"/>
        <v>0</v>
      </c>
      <c r="BC527" s="12">
        <f>IFERROR(VLOOKUP(Input!B527,Medio!$A$3:$D$1552,4,0),0)</f>
        <v>0</v>
      </c>
      <c r="BD527">
        <f t="shared" si="216"/>
        <v>0</v>
      </c>
      <c r="BE527">
        <f>IFERROR(VLOOKUP(L527,'Tipo de Descuento'!$B$3:$C$8,2,0),0)</f>
        <v>0</v>
      </c>
      <c r="BF527">
        <f t="shared" si="217"/>
        <v>0</v>
      </c>
      <c r="BG527">
        <f>IFERROR(VLOOKUP(N527,'Tipo de Descuento'!$B$3:$C$8,2,0),0)</f>
        <v>0</v>
      </c>
      <c r="BH527">
        <f t="shared" si="218"/>
        <v>0</v>
      </c>
      <c r="BI527">
        <f>IFERROR(VLOOKUP(P527,'Tipo de Descuento'!$B$3:$C$8,2,0),0)</f>
        <v>0</v>
      </c>
      <c r="BJ527">
        <f t="shared" si="219"/>
        <v>0</v>
      </c>
      <c r="BK527">
        <f>IFERROR(VLOOKUP(R527,'Tipo de Descuento'!$B$3:$C$8,2,0),0)</f>
        <v>0</v>
      </c>
      <c r="BL527">
        <f t="shared" si="220"/>
        <v>0</v>
      </c>
      <c r="BM527">
        <f>IFERROR(VLOOKUP(T527,'Tipo de Descuento'!$B$3:$C$8,2,0),0)</f>
        <v>0</v>
      </c>
      <c r="BN527">
        <f t="shared" si="221"/>
        <v>0</v>
      </c>
      <c r="BO527">
        <f t="shared" si="222"/>
        <v>0</v>
      </c>
      <c r="BP527">
        <f t="shared" si="223"/>
        <v>0</v>
      </c>
      <c r="BQ527">
        <f t="shared" si="224"/>
        <v>0</v>
      </c>
      <c r="BS527" s="75">
        <f t="shared" si="225"/>
        <v>0</v>
      </c>
      <c r="BT527" s="76">
        <f t="shared" si="226"/>
        <v>0</v>
      </c>
      <c r="BU527" s="76">
        <f t="shared" si="227"/>
        <v>0</v>
      </c>
      <c r="BV527" s="76">
        <f t="shared" si="228"/>
        <v>0</v>
      </c>
      <c r="BW527" s="76">
        <f t="shared" si="229"/>
        <v>0</v>
      </c>
      <c r="BX527" s="76">
        <f t="shared" si="230"/>
        <v>0</v>
      </c>
      <c r="BY527" s="77">
        <f t="shared" si="231"/>
        <v>0</v>
      </c>
      <c r="CA527" s="73">
        <f t="shared" si="232"/>
        <v>0</v>
      </c>
      <c r="CB527" s="74"/>
      <c r="CD527" s="13">
        <f t="shared" si="233"/>
        <v>0</v>
      </c>
      <c r="CE527" s="89">
        <f t="shared" si="234"/>
        <v>0</v>
      </c>
      <c r="CF527">
        <v>0</v>
      </c>
    </row>
    <row r="528" spans="2:84" ht="15.75" customHeight="1" thickBot="1">
      <c r="B528" s="26"/>
      <c r="C528" s="13" t="str">
        <f>IF(B528="","",VLOOKUP(BC528,Proveedor!$B$3:$C$2036,2,0))</f>
        <v/>
      </c>
      <c r="D528" s="95"/>
      <c r="E528" s="84"/>
      <c r="F528" s="59"/>
      <c r="G528" s="113" cm="1">
        <f t="array" ref="G528">INDEX(Programas!$F$3:$F$2000,MATCH(1,(Programas!$C$3:$C$2000=D528)*(Programas!$D$3:$D$2000=Auxiliares!$B509),0))</f>
        <v>0</v>
      </c>
      <c r="H528" s="114"/>
      <c r="I528" s="113" cm="1">
        <f t="array" ref="I528">INDEX(Programas!$E$3:$E$2000,MATCH(1,(Programas!$C$3:$C$2000=D528)*(Programas!$D$3:$D$2000=Auxiliares!$B509),0))</f>
        <v>0</v>
      </c>
      <c r="J528" s="114"/>
      <c r="K528" s="23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36"/>
      <c r="BA528" s="58">
        <f t="shared" si="214"/>
        <v>0</v>
      </c>
      <c r="BB528" s="42">
        <f t="shared" si="215"/>
        <v>0</v>
      </c>
      <c r="BC528" s="12">
        <f>IFERROR(VLOOKUP(Input!B528,Medio!$A$3:$D$1552,4,0),0)</f>
        <v>0</v>
      </c>
      <c r="BD528">
        <f t="shared" si="216"/>
        <v>0</v>
      </c>
      <c r="BE528">
        <f>IFERROR(VLOOKUP(L528,'Tipo de Descuento'!$B$3:$C$8,2,0),0)</f>
        <v>0</v>
      </c>
      <c r="BF528">
        <f t="shared" si="217"/>
        <v>0</v>
      </c>
      <c r="BG528">
        <f>IFERROR(VLOOKUP(N528,'Tipo de Descuento'!$B$3:$C$8,2,0),0)</f>
        <v>0</v>
      </c>
      <c r="BH528">
        <f t="shared" si="218"/>
        <v>0</v>
      </c>
      <c r="BI528">
        <f>IFERROR(VLOOKUP(P528,'Tipo de Descuento'!$B$3:$C$8,2,0),0)</f>
        <v>0</v>
      </c>
      <c r="BJ528">
        <f t="shared" si="219"/>
        <v>0</v>
      </c>
      <c r="BK528">
        <f>IFERROR(VLOOKUP(R528,'Tipo de Descuento'!$B$3:$C$8,2,0),0)</f>
        <v>0</v>
      </c>
      <c r="BL528">
        <f t="shared" si="220"/>
        <v>0</v>
      </c>
      <c r="BM528">
        <f>IFERROR(VLOOKUP(T528,'Tipo de Descuento'!$B$3:$C$8,2,0),0)</f>
        <v>0</v>
      </c>
      <c r="BN528">
        <f t="shared" si="221"/>
        <v>0</v>
      </c>
      <c r="BO528">
        <f t="shared" si="222"/>
        <v>0</v>
      </c>
      <c r="BP528">
        <f t="shared" si="223"/>
        <v>0</v>
      </c>
      <c r="BQ528">
        <f t="shared" si="224"/>
        <v>0</v>
      </c>
      <c r="BS528" s="75">
        <f t="shared" si="225"/>
        <v>0</v>
      </c>
      <c r="BT528" s="76">
        <f t="shared" si="226"/>
        <v>0</v>
      </c>
      <c r="BU528" s="76">
        <f t="shared" si="227"/>
        <v>0</v>
      </c>
      <c r="BV528" s="76">
        <f t="shared" si="228"/>
        <v>0</v>
      </c>
      <c r="BW528" s="76">
        <f t="shared" si="229"/>
        <v>0</v>
      </c>
      <c r="BX528" s="76">
        <f t="shared" si="230"/>
        <v>0</v>
      </c>
      <c r="BY528" s="77">
        <f t="shared" si="231"/>
        <v>0</v>
      </c>
      <c r="CA528" s="73">
        <f t="shared" si="232"/>
        <v>0</v>
      </c>
      <c r="CB528" s="74"/>
      <c r="CD528" s="13">
        <f t="shared" si="233"/>
        <v>0</v>
      </c>
      <c r="CE528" s="89">
        <f t="shared" si="234"/>
        <v>0</v>
      </c>
      <c r="CF528">
        <v>0</v>
      </c>
    </row>
    <row r="529" spans="2:84" ht="15.75" customHeight="1" thickBot="1">
      <c r="B529" s="26"/>
      <c r="C529" s="13" t="str">
        <f>IF(B529="","",VLOOKUP(BC529,Proveedor!$B$3:$C$2036,2,0))</f>
        <v/>
      </c>
      <c r="D529" s="95"/>
      <c r="E529" s="84"/>
      <c r="F529" s="59"/>
      <c r="G529" s="113" cm="1">
        <f t="array" ref="G529">INDEX(Programas!$F$3:$F$2000,MATCH(1,(Programas!$C$3:$C$2000=D529)*(Programas!$D$3:$D$2000=Auxiliares!$B510),0))</f>
        <v>0</v>
      </c>
      <c r="H529" s="114"/>
      <c r="I529" s="113" cm="1">
        <f t="array" ref="I529">INDEX(Programas!$E$3:$E$2000,MATCH(1,(Programas!$C$3:$C$2000=D529)*(Programas!$D$3:$D$2000=Auxiliares!$B510),0))</f>
        <v>0</v>
      </c>
      <c r="J529" s="114"/>
      <c r="K529" s="23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36"/>
      <c r="BA529" s="58">
        <f t="shared" si="214"/>
        <v>0</v>
      </c>
      <c r="BB529" s="42">
        <f t="shared" si="215"/>
        <v>0</v>
      </c>
      <c r="BC529" s="12">
        <f>IFERROR(VLOOKUP(Input!B529,Medio!$A$3:$D$1552,4,0),0)</f>
        <v>0</v>
      </c>
      <c r="BD529">
        <f t="shared" si="216"/>
        <v>0</v>
      </c>
      <c r="BE529">
        <f>IFERROR(VLOOKUP(L529,'Tipo de Descuento'!$B$3:$C$8,2,0),0)</f>
        <v>0</v>
      </c>
      <c r="BF529">
        <f t="shared" si="217"/>
        <v>0</v>
      </c>
      <c r="BG529">
        <f>IFERROR(VLOOKUP(N529,'Tipo de Descuento'!$B$3:$C$8,2,0),0)</f>
        <v>0</v>
      </c>
      <c r="BH529">
        <f t="shared" si="218"/>
        <v>0</v>
      </c>
      <c r="BI529">
        <f>IFERROR(VLOOKUP(P529,'Tipo de Descuento'!$B$3:$C$8,2,0),0)</f>
        <v>0</v>
      </c>
      <c r="BJ529">
        <f t="shared" si="219"/>
        <v>0</v>
      </c>
      <c r="BK529">
        <f>IFERROR(VLOOKUP(R529,'Tipo de Descuento'!$B$3:$C$8,2,0),0)</f>
        <v>0</v>
      </c>
      <c r="BL529">
        <f t="shared" si="220"/>
        <v>0</v>
      </c>
      <c r="BM529">
        <f>IFERROR(VLOOKUP(T529,'Tipo de Descuento'!$B$3:$C$8,2,0),0)</f>
        <v>0</v>
      </c>
      <c r="BN529">
        <f t="shared" si="221"/>
        <v>0</v>
      </c>
      <c r="BO529">
        <f t="shared" si="222"/>
        <v>0</v>
      </c>
      <c r="BP529">
        <f t="shared" si="223"/>
        <v>0</v>
      </c>
      <c r="BQ529">
        <f t="shared" si="224"/>
        <v>0</v>
      </c>
      <c r="BS529" s="75">
        <f t="shared" si="225"/>
        <v>0</v>
      </c>
      <c r="BT529" s="76">
        <f t="shared" si="226"/>
        <v>0</v>
      </c>
      <c r="BU529" s="76">
        <f t="shared" si="227"/>
        <v>0</v>
      </c>
      <c r="BV529" s="76">
        <f t="shared" si="228"/>
        <v>0</v>
      </c>
      <c r="BW529" s="76">
        <f t="shared" si="229"/>
        <v>0</v>
      </c>
      <c r="BX529" s="76">
        <f t="shared" si="230"/>
        <v>0</v>
      </c>
      <c r="BY529" s="77">
        <f t="shared" si="231"/>
        <v>0</v>
      </c>
      <c r="CA529" s="73">
        <f t="shared" si="232"/>
        <v>0</v>
      </c>
      <c r="CB529" s="74"/>
      <c r="CD529" s="13">
        <f t="shared" si="233"/>
        <v>0</v>
      </c>
      <c r="CE529" s="89">
        <f t="shared" si="234"/>
        <v>0</v>
      </c>
      <c r="CF529">
        <v>0</v>
      </c>
    </row>
    <row r="530" spans="2:84" ht="15.75" customHeight="1" thickBot="1">
      <c r="B530" s="26"/>
      <c r="C530" s="13" t="str">
        <f>IF(B530="","",VLOOKUP(BC530,Proveedor!$B$3:$C$2036,2,0))</f>
        <v/>
      </c>
      <c r="D530" s="95"/>
      <c r="E530" s="84"/>
      <c r="F530" s="59"/>
      <c r="G530" s="113" cm="1">
        <f t="array" ref="G530">INDEX(Programas!$F$3:$F$2000,MATCH(1,(Programas!$C$3:$C$2000=D530)*(Programas!$D$3:$D$2000=Auxiliares!$B511),0))</f>
        <v>0</v>
      </c>
      <c r="H530" s="114"/>
      <c r="I530" s="113" cm="1">
        <f t="array" ref="I530">INDEX(Programas!$E$3:$E$2000,MATCH(1,(Programas!$C$3:$C$2000=D530)*(Programas!$D$3:$D$2000=Auxiliares!$B511),0))</f>
        <v>0</v>
      </c>
      <c r="J530" s="114"/>
      <c r="K530" s="23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36"/>
      <c r="BA530" s="58">
        <f t="shared" si="214"/>
        <v>0</v>
      </c>
      <c r="BB530" s="42">
        <f t="shared" si="215"/>
        <v>0</v>
      </c>
      <c r="BC530" s="12">
        <f>IFERROR(VLOOKUP(Input!B530,Medio!$A$3:$D$1552,4,0),0)</f>
        <v>0</v>
      </c>
      <c r="BD530">
        <f t="shared" si="216"/>
        <v>0</v>
      </c>
      <c r="BE530">
        <f>IFERROR(VLOOKUP(L530,'Tipo de Descuento'!$B$3:$C$8,2,0),0)</f>
        <v>0</v>
      </c>
      <c r="BF530">
        <f t="shared" si="217"/>
        <v>0</v>
      </c>
      <c r="BG530">
        <f>IFERROR(VLOOKUP(N530,'Tipo de Descuento'!$B$3:$C$8,2,0),0)</f>
        <v>0</v>
      </c>
      <c r="BH530">
        <f t="shared" si="218"/>
        <v>0</v>
      </c>
      <c r="BI530">
        <f>IFERROR(VLOOKUP(P530,'Tipo de Descuento'!$B$3:$C$8,2,0),0)</f>
        <v>0</v>
      </c>
      <c r="BJ530">
        <f t="shared" si="219"/>
        <v>0</v>
      </c>
      <c r="BK530">
        <f>IFERROR(VLOOKUP(R530,'Tipo de Descuento'!$B$3:$C$8,2,0),0)</f>
        <v>0</v>
      </c>
      <c r="BL530">
        <f t="shared" si="220"/>
        <v>0</v>
      </c>
      <c r="BM530">
        <f>IFERROR(VLOOKUP(T530,'Tipo de Descuento'!$B$3:$C$8,2,0),0)</f>
        <v>0</v>
      </c>
      <c r="BN530">
        <f t="shared" si="221"/>
        <v>0</v>
      </c>
      <c r="BO530">
        <f t="shared" si="222"/>
        <v>0</v>
      </c>
      <c r="BP530">
        <f t="shared" si="223"/>
        <v>0</v>
      </c>
      <c r="BQ530">
        <f t="shared" si="224"/>
        <v>0</v>
      </c>
      <c r="BS530" s="75">
        <f t="shared" si="225"/>
        <v>0</v>
      </c>
      <c r="BT530" s="76">
        <f t="shared" si="226"/>
        <v>0</v>
      </c>
      <c r="BU530" s="76">
        <f t="shared" si="227"/>
        <v>0</v>
      </c>
      <c r="BV530" s="76">
        <f t="shared" si="228"/>
        <v>0</v>
      </c>
      <c r="BW530" s="76">
        <f t="shared" si="229"/>
        <v>0</v>
      </c>
      <c r="BX530" s="76">
        <f t="shared" si="230"/>
        <v>0</v>
      </c>
      <c r="BY530" s="77">
        <f t="shared" si="231"/>
        <v>0</v>
      </c>
      <c r="CA530" s="73">
        <f t="shared" si="232"/>
        <v>0</v>
      </c>
      <c r="CB530" s="74"/>
      <c r="CD530" s="13">
        <f t="shared" si="233"/>
        <v>0</v>
      </c>
      <c r="CE530" s="89">
        <f t="shared" si="234"/>
        <v>0</v>
      </c>
      <c r="CF530">
        <v>0</v>
      </c>
    </row>
    <row r="531" spans="2:84" ht="15.75" customHeight="1" thickBot="1">
      <c r="B531" s="26"/>
      <c r="C531" s="13" t="str">
        <f>IF(B531="","",VLOOKUP(BC531,Proveedor!$B$3:$C$2036,2,0))</f>
        <v/>
      </c>
      <c r="D531" s="95"/>
      <c r="E531" s="84"/>
      <c r="F531" s="59"/>
      <c r="G531" s="113" cm="1">
        <f t="array" ref="G531">INDEX(Programas!$F$3:$F$2000,MATCH(1,(Programas!$C$3:$C$2000=D531)*(Programas!$D$3:$D$2000=Auxiliares!$B512),0))</f>
        <v>0</v>
      </c>
      <c r="H531" s="114"/>
      <c r="I531" s="113" cm="1">
        <f t="array" ref="I531">INDEX(Programas!$E$3:$E$2000,MATCH(1,(Programas!$C$3:$C$2000=D531)*(Programas!$D$3:$D$2000=Auxiliares!$B512),0))</f>
        <v>0</v>
      </c>
      <c r="J531" s="114"/>
      <c r="K531" s="23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36"/>
      <c r="BA531" s="58">
        <f t="shared" si="214"/>
        <v>0</v>
      </c>
      <c r="BB531" s="42">
        <f t="shared" si="215"/>
        <v>0</v>
      </c>
      <c r="BC531" s="12">
        <f>IFERROR(VLOOKUP(Input!B531,Medio!$A$3:$D$1552,4,0),0)</f>
        <v>0</v>
      </c>
      <c r="BD531">
        <f t="shared" si="216"/>
        <v>0</v>
      </c>
      <c r="BE531">
        <f>IFERROR(VLOOKUP(L531,'Tipo de Descuento'!$B$3:$C$8,2,0),0)</f>
        <v>0</v>
      </c>
      <c r="BF531">
        <f t="shared" si="217"/>
        <v>0</v>
      </c>
      <c r="BG531">
        <f>IFERROR(VLOOKUP(N531,'Tipo de Descuento'!$B$3:$C$8,2,0),0)</f>
        <v>0</v>
      </c>
      <c r="BH531">
        <f t="shared" si="218"/>
        <v>0</v>
      </c>
      <c r="BI531">
        <f>IFERROR(VLOOKUP(P531,'Tipo de Descuento'!$B$3:$C$8,2,0),0)</f>
        <v>0</v>
      </c>
      <c r="BJ531">
        <f t="shared" si="219"/>
        <v>0</v>
      </c>
      <c r="BK531">
        <f>IFERROR(VLOOKUP(R531,'Tipo de Descuento'!$B$3:$C$8,2,0),0)</f>
        <v>0</v>
      </c>
      <c r="BL531">
        <f t="shared" si="220"/>
        <v>0</v>
      </c>
      <c r="BM531">
        <f>IFERROR(VLOOKUP(T531,'Tipo de Descuento'!$B$3:$C$8,2,0),0)</f>
        <v>0</v>
      </c>
      <c r="BN531">
        <f t="shared" si="221"/>
        <v>0</v>
      </c>
      <c r="BO531">
        <f t="shared" si="222"/>
        <v>0</v>
      </c>
      <c r="BP531">
        <f t="shared" si="223"/>
        <v>0</v>
      </c>
      <c r="BQ531">
        <f t="shared" si="224"/>
        <v>0</v>
      </c>
      <c r="BS531" s="75">
        <f t="shared" si="225"/>
        <v>0</v>
      </c>
      <c r="BT531" s="76">
        <f t="shared" si="226"/>
        <v>0</v>
      </c>
      <c r="BU531" s="76">
        <f t="shared" si="227"/>
        <v>0</v>
      </c>
      <c r="BV531" s="76">
        <f t="shared" si="228"/>
        <v>0</v>
      </c>
      <c r="BW531" s="76">
        <f t="shared" si="229"/>
        <v>0</v>
      </c>
      <c r="BX531" s="76">
        <f t="shared" si="230"/>
        <v>0</v>
      </c>
      <c r="BY531" s="77">
        <f t="shared" si="231"/>
        <v>0</v>
      </c>
      <c r="CA531" s="73">
        <f t="shared" si="232"/>
        <v>0</v>
      </c>
      <c r="CB531" s="74"/>
      <c r="CD531" s="13">
        <f t="shared" si="233"/>
        <v>0</v>
      </c>
      <c r="CE531" s="89">
        <f t="shared" si="234"/>
        <v>0</v>
      </c>
      <c r="CF531">
        <v>0</v>
      </c>
    </row>
    <row r="532" spans="2:84" ht="15.75" customHeight="1" thickBot="1">
      <c r="B532" s="26"/>
      <c r="C532" s="13" t="str">
        <f>IF(B532="","",VLOOKUP(BC532,Proveedor!$B$3:$C$2036,2,0))</f>
        <v/>
      </c>
      <c r="D532" s="95"/>
      <c r="E532" s="84"/>
      <c r="F532" s="59"/>
      <c r="G532" s="113" cm="1">
        <f t="array" ref="G532">INDEX(Programas!$F$3:$F$2000,MATCH(1,(Programas!$C$3:$C$2000=D532)*(Programas!$D$3:$D$2000=Auxiliares!$B513),0))</f>
        <v>0</v>
      </c>
      <c r="H532" s="114"/>
      <c r="I532" s="113" cm="1">
        <f t="array" ref="I532">INDEX(Programas!$E$3:$E$2000,MATCH(1,(Programas!$C$3:$C$2000=D532)*(Programas!$D$3:$D$2000=Auxiliares!$B513),0))</f>
        <v>0</v>
      </c>
      <c r="J532" s="114"/>
      <c r="K532" s="23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36"/>
      <c r="BA532" s="58">
        <f t="shared" si="214"/>
        <v>0</v>
      </c>
      <c r="BB532" s="42">
        <f t="shared" si="215"/>
        <v>0</v>
      </c>
      <c r="BC532" s="12">
        <f>IFERROR(VLOOKUP(Input!B532,Medio!$A$3:$D$1552,4,0),0)</f>
        <v>0</v>
      </c>
      <c r="BD532">
        <f t="shared" si="216"/>
        <v>0</v>
      </c>
      <c r="BE532">
        <f>IFERROR(VLOOKUP(L532,'Tipo de Descuento'!$B$3:$C$8,2,0),0)</f>
        <v>0</v>
      </c>
      <c r="BF532">
        <f t="shared" si="217"/>
        <v>0</v>
      </c>
      <c r="BG532">
        <f>IFERROR(VLOOKUP(N532,'Tipo de Descuento'!$B$3:$C$8,2,0),0)</f>
        <v>0</v>
      </c>
      <c r="BH532">
        <f t="shared" si="218"/>
        <v>0</v>
      </c>
      <c r="BI532">
        <f>IFERROR(VLOOKUP(P532,'Tipo de Descuento'!$B$3:$C$8,2,0),0)</f>
        <v>0</v>
      </c>
      <c r="BJ532">
        <f t="shared" si="219"/>
        <v>0</v>
      </c>
      <c r="BK532">
        <f>IFERROR(VLOOKUP(R532,'Tipo de Descuento'!$B$3:$C$8,2,0),0)</f>
        <v>0</v>
      </c>
      <c r="BL532">
        <f t="shared" si="220"/>
        <v>0</v>
      </c>
      <c r="BM532">
        <f>IFERROR(VLOOKUP(T532,'Tipo de Descuento'!$B$3:$C$8,2,0),0)</f>
        <v>0</v>
      </c>
      <c r="BN532">
        <f t="shared" si="221"/>
        <v>0</v>
      </c>
      <c r="BO532">
        <f t="shared" si="222"/>
        <v>0</v>
      </c>
      <c r="BP532">
        <f t="shared" si="223"/>
        <v>0</v>
      </c>
      <c r="BQ532">
        <f t="shared" si="224"/>
        <v>0</v>
      </c>
      <c r="BS532" s="75">
        <f t="shared" si="225"/>
        <v>0</v>
      </c>
      <c r="BT532" s="76">
        <f t="shared" si="226"/>
        <v>0</v>
      </c>
      <c r="BU532" s="76">
        <f t="shared" si="227"/>
        <v>0</v>
      </c>
      <c r="BV532" s="76">
        <f t="shared" si="228"/>
        <v>0</v>
      </c>
      <c r="BW532" s="76">
        <f t="shared" si="229"/>
        <v>0</v>
      </c>
      <c r="BX532" s="76">
        <f t="shared" si="230"/>
        <v>0</v>
      </c>
      <c r="BY532" s="77">
        <f t="shared" si="231"/>
        <v>0</v>
      </c>
      <c r="CA532" s="73">
        <f t="shared" si="232"/>
        <v>0</v>
      </c>
      <c r="CB532" s="74"/>
      <c r="CD532" s="13">
        <f t="shared" si="233"/>
        <v>0</v>
      </c>
      <c r="CE532" s="89">
        <f t="shared" si="234"/>
        <v>0</v>
      </c>
      <c r="CF532">
        <v>0</v>
      </c>
    </row>
    <row r="533" spans="2:84" ht="15.75" customHeight="1" thickBot="1">
      <c r="B533" s="26"/>
      <c r="C533" s="13" t="str">
        <f>IF(B533="","",VLOOKUP(BC533,Proveedor!$B$3:$C$2036,2,0))</f>
        <v/>
      </c>
      <c r="D533" s="95"/>
      <c r="E533" s="84"/>
      <c r="F533" s="59"/>
      <c r="G533" s="113" cm="1">
        <f t="array" ref="G533">INDEX(Programas!$F$3:$F$2000,MATCH(1,(Programas!$C$3:$C$2000=D533)*(Programas!$D$3:$D$2000=Auxiliares!$B514),0))</f>
        <v>0</v>
      </c>
      <c r="H533" s="114"/>
      <c r="I533" s="113" cm="1">
        <f t="array" ref="I533">INDEX(Programas!$E$3:$E$2000,MATCH(1,(Programas!$C$3:$C$2000=D533)*(Programas!$D$3:$D$2000=Auxiliares!$B514),0))</f>
        <v>0</v>
      </c>
      <c r="J533" s="114"/>
      <c r="K533" s="23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36"/>
      <c r="BA533" s="58">
        <f t="shared" si="214"/>
        <v>0</v>
      </c>
      <c r="BB533" s="42">
        <f t="shared" si="215"/>
        <v>0</v>
      </c>
      <c r="BC533" s="12">
        <f>IFERROR(VLOOKUP(Input!B533,Medio!$A$3:$D$1552,4,0),0)</f>
        <v>0</v>
      </c>
      <c r="BD533">
        <f t="shared" si="216"/>
        <v>0</v>
      </c>
      <c r="BE533">
        <f>IFERROR(VLOOKUP(L533,'Tipo de Descuento'!$B$3:$C$8,2,0),0)</f>
        <v>0</v>
      </c>
      <c r="BF533">
        <f t="shared" si="217"/>
        <v>0</v>
      </c>
      <c r="BG533">
        <f>IFERROR(VLOOKUP(N533,'Tipo de Descuento'!$B$3:$C$8,2,0),0)</f>
        <v>0</v>
      </c>
      <c r="BH533">
        <f t="shared" si="218"/>
        <v>0</v>
      </c>
      <c r="BI533">
        <f>IFERROR(VLOOKUP(P533,'Tipo de Descuento'!$B$3:$C$8,2,0),0)</f>
        <v>0</v>
      </c>
      <c r="BJ533">
        <f t="shared" si="219"/>
        <v>0</v>
      </c>
      <c r="BK533">
        <f>IFERROR(VLOOKUP(R533,'Tipo de Descuento'!$B$3:$C$8,2,0),0)</f>
        <v>0</v>
      </c>
      <c r="BL533">
        <f t="shared" si="220"/>
        <v>0</v>
      </c>
      <c r="BM533">
        <f>IFERROR(VLOOKUP(T533,'Tipo de Descuento'!$B$3:$C$8,2,0),0)</f>
        <v>0</v>
      </c>
      <c r="BN533">
        <f t="shared" si="221"/>
        <v>0</v>
      </c>
      <c r="BO533">
        <f t="shared" si="222"/>
        <v>0</v>
      </c>
      <c r="BP533">
        <f t="shared" si="223"/>
        <v>0</v>
      </c>
      <c r="BQ533">
        <f t="shared" si="224"/>
        <v>0</v>
      </c>
      <c r="BS533" s="75">
        <f t="shared" si="225"/>
        <v>0</v>
      </c>
      <c r="BT533" s="76">
        <f t="shared" si="226"/>
        <v>0</v>
      </c>
      <c r="BU533" s="76">
        <f t="shared" si="227"/>
        <v>0</v>
      </c>
      <c r="BV533" s="76">
        <f t="shared" si="228"/>
        <v>0</v>
      </c>
      <c r="BW533" s="76">
        <f t="shared" si="229"/>
        <v>0</v>
      </c>
      <c r="BX533" s="76">
        <f t="shared" si="230"/>
        <v>0</v>
      </c>
      <c r="BY533" s="77">
        <f t="shared" si="231"/>
        <v>0</v>
      </c>
      <c r="CA533" s="73">
        <f t="shared" si="232"/>
        <v>0</v>
      </c>
      <c r="CB533" s="74"/>
      <c r="CD533" s="13">
        <f t="shared" si="233"/>
        <v>0</v>
      </c>
      <c r="CE533" s="89">
        <f t="shared" si="234"/>
        <v>0</v>
      </c>
      <c r="CF533">
        <v>0</v>
      </c>
    </row>
    <row r="534" spans="2:84" ht="15.75" customHeight="1" thickBot="1">
      <c r="B534" s="26"/>
      <c r="C534" s="13" t="str">
        <f>IF(B534="","",VLOOKUP(BC534,Proveedor!$B$3:$C$2036,2,0))</f>
        <v/>
      </c>
      <c r="D534" s="95"/>
      <c r="E534" s="84"/>
      <c r="F534" s="59"/>
      <c r="G534" s="113" cm="1">
        <f t="array" ref="G534">INDEX(Programas!$F$3:$F$2000,MATCH(1,(Programas!$C$3:$C$2000=D534)*(Programas!$D$3:$D$2000=Auxiliares!$B515),0))</f>
        <v>0</v>
      </c>
      <c r="H534" s="114"/>
      <c r="I534" s="113" cm="1">
        <f t="array" ref="I534">INDEX(Programas!$E$3:$E$2000,MATCH(1,(Programas!$C$3:$C$2000=D534)*(Programas!$D$3:$D$2000=Auxiliares!$B515),0))</f>
        <v>0</v>
      </c>
      <c r="J534" s="114"/>
      <c r="K534" s="23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36"/>
      <c r="BA534" s="58">
        <f t="shared" si="214"/>
        <v>0</v>
      </c>
      <c r="BB534" s="42">
        <f t="shared" si="215"/>
        <v>0</v>
      </c>
      <c r="BC534" s="12">
        <f>IFERROR(VLOOKUP(Input!B534,Medio!$A$3:$D$1552,4,0),0)</f>
        <v>0</v>
      </c>
      <c r="BD534">
        <f t="shared" si="216"/>
        <v>0</v>
      </c>
      <c r="BE534">
        <f>IFERROR(VLOOKUP(L534,'Tipo de Descuento'!$B$3:$C$8,2,0),0)</f>
        <v>0</v>
      </c>
      <c r="BF534">
        <f t="shared" si="217"/>
        <v>0</v>
      </c>
      <c r="BG534">
        <f>IFERROR(VLOOKUP(N534,'Tipo de Descuento'!$B$3:$C$8,2,0),0)</f>
        <v>0</v>
      </c>
      <c r="BH534">
        <f t="shared" si="218"/>
        <v>0</v>
      </c>
      <c r="BI534">
        <f>IFERROR(VLOOKUP(P534,'Tipo de Descuento'!$B$3:$C$8,2,0),0)</f>
        <v>0</v>
      </c>
      <c r="BJ534">
        <f t="shared" si="219"/>
        <v>0</v>
      </c>
      <c r="BK534">
        <f>IFERROR(VLOOKUP(R534,'Tipo de Descuento'!$B$3:$C$8,2,0),0)</f>
        <v>0</v>
      </c>
      <c r="BL534">
        <f t="shared" si="220"/>
        <v>0</v>
      </c>
      <c r="BM534">
        <f>IFERROR(VLOOKUP(T534,'Tipo de Descuento'!$B$3:$C$8,2,0),0)</f>
        <v>0</v>
      </c>
      <c r="BN534">
        <f t="shared" si="221"/>
        <v>0</v>
      </c>
      <c r="BO534">
        <f t="shared" si="222"/>
        <v>0</v>
      </c>
      <c r="BP534">
        <f t="shared" si="223"/>
        <v>0</v>
      </c>
      <c r="BQ534">
        <f t="shared" si="224"/>
        <v>0</v>
      </c>
      <c r="BS534" s="75">
        <f t="shared" si="225"/>
        <v>0</v>
      </c>
      <c r="BT534" s="76">
        <f t="shared" si="226"/>
        <v>0</v>
      </c>
      <c r="BU534" s="76">
        <f t="shared" si="227"/>
        <v>0</v>
      </c>
      <c r="BV534" s="76">
        <f t="shared" si="228"/>
        <v>0</v>
      </c>
      <c r="BW534" s="76">
        <f t="shared" si="229"/>
        <v>0</v>
      </c>
      <c r="BX534" s="76">
        <f t="shared" si="230"/>
        <v>0</v>
      </c>
      <c r="BY534" s="77">
        <f t="shared" si="231"/>
        <v>0</v>
      </c>
      <c r="CA534" s="73">
        <f t="shared" si="232"/>
        <v>0</v>
      </c>
      <c r="CB534" s="74"/>
      <c r="CD534" s="13">
        <f t="shared" si="233"/>
        <v>0</v>
      </c>
      <c r="CE534" s="89">
        <f t="shared" si="234"/>
        <v>0</v>
      </c>
      <c r="CF534">
        <v>0</v>
      </c>
    </row>
    <row r="535" spans="2:84" ht="15.75" customHeight="1" thickBot="1">
      <c r="B535" s="26"/>
      <c r="C535" s="13" t="str">
        <f>IF(B535="","",VLOOKUP(BC535,Proveedor!$B$3:$C$2036,2,0))</f>
        <v/>
      </c>
      <c r="D535" s="95"/>
      <c r="E535" s="84"/>
      <c r="F535" s="59"/>
      <c r="G535" s="113" cm="1">
        <f t="array" ref="G535">INDEX(Programas!$F$3:$F$2000,MATCH(1,(Programas!$C$3:$C$2000=D535)*(Programas!$D$3:$D$2000=Auxiliares!$B516),0))</f>
        <v>0</v>
      </c>
      <c r="H535" s="114"/>
      <c r="I535" s="113" cm="1">
        <f t="array" ref="I535">INDEX(Programas!$E$3:$E$2000,MATCH(1,(Programas!$C$3:$C$2000=D535)*(Programas!$D$3:$D$2000=Auxiliares!$B516),0))</f>
        <v>0</v>
      </c>
      <c r="J535" s="114"/>
      <c r="K535" s="23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36"/>
      <c r="BA535" s="58">
        <f t="shared" ref="BA535:BA598" si="235">SUM(V535:AZ535)</f>
        <v>0</v>
      </c>
      <c r="BB535" s="42">
        <f t="shared" ref="BB535:BB598" si="236">+BQ535</f>
        <v>0</v>
      </c>
      <c r="BC535" s="12">
        <f>IFERROR(VLOOKUP(Input!B535,Medio!$A$3:$D$1552,4,0),0)</f>
        <v>0</v>
      </c>
      <c r="BD535">
        <f t="shared" ref="BD535:BD598" si="237">+BA535*G535*F535</f>
        <v>0</v>
      </c>
      <c r="BE535">
        <f>IFERROR(VLOOKUP(L535,'Tipo de Descuento'!$B$3:$C$8,2,0),0)</f>
        <v>0</v>
      </c>
      <c r="BF535">
        <f t="shared" ref="BF535:BF598" si="238">IF(OR(BE535=2,BE535=3),M535,0)</f>
        <v>0</v>
      </c>
      <c r="BG535">
        <f>IFERROR(VLOOKUP(N535,'Tipo de Descuento'!$B$3:$C$8,2,0),0)</f>
        <v>0</v>
      </c>
      <c r="BH535">
        <f t="shared" ref="BH535:BH598" si="239">IF(OR(BG535=2,BG535=3),O535,0)</f>
        <v>0</v>
      </c>
      <c r="BI535">
        <f>IFERROR(VLOOKUP(P535,'Tipo de Descuento'!$B$3:$C$8,2,0),0)</f>
        <v>0</v>
      </c>
      <c r="BJ535">
        <f t="shared" ref="BJ535:BJ598" si="240">IF(OR(BI535=2,BI535=3),Q535,0)</f>
        <v>0</v>
      </c>
      <c r="BK535">
        <f>IFERROR(VLOOKUP(R535,'Tipo de Descuento'!$B$3:$C$8,2,0),0)</f>
        <v>0</v>
      </c>
      <c r="BL535">
        <f t="shared" ref="BL535:BL598" si="241">IF(OR(BK535=2,BK535=3),S535,0)</f>
        <v>0</v>
      </c>
      <c r="BM535">
        <f>IFERROR(VLOOKUP(T535,'Tipo de Descuento'!$B$3:$C$8,2,0),0)</f>
        <v>0</v>
      </c>
      <c r="BN535">
        <f t="shared" ref="BN535:BN598" si="242">IF(OR(BM535=2,BM535=3),U535,0)</f>
        <v>0</v>
      </c>
      <c r="BO535">
        <f t="shared" ref="BO535:BO598" si="243">+BF535+BH535+BJ535+BL535+BN535</f>
        <v>0</v>
      </c>
      <c r="BP535">
        <f t="shared" ref="BP535:BP598" si="244">+BD535*BO535/100</f>
        <v>0</v>
      </c>
      <c r="BQ535">
        <f t="shared" ref="BQ535:BQ598" si="245">+BD535-BP535</f>
        <v>0</v>
      </c>
      <c r="BS535" s="75">
        <f t="shared" ref="BS535:BS598" si="246">+BA535*F535*I535</f>
        <v>0</v>
      </c>
      <c r="BT535" s="76">
        <f t="shared" ref="BT535:BT598" si="247">+(BS535*M535/100)</f>
        <v>0</v>
      </c>
      <c r="BU535" s="76">
        <f t="shared" ref="BU535:BU598" si="248">+(BS535-BT535)*O535/100</f>
        <v>0</v>
      </c>
      <c r="BV535" s="76">
        <f t="shared" ref="BV535:BV598" si="249">+(BS535-BT535-BU535)*Q535/100</f>
        <v>0</v>
      </c>
      <c r="BW535" s="76">
        <f t="shared" ref="BW535:BW598" si="250">+(BS535-BT535-BU535-BV535)*S535/100</f>
        <v>0</v>
      </c>
      <c r="BX535" s="76">
        <f t="shared" ref="BX535:BX598" si="251">+(BS535-BT535-BU535-BV535-BW535)*U535/100</f>
        <v>0</v>
      </c>
      <c r="BY535" s="77">
        <f t="shared" ref="BY535:BY598" si="252">+BS535-SUM(BT535:BX535)</f>
        <v>0</v>
      </c>
      <c r="CA535" s="73">
        <f t="shared" ref="CA535:CA598" si="253">+BB535-BY535</f>
        <v>0</v>
      </c>
      <c r="CB535" s="74"/>
      <c r="CD535" s="13">
        <f t="shared" ref="CD535:CD598" si="254">+B535</f>
        <v>0</v>
      </c>
      <c r="CE535" s="89">
        <f t="shared" ref="CE535:CE598" si="255">+BB535</f>
        <v>0</v>
      </c>
      <c r="CF535">
        <v>0</v>
      </c>
    </row>
    <row r="536" spans="2:84" ht="15.75" customHeight="1" thickBot="1">
      <c r="B536" s="26"/>
      <c r="C536" s="13" t="str">
        <f>IF(B536="","",VLOOKUP(BC536,Proveedor!$B$3:$C$2036,2,0))</f>
        <v/>
      </c>
      <c r="D536" s="95"/>
      <c r="E536" s="84"/>
      <c r="F536" s="59"/>
      <c r="G536" s="113" cm="1">
        <f t="array" ref="G536">INDEX(Programas!$F$3:$F$2000,MATCH(1,(Programas!$C$3:$C$2000=D536)*(Programas!$D$3:$D$2000=Auxiliares!$B517),0))</f>
        <v>0</v>
      </c>
      <c r="H536" s="114"/>
      <c r="I536" s="113" cm="1">
        <f t="array" ref="I536">INDEX(Programas!$E$3:$E$2000,MATCH(1,(Programas!$C$3:$C$2000=D536)*(Programas!$D$3:$D$2000=Auxiliares!$B517),0))</f>
        <v>0</v>
      </c>
      <c r="J536" s="114"/>
      <c r="K536" s="23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36"/>
      <c r="BA536" s="58">
        <f t="shared" si="235"/>
        <v>0</v>
      </c>
      <c r="BB536" s="42">
        <f t="shared" si="236"/>
        <v>0</v>
      </c>
      <c r="BC536" s="12">
        <f>IFERROR(VLOOKUP(Input!B536,Medio!$A$3:$D$1552,4,0),0)</f>
        <v>0</v>
      </c>
      <c r="BD536">
        <f t="shared" si="237"/>
        <v>0</v>
      </c>
      <c r="BE536">
        <f>IFERROR(VLOOKUP(L536,'Tipo de Descuento'!$B$3:$C$8,2,0),0)</f>
        <v>0</v>
      </c>
      <c r="BF536">
        <f t="shared" si="238"/>
        <v>0</v>
      </c>
      <c r="BG536">
        <f>IFERROR(VLOOKUP(N536,'Tipo de Descuento'!$B$3:$C$8,2,0),0)</f>
        <v>0</v>
      </c>
      <c r="BH536">
        <f t="shared" si="239"/>
        <v>0</v>
      </c>
      <c r="BI536">
        <f>IFERROR(VLOOKUP(P536,'Tipo de Descuento'!$B$3:$C$8,2,0),0)</f>
        <v>0</v>
      </c>
      <c r="BJ536">
        <f t="shared" si="240"/>
        <v>0</v>
      </c>
      <c r="BK536">
        <f>IFERROR(VLOOKUP(R536,'Tipo de Descuento'!$B$3:$C$8,2,0),0)</f>
        <v>0</v>
      </c>
      <c r="BL536">
        <f t="shared" si="241"/>
        <v>0</v>
      </c>
      <c r="BM536">
        <f>IFERROR(VLOOKUP(T536,'Tipo de Descuento'!$B$3:$C$8,2,0),0)</f>
        <v>0</v>
      </c>
      <c r="BN536">
        <f t="shared" si="242"/>
        <v>0</v>
      </c>
      <c r="BO536">
        <f t="shared" si="243"/>
        <v>0</v>
      </c>
      <c r="BP536">
        <f t="shared" si="244"/>
        <v>0</v>
      </c>
      <c r="BQ536">
        <f t="shared" si="245"/>
        <v>0</v>
      </c>
      <c r="BS536" s="75">
        <f t="shared" si="246"/>
        <v>0</v>
      </c>
      <c r="BT536" s="76">
        <f t="shared" si="247"/>
        <v>0</v>
      </c>
      <c r="BU536" s="76">
        <f t="shared" si="248"/>
        <v>0</v>
      </c>
      <c r="BV536" s="76">
        <f t="shared" si="249"/>
        <v>0</v>
      </c>
      <c r="BW536" s="76">
        <f t="shared" si="250"/>
        <v>0</v>
      </c>
      <c r="BX536" s="76">
        <f t="shared" si="251"/>
        <v>0</v>
      </c>
      <c r="BY536" s="77">
        <f t="shared" si="252"/>
        <v>0</v>
      </c>
      <c r="CA536" s="73">
        <f t="shared" si="253"/>
        <v>0</v>
      </c>
      <c r="CB536" s="74"/>
      <c r="CD536" s="13">
        <f t="shared" si="254"/>
        <v>0</v>
      </c>
      <c r="CE536" s="89">
        <f t="shared" si="255"/>
        <v>0</v>
      </c>
      <c r="CF536">
        <v>0</v>
      </c>
    </row>
    <row r="537" spans="2:84" ht="15.75" customHeight="1" thickBot="1">
      <c r="B537" s="26"/>
      <c r="C537" s="13" t="str">
        <f>IF(B537="","",VLOOKUP(BC537,Proveedor!$B$3:$C$2036,2,0))</f>
        <v/>
      </c>
      <c r="D537" s="95"/>
      <c r="E537" s="84"/>
      <c r="F537" s="59"/>
      <c r="G537" s="113" cm="1">
        <f t="array" ref="G537">INDEX(Programas!$F$3:$F$2000,MATCH(1,(Programas!$C$3:$C$2000=D537)*(Programas!$D$3:$D$2000=Auxiliares!$B518),0))</f>
        <v>0</v>
      </c>
      <c r="H537" s="114"/>
      <c r="I537" s="113" cm="1">
        <f t="array" ref="I537">INDEX(Programas!$E$3:$E$2000,MATCH(1,(Programas!$C$3:$C$2000=D537)*(Programas!$D$3:$D$2000=Auxiliares!$B518),0))</f>
        <v>0</v>
      </c>
      <c r="J537" s="114"/>
      <c r="K537" s="23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36"/>
      <c r="BA537" s="58">
        <f t="shared" si="235"/>
        <v>0</v>
      </c>
      <c r="BB537" s="42">
        <f t="shared" si="236"/>
        <v>0</v>
      </c>
      <c r="BC537" s="12">
        <f>IFERROR(VLOOKUP(Input!B537,Medio!$A$3:$D$1552,4,0),0)</f>
        <v>0</v>
      </c>
      <c r="BD537">
        <f t="shared" si="237"/>
        <v>0</v>
      </c>
      <c r="BE537">
        <f>IFERROR(VLOOKUP(L537,'Tipo de Descuento'!$B$3:$C$8,2,0),0)</f>
        <v>0</v>
      </c>
      <c r="BF537">
        <f t="shared" si="238"/>
        <v>0</v>
      </c>
      <c r="BG537">
        <f>IFERROR(VLOOKUP(N537,'Tipo de Descuento'!$B$3:$C$8,2,0),0)</f>
        <v>0</v>
      </c>
      <c r="BH537">
        <f t="shared" si="239"/>
        <v>0</v>
      </c>
      <c r="BI537">
        <f>IFERROR(VLOOKUP(P537,'Tipo de Descuento'!$B$3:$C$8,2,0),0)</f>
        <v>0</v>
      </c>
      <c r="BJ537">
        <f t="shared" si="240"/>
        <v>0</v>
      </c>
      <c r="BK537">
        <f>IFERROR(VLOOKUP(R537,'Tipo de Descuento'!$B$3:$C$8,2,0),0)</f>
        <v>0</v>
      </c>
      <c r="BL537">
        <f t="shared" si="241"/>
        <v>0</v>
      </c>
      <c r="BM537">
        <f>IFERROR(VLOOKUP(T537,'Tipo de Descuento'!$B$3:$C$8,2,0),0)</f>
        <v>0</v>
      </c>
      <c r="BN537">
        <f t="shared" si="242"/>
        <v>0</v>
      </c>
      <c r="BO537">
        <f t="shared" si="243"/>
        <v>0</v>
      </c>
      <c r="BP537">
        <f t="shared" si="244"/>
        <v>0</v>
      </c>
      <c r="BQ537">
        <f t="shared" si="245"/>
        <v>0</v>
      </c>
      <c r="BS537" s="75">
        <f t="shared" si="246"/>
        <v>0</v>
      </c>
      <c r="BT537" s="76">
        <f t="shared" si="247"/>
        <v>0</v>
      </c>
      <c r="BU537" s="76">
        <f t="shared" si="248"/>
        <v>0</v>
      </c>
      <c r="BV537" s="76">
        <f t="shared" si="249"/>
        <v>0</v>
      </c>
      <c r="BW537" s="76">
        <f t="shared" si="250"/>
        <v>0</v>
      </c>
      <c r="BX537" s="76">
        <f t="shared" si="251"/>
        <v>0</v>
      </c>
      <c r="BY537" s="77">
        <f t="shared" si="252"/>
        <v>0</v>
      </c>
      <c r="CA537" s="73">
        <f t="shared" si="253"/>
        <v>0</v>
      </c>
      <c r="CB537" s="74"/>
      <c r="CD537" s="13">
        <f t="shared" si="254"/>
        <v>0</v>
      </c>
      <c r="CE537" s="89">
        <f t="shared" si="255"/>
        <v>0</v>
      </c>
      <c r="CF537">
        <v>0</v>
      </c>
    </row>
    <row r="538" spans="2:84" ht="15.75" customHeight="1" thickBot="1">
      <c r="B538" s="26"/>
      <c r="C538" s="13" t="str">
        <f>IF(B538="","",VLOOKUP(BC538,Proveedor!$B$3:$C$2036,2,0))</f>
        <v/>
      </c>
      <c r="D538" s="95"/>
      <c r="E538" s="84"/>
      <c r="F538" s="59"/>
      <c r="G538" s="113" cm="1">
        <f t="array" ref="G538">INDEX(Programas!$F$3:$F$2000,MATCH(1,(Programas!$C$3:$C$2000=D538)*(Programas!$D$3:$D$2000=Auxiliares!$B519),0))</f>
        <v>0</v>
      </c>
      <c r="H538" s="114"/>
      <c r="I538" s="113" cm="1">
        <f t="array" ref="I538">INDEX(Programas!$E$3:$E$2000,MATCH(1,(Programas!$C$3:$C$2000=D538)*(Programas!$D$3:$D$2000=Auxiliares!$B519),0))</f>
        <v>0</v>
      </c>
      <c r="J538" s="114"/>
      <c r="K538" s="23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36"/>
      <c r="BA538" s="58">
        <f t="shared" si="235"/>
        <v>0</v>
      </c>
      <c r="BB538" s="42">
        <f t="shared" si="236"/>
        <v>0</v>
      </c>
      <c r="BC538" s="12">
        <f>IFERROR(VLOOKUP(Input!B538,Medio!$A$3:$D$1552,4,0),0)</f>
        <v>0</v>
      </c>
      <c r="BD538">
        <f t="shared" si="237"/>
        <v>0</v>
      </c>
      <c r="BE538">
        <f>IFERROR(VLOOKUP(L538,'Tipo de Descuento'!$B$3:$C$8,2,0),0)</f>
        <v>0</v>
      </c>
      <c r="BF538">
        <f t="shared" si="238"/>
        <v>0</v>
      </c>
      <c r="BG538">
        <f>IFERROR(VLOOKUP(N538,'Tipo de Descuento'!$B$3:$C$8,2,0),0)</f>
        <v>0</v>
      </c>
      <c r="BH538">
        <f t="shared" si="239"/>
        <v>0</v>
      </c>
      <c r="BI538">
        <f>IFERROR(VLOOKUP(P538,'Tipo de Descuento'!$B$3:$C$8,2,0),0)</f>
        <v>0</v>
      </c>
      <c r="BJ538">
        <f t="shared" si="240"/>
        <v>0</v>
      </c>
      <c r="BK538">
        <f>IFERROR(VLOOKUP(R538,'Tipo de Descuento'!$B$3:$C$8,2,0),0)</f>
        <v>0</v>
      </c>
      <c r="BL538">
        <f t="shared" si="241"/>
        <v>0</v>
      </c>
      <c r="BM538">
        <f>IFERROR(VLOOKUP(T538,'Tipo de Descuento'!$B$3:$C$8,2,0),0)</f>
        <v>0</v>
      </c>
      <c r="BN538">
        <f t="shared" si="242"/>
        <v>0</v>
      </c>
      <c r="BO538">
        <f t="shared" si="243"/>
        <v>0</v>
      </c>
      <c r="BP538">
        <f t="shared" si="244"/>
        <v>0</v>
      </c>
      <c r="BQ538">
        <f t="shared" si="245"/>
        <v>0</v>
      </c>
      <c r="BS538" s="75">
        <f t="shared" si="246"/>
        <v>0</v>
      </c>
      <c r="BT538" s="76">
        <f t="shared" si="247"/>
        <v>0</v>
      </c>
      <c r="BU538" s="76">
        <f t="shared" si="248"/>
        <v>0</v>
      </c>
      <c r="BV538" s="76">
        <f t="shared" si="249"/>
        <v>0</v>
      </c>
      <c r="BW538" s="76">
        <f t="shared" si="250"/>
        <v>0</v>
      </c>
      <c r="BX538" s="76">
        <f t="shared" si="251"/>
        <v>0</v>
      </c>
      <c r="BY538" s="77">
        <f t="shared" si="252"/>
        <v>0</v>
      </c>
      <c r="CA538" s="73">
        <f t="shared" si="253"/>
        <v>0</v>
      </c>
      <c r="CB538" s="74"/>
      <c r="CD538" s="13">
        <f t="shared" si="254"/>
        <v>0</v>
      </c>
      <c r="CE538" s="89">
        <f t="shared" si="255"/>
        <v>0</v>
      </c>
      <c r="CF538">
        <v>0</v>
      </c>
    </row>
    <row r="539" spans="2:84" ht="15.75" customHeight="1" thickBot="1">
      <c r="B539" s="26"/>
      <c r="C539" s="13" t="str">
        <f>IF(B539="","",VLOOKUP(BC539,Proveedor!$B$3:$C$2036,2,0))</f>
        <v/>
      </c>
      <c r="D539" s="95"/>
      <c r="E539" s="84"/>
      <c r="F539" s="59"/>
      <c r="G539" s="113" cm="1">
        <f t="array" ref="G539">INDEX(Programas!$F$3:$F$2000,MATCH(1,(Programas!$C$3:$C$2000=D539)*(Programas!$D$3:$D$2000=Auxiliares!$B520),0))</f>
        <v>0</v>
      </c>
      <c r="H539" s="114"/>
      <c r="I539" s="113" cm="1">
        <f t="array" ref="I539">INDEX(Programas!$E$3:$E$2000,MATCH(1,(Programas!$C$3:$C$2000=D539)*(Programas!$D$3:$D$2000=Auxiliares!$B520),0))</f>
        <v>0</v>
      </c>
      <c r="J539" s="114"/>
      <c r="K539" s="23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36"/>
      <c r="BA539" s="58">
        <f t="shared" si="235"/>
        <v>0</v>
      </c>
      <c r="BB539" s="42">
        <f t="shared" si="236"/>
        <v>0</v>
      </c>
      <c r="BC539" s="12">
        <f>IFERROR(VLOOKUP(Input!B539,Medio!$A$3:$D$1552,4,0),0)</f>
        <v>0</v>
      </c>
      <c r="BD539">
        <f t="shared" si="237"/>
        <v>0</v>
      </c>
      <c r="BE539">
        <f>IFERROR(VLOOKUP(L539,'Tipo de Descuento'!$B$3:$C$8,2,0),0)</f>
        <v>0</v>
      </c>
      <c r="BF539">
        <f t="shared" si="238"/>
        <v>0</v>
      </c>
      <c r="BG539">
        <f>IFERROR(VLOOKUP(N539,'Tipo de Descuento'!$B$3:$C$8,2,0),0)</f>
        <v>0</v>
      </c>
      <c r="BH539">
        <f t="shared" si="239"/>
        <v>0</v>
      </c>
      <c r="BI539">
        <f>IFERROR(VLOOKUP(P539,'Tipo de Descuento'!$B$3:$C$8,2,0),0)</f>
        <v>0</v>
      </c>
      <c r="BJ539">
        <f t="shared" si="240"/>
        <v>0</v>
      </c>
      <c r="BK539">
        <f>IFERROR(VLOOKUP(R539,'Tipo de Descuento'!$B$3:$C$8,2,0),0)</f>
        <v>0</v>
      </c>
      <c r="BL539">
        <f t="shared" si="241"/>
        <v>0</v>
      </c>
      <c r="BM539">
        <f>IFERROR(VLOOKUP(T539,'Tipo de Descuento'!$B$3:$C$8,2,0),0)</f>
        <v>0</v>
      </c>
      <c r="BN539">
        <f t="shared" si="242"/>
        <v>0</v>
      </c>
      <c r="BO539">
        <f t="shared" si="243"/>
        <v>0</v>
      </c>
      <c r="BP539">
        <f t="shared" si="244"/>
        <v>0</v>
      </c>
      <c r="BQ539">
        <f t="shared" si="245"/>
        <v>0</v>
      </c>
      <c r="BS539" s="75">
        <f t="shared" si="246"/>
        <v>0</v>
      </c>
      <c r="BT539" s="76">
        <f t="shared" si="247"/>
        <v>0</v>
      </c>
      <c r="BU539" s="76">
        <f t="shared" si="248"/>
        <v>0</v>
      </c>
      <c r="BV539" s="76">
        <f t="shared" si="249"/>
        <v>0</v>
      </c>
      <c r="BW539" s="76">
        <f t="shared" si="250"/>
        <v>0</v>
      </c>
      <c r="BX539" s="76">
        <f t="shared" si="251"/>
        <v>0</v>
      </c>
      <c r="BY539" s="77">
        <f t="shared" si="252"/>
        <v>0</v>
      </c>
      <c r="CA539" s="73">
        <f t="shared" si="253"/>
        <v>0</v>
      </c>
      <c r="CB539" s="74"/>
      <c r="CD539" s="13">
        <f t="shared" si="254"/>
        <v>0</v>
      </c>
      <c r="CE539" s="89">
        <f t="shared" si="255"/>
        <v>0</v>
      </c>
      <c r="CF539">
        <v>0</v>
      </c>
    </row>
    <row r="540" spans="2:84" ht="15.75" customHeight="1" thickBot="1">
      <c r="B540" s="26"/>
      <c r="C540" s="13" t="str">
        <f>IF(B540="","",VLOOKUP(BC540,Proveedor!$B$3:$C$2036,2,0))</f>
        <v/>
      </c>
      <c r="D540" s="95"/>
      <c r="E540" s="84"/>
      <c r="F540" s="59"/>
      <c r="G540" s="113" cm="1">
        <f t="array" ref="G540">INDEX(Programas!$F$3:$F$2000,MATCH(1,(Programas!$C$3:$C$2000=D540)*(Programas!$D$3:$D$2000=Auxiliares!$B521),0))</f>
        <v>0</v>
      </c>
      <c r="H540" s="114"/>
      <c r="I540" s="113" cm="1">
        <f t="array" ref="I540">INDEX(Programas!$E$3:$E$2000,MATCH(1,(Programas!$C$3:$C$2000=D540)*(Programas!$D$3:$D$2000=Auxiliares!$B521),0))</f>
        <v>0</v>
      </c>
      <c r="J540" s="114"/>
      <c r="K540" s="23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36"/>
      <c r="BA540" s="58">
        <f t="shared" si="235"/>
        <v>0</v>
      </c>
      <c r="BB540" s="42">
        <f t="shared" si="236"/>
        <v>0</v>
      </c>
      <c r="BC540" s="12">
        <f>IFERROR(VLOOKUP(Input!B540,Medio!$A$3:$D$1552,4,0),0)</f>
        <v>0</v>
      </c>
      <c r="BD540">
        <f t="shared" si="237"/>
        <v>0</v>
      </c>
      <c r="BE540">
        <f>IFERROR(VLOOKUP(L540,'Tipo de Descuento'!$B$3:$C$8,2,0),0)</f>
        <v>0</v>
      </c>
      <c r="BF540">
        <f t="shared" si="238"/>
        <v>0</v>
      </c>
      <c r="BG540">
        <f>IFERROR(VLOOKUP(N540,'Tipo de Descuento'!$B$3:$C$8,2,0),0)</f>
        <v>0</v>
      </c>
      <c r="BH540">
        <f t="shared" si="239"/>
        <v>0</v>
      </c>
      <c r="BI540">
        <f>IFERROR(VLOOKUP(P540,'Tipo de Descuento'!$B$3:$C$8,2,0),0)</f>
        <v>0</v>
      </c>
      <c r="BJ540">
        <f t="shared" si="240"/>
        <v>0</v>
      </c>
      <c r="BK540">
        <f>IFERROR(VLOOKUP(R540,'Tipo de Descuento'!$B$3:$C$8,2,0),0)</f>
        <v>0</v>
      </c>
      <c r="BL540">
        <f t="shared" si="241"/>
        <v>0</v>
      </c>
      <c r="BM540">
        <f>IFERROR(VLOOKUP(T540,'Tipo de Descuento'!$B$3:$C$8,2,0),0)</f>
        <v>0</v>
      </c>
      <c r="BN540">
        <f t="shared" si="242"/>
        <v>0</v>
      </c>
      <c r="BO540">
        <f t="shared" si="243"/>
        <v>0</v>
      </c>
      <c r="BP540">
        <f t="shared" si="244"/>
        <v>0</v>
      </c>
      <c r="BQ540">
        <f t="shared" si="245"/>
        <v>0</v>
      </c>
      <c r="BS540" s="75">
        <f t="shared" si="246"/>
        <v>0</v>
      </c>
      <c r="BT540" s="76">
        <f t="shared" si="247"/>
        <v>0</v>
      </c>
      <c r="BU540" s="76">
        <f t="shared" si="248"/>
        <v>0</v>
      </c>
      <c r="BV540" s="76">
        <f t="shared" si="249"/>
        <v>0</v>
      </c>
      <c r="BW540" s="76">
        <f t="shared" si="250"/>
        <v>0</v>
      </c>
      <c r="BX540" s="76">
        <f t="shared" si="251"/>
        <v>0</v>
      </c>
      <c r="BY540" s="77">
        <f t="shared" si="252"/>
        <v>0</v>
      </c>
      <c r="CA540" s="73">
        <f t="shared" si="253"/>
        <v>0</v>
      </c>
      <c r="CB540" s="74"/>
      <c r="CD540" s="13">
        <f t="shared" si="254"/>
        <v>0</v>
      </c>
      <c r="CE540" s="89">
        <f t="shared" si="255"/>
        <v>0</v>
      </c>
      <c r="CF540">
        <v>0</v>
      </c>
    </row>
    <row r="541" spans="2:84" ht="15.75" customHeight="1" thickBot="1">
      <c r="B541" s="26"/>
      <c r="C541" s="13" t="str">
        <f>IF(B541="","",VLOOKUP(BC541,Proveedor!$B$3:$C$2036,2,0))</f>
        <v/>
      </c>
      <c r="D541" s="95"/>
      <c r="E541" s="84"/>
      <c r="F541" s="59"/>
      <c r="G541" s="113" cm="1">
        <f t="array" ref="G541">INDEX(Programas!$F$3:$F$2000,MATCH(1,(Programas!$C$3:$C$2000=D541)*(Programas!$D$3:$D$2000=Auxiliares!$B522),0))</f>
        <v>0</v>
      </c>
      <c r="H541" s="114"/>
      <c r="I541" s="113" cm="1">
        <f t="array" ref="I541">INDEX(Programas!$E$3:$E$2000,MATCH(1,(Programas!$C$3:$C$2000=D541)*(Programas!$D$3:$D$2000=Auxiliares!$B522),0))</f>
        <v>0</v>
      </c>
      <c r="J541" s="114"/>
      <c r="K541" s="23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36"/>
      <c r="BA541" s="58">
        <f t="shared" si="235"/>
        <v>0</v>
      </c>
      <c r="BB541" s="42">
        <f t="shared" si="236"/>
        <v>0</v>
      </c>
      <c r="BC541" s="12">
        <f>IFERROR(VLOOKUP(Input!B541,Medio!$A$3:$D$1552,4,0),0)</f>
        <v>0</v>
      </c>
      <c r="BD541">
        <f t="shared" si="237"/>
        <v>0</v>
      </c>
      <c r="BE541">
        <f>IFERROR(VLOOKUP(L541,'Tipo de Descuento'!$B$3:$C$8,2,0),0)</f>
        <v>0</v>
      </c>
      <c r="BF541">
        <f t="shared" si="238"/>
        <v>0</v>
      </c>
      <c r="BG541">
        <f>IFERROR(VLOOKUP(N541,'Tipo de Descuento'!$B$3:$C$8,2,0),0)</f>
        <v>0</v>
      </c>
      <c r="BH541">
        <f t="shared" si="239"/>
        <v>0</v>
      </c>
      <c r="BI541">
        <f>IFERROR(VLOOKUP(P541,'Tipo de Descuento'!$B$3:$C$8,2,0),0)</f>
        <v>0</v>
      </c>
      <c r="BJ541">
        <f t="shared" si="240"/>
        <v>0</v>
      </c>
      <c r="BK541">
        <f>IFERROR(VLOOKUP(R541,'Tipo de Descuento'!$B$3:$C$8,2,0),0)</f>
        <v>0</v>
      </c>
      <c r="BL541">
        <f t="shared" si="241"/>
        <v>0</v>
      </c>
      <c r="BM541">
        <f>IFERROR(VLOOKUP(T541,'Tipo de Descuento'!$B$3:$C$8,2,0),0)</f>
        <v>0</v>
      </c>
      <c r="BN541">
        <f t="shared" si="242"/>
        <v>0</v>
      </c>
      <c r="BO541">
        <f t="shared" si="243"/>
        <v>0</v>
      </c>
      <c r="BP541">
        <f t="shared" si="244"/>
        <v>0</v>
      </c>
      <c r="BQ541">
        <f t="shared" si="245"/>
        <v>0</v>
      </c>
      <c r="BS541" s="75">
        <f t="shared" si="246"/>
        <v>0</v>
      </c>
      <c r="BT541" s="76">
        <f t="shared" si="247"/>
        <v>0</v>
      </c>
      <c r="BU541" s="76">
        <f t="shared" si="248"/>
        <v>0</v>
      </c>
      <c r="BV541" s="76">
        <f t="shared" si="249"/>
        <v>0</v>
      </c>
      <c r="BW541" s="76">
        <f t="shared" si="250"/>
        <v>0</v>
      </c>
      <c r="BX541" s="76">
        <f t="shared" si="251"/>
        <v>0</v>
      </c>
      <c r="BY541" s="77">
        <f t="shared" si="252"/>
        <v>0</v>
      </c>
      <c r="CA541" s="73">
        <f t="shared" si="253"/>
        <v>0</v>
      </c>
      <c r="CB541" s="74"/>
      <c r="CD541" s="13">
        <f t="shared" si="254"/>
        <v>0</v>
      </c>
      <c r="CE541" s="89">
        <f t="shared" si="255"/>
        <v>0</v>
      </c>
      <c r="CF541">
        <v>0</v>
      </c>
    </row>
    <row r="542" spans="2:84" ht="15.75" customHeight="1" thickBot="1">
      <c r="B542" s="26"/>
      <c r="C542" s="13" t="str">
        <f>IF(B542="","",VLOOKUP(BC542,Proveedor!$B$3:$C$2036,2,0))</f>
        <v/>
      </c>
      <c r="D542" s="95"/>
      <c r="E542" s="84"/>
      <c r="F542" s="59"/>
      <c r="G542" s="113" cm="1">
        <f t="array" ref="G542">INDEX(Programas!$F$3:$F$2000,MATCH(1,(Programas!$C$3:$C$2000=D542)*(Programas!$D$3:$D$2000=Auxiliares!$B523),0))</f>
        <v>0</v>
      </c>
      <c r="H542" s="114"/>
      <c r="I542" s="113" cm="1">
        <f t="array" ref="I542">INDEX(Programas!$E$3:$E$2000,MATCH(1,(Programas!$C$3:$C$2000=D542)*(Programas!$D$3:$D$2000=Auxiliares!$B523),0))</f>
        <v>0</v>
      </c>
      <c r="J542" s="114"/>
      <c r="K542" s="23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36"/>
      <c r="BA542" s="58">
        <f t="shared" si="235"/>
        <v>0</v>
      </c>
      <c r="BB542" s="42">
        <f t="shared" si="236"/>
        <v>0</v>
      </c>
      <c r="BC542" s="12">
        <f>IFERROR(VLOOKUP(Input!B542,Medio!$A$3:$D$1552,4,0),0)</f>
        <v>0</v>
      </c>
      <c r="BD542">
        <f t="shared" si="237"/>
        <v>0</v>
      </c>
      <c r="BE542">
        <f>IFERROR(VLOOKUP(L542,'Tipo de Descuento'!$B$3:$C$8,2,0),0)</f>
        <v>0</v>
      </c>
      <c r="BF542">
        <f t="shared" si="238"/>
        <v>0</v>
      </c>
      <c r="BG542">
        <f>IFERROR(VLOOKUP(N542,'Tipo de Descuento'!$B$3:$C$8,2,0),0)</f>
        <v>0</v>
      </c>
      <c r="BH542">
        <f t="shared" si="239"/>
        <v>0</v>
      </c>
      <c r="BI542">
        <f>IFERROR(VLOOKUP(P542,'Tipo de Descuento'!$B$3:$C$8,2,0),0)</f>
        <v>0</v>
      </c>
      <c r="BJ542">
        <f t="shared" si="240"/>
        <v>0</v>
      </c>
      <c r="BK542">
        <f>IFERROR(VLOOKUP(R542,'Tipo de Descuento'!$B$3:$C$8,2,0),0)</f>
        <v>0</v>
      </c>
      <c r="BL542">
        <f t="shared" si="241"/>
        <v>0</v>
      </c>
      <c r="BM542">
        <f>IFERROR(VLOOKUP(T542,'Tipo de Descuento'!$B$3:$C$8,2,0),0)</f>
        <v>0</v>
      </c>
      <c r="BN542">
        <f t="shared" si="242"/>
        <v>0</v>
      </c>
      <c r="BO542">
        <f t="shared" si="243"/>
        <v>0</v>
      </c>
      <c r="BP542">
        <f t="shared" si="244"/>
        <v>0</v>
      </c>
      <c r="BQ542">
        <f t="shared" si="245"/>
        <v>0</v>
      </c>
      <c r="BS542" s="75">
        <f t="shared" si="246"/>
        <v>0</v>
      </c>
      <c r="BT542" s="76">
        <f t="shared" si="247"/>
        <v>0</v>
      </c>
      <c r="BU542" s="76">
        <f t="shared" si="248"/>
        <v>0</v>
      </c>
      <c r="BV542" s="76">
        <f t="shared" si="249"/>
        <v>0</v>
      </c>
      <c r="BW542" s="76">
        <f t="shared" si="250"/>
        <v>0</v>
      </c>
      <c r="BX542" s="76">
        <f t="shared" si="251"/>
        <v>0</v>
      </c>
      <c r="BY542" s="77">
        <f t="shared" si="252"/>
        <v>0</v>
      </c>
      <c r="CA542" s="73">
        <f t="shared" si="253"/>
        <v>0</v>
      </c>
      <c r="CB542" s="74"/>
      <c r="CD542" s="13">
        <f t="shared" si="254"/>
        <v>0</v>
      </c>
      <c r="CE542" s="89">
        <f t="shared" si="255"/>
        <v>0</v>
      </c>
      <c r="CF542">
        <v>0</v>
      </c>
    </row>
    <row r="543" spans="2:84" ht="15.75" customHeight="1" thickBot="1">
      <c r="B543" s="26"/>
      <c r="C543" s="13" t="str">
        <f>IF(B543="","",VLOOKUP(BC543,Proveedor!$B$3:$C$2036,2,0))</f>
        <v/>
      </c>
      <c r="D543" s="95"/>
      <c r="E543" s="84"/>
      <c r="F543" s="59"/>
      <c r="G543" s="113" cm="1">
        <f t="array" ref="G543">INDEX(Programas!$F$3:$F$2000,MATCH(1,(Programas!$C$3:$C$2000=D543)*(Programas!$D$3:$D$2000=Auxiliares!$B524),0))</f>
        <v>0</v>
      </c>
      <c r="H543" s="114"/>
      <c r="I543" s="113" cm="1">
        <f t="array" ref="I543">INDEX(Programas!$E$3:$E$2000,MATCH(1,(Programas!$C$3:$C$2000=D543)*(Programas!$D$3:$D$2000=Auxiliares!$B524),0))</f>
        <v>0</v>
      </c>
      <c r="J543" s="114"/>
      <c r="K543" s="23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36"/>
      <c r="BA543" s="58">
        <f t="shared" si="235"/>
        <v>0</v>
      </c>
      <c r="BB543" s="42">
        <f t="shared" si="236"/>
        <v>0</v>
      </c>
      <c r="BC543" s="12">
        <f>IFERROR(VLOOKUP(Input!B543,Medio!$A$3:$D$1552,4,0),0)</f>
        <v>0</v>
      </c>
      <c r="BD543">
        <f t="shared" si="237"/>
        <v>0</v>
      </c>
      <c r="BE543">
        <f>IFERROR(VLOOKUP(L543,'Tipo de Descuento'!$B$3:$C$8,2,0),0)</f>
        <v>0</v>
      </c>
      <c r="BF543">
        <f t="shared" si="238"/>
        <v>0</v>
      </c>
      <c r="BG543">
        <f>IFERROR(VLOOKUP(N543,'Tipo de Descuento'!$B$3:$C$8,2,0),0)</f>
        <v>0</v>
      </c>
      <c r="BH543">
        <f t="shared" si="239"/>
        <v>0</v>
      </c>
      <c r="BI543">
        <f>IFERROR(VLOOKUP(P543,'Tipo de Descuento'!$B$3:$C$8,2,0),0)</f>
        <v>0</v>
      </c>
      <c r="BJ543">
        <f t="shared" si="240"/>
        <v>0</v>
      </c>
      <c r="BK543">
        <f>IFERROR(VLOOKUP(R543,'Tipo de Descuento'!$B$3:$C$8,2,0),0)</f>
        <v>0</v>
      </c>
      <c r="BL543">
        <f t="shared" si="241"/>
        <v>0</v>
      </c>
      <c r="BM543">
        <f>IFERROR(VLOOKUP(T543,'Tipo de Descuento'!$B$3:$C$8,2,0),0)</f>
        <v>0</v>
      </c>
      <c r="BN543">
        <f t="shared" si="242"/>
        <v>0</v>
      </c>
      <c r="BO543">
        <f t="shared" si="243"/>
        <v>0</v>
      </c>
      <c r="BP543">
        <f t="shared" si="244"/>
        <v>0</v>
      </c>
      <c r="BQ543">
        <f t="shared" si="245"/>
        <v>0</v>
      </c>
      <c r="BS543" s="75">
        <f t="shared" si="246"/>
        <v>0</v>
      </c>
      <c r="BT543" s="76">
        <f t="shared" si="247"/>
        <v>0</v>
      </c>
      <c r="BU543" s="76">
        <f t="shared" si="248"/>
        <v>0</v>
      </c>
      <c r="BV543" s="76">
        <f t="shared" si="249"/>
        <v>0</v>
      </c>
      <c r="BW543" s="76">
        <f t="shared" si="250"/>
        <v>0</v>
      </c>
      <c r="BX543" s="76">
        <f t="shared" si="251"/>
        <v>0</v>
      </c>
      <c r="BY543" s="77">
        <f t="shared" si="252"/>
        <v>0</v>
      </c>
      <c r="CA543" s="73">
        <f t="shared" si="253"/>
        <v>0</v>
      </c>
      <c r="CB543" s="74"/>
      <c r="CD543" s="13">
        <f t="shared" si="254"/>
        <v>0</v>
      </c>
      <c r="CE543" s="89">
        <f t="shared" si="255"/>
        <v>0</v>
      </c>
      <c r="CF543">
        <v>0</v>
      </c>
    </row>
    <row r="544" spans="2:84" ht="15.75" customHeight="1" thickBot="1">
      <c r="B544" s="26"/>
      <c r="C544" s="13" t="str">
        <f>IF(B544="","",VLOOKUP(BC544,Proveedor!$B$3:$C$2036,2,0))</f>
        <v/>
      </c>
      <c r="D544" s="95"/>
      <c r="E544" s="84"/>
      <c r="F544" s="59"/>
      <c r="G544" s="113" cm="1">
        <f t="array" ref="G544">INDEX(Programas!$F$3:$F$2000,MATCH(1,(Programas!$C$3:$C$2000=D544)*(Programas!$D$3:$D$2000=Auxiliares!$B525),0))</f>
        <v>0</v>
      </c>
      <c r="H544" s="114"/>
      <c r="I544" s="113" cm="1">
        <f t="array" ref="I544">INDEX(Programas!$E$3:$E$2000,MATCH(1,(Programas!$C$3:$C$2000=D544)*(Programas!$D$3:$D$2000=Auxiliares!$B525),0))</f>
        <v>0</v>
      </c>
      <c r="J544" s="114"/>
      <c r="K544" s="23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36"/>
      <c r="BA544" s="58">
        <f t="shared" si="235"/>
        <v>0</v>
      </c>
      <c r="BB544" s="42">
        <f t="shared" si="236"/>
        <v>0</v>
      </c>
      <c r="BC544" s="12">
        <f>IFERROR(VLOOKUP(Input!B544,Medio!$A$3:$D$1552,4,0),0)</f>
        <v>0</v>
      </c>
      <c r="BD544">
        <f t="shared" si="237"/>
        <v>0</v>
      </c>
      <c r="BE544">
        <f>IFERROR(VLOOKUP(L544,'Tipo de Descuento'!$B$3:$C$8,2,0),0)</f>
        <v>0</v>
      </c>
      <c r="BF544">
        <f t="shared" si="238"/>
        <v>0</v>
      </c>
      <c r="BG544">
        <f>IFERROR(VLOOKUP(N544,'Tipo de Descuento'!$B$3:$C$8,2,0),0)</f>
        <v>0</v>
      </c>
      <c r="BH544">
        <f t="shared" si="239"/>
        <v>0</v>
      </c>
      <c r="BI544">
        <f>IFERROR(VLOOKUP(P544,'Tipo de Descuento'!$B$3:$C$8,2,0),0)</f>
        <v>0</v>
      </c>
      <c r="BJ544">
        <f t="shared" si="240"/>
        <v>0</v>
      </c>
      <c r="BK544">
        <f>IFERROR(VLOOKUP(R544,'Tipo de Descuento'!$B$3:$C$8,2,0),0)</f>
        <v>0</v>
      </c>
      <c r="BL544">
        <f t="shared" si="241"/>
        <v>0</v>
      </c>
      <c r="BM544">
        <f>IFERROR(VLOOKUP(T544,'Tipo de Descuento'!$B$3:$C$8,2,0),0)</f>
        <v>0</v>
      </c>
      <c r="BN544">
        <f t="shared" si="242"/>
        <v>0</v>
      </c>
      <c r="BO544">
        <f t="shared" si="243"/>
        <v>0</v>
      </c>
      <c r="BP544">
        <f t="shared" si="244"/>
        <v>0</v>
      </c>
      <c r="BQ544">
        <f t="shared" si="245"/>
        <v>0</v>
      </c>
      <c r="BS544" s="75">
        <f t="shared" si="246"/>
        <v>0</v>
      </c>
      <c r="BT544" s="76">
        <f t="shared" si="247"/>
        <v>0</v>
      </c>
      <c r="BU544" s="76">
        <f t="shared" si="248"/>
        <v>0</v>
      </c>
      <c r="BV544" s="76">
        <f t="shared" si="249"/>
        <v>0</v>
      </c>
      <c r="BW544" s="76">
        <f t="shared" si="250"/>
        <v>0</v>
      </c>
      <c r="BX544" s="76">
        <f t="shared" si="251"/>
        <v>0</v>
      </c>
      <c r="BY544" s="77">
        <f t="shared" si="252"/>
        <v>0</v>
      </c>
      <c r="CA544" s="73">
        <f t="shared" si="253"/>
        <v>0</v>
      </c>
      <c r="CB544" s="74"/>
      <c r="CD544" s="13">
        <f t="shared" si="254"/>
        <v>0</v>
      </c>
      <c r="CE544" s="89">
        <f t="shared" si="255"/>
        <v>0</v>
      </c>
      <c r="CF544">
        <v>0</v>
      </c>
    </row>
    <row r="545" spans="2:84" ht="15.75" customHeight="1" thickBot="1">
      <c r="B545" s="26"/>
      <c r="C545" s="13" t="str">
        <f>IF(B545="","",VLOOKUP(BC545,Proveedor!$B$3:$C$2036,2,0))</f>
        <v/>
      </c>
      <c r="D545" s="95"/>
      <c r="E545" s="84"/>
      <c r="F545" s="59"/>
      <c r="G545" s="113" cm="1">
        <f t="array" ref="G545">INDEX(Programas!$F$3:$F$2000,MATCH(1,(Programas!$C$3:$C$2000=D545)*(Programas!$D$3:$D$2000=Auxiliares!$B526),0))</f>
        <v>0</v>
      </c>
      <c r="H545" s="114"/>
      <c r="I545" s="113" cm="1">
        <f t="array" ref="I545">INDEX(Programas!$E$3:$E$2000,MATCH(1,(Programas!$C$3:$C$2000=D545)*(Programas!$D$3:$D$2000=Auxiliares!$B526),0))</f>
        <v>0</v>
      </c>
      <c r="J545" s="114"/>
      <c r="K545" s="23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36"/>
      <c r="BA545" s="58">
        <f t="shared" si="235"/>
        <v>0</v>
      </c>
      <c r="BB545" s="42">
        <f t="shared" si="236"/>
        <v>0</v>
      </c>
      <c r="BC545" s="12">
        <f>IFERROR(VLOOKUP(Input!B545,Medio!$A$3:$D$1552,4,0),0)</f>
        <v>0</v>
      </c>
      <c r="BD545">
        <f t="shared" si="237"/>
        <v>0</v>
      </c>
      <c r="BE545">
        <f>IFERROR(VLOOKUP(L545,'Tipo de Descuento'!$B$3:$C$8,2,0),0)</f>
        <v>0</v>
      </c>
      <c r="BF545">
        <f t="shared" si="238"/>
        <v>0</v>
      </c>
      <c r="BG545">
        <f>IFERROR(VLOOKUP(N545,'Tipo de Descuento'!$B$3:$C$8,2,0),0)</f>
        <v>0</v>
      </c>
      <c r="BH545">
        <f t="shared" si="239"/>
        <v>0</v>
      </c>
      <c r="BI545">
        <f>IFERROR(VLOOKUP(P545,'Tipo de Descuento'!$B$3:$C$8,2,0),0)</f>
        <v>0</v>
      </c>
      <c r="BJ545">
        <f t="shared" si="240"/>
        <v>0</v>
      </c>
      <c r="BK545">
        <f>IFERROR(VLOOKUP(R545,'Tipo de Descuento'!$B$3:$C$8,2,0),0)</f>
        <v>0</v>
      </c>
      <c r="BL545">
        <f t="shared" si="241"/>
        <v>0</v>
      </c>
      <c r="BM545">
        <f>IFERROR(VLOOKUP(T545,'Tipo de Descuento'!$B$3:$C$8,2,0),0)</f>
        <v>0</v>
      </c>
      <c r="BN545">
        <f t="shared" si="242"/>
        <v>0</v>
      </c>
      <c r="BO545">
        <f t="shared" si="243"/>
        <v>0</v>
      </c>
      <c r="BP545">
        <f t="shared" si="244"/>
        <v>0</v>
      </c>
      <c r="BQ545">
        <f t="shared" si="245"/>
        <v>0</v>
      </c>
      <c r="BS545" s="75">
        <f t="shared" si="246"/>
        <v>0</v>
      </c>
      <c r="BT545" s="76">
        <f t="shared" si="247"/>
        <v>0</v>
      </c>
      <c r="BU545" s="76">
        <f t="shared" si="248"/>
        <v>0</v>
      </c>
      <c r="BV545" s="76">
        <f t="shared" si="249"/>
        <v>0</v>
      </c>
      <c r="BW545" s="76">
        <f t="shared" si="250"/>
        <v>0</v>
      </c>
      <c r="BX545" s="76">
        <f t="shared" si="251"/>
        <v>0</v>
      </c>
      <c r="BY545" s="77">
        <f t="shared" si="252"/>
        <v>0</v>
      </c>
      <c r="CA545" s="73">
        <f t="shared" si="253"/>
        <v>0</v>
      </c>
      <c r="CB545" s="74"/>
      <c r="CD545" s="13">
        <f t="shared" si="254"/>
        <v>0</v>
      </c>
      <c r="CE545" s="89">
        <f t="shared" si="255"/>
        <v>0</v>
      </c>
      <c r="CF545">
        <v>0</v>
      </c>
    </row>
    <row r="546" spans="2:84" ht="15.75" customHeight="1" thickBot="1">
      <c r="B546" s="26"/>
      <c r="C546" s="13" t="str">
        <f>IF(B546="","",VLOOKUP(BC546,Proveedor!$B$3:$C$2036,2,0))</f>
        <v/>
      </c>
      <c r="D546" s="95"/>
      <c r="E546" s="84"/>
      <c r="F546" s="59"/>
      <c r="G546" s="113" cm="1">
        <f t="array" ref="G546">INDEX(Programas!$F$3:$F$2000,MATCH(1,(Programas!$C$3:$C$2000=D546)*(Programas!$D$3:$D$2000=Auxiliares!$B527),0))</f>
        <v>0</v>
      </c>
      <c r="H546" s="114"/>
      <c r="I546" s="113" cm="1">
        <f t="array" ref="I546">INDEX(Programas!$E$3:$E$2000,MATCH(1,(Programas!$C$3:$C$2000=D546)*(Programas!$D$3:$D$2000=Auxiliares!$B527),0))</f>
        <v>0</v>
      </c>
      <c r="J546" s="114"/>
      <c r="K546" s="23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36"/>
      <c r="BA546" s="58">
        <f t="shared" si="235"/>
        <v>0</v>
      </c>
      <c r="BB546" s="42">
        <f t="shared" si="236"/>
        <v>0</v>
      </c>
      <c r="BC546" s="12">
        <f>IFERROR(VLOOKUP(Input!B546,Medio!$A$3:$D$1552,4,0),0)</f>
        <v>0</v>
      </c>
      <c r="BD546">
        <f t="shared" si="237"/>
        <v>0</v>
      </c>
      <c r="BE546">
        <f>IFERROR(VLOOKUP(L546,'Tipo de Descuento'!$B$3:$C$8,2,0),0)</f>
        <v>0</v>
      </c>
      <c r="BF546">
        <f t="shared" si="238"/>
        <v>0</v>
      </c>
      <c r="BG546">
        <f>IFERROR(VLOOKUP(N546,'Tipo de Descuento'!$B$3:$C$8,2,0),0)</f>
        <v>0</v>
      </c>
      <c r="BH546">
        <f t="shared" si="239"/>
        <v>0</v>
      </c>
      <c r="BI546">
        <f>IFERROR(VLOOKUP(P546,'Tipo de Descuento'!$B$3:$C$8,2,0),0)</f>
        <v>0</v>
      </c>
      <c r="BJ546">
        <f t="shared" si="240"/>
        <v>0</v>
      </c>
      <c r="BK546">
        <f>IFERROR(VLOOKUP(R546,'Tipo de Descuento'!$B$3:$C$8,2,0),0)</f>
        <v>0</v>
      </c>
      <c r="BL546">
        <f t="shared" si="241"/>
        <v>0</v>
      </c>
      <c r="BM546">
        <f>IFERROR(VLOOKUP(T546,'Tipo de Descuento'!$B$3:$C$8,2,0),0)</f>
        <v>0</v>
      </c>
      <c r="BN546">
        <f t="shared" si="242"/>
        <v>0</v>
      </c>
      <c r="BO546">
        <f t="shared" si="243"/>
        <v>0</v>
      </c>
      <c r="BP546">
        <f t="shared" si="244"/>
        <v>0</v>
      </c>
      <c r="BQ546">
        <f t="shared" si="245"/>
        <v>0</v>
      </c>
      <c r="BS546" s="75">
        <f t="shared" si="246"/>
        <v>0</v>
      </c>
      <c r="BT546" s="76">
        <f t="shared" si="247"/>
        <v>0</v>
      </c>
      <c r="BU546" s="76">
        <f t="shared" si="248"/>
        <v>0</v>
      </c>
      <c r="BV546" s="76">
        <f t="shared" si="249"/>
        <v>0</v>
      </c>
      <c r="BW546" s="76">
        <f t="shared" si="250"/>
        <v>0</v>
      </c>
      <c r="BX546" s="76">
        <f t="shared" si="251"/>
        <v>0</v>
      </c>
      <c r="BY546" s="77">
        <f t="shared" si="252"/>
        <v>0</v>
      </c>
      <c r="CA546" s="73">
        <f t="shared" si="253"/>
        <v>0</v>
      </c>
      <c r="CB546" s="74"/>
      <c r="CD546" s="13">
        <f t="shared" si="254"/>
        <v>0</v>
      </c>
      <c r="CE546" s="89">
        <f t="shared" si="255"/>
        <v>0</v>
      </c>
      <c r="CF546">
        <v>0</v>
      </c>
    </row>
    <row r="547" spans="2:84" ht="15.75" customHeight="1" thickBot="1">
      <c r="B547" s="26"/>
      <c r="C547" s="13" t="str">
        <f>IF(B547="","",VLOOKUP(BC547,Proveedor!$B$3:$C$2036,2,0))</f>
        <v/>
      </c>
      <c r="D547" s="95"/>
      <c r="E547" s="84"/>
      <c r="F547" s="59"/>
      <c r="G547" s="113" cm="1">
        <f t="array" ref="G547">INDEX(Programas!$F$3:$F$2000,MATCH(1,(Programas!$C$3:$C$2000=D547)*(Programas!$D$3:$D$2000=Auxiliares!$B528),0))</f>
        <v>0</v>
      </c>
      <c r="H547" s="114"/>
      <c r="I547" s="113" cm="1">
        <f t="array" ref="I547">INDEX(Programas!$E$3:$E$2000,MATCH(1,(Programas!$C$3:$C$2000=D547)*(Programas!$D$3:$D$2000=Auxiliares!$B528),0))</f>
        <v>0</v>
      </c>
      <c r="J547" s="114"/>
      <c r="K547" s="23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36"/>
      <c r="BA547" s="58">
        <f t="shared" si="235"/>
        <v>0</v>
      </c>
      <c r="BB547" s="42">
        <f t="shared" si="236"/>
        <v>0</v>
      </c>
      <c r="BC547" s="12">
        <f>IFERROR(VLOOKUP(Input!B547,Medio!$A$3:$D$1552,4,0),0)</f>
        <v>0</v>
      </c>
      <c r="BD547">
        <f t="shared" si="237"/>
        <v>0</v>
      </c>
      <c r="BE547">
        <f>IFERROR(VLOOKUP(L547,'Tipo de Descuento'!$B$3:$C$8,2,0),0)</f>
        <v>0</v>
      </c>
      <c r="BF547">
        <f t="shared" si="238"/>
        <v>0</v>
      </c>
      <c r="BG547">
        <f>IFERROR(VLOOKUP(N547,'Tipo de Descuento'!$B$3:$C$8,2,0),0)</f>
        <v>0</v>
      </c>
      <c r="BH547">
        <f t="shared" si="239"/>
        <v>0</v>
      </c>
      <c r="BI547">
        <f>IFERROR(VLOOKUP(P547,'Tipo de Descuento'!$B$3:$C$8,2,0),0)</f>
        <v>0</v>
      </c>
      <c r="BJ547">
        <f t="shared" si="240"/>
        <v>0</v>
      </c>
      <c r="BK547">
        <f>IFERROR(VLOOKUP(R547,'Tipo de Descuento'!$B$3:$C$8,2,0),0)</f>
        <v>0</v>
      </c>
      <c r="BL547">
        <f t="shared" si="241"/>
        <v>0</v>
      </c>
      <c r="BM547">
        <f>IFERROR(VLOOKUP(T547,'Tipo de Descuento'!$B$3:$C$8,2,0),0)</f>
        <v>0</v>
      </c>
      <c r="BN547">
        <f t="shared" si="242"/>
        <v>0</v>
      </c>
      <c r="BO547">
        <f t="shared" si="243"/>
        <v>0</v>
      </c>
      <c r="BP547">
        <f t="shared" si="244"/>
        <v>0</v>
      </c>
      <c r="BQ547">
        <f t="shared" si="245"/>
        <v>0</v>
      </c>
      <c r="BS547" s="75">
        <f t="shared" si="246"/>
        <v>0</v>
      </c>
      <c r="BT547" s="76">
        <f t="shared" si="247"/>
        <v>0</v>
      </c>
      <c r="BU547" s="76">
        <f t="shared" si="248"/>
        <v>0</v>
      </c>
      <c r="BV547" s="76">
        <f t="shared" si="249"/>
        <v>0</v>
      </c>
      <c r="BW547" s="76">
        <f t="shared" si="250"/>
        <v>0</v>
      </c>
      <c r="BX547" s="76">
        <f t="shared" si="251"/>
        <v>0</v>
      </c>
      <c r="BY547" s="77">
        <f t="shared" si="252"/>
        <v>0</v>
      </c>
      <c r="CA547" s="73">
        <f t="shared" si="253"/>
        <v>0</v>
      </c>
      <c r="CB547" s="74"/>
      <c r="CD547" s="13">
        <f t="shared" si="254"/>
        <v>0</v>
      </c>
      <c r="CE547" s="89">
        <f t="shared" si="255"/>
        <v>0</v>
      </c>
      <c r="CF547">
        <v>0</v>
      </c>
    </row>
    <row r="548" spans="2:84" ht="15.75" customHeight="1" thickBot="1">
      <c r="B548" s="26"/>
      <c r="C548" s="13" t="str">
        <f>IF(B548="","",VLOOKUP(BC548,Proveedor!$B$3:$C$2036,2,0))</f>
        <v/>
      </c>
      <c r="D548" s="95"/>
      <c r="E548" s="84"/>
      <c r="F548" s="59"/>
      <c r="G548" s="113" cm="1">
        <f t="array" ref="G548">INDEX(Programas!$F$3:$F$2000,MATCH(1,(Programas!$C$3:$C$2000=D548)*(Programas!$D$3:$D$2000=Auxiliares!$B529),0))</f>
        <v>0</v>
      </c>
      <c r="H548" s="114"/>
      <c r="I548" s="113" cm="1">
        <f t="array" ref="I548">INDEX(Programas!$E$3:$E$2000,MATCH(1,(Programas!$C$3:$C$2000=D548)*(Programas!$D$3:$D$2000=Auxiliares!$B529),0))</f>
        <v>0</v>
      </c>
      <c r="J548" s="114"/>
      <c r="K548" s="23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36"/>
      <c r="BA548" s="58">
        <f t="shared" si="235"/>
        <v>0</v>
      </c>
      <c r="BB548" s="42">
        <f t="shared" si="236"/>
        <v>0</v>
      </c>
      <c r="BC548" s="12">
        <f>IFERROR(VLOOKUP(Input!B548,Medio!$A$3:$D$1552,4,0),0)</f>
        <v>0</v>
      </c>
      <c r="BD548">
        <f t="shared" si="237"/>
        <v>0</v>
      </c>
      <c r="BE548">
        <f>IFERROR(VLOOKUP(L548,'Tipo de Descuento'!$B$3:$C$8,2,0),0)</f>
        <v>0</v>
      </c>
      <c r="BF548">
        <f t="shared" si="238"/>
        <v>0</v>
      </c>
      <c r="BG548">
        <f>IFERROR(VLOOKUP(N548,'Tipo de Descuento'!$B$3:$C$8,2,0),0)</f>
        <v>0</v>
      </c>
      <c r="BH548">
        <f t="shared" si="239"/>
        <v>0</v>
      </c>
      <c r="BI548">
        <f>IFERROR(VLOOKUP(P548,'Tipo de Descuento'!$B$3:$C$8,2,0),0)</f>
        <v>0</v>
      </c>
      <c r="BJ548">
        <f t="shared" si="240"/>
        <v>0</v>
      </c>
      <c r="BK548">
        <f>IFERROR(VLOOKUP(R548,'Tipo de Descuento'!$B$3:$C$8,2,0),0)</f>
        <v>0</v>
      </c>
      <c r="BL548">
        <f t="shared" si="241"/>
        <v>0</v>
      </c>
      <c r="BM548">
        <f>IFERROR(VLOOKUP(T548,'Tipo de Descuento'!$B$3:$C$8,2,0),0)</f>
        <v>0</v>
      </c>
      <c r="BN548">
        <f t="shared" si="242"/>
        <v>0</v>
      </c>
      <c r="BO548">
        <f t="shared" si="243"/>
        <v>0</v>
      </c>
      <c r="BP548">
        <f t="shared" si="244"/>
        <v>0</v>
      </c>
      <c r="BQ548">
        <f t="shared" si="245"/>
        <v>0</v>
      </c>
      <c r="BS548" s="75">
        <f t="shared" si="246"/>
        <v>0</v>
      </c>
      <c r="BT548" s="76">
        <f t="shared" si="247"/>
        <v>0</v>
      </c>
      <c r="BU548" s="76">
        <f t="shared" si="248"/>
        <v>0</v>
      </c>
      <c r="BV548" s="76">
        <f t="shared" si="249"/>
        <v>0</v>
      </c>
      <c r="BW548" s="76">
        <f t="shared" si="250"/>
        <v>0</v>
      </c>
      <c r="BX548" s="76">
        <f t="shared" si="251"/>
        <v>0</v>
      </c>
      <c r="BY548" s="77">
        <f t="shared" si="252"/>
        <v>0</v>
      </c>
      <c r="CA548" s="73">
        <f t="shared" si="253"/>
        <v>0</v>
      </c>
      <c r="CB548" s="74"/>
      <c r="CD548" s="13">
        <f t="shared" si="254"/>
        <v>0</v>
      </c>
      <c r="CE548" s="89">
        <f t="shared" si="255"/>
        <v>0</v>
      </c>
      <c r="CF548">
        <v>0</v>
      </c>
    </row>
    <row r="549" spans="2:84" ht="15.75" customHeight="1" thickBot="1">
      <c r="B549" s="26"/>
      <c r="C549" s="13" t="str">
        <f>IF(B549="","",VLOOKUP(BC549,Proveedor!$B$3:$C$2036,2,0))</f>
        <v/>
      </c>
      <c r="D549" s="95"/>
      <c r="E549" s="84"/>
      <c r="F549" s="59"/>
      <c r="G549" s="113" cm="1">
        <f t="array" ref="G549">INDEX(Programas!$F$3:$F$2000,MATCH(1,(Programas!$C$3:$C$2000=D549)*(Programas!$D$3:$D$2000=Auxiliares!$B530),0))</f>
        <v>0</v>
      </c>
      <c r="H549" s="114"/>
      <c r="I549" s="113" cm="1">
        <f t="array" ref="I549">INDEX(Programas!$E$3:$E$2000,MATCH(1,(Programas!$C$3:$C$2000=D549)*(Programas!$D$3:$D$2000=Auxiliares!$B530),0))</f>
        <v>0</v>
      </c>
      <c r="J549" s="114"/>
      <c r="K549" s="23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36"/>
      <c r="BA549" s="58">
        <f t="shared" si="235"/>
        <v>0</v>
      </c>
      <c r="BB549" s="42">
        <f t="shared" si="236"/>
        <v>0</v>
      </c>
      <c r="BC549" s="12">
        <f>IFERROR(VLOOKUP(Input!B549,Medio!$A$3:$D$1552,4,0),0)</f>
        <v>0</v>
      </c>
      <c r="BD549">
        <f t="shared" si="237"/>
        <v>0</v>
      </c>
      <c r="BE549">
        <f>IFERROR(VLOOKUP(L549,'Tipo de Descuento'!$B$3:$C$8,2,0),0)</f>
        <v>0</v>
      </c>
      <c r="BF549">
        <f t="shared" si="238"/>
        <v>0</v>
      </c>
      <c r="BG549">
        <f>IFERROR(VLOOKUP(N549,'Tipo de Descuento'!$B$3:$C$8,2,0),0)</f>
        <v>0</v>
      </c>
      <c r="BH549">
        <f t="shared" si="239"/>
        <v>0</v>
      </c>
      <c r="BI549">
        <f>IFERROR(VLOOKUP(P549,'Tipo de Descuento'!$B$3:$C$8,2,0),0)</f>
        <v>0</v>
      </c>
      <c r="BJ549">
        <f t="shared" si="240"/>
        <v>0</v>
      </c>
      <c r="BK549">
        <f>IFERROR(VLOOKUP(R549,'Tipo de Descuento'!$B$3:$C$8,2,0),0)</f>
        <v>0</v>
      </c>
      <c r="BL549">
        <f t="shared" si="241"/>
        <v>0</v>
      </c>
      <c r="BM549">
        <f>IFERROR(VLOOKUP(T549,'Tipo de Descuento'!$B$3:$C$8,2,0),0)</f>
        <v>0</v>
      </c>
      <c r="BN549">
        <f t="shared" si="242"/>
        <v>0</v>
      </c>
      <c r="BO549">
        <f t="shared" si="243"/>
        <v>0</v>
      </c>
      <c r="BP549">
        <f t="shared" si="244"/>
        <v>0</v>
      </c>
      <c r="BQ549">
        <f t="shared" si="245"/>
        <v>0</v>
      </c>
      <c r="BS549" s="75">
        <f t="shared" si="246"/>
        <v>0</v>
      </c>
      <c r="BT549" s="76">
        <f t="shared" si="247"/>
        <v>0</v>
      </c>
      <c r="BU549" s="76">
        <f t="shared" si="248"/>
        <v>0</v>
      </c>
      <c r="BV549" s="76">
        <f t="shared" si="249"/>
        <v>0</v>
      </c>
      <c r="BW549" s="76">
        <f t="shared" si="250"/>
        <v>0</v>
      </c>
      <c r="BX549" s="76">
        <f t="shared" si="251"/>
        <v>0</v>
      </c>
      <c r="BY549" s="77">
        <f t="shared" si="252"/>
        <v>0</v>
      </c>
      <c r="CA549" s="73">
        <f t="shared" si="253"/>
        <v>0</v>
      </c>
      <c r="CB549" s="74"/>
      <c r="CD549" s="13">
        <f t="shared" si="254"/>
        <v>0</v>
      </c>
      <c r="CE549" s="89">
        <f t="shared" si="255"/>
        <v>0</v>
      </c>
      <c r="CF549">
        <v>0</v>
      </c>
    </row>
    <row r="550" spans="2:84" ht="15.75" customHeight="1" thickBot="1">
      <c r="B550" s="26"/>
      <c r="C550" s="13" t="str">
        <f>IF(B550="","",VLOOKUP(BC550,Proveedor!$B$3:$C$2036,2,0))</f>
        <v/>
      </c>
      <c r="D550" s="95"/>
      <c r="E550" s="84"/>
      <c r="F550" s="59"/>
      <c r="G550" s="113" cm="1">
        <f t="array" ref="G550">INDEX(Programas!$F$3:$F$2000,MATCH(1,(Programas!$C$3:$C$2000=D550)*(Programas!$D$3:$D$2000=Auxiliares!$B531),0))</f>
        <v>0</v>
      </c>
      <c r="H550" s="114"/>
      <c r="I550" s="113" cm="1">
        <f t="array" ref="I550">INDEX(Programas!$E$3:$E$2000,MATCH(1,(Programas!$C$3:$C$2000=D550)*(Programas!$D$3:$D$2000=Auxiliares!$B531),0))</f>
        <v>0</v>
      </c>
      <c r="J550" s="114"/>
      <c r="K550" s="23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36"/>
      <c r="BA550" s="58">
        <f t="shared" si="235"/>
        <v>0</v>
      </c>
      <c r="BB550" s="42">
        <f t="shared" si="236"/>
        <v>0</v>
      </c>
      <c r="BC550" s="12">
        <f>IFERROR(VLOOKUP(Input!B550,Medio!$A$3:$D$1552,4,0),0)</f>
        <v>0</v>
      </c>
      <c r="BD550">
        <f t="shared" si="237"/>
        <v>0</v>
      </c>
      <c r="BE550">
        <f>IFERROR(VLOOKUP(L550,'Tipo de Descuento'!$B$3:$C$8,2,0),0)</f>
        <v>0</v>
      </c>
      <c r="BF550">
        <f t="shared" si="238"/>
        <v>0</v>
      </c>
      <c r="BG550">
        <f>IFERROR(VLOOKUP(N550,'Tipo de Descuento'!$B$3:$C$8,2,0),0)</f>
        <v>0</v>
      </c>
      <c r="BH550">
        <f t="shared" si="239"/>
        <v>0</v>
      </c>
      <c r="BI550">
        <f>IFERROR(VLOOKUP(P550,'Tipo de Descuento'!$B$3:$C$8,2,0),0)</f>
        <v>0</v>
      </c>
      <c r="BJ550">
        <f t="shared" si="240"/>
        <v>0</v>
      </c>
      <c r="BK550">
        <f>IFERROR(VLOOKUP(R550,'Tipo de Descuento'!$B$3:$C$8,2,0),0)</f>
        <v>0</v>
      </c>
      <c r="BL550">
        <f t="shared" si="241"/>
        <v>0</v>
      </c>
      <c r="BM550">
        <f>IFERROR(VLOOKUP(T550,'Tipo de Descuento'!$B$3:$C$8,2,0),0)</f>
        <v>0</v>
      </c>
      <c r="BN550">
        <f t="shared" si="242"/>
        <v>0</v>
      </c>
      <c r="BO550">
        <f t="shared" si="243"/>
        <v>0</v>
      </c>
      <c r="BP550">
        <f t="shared" si="244"/>
        <v>0</v>
      </c>
      <c r="BQ550">
        <f t="shared" si="245"/>
        <v>0</v>
      </c>
      <c r="BS550" s="75">
        <f t="shared" si="246"/>
        <v>0</v>
      </c>
      <c r="BT550" s="76">
        <f t="shared" si="247"/>
        <v>0</v>
      </c>
      <c r="BU550" s="76">
        <f t="shared" si="248"/>
        <v>0</v>
      </c>
      <c r="BV550" s="76">
        <f t="shared" si="249"/>
        <v>0</v>
      </c>
      <c r="BW550" s="76">
        <f t="shared" si="250"/>
        <v>0</v>
      </c>
      <c r="BX550" s="76">
        <f t="shared" si="251"/>
        <v>0</v>
      </c>
      <c r="BY550" s="77">
        <f t="shared" si="252"/>
        <v>0</v>
      </c>
      <c r="CA550" s="73">
        <f t="shared" si="253"/>
        <v>0</v>
      </c>
      <c r="CB550" s="74"/>
      <c r="CD550" s="13">
        <f t="shared" si="254"/>
        <v>0</v>
      </c>
      <c r="CE550" s="89">
        <f t="shared" si="255"/>
        <v>0</v>
      </c>
      <c r="CF550">
        <v>0</v>
      </c>
    </row>
    <row r="551" spans="2:84" ht="15.75" customHeight="1" thickBot="1">
      <c r="B551" s="26"/>
      <c r="C551" s="13" t="str">
        <f>IF(B551="","",VLOOKUP(BC551,Proveedor!$B$3:$C$2036,2,0))</f>
        <v/>
      </c>
      <c r="D551" s="95"/>
      <c r="E551" s="84"/>
      <c r="F551" s="59"/>
      <c r="G551" s="113" cm="1">
        <f t="array" ref="G551">INDEX(Programas!$F$3:$F$2000,MATCH(1,(Programas!$C$3:$C$2000=D551)*(Programas!$D$3:$D$2000=Auxiliares!$B532),0))</f>
        <v>0</v>
      </c>
      <c r="H551" s="114"/>
      <c r="I551" s="113" cm="1">
        <f t="array" ref="I551">INDEX(Programas!$E$3:$E$2000,MATCH(1,(Programas!$C$3:$C$2000=D551)*(Programas!$D$3:$D$2000=Auxiliares!$B532),0))</f>
        <v>0</v>
      </c>
      <c r="J551" s="114"/>
      <c r="K551" s="23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36"/>
      <c r="BA551" s="58">
        <f t="shared" si="235"/>
        <v>0</v>
      </c>
      <c r="BB551" s="42">
        <f t="shared" si="236"/>
        <v>0</v>
      </c>
      <c r="BC551" s="12">
        <f>IFERROR(VLOOKUP(Input!B551,Medio!$A$3:$D$1552,4,0),0)</f>
        <v>0</v>
      </c>
      <c r="BD551">
        <f t="shared" si="237"/>
        <v>0</v>
      </c>
      <c r="BE551">
        <f>IFERROR(VLOOKUP(L551,'Tipo de Descuento'!$B$3:$C$8,2,0),0)</f>
        <v>0</v>
      </c>
      <c r="BF551">
        <f t="shared" si="238"/>
        <v>0</v>
      </c>
      <c r="BG551">
        <f>IFERROR(VLOOKUP(N551,'Tipo de Descuento'!$B$3:$C$8,2,0),0)</f>
        <v>0</v>
      </c>
      <c r="BH551">
        <f t="shared" si="239"/>
        <v>0</v>
      </c>
      <c r="BI551">
        <f>IFERROR(VLOOKUP(P551,'Tipo de Descuento'!$B$3:$C$8,2,0),0)</f>
        <v>0</v>
      </c>
      <c r="BJ551">
        <f t="shared" si="240"/>
        <v>0</v>
      </c>
      <c r="BK551">
        <f>IFERROR(VLOOKUP(R551,'Tipo de Descuento'!$B$3:$C$8,2,0),0)</f>
        <v>0</v>
      </c>
      <c r="BL551">
        <f t="shared" si="241"/>
        <v>0</v>
      </c>
      <c r="BM551">
        <f>IFERROR(VLOOKUP(T551,'Tipo de Descuento'!$B$3:$C$8,2,0),0)</f>
        <v>0</v>
      </c>
      <c r="BN551">
        <f t="shared" si="242"/>
        <v>0</v>
      </c>
      <c r="BO551">
        <f t="shared" si="243"/>
        <v>0</v>
      </c>
      <c r="BP551">
        <f t="shared" si="244"/>
        <v>0</v>
      </c>
      <c r="BQ551">
        <f t="shared" si="245"/>
        <v>0</v>
      </c>
      <c r="BS551" s="75">
        <f t="shared" si="246"/>
        <v>0</v>
      </c>
      <c r="BT551" s="76">
        <f t="shared" si="247"/>
        <v>0</v>
      </c>
      <c r="BU551" s="76">
        <f t="shared" si="248"/>
        <v>0</v>
      </c>
      <c r="BV551" s="76">
        <f t="shared" si="249"/>
        <v>0</v>
      </c>
      <c r="BW551" s="76">
        <f t="shared" si="250"/>
        <v>0</v>
      </c>
      <c r="BX551" s="76">
        <f t="shared" si="251"/>
        <v>0</v>
      </c>
      <c r="BY551" s="77">
        <f t="shared" si="252"/>
        <v>0</v>
      </c>
      <c r="CA551" s="73">
        <f t="shared" si="253"/>
        <v>0</v>
      </c>
      <c r="CB551" s="74"/>
      <c r="CD551" s="13">
        <f t="shared" si="254"/>
        <v>0</v>
      </c>
      <c r="CE551" s="89">
        <f t="shared" si="255"/>
        <v>0</v>
      </c>
      <c r="CF551">
        <v>0</v>
      </c>
    </row>
    <row r="552" spans="2:84" ht="15.75" customHeight="1" thickBot="1">
      <c r="B552" s="26"/>
      <c r="C552" s="13" t="str">
        <f>IF(B552="","",VLOOKUP(BC552,Proveedor!$B$3:$C$2036,2,0))</f>
        <v/>
      </c>
      <c r="D552" s="95"/>
      <c r="E552" s="84"/>
      <c r="F552" s="59"/>
      <c r="G552" s="113" cm="1">
        <f t="array" ref="G552">INDEX(Programas!$F$3:$F$2000,MATCH(1,(Programas!$C$3:$C$2000=D552)*(Programas!$D$3:$D$2000=Auxiliares!$B533),0))</f>
        <v>0</v>
      </c>
      <c r="H552" s="114"/>
      <c r="I552" s="113" cm="1">
        <f t="array" ref="I552">INDEX(Programas!$E$3:$E$2000,MATCH(1,(Programas!$C$3:$C$2000=D552)*(Programas!$D$3:$D$2000=Auxiliares!$B533),0))</f>
        <v>0</v>
      </c>
      <c r="J552" s="114"/>
      <c r="K552" s="23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36"/>
      <c r="BA552" s="58">
        <f t="shared" si="235"/>
        <v>0</v>
      </c>
      <c r="BB552" s="42">
        <f t="shared" si="236"/>
        <v>0</v>
      </c>
      <c r="BC552" s="12">
        <f>IFERROR(VLOOKUP(Input!B552,Medio!$A$3:$D$1552,4,0),0)</f>
        <v>0</v>
      </c>
      <c r="BD552">
        <f t="shared" si="237"/>
        <v>0</v>
      </c>
      <c r="BE552">
        <f>IFERROR(VLOOKUP(L552,'Tipo de Descuento'!$B$3:$C$8,2,0),0)</f>
        <v>0</v>
      </c>
      <c r="BF552">
        <f t="shared" si="238"/>
        <v>0</v>
      </c>
      <c r="BG552">
        <f>IFERROR(VLOOKUP(N552,'Tipo de Descuento'!$B$3:$C$8,2,0),0)</f>
        <v>0</v>
      </c>
      <c r="BH552">
        <f t="shared" si="239"/>
        <v>0</v>
      </c>
      <c r="BI552">
        <f>IFERROR(VLOOKUP(P552,'Tipo de Descuento'!$B$3:$C$8,2,0),0)</f>
        <v>0</v>
      </c>
      <c r="BJ552">
        <f t="shared" si="240"/>
        <v>0</v>
      </c>
      <c r="BK552">
        <f>IFERROR(VLOOKUP(R552,'Tipo de Descuento'!$B$3:$C$8,2,0),0)</f>
        <v>0</v>
      </c>
      <c r="BL552">
        <f t="shared" si="241"/>
        <v>0</v>
      </c>
      <c r="BM552">
        <f>IFERROR(VLOOKUP(T552,'Tipo de Descuento'!$B$3:$C$8,2,0),0)</f>
        <v>0</v>
      </c>
      <c r="BN552">
        <f t="shared" si="242"/>
        <v>0</v>
      </c>
      <c r="BO552">
        <f t="shared" si="243"/>
        <v>0</v>
      </c>
      <c r="BP552">
        <f t="shared" si="244"/>
        <v>0</v>
      </c>
      <c r="BQ552">
        <f t="shared" si="245"/>
        <v>0</v>
      </c>
      <c r="BS552" s="75">
        <f t="shared" si="246"/>
        <v>0</v>
      </c>
      <c r="BT552" s="76">
        <f t="shared" si="247"/>
        <v>0</v>
      </c>
      <c r="BU552" s="76">
        <f t="shared" si="248"/>
        <v>0</v>
      </c>
      <c r="BV552" s="76">
        <f t="shared" si="249"/>
        <v>0</v>
      </c>
      <c r="BW552" s="76">
        <f t="shared" si="250"/>
        <v>0</v>
      </c>
      <c r="BX552" s="76">
        <f t="shared" si="251"/>
        <v>0</v>
      </c>
      <c r="BY552" s="77">
        <f t="shared" si="252"/>
        <v>0</v>
      </c>
      <c r="CA552" s="73">
        <f t="shared" si="253"/>
        <v>0</v>
      </c>
      <c r="CB552" s="74"/>
      <c r="CD552" s="13">
        <f t="shared" si="254"/>
        <v>0</v>
      </c>
      <c r="CE552" s="89">
        <f t="shared" si="255"/>
        <v>0</v>
      </c>
      <c r="CF552">
        <v>0</v>
      </c>
    </row>
    <row r="553" spans="2:84" ht="15.75" customHeight="1" thickBot="1">
      <c r="B553" s="26"/>
      <c r="C553" s="13" t="str">
        <f>IF(B553="","",VLOOKUP(BC553,Proveedor!$B$3:$C$2036,2,0))</f>
        <v/>
      </c>
      <c r="D553" s="95"/>
      <c r="E553" s="84"/>
      <c r="F553" s="59"/>
      <c r="G553" s="113" cm="1">
        <f t="array" ref="G553">INDEX(Programas!$F$3:$F$2000,MATCH(1,(Programas!$C$3:$C$2000=D553)*(Programas!$D$3:$D$2000=Auxiliares!$B534),0))</f>
        <v>0</v>
      </c>
      <c r="H553" s="114"/>
      <c r="I553" s="113" cm="1">
        <f t="array" ref="I553">INDEX(Programas!$E$3:$E$2000,MATCH(1,(Programas!$C$3:$C$2000=D553)*(Programas!$D$3:$D$2000=Auxiliares!$B534),0))</f>
        <v>0</v>
      </c>
      <c r="J553" s="114"/>
      <c r="K553" s="23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36"/>
      <c r="BA553" s="58">
        <f t="shared" si="235"/>
        <v>0</v>
      </c>
      <c r="BB553" s="42">
        <f t="shared" si="236"/>
        <v>0</v>
      </c>
      <c r="BC553" s="12">
        <f>IFERROR(VLOOKUP(Input!B553,Medio!$A$3:$D$1552,4,0),0)</f>
        <v>0</v>
      </c>
      <c r="BD553">
        <f t="shared" si="237"/>
        <v>0</v>
      </c>
      <c r="BE553">
        <f>IFERROR(VLOOKUP(L553,'Tipo de Descuento'!$B$3:$C$8,2,0),0)</f>
        <v>0</v>
      </c>
      <c r="BF553">
        <f t="shared" si="238"/>
        <v>0</v>
      </c>
      <c r="BG553">
        <f>IFERROR(VLOOKUP(N553,'Tipo de Descuento'!$B$3:$C$8,2,0),0)</f>
        <v>0</v>
      </c>
      <c r="BH553">
        <f t="shared" si="239"/>
        <v>0</v>
      </c>
      <c r="BI553">
        <f>IFERROR(VLOOKUP(P553,'Tipo de Descuento'!$B$3:$C$8,2,0),0)</f>
        <v>0</v>
      </c>
      <c r="BJ553">
        <f t="shared" si="240"/>
        <v>0</v>
      </c>
      <c r="BK553">
        <f>IFERROR(VLOOKUP(R553,'Tipo de Descuento'!$B$3:$C$8,2,0),0)</f>
        <v>0</v>
      </c>
      <c r="BL553">
        <f t="shared" si="241"/>
        <v>0</v>
      </c>
      <c r="BM553">
        <f>IFERROR(VLOOKUP(T553,'Tipo de Descuento'!$B$3:$C$8,2,0),0)</f>
        <v>0</v>
      </c>
      <c r="BN553">
        <f t="shared" si="242"/>
        <v>0</v>
      </c>
      <c r="BO553">
        <f t="shared" si="243"/>
        <v>0</v>
      </c>
      <c r="BP553">
        <f t="shared" si="244"/>
        <v>0</v>
      </c>
      <c r="BQ553">
        <f t="shared" si="245"/>
        <v>0</v>
      </c>
      <c r="BS553" s="75">
        <f t="shared" si="246"/>
        <v>0</v>
      </c>
      <c r="BT553" s="76">
        <f t="shared" si="247"/>
        <v>0</v>
      </c>
      <c r="BU553" s="76">
        <f t="shared" si="248"/>
        <v>0</v>
      </c>
      <c r="BV553" s="76">
        <f t="shared" si="249"/>
        <v>0</v>
      </c>
      <c r="BW553" s="76">
        <f t="shared" si="250"/>
        <v>0</v>
      </c>
      <c r="BX553" s="76">
        <f t="shared" si="251"/>
        <v>0</v>
      </c>
      <c r="BY553" s="77">
        <f t="shared" si="252"/>
        <v>0</v>
      </c>
      <c r="CA553" s="73">
        <f t="shared" si="253"/>
        <v>0</v>
      </c>
      <c r="CB553" s="74"/>
      <c r="CD553" s="13">
        <f t="shared" si="254"/>
        <v>0</v>
      </c>
      <c r="CE553" s="89">
        <f t="shared" si="255"/>
        <v>0</v>
      </c>
      <c r="CF553">
        <v>0</v>
      </c>
    </row>
    <row r="554" spans="2:84" ht="15.75" customHeight="1" thickBot="1">
      <c r="B554" s="26"/>
      <c r="C554" s="13" t="str">
        <f>IF(B554="","",VLOOKUP(BC554,Proveedor!$B$3:$C$2036,2,0))</f>
        <v/>
      </c>
      <c r="D554" s="95"/>
      <c r="E554" s="84"/>
      <c r="F554" s="59"/>
      <c r="G554" s="113" cm="1">
        <f t="array" ref="G554">INDEX(Programas!$F$3:$F$2000,MATCH(1,(Programas!$C$3:$C$2000=D554)*(Programas!$D$3:$D$2000=Auxiliares!$B535),0))</f>
        <v>0</v>
      </c>
      <c r="H554" s="114"/>
      <c r="I554" s="113" cm="1">
        <f t="array" ref="I554">INDEX(Programas!$E$3:$E$2000,MATCH(1,(Programas!$C$3:$C$2000=D554)*(Programas!$D$3:$D$2000=Auxiliares!$B535),0))</f>
        <v>0</v>
      </c>
      <c r="J554" s="114"/>
      <c r="K554" s="23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36"/>
      <c r="BA554" s="58">
        <f t="shared" si="235"/>
        <v>0</v>
      </c>
      <c r="BB554" s="42">
        <f t="shared" si="236"/>
        <v>0</v>
      </c>
      <c r="BC554" s="12">
        <f>IFERROR(VLOOKUP(Input!B554,Medio!$A$3:$D$1552,4,0),0)</f>
        <v>0</v>
      </c>
      <c r="BD554">
        <f t="shared" si="237"/>
        <v>0</v>
      </c>
      <c r="BE554">
        <f>IFERROR(VLOOKUP(L554,'Tipo de Descuento'!$B$3:$C$8,2,0),0)</f>
        <v>0</v>
      </c>
      <c r="BF554">
        <f t="shared" si="238"/>
        <v>0</v>
      </c>
      <c r="BG554">
        <f>IFERROR(VLOOKUP(N554,'Tipo de Descuento'!$B$3:$C$8,2,0),0)</f>
        <v>0</v>
      </c>
      <c r="BH554">
        <f t="shared" si="239"/>
        <v>0</v>
      </c>
      <c r="BI554">
        <f>IFERROR(VLOOKUP(P554,'Tipo de Descuento'!$B$3:$C$8,2,0),0)</f>
        <v>0</v>
      </c>
      <c r="BJ554">
        <f t="shared" si="240"/>
        <v>0</v>
      </c>
      <c r="BK554">
        <f>IFERROR(VLOOKUP(R554,'Tipo de Descuento'!$B$3:$C$8,2,0),0)</f>
        <v>0</v>
      </c>
      <c r="BL554">
        <f t="shared" si="241"/>
        <v>0</v>
      </c>
      <c r="BM554">
        <f>IFERROR(VLOOKUP(T554,'Tipo de Descuento'!$B$3:$C$8,2,0),0)</f>
        <v>0</v>
      </c>
      <c r="BN554">
        <f t="shared" si="242"/>
        <v>0</v>
      </c>
      <c r="BO554">
        <f t="shared" si="243"/>
        <v>0</v>
      </c>
      <c r="BP554">
        <f t="shared" si="244"/>
        <v>0</v>
      </c>
      <c r="BQ554">
        <f t="shared" si="245"/>
        <v>0</v>
      </c>
      <c r="BS554" s="75">
        <f t="shared" si="246"/>
        <v>0</v>
      </c>
      <c r="BT554" s="76">
        <f t="shared" si="247"/>
        <v>0</v>
      </c>
      <c r="BU554" s="76">
        <f t="shared" si="248"/>
        <v>0</v>
      </c>
      <c r="BV554" s="76">
        <f t="shared" si="249"/>
        <v>0</v>
      </c>
      <c r="BW554" s="76">
        <f t="shared" si="250"/>
        <v>0</v>
      </c>
      <c r="BX554" s="76">
        <f t="shared" si="251"/>
        <v>0</v>
      </c>
      <c r="BY554" s="77">
        <f t="shared" si="252"/>
        <v>0</v>
      </c>
      <c r="CA554" s="73">
        <f t="shared" si="253"/>
        <v>0</v>
      </c>
      <c r="CB554" s="74"/>
      <c r="CD554" s="13">
        <f t="shared" si="254"/>
        <v>0</v>
      </c>
      <c r="CE554" s="89">
        <f t="shared" si="255"/>
        <v>0</v>
      </c>
      <c r="CF554">
        <v>0</v>
      </c>
    </row>
    <row r="555" spans="2:84" ht="15.75" customHeight="1" thickBot="1">
      <c r="B555" s="26"/>
      <c r="C555" s="13" t="str">
        <f>IF(B555="","",VLOOKUP(BC555,Proveedor!$B$3:$C$2036,2,0))</f>
        <v/>
      </c>
      <c r="D555" s="95"/>
      <c r="E555" s="84"/>
      <c r="F555" s="59"/>
      <c r="G555" s="113" cm="1">
        <f t="array" ref="G555">INDEX(Programas!$F$3:$F$2000,MATCH(1,(Programas!$C$3:$C$2000=D555)*(Programas!$D$3:$D$2000=Auxiliares!$B536),0))</f>
        <v>0</v>
      </c>
      <c r="H555" s="114"/>
      <c r="I555" s="113" cm="1">
        <f t="array" ref="I555">INDEX(Programas!$E$3:$E$2000,MATCH(1,(Programas!$C$3:$C$2000=D555)*(Programas!$D$3:$D$2000=Auxiliares!$B536),0))</f>
        <v>0</v>
      </c>
      <c r="J555" s="114"/>
      <c r="K555" s="23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36"/>
      <c r="BA555" s="58">
        <f t="shared" si="235"/>
        <v>0</v>
      </c>
      <c r="BB555" s="42">
        <f t="shared" si="236"/>
        <v>0</v>
      </c>
      <c r="BC555" s="12">
        <f>IFERROR(VLOOKUP(Input!B555,Medio!$A$3:$D$1552,4,0),0)</f>
        <v>0</v>
      </c>
      <c r="BD555">
        <f t="shared" si="237"/>
        <v>0</v>
      </c>
      <c r="BE555">
        <f>IFERROR(VLOOKUP(L555,'Tipo de Descuento'!$B$3:$C$8,2,0),0)</f>
        <v>0</v>
      </c>
      <c r="BF555">
        <f t="shared" si="238"/>
        <v>0</v>
      </c>
      <c r="BG555">
        <f>IFERROR(VLOOKUP(N555,'Tipo de Descuento'!$B$3:$C$8,2,0),0)</f>
        <v>0</v>
      </c>
      <c r="BH555">
        <f t="shared" si="239"/>
        <v>0</v>
      </c>
      <c r="BI555">
        <f>IFERROR(VLOOKUP(P555,'Tipo de Descuento'!$B$3:$C$8,2,0),0)</f>
        <v>0</v>
      </c>
      <c r="BJ555">
        <f t="shared" si="240"/>
        <v>0</v>
      </c>
      <c r="BK555">
        <f>IFERROR(VLOOKUP(R555,'Tipo de Descuento'!$B$3:$C$8,2,0),0)</f>
        <v>0</v>
      </c>
      <c r="BL555">
        <f t="shared" si="241"/>
        <v>0</v>
      </c>
      <c r="BM555">
        <f>IFERROR(VLOOKUP(T555,'Tipo de Descuento'!$B$3:$C$8,2,0),0)</f>
        <v>0</v>
      </c>
      <c r="BN555">
        <f t="shared" si="242"/>
        <v>0</v>
      </c>
      <c r="BO555">
        <f t="shared" si="243"/>
        <v>0</v>
      </c>
      <c r="BP555">
        <f t="shared" si="244"/>
        <v>0</v>
      </c>
      <c r="BQ555">
        <f t="shared" si="245"/>
        <v>0</v>
      </c>
      <c r="BS555" s="75">
        <f t="shared" si="246"/>
        <v>0</v>
      </c>
      <c r="BT555" s="76">
        <f t="shared" si="247"/>
        <v>0</v>
      </c>
      <c r="BU555" s="76">
        <f t="shared" si="248"/>
        <v>0</v>
      </c>
      <c r="BV555" s="76">
        <f t="shared" si="249"/>
        <v>0</v>
      </c>
      <c r="BW555" s="76">
        <f t="shared" si="250"/>
        <v>0</v>
      </c>
      <c r="BX555" s="76">
        <f t="shared" si="251"/>
        <v>0</v>
      </c>
      <c r="BY555" s="77">
        <f t="shared" si="252"/>
        <v>0</v>
      </c>
      <c r="CA555" s="73">
        <f t="shared" si="253"/>
        <v>0</v>
      </c>
      <c r="CB555" s="74"/>
      <c r="CD555" s="13">
        <f t="shared" si="254"/>
        <v>0</v>
      </c>
      <c r="CE555" s="89">
        <f t="shared" si="255"/>
        <v>0</v>
      </c>
      <c r="CF555">
        <v>0</v>
      </c>
    </row>
    <row r="556" spans="2:84" ht="15.75" customHeight="1" thickBot="1">
      <c r="B556" s="26"/>
      <c r="C556" s="13" t="str">
        <f>IF(B556="","",VLOOKUP(BC556,Proveedor!$B$3:$C$2036,2,0))</f>
        <v/>
      </c>
      <c r="D556" s="95"/>
      <c r="E556" s="84"/>
      <c r="F556" s="59"/>
      <c r="G556" s="113" cm="1">
        <f t="array" ref="G556">INDEX(Programas!$F$3:$F$2000,MATCH(1,(Programas!$C$3:$C$2000=D556)*(Programas!$D$3:$D$2000=Auxiliares!$B537),0))</f>
        <v>0</v>
      </c>
      <c r="H556" s="114"/>
      <c r="I556" s="113" cm="1">
        <f t="array" ref="I556">INDEX(Programas!$E$3:$E$2000,MATCH(1,(Programas!$C$3:$C$2000=D556)*(Programas!$D$3:$D$2000=Auxiliares!$B537),0))</f>
        <v>0</v>
      </c>
      <c r="J556" s="114"/>
      <c r="K556" s="23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36"/>
      <c r="BA556" s="58">
        <f t="shared" si="235"/>
        <v>0</v>
      </c>
      <c r="BB556" s="42">
        <f t="shared" si="236"/>
        <v>0</v>
      </c>
      <c r="BC556" s="12">
        <f>IFERROR(VLOOKUP(Input!B556,Medio!$A$3:$D$1552,4,0),0)</f>
        <v>0</v>
      </c>
      <c r="BD556">
        <f t="shared" si="237"/>
        <v>0</v>
      </c>
      <c r="BE556">
        <f>IFERROR(VLOOKUP(L556,'Tipo de Descuento'!$B$3:$C$8,2,0),0)</f>
        <v>0</v>
      </c>
      <c r="BF556">
        <f t="shared" si="238"/>
        <v>0</v>
      </c>
      <c r="BG556">
        <f>IFERROR(VLOOKUP(N556,'Tipo de Descuento'!$B$3:$C$8,2,0),0)</f>
        <v>0</v>
      </c>
      <c r="BH556">
        <f t="shared" si="239"/>
        <v>0</v>
      </c>
      <c r="BI556">
        <f>IFERROR(VLOOKUP(P556,'Tipo de Descuento'!$B$3:$C$8,2,0),0)</f>
        <v>0</v>
      </c>
      <c r="BJ556">
        <f t="shared" si="240"/>
        <v>0</v>
      </c>
      <c r="BK556">
        <f>IFERROR(VLOOKUP(R556,'Tipo de Descuento'!$B$3:$C$8,2,0),0)</f>
        <v>0</v>
      </c>
      <c r="BL556">
        <f t="shared" si="241"/>
        <v>0</v>
      </c>
      <c r="BM556">
        <f>IFERROR(VLOOKUP(T556,'Tipo de Descuento'!$B$3:$C$8,2,0),0)</f>
        <v>0</v>
      </c>
      <c r="BN556">
        <f t="shared" si="242"/>
        <v>0</v>
      </c>
      <c r="BO556">
        <f t="shared" si="243"/>
        <v>0</v>
      </c>
      <c r="BP556">
        <f t="shared" si="244"/>
        <v>0</v>
      </c>
      <c r="BQ556">
        <f t="shared" si="245"/>
        <v>0</v>
      </c>
      <c r="BS556" s="75">
        <f t="shared" si="246"/>
        <v>0</v>
      </c>
      <c r="BT556" s="76">
        <f t="shared" si="247"/>
        <v>0</v>
      </c>
      <c r="BU556" s="76">
        <f t="shared" si="248"/>
        <v>0</v>
      </c>
      <c r="BV556" s="76">
        <f t="shared" si="249"/>
        <v>0</v>
      </c>
      <c r="BW556" s="76">
        <f t="shared" si="250"/>
        <v>0</v>
      </c>
      <c r="BX556" s="76">
        <f t="shared" si="251"/>
        <v>0</v>
      </c>
      <c r="BY556" s="77">
        <f t="shared" si="252"/>
        <v>0</v>
      </c>
      <c r="CA556" s="73">
        <f t="shared" si="253"/>
        <v>0</v>
      </c>
      <c r="CB556" s="74"/>
      <c r="CD556" s="13">
        <f t="shared" si="254"/>
        <v>0</v>
      </c>
      <c r="CE556" s="89">
        <f t="shared" si="255"/>
        <v>0</v>
      </c>
      <c r="CF556">
        <v>0</v>
      </c>
    </row>
    <row r="557" spans="2:84" ht="15.75" customHeight="1" thickBot="1">
      <c r="B557" s="26"/>
      <c r="C557" s="13" t="str">
        <f>IF(B557="","",VLOOKUP(BC557,Proveedor!$B$3:$C$2036,2,0))</f>
        <v/>
      </c>
      <c r="D557" s="95"/>
      <c r="E557" s="84"/>
      <c r="F557" s="59"/>
      <c r="G557" s="113" cm="1">
        <f t="array" ref="G557">INDEX(Programas!$F$3:$F$2000,MATCH(1,(Programas!$C$3:$C$2000=D557)*(Programas!$D$3:$D$2000=Auxiliares!$B538),0))</f>
        <v>0</v>
      </c>
      <c r="H557" s="114"/>
      <c r="I557" s="113" cm="1">
        <f t="array" ref="I557">INDEX(Programas!$E$3:$E$2000,MATCH(1,(Programas!$C$3:$C$2000=D557)*(Programas!$D$3:$D$2000=Auxiliares!$B538),0))</f>
        <v>0</v>
      </c>
      <c r="J557" s="114"/>
      <c r="K557" s="23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36"/>
      <c r="BA557" s="58">
        <f t="shared" si="235"/>
        <v>0</v>
      </c>
      <c r="BB557" s="42">
        <f t="shared" si="236"/>
        <v>0</v>
      </c>
      <c r="BC557" s="12">
        <f>IFERROR(VLOOKUP(Input!B557,Medio!$A$3:$D$1552,4,0),0)</f>
        <v>0</v>
      </c>
      <c r="BD557">
        <f t="shared" si="237"/>
        <v>0</v>
      </c>
      <c r="BE557">
        <f>IFERROR(VLOOKUP(L557,'Tipo de Descuento'!$B$3:$C$8,2,0),0)</f>
        <v>0</v>
      </c>
      <c r="BF557">
        <f t="shared" si="238"/>
        <v>0</v>
      </c>
      <c r="BG557">
        <f>IFERROR(VLOOKUP(N557,'Tipo de Descuento'!$B$3:$C$8,2,0),0)</f>
        <v>0</v>
      </c>
      <c r="BH557">
        <f t="shared" si="239"/>
        <v>0</v>
      </c>
      <c r="BI557">
        <f>IFERROR(VLOOKUP(P557,'Tipo de Descuento'!$B$3:$C$8,2,0),0)</f>
        <v>0</v>
      </c>
      <c r="BJ557">
        <f t="shared" si="240"/>
        <v>0</v>
      </c>
      <c r="BK557">
        <f>IFERROR(VLOOKUP(R557,'Tipo de Descuento'!$B$3:$C$8,2,0),0)</f>
        <v>0</v>
      </c>
      <c r="BL557">
        <f t="shared" si="241"/>
        <v>0</v>
      </c>
      <c r="BM557">
        <f>IFERROR(VLOOKUP(T557,'Tipo de Descuento'!$B$3:$C$8,2,0),0)</f>
        <v>0</v>
      </c>
      <c r="BN557">
        <f t="shared" si="242"/>
        <v>0</v>
      </c>
      <c r="BO557">
        <f t="shared" si="243"/>
        <v>0</v>
      </c>
      <c r="BP557">
        <f t="shared" si="244"/>
        <v>0</v>
      </c>
      <c r="BQ557">
        <f t="shared" si="245"/>
        <v>0</v>
      </c>
      <c r="BS557" s="75">
        <f t="shared" si="246"/>
        <v>0</v>
      </c>
      <c r="BT557" s="76">
        <f t="shared" si="247"/>
        <v>0</v>
      </c>
      <c r="BU557" s="76">
        <f t="shared" si="248"/>
        <v>0</v>
      </c>
      <c r="BV557" s="76">
        <f t="shared" si="249"/>
        <v>0</v>
      </c>
      <c r="BW557" s="76">
        <f t="shared" si="250"/>
        <v>0</v>
      </c>
      <c r="BX557" s="76">
        <f t="shared" si="251"/>
        <v>0</v>
      </c>
      <c r="BY557" s="77">
        <f t="shared" si="252"/>
        <v>0</v>
      </c>
      <c r="CA557" s="73">
        <f t="shared" si="253"/>
        <v>0</v>
      </c>
      <c r="CB557" s="74"/>
      <c r="CD557" s="13">
        <f t="shared" si="254"/>
        <v>0</v>
      </c>
      <c r="CE557" s="89">
        <f t="shared" si="255"/>
        <v>0</v>
      </c>
      <c r="CF557">
        <v>0</v>
      </c>
    </row>
    <row r="558" spans="2:84" ht="15.75" customHeight="1" thickBot="1">
      <c r="B558" s="26"/>
      <c r="C558" s="13" t="str">
        <f>IF(B558="","",VLOOKUP(BC558,Proveedor!$B$3:$C$2036,2,0))</f>
        <v/>
      </c>
      <c r="D558" s="95"/>
      <c r="E558" s="84"/>
      <c r="F558" s="59"/>
      <c r="G558" s="113" cm="1">
        <f t="array" ref="G558">INDEX(Programas!$F$3:$F$2000,MATCH(1,(Programas!$C$3:$C$2000=D558)*(Programas!$D$3:$D$2000=Auxiliares!$B539),0))</f>
        <v>0</v>
      </c>
      <c r="H558" s="114"/>
      <c r="I558" s="113" cm="1">
        <f t="array" ref="I558">INDEX(Programas!$E$3:$E$2000,MATCH(1,(Programas!$C$3:$C$2000=D558)*(Programas!$D$3:$D$2000=Auxiliares!$B539),0))</f>
        <v>0</v>
      </c>
      <c r="J558" s="114"/>
      <c r="K558" s="23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36"/>
      <c r="BA558" s="58">
        <f t="shared" si="235"/>
        <v>0</v>
      </c>
      <c r="BB558" s="42">
        <f t="shared" si="236"/>
        <v>0</v>
      </c>
      <c r="BC558" s="12">
        <f>IFERROR(VLOOKUP(Input!B558,Medio!$A$3:$D$1552,4,0),0)</f>
        <v>0</v>
      </c>
      <c r="BD558">
        <f t="shared" si="237"/>
        <v>0</v>
      </c>
      <c r="BE558">
        <f>IFERROR(VLOOKUP(L558,'Tipo de Descuento'!$B$3:$C$8,2,0),0)</f>
        <v>0</v>
      </c>
      <c r="BF558">
        <f t="shared" si="238"/>
        <v>0</v>
      </c>
      <c r="BG558">
        <f>IFERROR(VLOOKUP(N558,'Tipo de Descuento'!$B$3:$C$8,2,0),0)</f>
        <v>0</v>
      </c>
      <c r="BH558">
        <f t="shared" si="239"/>
        <v>0</v>
      </c>
      <c r="BI558">
        <f>IFERROR(VLOOKUP(P558,'Tipo de Descuento'!$B$3:$C$8,2,0),0)</f>
        <v>0</v>
      </c>
      <c r="BJ558">
        <f t="shared" si="240"/>
        <v>0</v>
      </c>
      <c r="BK558">
        <f>IFERROR(VLOOKUP(R558,'Tipo de Descuento'!$B$3:$C$8,2,0),0)</f>
        <v>0</v>
      </c>
      <c r="BL558">
        <f t="shared" si="241"/>
        <v>0</v>
      </c>
      <c r="BM558">
        <f>IFERROR(VLOOKUP(T558,'Tipo de Descuento'!$B$3:$C$8,2,0),0)</f>
        <v>0</v>
      </c>
      <c r="BN558">
        <f t="shared" si="242"/>
        <v>0</v>
      </c>
      <c r="BO558">
        <f t="shared" si="243"/>
        <v>0</v>
      </c>
      <c r="BP558">
        <f t="shared" si="244"/>
        <v>0</v>
      </c>
      <c r="BQ558">
        <f t="shared" si="245"/>
        <v>0</v>
      </c>
      <c r="BS558" s="75">
        <f t="shared" si="246"/>
        <v>0</v>
      </c>
      <c r="BT558" s="76">
        <f t="shared" si="247"/>
        <v>0</v>
      </c>
      <c r="BU558" s="76">
        <f t="shared" si="248"/>
        <v>0</v>
      </c>
      <c r="BV558" s="76">
        <f t="shared" si="249"/>
        <v>0</v>
      </c>
      <c r="BW558" s="76">
        <f t="shared" si="250"/>
        <v>0</v>
      </c>
      <c r="BX558" s="76">
        <f t="shared" si="251"/>
        <v>0</v>
      </c>
      <c r="BY558" s="77">
        <f t="shared" si="252"/>
        <v>0</v>
      </c>
      <c r="CA558" s="73">
        <f t="shared" si="253"/>
        <v>0</v>
      </c>
      <c r="CB558" s="74"/>
      <c r="CD558" s="13">
        <f t="shared" si="254"/>
        <v>0</v>
      </c>
      <c r="CE558" s="89">
        <f t="shared" si="255"/>
        <v>0</v>
      </c>
      <c r="CF558">
        <v>0</v>
      </c>
    </row>
    <row r="559" spans="2:84" ht="15.75" customHeight="1" thickBot="1">
      <c r="B559" s="26"/>
      <c r="C559" s="13" t="str">
        <f>IF(B559="","",VLOOKUP(BC559,Proveedor!$B$3:$C$2036,2,0))</f>
        <v/>
      </c>
      <c r="D559" s="95"/>
      <c r="E559" s="84"/>
      <c r="F559" s="59"/>
      <c r="G559" s="113" cm="1">
        <f t="array" ref="G559">INDEX(Programas!$F$3:$F$2000,MATCH(1,(Programas!$C$3:$C$2000=D559)*(Programas!$D$3:$D$2000=Auxiliares!$B540),0))</f>
        <v>0</v>
      </c>
      <c r="H559" s="114"/>
      <c r="I559" s="113" cm="1">
        <f t="array" ref="I559">INDEX(Programas!$E$3:$E$2000,MATCH(1,(Programas!$C$3:$C$2000=D559)*(Programas!$D$3:$D$2000=Auxiliares!$B540),0))</f>
        <v>0</v>
      </c>
      <c r="J559" s="114"/>
      <c r="K559" s="23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36"/>
      <c r="BA559" s="58">
        <f t="shared" si="235"/>
        <v>0</v>
      </c>
      <c r="BB559" s="42">
        <f t="shared" si="236"/>
        <v>0</v>
      </c>
      <c r="BC559" s="12">
        <f>IFERROR(VLOOKUP(Input!B559,Medio!$A$3:$D$1552,4,0),0)</f>
        <v>0</v>
      </c>
      <c r="BD559">
        <f t="shared" si="237"/>
        <v>0</v>
      </c>
      <c r="BE559">
        <f>IFERROR(VLOOKUP(L559,'Tipo de Descuento'!$B$3:$C$8,2,0),0)</f>
        <v>0</v>
      </c>
      <c r="BF559">
        <f t="shared" si="238"/>
        <v>0</v>
      </c>
      <c r="BG559">
        <f>IFERROR(VLOOKUP(N559,'Tipo de Descuento'!$B$3:$C$8,2,0),0)</f>
        <v>0</v>
      </c>
      <c r="BH559">
        <f t="shared" si="239"/>
        <v>0</v>
      </c>
      <c r="BI559">
        <f>IFERROR(VLOOKUP(P559,'Tipo de Descuento'!$B$3:$C$8,2,0),0)</f>
        <v>0</v>
      </c>
      <c r="BJ559">
        <f t="shared" si="240"/>
        <v>0</v>
      </c>
      <c r="BK559">
        <f>IFERROR(VLOOKUP(R559,'Tipo de Descuento'!$B$3:$C$8,2,0),0)</f>
        <v>0</v>
      </c>
      <c r="BL559">
        <f t="shared" si="241"/>
        <v>0</v>
      </c>
      <c r="BM559">
        <f>IFERROR(VLOOKUP(T559,'Tipo de Descuento'!$B$3:$C$8,2,0),0)</f>
        <v>0</v>
      </c>
      <c r="BN559">
        <f t="shared" si="242"/>
        <v>0</v>
      </c>
      <c r="BO559">
        <f t="shared" si="243"/>
        <v>0</v>
      </c>
      <c r="BP559">
        <f t="shared" si="244"/>
        <v>0</v>
      </c>
      <c r="BQ559">
        <f t="shared" si="245"/>
        <v>0</v>
      </c>
      <c r="BS559" s="75">
        <f t="shared" si="246"/>
        <v>0</v>
      </c>
      <c r="BT559" s="76">
        <f t="shared" si="247"/>
        <v>0</v>
      </c>
      <c r="BU559" s="76">
        <f t="shared" si="248"/>
        <v>0</v>
      </c>
      <c r="BV559" s="76">
        <f t="shared" si="249"/>
        <v>0</v>
      </c>
      <c r="BW559" s="76">
        <f t="shared" si="250"/>
        <v>0</v>
      </c>
      <c r="BX559" s="76">
        <f t="shared" si="251"/>
        <v>0</v>
      </c>
      <c r="BY559" s="77">
        <f t="shared" si="252"/>
        <v>0</v>
      </c>
      <c r="CA559" s="73">
        <f t="shared" si="253"/>
        <v>0</v>
      </c>
      <c r="CB559" s="74"/>
      <c r="CD559" s="13">
        <f t="shared" si="254"/>
        <v>0</v>
      </c>
      <c r="CE559" s="89">
        <f t="shared" si="255"/>
        <v>0</v>
      </c>
      <c r="CF559">
        <v>0</v>
      </c>
    </row>
    <row r="560" spans="2:84" ht="15.75" customHeight="1" thickBot="1">
      <c r="B560" s="26"/>
      <c r="C560" s="13" t="str">
        <f>IF(B560="","",VLOOKUP(BC560,Proveedor!$B$3:$C$2036,2,0))</f>
        <v/>
      </c>
      <c r="D560" s="95"/>
      <c r="E560" s="84"/>
      <c r="F560" s="59"/>
      <c r="G560" s="113" cm="1">
        <f t="array" ref="G560">INDEX(Programas!$F$3:$F$2000,MATCH(1,(Programas!$C$3:$C$2000=D560)*(Programas!$D$3:$D$2000=Auxiliares!$B541),0))</f>
        <v>0</v>
      </c>
      <c r="H560" s="114"/>
      <c r="I560" s="113" cm="1">
        <f t="array" ref="I560">INDEX(Programas!$E$3:$E$2000,MATCH(1,(Programas!$C$3:$C$2000=D560)*(Programas!$D$3:$D$2000=Auxiliares!$B541),0))</f>
        <v>0</v>
      </c>
      <c r="J560" s="114"/>
      <c r="K560" s="23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36"/>
      <c r="BA560" s="58">
        <f t="shared" si="235"/>
        <v>0</v>
      </c>
      <c r="BB560" s="42">
        <f t="shared" si="236"/>
        <v>0</v>
      </c>
      <c r="BC560" s="12">
        <f>IFERROR(VLOOKUP(Input!B560,Medio!$A$3:$D$1552,4,0),0)</f>
        <v>0</v>
      </c>
      <c r="BD560">
        <f t="shared" si="237"/>
        <v>0</v>
      </c>
      <c r="BE560">
        <f>IFERROR(VLOOKUP(L560,'Tipo de Descuento'!$B$3:$C$8,2,0),0)</f>
        <v>0</v>
      </c>
      <c r="BF560">
        <f t="shared" si="238"/>
        <v>0</v>
      </c>
      <c r="BG560">
        <f>IFERROR(VLOOKUP(N560,'Tipo de Descuento'!$B$3:$C$8,2,0),0)</f>
        <v>0</v>
      </c>
      <c r="BH560">
        <f t="shared" si="239"/>
        <v>0</v>
      </c>
      <c r="BI560">
        <f>IFERROR(VLOOKUP(P560,'Tipo de Descuento'!$B$3:$C$8,2,0),0)</f>
        <v>0</v>
      </c>
      <c r="BJ560">
        <f t="shared" si="240"/>
        <v>0</v>
      </c>
      <c r="BK560">
        <f>IFERROR(VLOOKUP(R560,'Tipo de Descuento'!$B$3:$C$8,2,0),0)</f>
        <v>0</v>
      </c>
      <c r="BL560">
        <f t="shared" si="241"/>
        <v>0</v>
      </c>
      <c r="BM560">
        <f>IFERROR(VLOOKUP(T560,'Tipo de Descuento'!$B$3:$C$8,2,0),0)</f>
        <v>0</v>
      </c>
      <c r="BN560">
        <f t="shared" si="242"/>
        <v>0</v>
      </c>
      <c r="BO560">
        <f t="shared" si="243"/>
        <v>0</v>
      </c>
      <c r="BP560">
        <f t="shared" si="244"/>
        <v>0</v>
      </c>
      <c r="BQ560">
        <f t="shared" si="245"/>
        <v>0</v>
      </c>
      <c r="BS560" s="75">
        <f t="shared" si="246"/>
        <v>0</v>
      </c>
      <c r="BT560" s="76">
        <f t="shared" si="247"/>
        <v>0</v>
      </c>
      <c r="BU560" s="76">
        <f t="shared" si="248"/>
        <v>0</v>
      </c>
      <c r="BV560" s="76">
        <f t="shared" si="249"/>
        <v>0</v>
      </c>
      <c r="BW560" s="76">
        <f t="shared" si="250"/>
        <v>0</v>
      </c>
      <c r="BX560" s="76">
        <f t="shared" si="251"/>
        <v>0</v>
      </c>
      <c r="BY560" s="77">
        <f t="shared" si="252"/>
        <v>0</v>
      </c>
      <c r="CA560" s="73">
        <f t="shared" si="253"/>
        <v>0</v>
      </c>
      <c r="CB560" s="74"/>
      <c r="CD560" s="13">
        <f t="shared" si="254"/>
        <v>0</v>
      </c>
      <c r="CE560" s="89">
        <f t="shared" si="255"/>
        <v>0</v>
      </c>
      <c r="CF560">
        <v>0</v>
      </c>
    </row>
    <row r="561" spans="2:84" ht="15.75" customHeight="1" thickBot="1">
      <c r="B561" s="26"/>
      <c r="C561" s="13" t="str">
        <f>IF(B561="","",VLOOKUP(BC561,Proveedor!$B$3:$C$2036,2,0))</f>
        <v/>
      </c>
      <c r="D561" s="95"/>
      <c r="E561" s="84"/>
      <c r="F561" s="59"/>
      <c r="G561" s="113" cm="1">
        <f t="array" ref="G561">INDEX(Programas!$F$3:$F$2000,MATCH(1,(Programas!$C$3:$C$2000=D561)*(Programas!$D$3:$D$2000=Auxiliares!$B542),0))</f>
        <v>0</v>
      </c>
      <c r="H561" s="114"/>
      <c r="I561" s="113" cm="1">
        <f t="array" ref="I561">INDEX(Programas!$E$3:$E$2000,MATCH(1,(Programas!$C$3:$C$2000=D561)*(Programas!$D$3:$D$2000=Auxiliares!$B542),0))</f>
        <v>0</v>
      </c>
      <c r="J561" s="114"/>
      <c r="K561" s="23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36"/>
      <c r="BA561" s="58">
        <f t="shared" si="235"/>
        <v>0</v>
      </c>
      <c r="BB561" s="42">
        <f t="shared" si="236"/>
        <v>0</v>
      </c>
      <c r="BC561" s="12">
        <f>IFERROR(VLOOKUP(Input!B561,Medio!$A$3:$D$1552,4,0),0)</f>
        <v>0</v>
      </c>
      <c r="BD561">
        <f t="shared" si="237"/>
        <v>0</v>
      </c>
      <c r="BE561">
        <f>IFERROR(VLOOKUP(L561,'Tipo de Descuento'!$B$3:$C$8,2,0),0)</f>
        <v>0</v>
      </c>
      <c r="BF561">
        <f t="shared" si="238"/>
        <v>0</v>
      </c>
      <c r="BG561">
        <f>IFERROR(VLOOKUP(N561,'Tipo de Descuento'!$B$3:$C$8,2,0),0)</f>
        <v>0</v>
      </c>
      <c r="BH561">
        <f t="shared" si="239"/>
        <v>0</v>
      </c>
      <c r="BI561">
        <f>IFERROR(VLOOKUP(P561,'Tipo de Descuento'!$B$3:$C$8,2,0),0)</f>
        <v>0</v>
      </c>
      <c r="BJ561">
        <f t="shared" si="240"/>
        <v>0</v>
      </c>
      <c r="BK561">
        <f>IFERROR(VLOOKUP(R561,'Tipo de Descuento'!$B$3:$C$8,2,0),0)</f>
        <v>0</v>
      </c>
      <c r="BL561">
        <f t="shared" si="241"/>
        <v>0</v>
      </c>
      <c r="BM561">
        <f>IFERROR(VLOOKUP(T561,'Tipo de Descuento'!$B$3:$C$8,2,0),0)</f>
        <v>0</v>
      </c>
      <c r="BN561">
        <f t="shared" si="242"/>
        <v>0</v>
      </c>
      <c r="BO561">
        <f t="shared" si="243"/>
        <v>0</v>
      </c>
      <c r="BP561">
        <f t="shared" si="244"/>
        <v>0</v>
      </c>
      <c r="BQ561">
        <f t="shared" si="245"/>
        <v>0</v>
      </c>
      <c r="BS561" s="75">
        <f t="shared" si="246"/>
        <v>0</v>
      </c>
      <c r="BT561" s="76">
        <f t="shared" si="247"/>
        <v>0</v>
      </c>
      <c r="BU561" s="76">
        <f t="shared" si="248"/>
        <v>0</v>
      </c>
      <c r="BV561" s="76">
        <f t="shared" si="249"/>
        <v>0</v>
      </c>
      <c r="BW561" s="76">
        <f t="shared" si="250"/>
        <v>0</v>
      </c>
      <c r="BX561" s="76">
        <f t="shared" si="251"/>
        <v>0</v>
      </c>
      <c r="BY561" s="77">
        <f t="shared" si="252"/>
        <v>0</v>
      </c>
      <c r="CA561" s="73">
        <f t="shared" si="253"/>
        <v>0</v>
      </c>
      <c r="CB561" s="74"/>
      <c r="CD561" s="13">
        <f t="shared" si="254"/>
        <v>0</v>
      </c>
      <c r="CE561" s="89">
        <f t="shared" si="255"/>
        <v>0</v>
      </c>
      <c r="CF561">
        <v>0</v>
      </c>
    </row>
    <row r="562" spans="2:84" ht="15.75" customHeight="1" thickBot="1">
      <c r="B562" s="26"/>
      <c r="C562" s="13" t="str">
        <f>IF(B562="","",VLOOKUP(BC562,Proveedor!$B$3:$C$2036,2,0))</f>
        <v/>
      </c>
      <c r="D562" s="95"/>
      <c r="E562" s="84"/>
      <c r="F562" s="59"/>
      <c r="G562" s="113" cm="1">
        <f t="array" ref="G562">INDEX(Programas!$F$3:$F$2000,MATCH(1,(Programas!$C$3:$C$2000=D562)*(Programas!$D$3:$D$2000=Auxiliares!$B543),0))</f>
        <v>0</v>
      </c>
      <c r="H562" s="114"/>
      <c r="I562" s="113" cm="1">
        <f t="array" ref="I562">INDEX(Programas!$E$3:$E$2000,MATCH(1,(Programas!$C$3:$C$2000=D562)*(Programas!$D$3:$D$2000=Auxiliares!$B543),0))</f>
        <v>0</v>
      </c>
      <c r="J562" s="114"/>
      <c r="K562" s="23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36"/>
      <c r="BA562" s="58">
        <f t="shared" si="235"/>
        <v>0</v>
      </c>
      <c r="BB562" s="42">
        <f t="shared" si="236"/>
        <v>0</v>
      </c>
      <c r="BC562" s="12">
        <f>IFERROR(VLOOKUP(Input!B562,Medio!$A$3:$D$1552,4,0),0)</f>
        <v>0</v>
      </c>
      <c r="BD562">
        <f t="shared" si="237"/>
        <v>0</v>
      </c>
      <c r="BE562">
        <f>IFERROR(VLOOKUP(L562,'Tipo de Descuento'!$B$3:$C$8,2,0),0)</f>
        <v>0</v>
      </c>
      <c r="BF562">
        <f t="shared" si="238"/>
        <v>0</v>
      </c>
      <c r="BG562">
        <f>IFERROR(VLOOKUP(N562,'Tipo de Descuento'!$B$3:$C$8,2,0),0)</f>
        <v>0</v>
      </c>
      <c r="BH562">
        <f t="shared" si="239"/>
        <v>0</v>
      </c>
      <c r="BI562">
        <f>IFERROR(VLOOKUP(P562,'Tipo de Descuento'!$B$3:$C$8,2,0),0)</f>
        <v>0</v>
      </c>
      <c r="BJ562">
        <f t="shared" si="240"/>
        <v>0</v>
      </c>
      <c r="BK562">
        <f>IFERROR(VLOOKUP(R562,'Tipo de Descuento'!$B$3:$C$8,2,0),0)</f>
        <v>0</v>
      </c>
      <c r="BL562">
        <f t="shared" si="241"/>
        <v>0</v>
      </c>
      <c r="BM562">
        <f>IFERROR(VLOOKUP(T562,'Tipo de Descuento'!$B$3:$C$8,2,0),0)</f>
        <v>0</v>
      </c>
      <c r="BN562">
        <f t="shared" si="242"/>
        <v>0</v>
      </c>
      <c r="BO562">
        <f t="shared" si="243"/>
        <v>0</v>
      </c>
      <c r="BP562">
        <f t="shared" si="244"/>
        <v>0</v>
      </c>
      <c r="BQ562">
        <f t="shared" si="245"/>
        <v>0</v>
      </c>
      <c r="BS562" s="75">
        <f t="shared" si="246"/>
        <v>0</v>
      </c>
      <c r="BT562" s="76">
        <f t="shared" si="247"/>
        <v>0</v>
      </c>
      <c r="BU562" s="76">
        <f t="shared" si="248"/>
        <v>0</v>
      </c>
      <c r="BV562" s="76">
        <f t="shared" si="249"/>
        <v>0</v>
      </c>
      <c r="BW562" s="76">
        <f t="shared" si="250"/>
        <v>0</v>
      </c>
      <c r="BX562" s="76">
        <f t="shared" si="251"/>
        <v>0</v>
      </c>
      <c r="BY562" s="77">
        <f t="shared" si="252"/>
        <v>0</v>
      </c>
      <c r="CA562" s="73">
        <f t="shared" si="253"/>
        <v>0</v>
      </c>
      <c r="CB562" s="74"/>
      <c r="CD562" s="13">
        <f t="shared" si="254"/>
        <v>0</v>
      </c>
      <c r="CE562" s="89">
        <f t="shared" si="255"/>
        <v>0</v>
      </c>
      <c r="CF562">
        <v>0</v>
      </c>
    </row>
    <row r="563" spans="2:84" ht="15.75" customHeight="1" thickBot="1">
      <c r="B563" s="26"/>
      <c r="C563" s="13" t="str">
        <f>IF(B563="","",VLOOKUP(BC563,Proveedor!$B$3:$C$2036,2,0))</f>
        <v/>
      </c>
      <c r="D563" s="95"/>
      <c r="E563" s="84"/>
      <c r="F563" s="59"/>
      <c r="G563" s="113" cm="1">
        <f t="array" ref="G563">INDEX(Programas!$F$3:$F$2000,MATCH(1,(Programas!$C$3:$C$2000=D563)*(Programas!$D$3:$D$2000=Auxiliares!$B544),0))</f>
        <v>0</v>
      </c>
      <c r="H563" s="114"/>
      <c r="I563" s="113" cm="1">
        <f t="array" ref="I563">INDEX(Programas!$E$3:$E$2000,MATCH(1,(Programas!$C$3:$C$2000=D563)*(Programas!$D$3:$D$2000=Auxiliares!$B544),0))</f>
        <v>0</v>
      </c>
      <c r="J563" s="114"/>
      <c r="K563" s="23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36"/>
      <c r="BA563" s="58">
        <f t="shared" si="235"/>
        <v>0</v>
      </c>
      <c r="BB563" s="42">
        <f t="shared" si="236"/>
        <v>0</v>
      </c>
      <c r="BC563" s="12">
        <f>IFERROR(VLOOKUP(Input!B563,Medio!$A$3:$D$1552,4,0),0)</f>
        <v>0</v>
      </c>
      <c r="BD563">
        <f t="shared" si="237"/>
        <v>0</v>
      </c>
      <c r="BE563">
        <f>IFERROR(VLOOKUP(L563,'Tipo de Descuento'!$B$3:$C$8,2,0),0)</f>
        <v>0</v>
      </c>
      <c r="BF563">
        <f t="shared" si="238"/>
        <v>0</v>
      </c>
      <c r="BG563">
        <f>IFERROR(VLOOKUP(N563,'Tipo de Descuento'!$B$3:$C$8,2,0),0)</f>
        <v>0</v>
      </c>
      <c r="BH563">
        <f t="shared" si="239"/>
        <v>0</v>
      </c>
      <c r="BI563">
        <f>IFERROR(VLOOKUP(P563,'Tipo de Descuento'!$B$3:$C$8,2,0),0)</f>
        <v>0</v>
      </c>
      <c r="BJ563">
        <f t="shared" si="240"/>
        <v>0</v>
      </c>
      <c r="BK563">
        <f>IFERROR(VLOOKUP(R563,'Tipo de Descuento'!$B$3:$C$8,2,0),0)</f>
        <v>0</v>
      </c>
      <c r="BL563">
        <f t="shared" si="241"/>
        <v>0</v>
      </c>
      <c r="BM563">
        <f>IFERROR(VLOOKUP(T563,'Tipo de Descuento'!$B$3:$C$8,2,0),0)</f>
        <v>0</v>
      </c>
      <c r="BN563">
        <f t="shared" si="242"/>
        <v>0</v>
      </c>
      <c r="BO563">
        <f t="shared" si="243"/>
        <v>0</v>
      </c>
      <c r="BP563">
        <f t="shared" si="244"/>
        <v>0</v>
      </c>
      <c r="BQ563">
        <f t="shared" si="245"/>
        <v>0</v>
      </c>
      <c r="BS563" s="75">
        <f t="shared" si="246"/>
        <v>0</v>
      </c>
      <c r="BT563" s="76">
        <f t="shared" si="247"/>
        <v>0</v>
      </c>
      <c r="BU563" s="76">
        <f t="shared" si="248"/>
        <v>0</v>
      </c>
      <c r="BV563" s="76">
        <f t="shared" si="249"/>
        <v>0</v>
      </c>
      <c r="BW563" s="76">
        <f t="shared" si="250"/>
        <v>0</v>
      </c>
      <c r="BX563" s="76">
        <f t="shared" si="251"/>
        <v>0</v>
      </c>
      <c r="BY563" s="77">
        <f t="shared" si="252"/>
        <v>0</v>
      </c>
      <c r="CA563" s="73">
        <f t="shared" si="253"/>
        <v>0</v>
      </c>
      <c r="CB563" s="74"/>
      <c r="CD563" s="13">
        <f t="shared" si="254"/>
        <v>0</v>
      </c>
      <c r="CE563" s="89">
        <f t="shared" si="255"/>
        <v>0</v>
      </c>
      <c r="CF563">
        <v>0</v>
      </c>
    </row>
    <row r="564" spans="2:84" ht="15.75" customHeight="1" thickBot="1">
      <c r="B564" s="26"/>
      <c r="C564" s="13" t="str">
        <f>IF(B564="","",VLOOKUP(BC564,Proveedor!$B$3:$C$2036,2,0))</f>
        <v/>
      </c>
      <c r="D564" s="95"/>
      <c r="E564" s="84"/>
      <c r="F564" s="59"/>
      <c r="G564" s="113" cm="1">
        <f t="array" ref="G564">INDEX(Programas!$F$3:$F$2000,MATCH(1,(Programas!$C$3:$C$2000=D564)*(Programas!$D$3:$D$2000=Auxiliares!$B545),0))</f>
        <v>0</v>
      </c>
      <c r="H564" s="114"/>
      <c r="I564" s="113" cm="1">
        <f t="array" ref="I564">INDEX(Programas!$E$3:$E$2000,MATCH(1,(Programas!$C$3:$C$2000=D564)*(Programas!$D$3:$D$2000=Auxiliares!$B545),0))</f>
        <v>0</v>
      </c>
      <c r="J564" s="114"/>
      <c r="K564" s="23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36"/>
      <c r="BA564" s="58">
        <f t="shared" si="235"/>
        <v>0</v>
      </c>
      <c r="BB564" s="42">
        <f t="shared" si="236"/>
        <v>0</v>
      </c>
      <c r="BC564" s="12">
        <f>IFERROR(VLOOKUP(Input!B564,Medio!$A$3:$D$1552,4,0),0)</f>
        <v>0</v>
      </c>
      <c r="BD564">
        <f t="shared" si="237"/>
        <v>0</v>
      </c>
      <c r="BE564">
        <f>IFERROR(VLOOKUP(L564,'Tipo de Descuento'!$B$3:$C$8,2,0),0)</f>
        <v>0</v>
      </c>
      <c r="BF564">
        <f t="shared" si="238"/>
        <v>0</v>
      </c>
      <c r="BG564">
        <f>IFERROR(VLOOKUP(N564,'Tipo de Descuento'!$B$3:$C$8,2,0),0)</f>
        <v>0</v>
      </c>
      <c r="BH564">
        <f t="shared" si="239"/>
        <v>0</v>
      </c>
      <c r="BI564">
        <f>IFERROR(VLOOKUP(P564,'Tipo de Descuento'!$B$3:$C$8,2,0),0)</f>
        <v>0</v>
      </c>
      <c r="BJ564">
        <f t="shared" si="240"/>
        <v>0</v>
      </c>
      <c r="BK564">
        <f>IFERROR(VLOOKUP(R564,'Tipo de Descuento'!$B$3:$C$8,2,0),0)</f>
        <v>0</v>
      </c>
      <c r="BL564">
        <f t="shared" si="241"/>
        <v>0</v>
      </c>
      <c r="BM564">
        <f>IFERROR(VLOOKUP(T564,'Tipo de Descuento'!$B$3:$C$8,2,0),0)</f>
        <v>0</v>
      </c>
      <c r="BN564">
        <f t="shared" si="242"/>
        <v>0</v>
      </c>
      <c r="BO564">
        <f t="shared" si="243"/>
        <v>0</v>
      </c>
      <c r="BP564">
        <f t="shared" si="244"/>
        <v>0</v>
      </c>
      <c r="BQ564">
        <f t="shared" si="245"/>
        <v>0</v>
      </c>
      <c r="BS564" s="75">
        <f t="shared" si="246"/>
        <v>0</v>
      </c>
      <c r="BT564" s="76">
        <f t="shared" si="247"/>
        <v>0</v>
      </c>
      <c r="BU564" s="76">
        <f t="shared" si="248"/>
        <v>0</v>
      </c>
      <c r="BV564" s="76">
        <f t="shared" si="249"/>
        <v>0</v>
      </c>
      <c r="BW564" s="76">
        <f t="shared" si="250"/>
        <v>0</v>
      </c>
      <c r="BX564" s="76">
        <f t="shared" si="251"/>
        <v>0</v>
      </c>
      <c r="BY564" s="77">
        <f t="shared" si="252"/>
        <v>0</v>
      </c>
      <c r="CA564" s="73">
        <f t="shared" si="253"/>
        <v>0</v>
      </c>
      <c r="CB564" s="74"/>
      <c r="CD564" s="13">
        <f t="shared" si="254"/>
        <v>0</v>
      </c>
      <c r="CE564" s="89">
        <f t="shared" si="255"/>
        <v>0</v>
      </c>
      <c r="CF564">
        <v>0</v>
      </c>
    </row>
    <row r="565" spans="2:84" ht="15.75" customHeight="1" thickBot="1">
      <c r="B565" s="26"/>
      <c r="C565" s="13" t="str">
        <f>IF(B565="","",VLOOKUP(BC565,Proveedor!$B$3:$C$2036,2,0))</f>
        <v/>
      </c>
      <c r="D565" s="95"/>
      <c r="E565" s="84"/>
      <c r="F565" s="59"/>
      <c r="G565" s="113" cm="1">
        <f t="array" ref="G565">INDEX(Programas!$F$3:$F$2000,MATCH(1,(Programas!$C$3:$C$2000=D565)*(Programas!$D$3:$D$2000=Auxiliares!$B546),0))</f>
        <v>0</v>
      </c>
      <c r="H565" s="114"/>
      <c r="I565" s="113" cm="1">
        <f t="array" ref="I565">INDEX(Programas!$E$3:$E$2000,MATCH(1,(Programas!$C$3:$C$2000=D565)*(Programas!$D$3:$D$2000=Auxiliares!$B546),0))</f>
        <v>0</v>
      </c>
      <c r="J565" s="114"/>
      <c r="K565" s="23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36"/>
      <c r="BA565" s="58">
        <f t="shared" si="235"/>
        <v>0</v>
      </c>
      <c r="BB565" s="42">
        <f t="shared" si="236"/>
        <v>0</v>
      </c>
      <c r="BC565" s="12">
        <f>IFERROR(VLOOKUP(Input!B565,Medio!$A$3:$D$1552,4,0),0)</f>
        <v>0</v>
      </c>
      <c r="BD565">
        <f t="shared" si="237"/>
        <v>0</v>
      </c>
      <c r="BE565">
        <f>IFERROR(VLOOKUP(L565,'Tipo de Descuento'!$B$3:$C$8,2,0),0)</f>
        <v>0</v>
      </c>
      <c r="BF565">
        <f t="shared" si="238"/>
        <v>0</v>
      </c>
      <c r="BG565">
        <f>IFERROR(VLOOKUP(N565,'Tipo de Descuento'!$B$3:$C$8,2,0),0)</f>
        <v>0</v>
      </c>
      <c r="BH565">
        <f t="shared" si="239"/>
        <v>0</v>
      </c>
      <c r="BI565">
        <f>IFERROR(VLOOKUP(P565,'Tipo de Descuento'!$B$3:$C$8,2,0),0)</f>
        <v>0</v>
      </c>
      <c r="BJ565">
        <f t="shared" si="240"/>
        <v>0</v>
      </c>
      <c r="BK565">
        <f>IFERROR(VLOOKUP(R565,'Tipo de Descuento'!$B$3:$C$8,2,0),0)</f>
        <v>0</v>
      </c>
      <c r="BL565">
        <f t="shared" si="241"/>
        <v>0</v>
      </c>
      <c r="BM565">
        <f>IFERROR(VLOOKUP(T565,'Tipo de Descuento'!$B$3:$C$8,2,0),0)</f>
        <v>0</v>
      </c>
      <c r="BN565">
        <f t="shared" si="242"/>
        <v>0</v>
      </c>
      <c r="BO565">
        <f t="shared" si="243"/>
        <v>0</v>
      </c>
      <c r="BP565">
        <f t="shared" si="244"/>
        <v>0</v>
      </c>
      <c r="BQ565">
        <f t="shared" si="245"/>
        <v>0</v>
      </c>
      <c r="BS565" s="75">
        <f t="shared" si="246"/>
        <v>0</v>
      </c>
      <c r="BT565" s="76">
        <f t="shared" si="247"/>
        <v>0</v>
      </c>
      <c r="BU565" s="76">
        <f t="shared" si="248"/>
        <v>0</v>
      </c>
      <c r="BV565" s="76">
        <f t="shared" si="249"/>
        <v>0</v>
      </c>
      <c r="BW565" s="76">
        <f t="shared" si="250"/>
        <v>0</v>
      </c>
      <c r="BX565" s="76">
        <f t="shared" si="251"/>
        <v>0</v>
      </c>
      <c r="BY565" s="77">
        <f t="shared" si="252"/>
        <v>0</v>
      </c>
      <c r="CA565" s="73">
        <f t="shared" si="253"/>
        <v>0</v>
      </c>
      <c r="CB565" s="74"/>
      <c r="CD565" s="13">
        <f t="shared" si="254"/>
        <v>0</v>
      </c>
      <c r="CE565" s="89">
        <f t="shared" si="255"/>
        <v>0</v>
      </c>
      <c r="CF565">
        <v>0</v>
      </c>
    </row>
    <row r="566" spans="2:84" ht="15.75" customHeight="1" thickBot="1">
      <c r="B566" s="26"/>
      <c r="C566" s="13" t="str">
        <f>IF(B566="","",VLOOKUP(BC566,Proveedor!$B$3:$C$2036,2,0))</f>
        <v/>
      </c>
      <c r="D566" s="95"/>
      <c r="E566" s="84"/>
      <c r="F566" s="59"/>
      <c r="G566" s="113" cm="1">
        <f t="array" ref="G566">INDEX(Programas!$F$3:$F$2000,MATCH(1,(Programas!$C$3:$C$2000=D566)*(Programas!$D$3:$D$2000=Auxiliares!$B547),0))</f>
        <v>0</v>
      </c>
      <c r="H566" s="114"/>
      <c r="I566" s="113" cm="1">
        <f t="array" ref="I566">INDEX(Programas!$E$3:$E$2000,MATCH(1,(Programas!$C$3:$C$2000=D566)*(Programas!$D$3:$D$2000=Auxiliares!$B547),0))</f>
        <v>0</v>
      </c>
      <c r="J566" s="114"/>
      <c r="K566" s="23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36"/>
      <c r="BA566" s="58">
        <f t="shared" si="235"/>
        <v>0</v>
      </c>
      <c r="BB566" s="42">
        <f t="shared" si="236"/>
        <v>0</v>
      </c>
      <c r="BC566" s="12">
        <f>IFERROR(VLOOKUP(Input!B566,Medio!$A$3:$D$1552,4,0),0)</f>
        <v>0</v>
      </c>
      <c r="BD566">
        <f t="shared" si="237"/>
        <v>0</v>
      </c>
      <c r="BE566">
        <f>IFERROR(VLOOKUP(L566,'Tipo de Descuento'!$B$3:$C$8,2,0),0)</f>
        <v>0</v>
      </c>
      <c r="BF566">
        <f t="shared" si="238"/>
        <v>0</v>
      </c>
      <c r="BG566">
        <f>IFERROR(VLOOKUP(N566,'Tipo de Descuento'!$B$3:$C$8,2,0),0)</f>
        <v>0</v>
      </c>
      <c r="BH566">
        <f t="shared" si="239"/>
        <v>0</v>
      </c>
      <c r="BI566">
        <f>IFERROR(VLOOKUP(P566,'Tipo de Descuento'!$B$3:$C$8,2,0),0)</f>
        <v>0</v>
      </c>
      <c r="BJ566">
        <f t="shared" si="240"/>
        <v>0</v>
      </c>
      <c r="BK566">
        <f>IFERROR(VLOOKUP(R566,'Tipo de Descuento'!$B$3:$C$8,2,0),0)</f>
        <v>0</v>
      </c>
      <c r="BL566">
        <f t="shared" si="241"/>
        <v>0</v>
      </c>
      <c r="BM566">
        <f>IFERROR(VLOOKUP(T566,'Tipo de Descuento'!$B$3:$C$8,2,0),0)</f>
        <v>0</v>
      </c>
      <c r="BN566">
        <f t="shared" si="242"/>
        <v>0</v>
      </c>
      <c r="BO566">
        <f t="shared" si="243"/>
        <v>0</v>
      </c>
      <c r="BP566">
        <f t="shared" si="244"/>
        <v>0</v>
      </c>
      <c r="BQ566">
        <f t="shared" si="245"/>
        <v>0</v>
      </c>
      <c r="BS566" s="75">
        <f t="shared" si="246"/>
        <v>0</v>
      </c>
      <c r="BT566" s="76">
        <f t="shared" si="247"/>
        <v>0</v>
      </c>
      <c r="BU566" s="76">
        <f t="shared" si="248"/>
        <v>0</v>
      </c>
      <c r="BV566" s="76">
        <f t="shared" si="249"/>
        <v>0</v>
      </c>
      <c r="BW566" s="76">
        <f t="shared" si="250"/>
        <v>0</v>
      </c>
      <c r="BX566" s="76">
        <f t="shared" si="251"/>
        <v>0</v>
      </c>
      <c r="BY566" s="77">
        <f t="shared" si="252"/>
        <v>0</v>
      </c>
      <c r="CA566" s="73">
        <f t="shared" si="253"/>
        <v>0</v>
      </c>
      <c r="CB566" s="74"/>
      <c r="CD566" s="13">
        <f t="shared" si="254"/>
        <v>0</v>
      </c>
      <c r="CE566" s="89">
        <f t="shared" si="255"/>
        <v>0</v>
      </c>
      <c r="CF566">
        <v>0</v>
      </c>
    </row>
    <row r="567" spans="2:84" ht="15.75" customHeight="1" thickBot="1">
      <c r="B567" s="26"/>
      <c r="C567" s="13" t="str">
        <f>IF(B567="","",VLOOKUP(BC567,Proveedor!$B$3:$C$2036,2,0))</f>
        <v/>
      </c>
      <c r="D567" s="95"/>
      <c r="E567" s="84"/>
      <c r="F567" s="59"/>
      <c r="G567" s="113" cm="1">
        <f t="array" ref="G567">INDEX(Programas!$F$3:$F$2000,MATCH(1,(Programas!$C$3:$C$2000=D567)*(Programas!$D$3:$D$2000=Auxiliares!$B548),0))</f>
        <v>0</v>
      </c>
      <c r="H567" s="114"/>
      <c r="I567" s="113" cm="1">
        <f t="array" ref="I567">INDEX(Programas!$E$3:$E$2000,MATCH(1,(Programas!$C$3:$C$2000=D567)*(Programas!$D$3:$D$2000=Auxiliares!$B548),0))</f>
        <v>0</v>
      </c>
      <c r="J567" s="114"/>
      <c r="K567" s="23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36"/>
      <c r="BA567" s="58">
        <f t="shared" si="235"/>
        <v>0</v>
      </c>
      <c r="BB567" s="42">
        <f t="shared" si="236"/>
        <v>0</v>
      </c>
      <c r="BC567" s="12">
        <f>IFERROR(VLOOKUP(Input!B567,Medio!$A$3:$D$1552,4,0),0)</f>
        <v>0</v>
      </c>
      <c r="BD567">
        <f t="shared" si="237"/>
        <v>0</v>
      </c>
      <c r="BE567">
        <f>IFERROR(VLOOKUP(L567,'Tipo de Descuento'!$B$3:$C$8,2,0),0)</f>
        <v>0</v>
      </c>
      <c r="BF567">
        <f t="shared" si="238"/>
        <v>0</v>
      </c>
      <c r="BG567">
        <f>IFERROR(VLOOKUP(N567,'Tipo de Descuento'!$B$3:$C$8,2,0),0)</f>
        <v>0</v>
      </c>
      <c r="BH567">
        <f t="shared" si="239"/>
        <v>0</v>
      </c>
      <c r="BI567">
        <f>IFERROR(VLOOKUP(P567,'Tipo de Descuento'!$B$3:$C$8,2,0),0)</f>
        <v>0</v>
      </c>
      <c r="BJ567">
        <f t="shared" si="240"/>
        <v>0</v>
      </c>
      <c r="BK567">
        <f>IFERROR(VLOOKUP(R567,'Tipo de Descuento'!$B$3:$C$8,2,0),0)</f>
        <v>0</v>
      </c>
      <c r="BL567">
        <f t="shared" si="241"/>
        <v>0</v>
      </c>
      <c r="BM567">
        <f>IFERROR(VLOOKUP(T567,'Tipo de Descuento'!$B$3:$C$8,2,0),0)</f>
        <v>0</v>
      </c>
      <c r="BN567">
        <f t="shared" si="242"/>
        <v>0</v>
      </c>
      <c r="BO567">
        <f t="shared" si="243"/>
        <v>0</v>
      </c>
      <c r="BP567">
        <f t="shared" si="244"/>
        <v>0</v>
      </c>
      <c r="BQ567">
        <f t="shared" si="245"/>
        <v>0</v>
      </c>
      <c r="BS567" s="75">
        <f t="shared" si="246"/>
        <v>0</v>
      </c>
      <c r="BT567" s="76">
        <f t="shared" si="247"/>
        <v>0</v>
      </c>
      <c r="BU567" s="76">
        <f t="shared" si="248"/>
        <v>0</v>
      </c>
      <c r="BV567" s="76">
        <f t="shared" si="249"/>
        <v>0</v>
      </c>
      <c r="BW567" s="76">
        <f t="shared" si="250"/>
        <v>0</v>
      </c>
      <c r="BX567" s="76">
        <f t="shared" si="251"/>
        <v>0</v>
      </c>
      <c r="BY567" s="77">
        <f t="shared" si="252"/>
        <v>0</v>
      </c>
      <c r="CA567" s="73">
        <f t="shared" si="253"/>
        <v>0</v>
      </c>
      <c r="CB567" s="74"/>
      <c r="CD567" s="13">
        <f t="shared" si="254"/>
        <v>0</v>
      </c>
      <c r="CE567" s="89">
        <f t="shared" si="255"/>
        <v>0</v>
      </c>
      <c r="CF567">
        <v>0</v>
      </c>
    </row>
    <row r="568" spans="2:84" ht="15.75" customHeight="1" thickBot="1">
      <c r="B568" s="26"/>
      <c r="C568" s="13" t="str">
        <f>IF(B568="","",VLOOKUP(BC568,Proveedor!$B$3:$C$2036,2,0))</f>
        <v/>
      </c>
      <c r="D568" s="95"/>
      <c r="E568" s="84"/>
      <c r="F568" s="59"/>
      <c r="G568" s="113" cm="1">
        <f t="array" ref="G568">INDEX(Programas!$F$3:$F$2000,MATCH(1,(Programas!$C$3:$C$2000=D568)*(Programas!$D$3:$D$2000=Auxiliares!$B549),0))</f>
        <v>0</v>
      </c>
      <c r="H568" s="114"/>
      <c r="I568" s="113" cm="1">
        <f t="array" ref="I568">INDEX(Programas!$E$3:$E$2000,MATCH(1,(Programas!$C$3:$C$2000=D568)*(Programas!$D$3:$D$2000=Auxiliares!$B549),0))</f>
        <v>0</v>
      </c>
      <c r="J568" s="114"/>
      <c r="K568" s="23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36"/>
      <c r="BA568" s="58">
        <f t="shared" si="235"/>
        <v>0</v>
      </c>
      <c r="BB568" s="42">
        <f t="shared" si="236"/>
        <v>0</v>
      </c>
      <c r="BC568" s="12">
        <f>IFERROR(VLOOKUP(Input!B568,Medio!$A$3:$D$1552,4,0),0)</f>
        <v>0</v>
      </c>
      <c r="BD568">
        <f t="shared" si="237"/>
        <v>0</v>
      </c>
      <c r="BE568">
        <f>IFERROR(VLOOKUP(L568,'Tipo de Descuento'!$B$3:$C$8,2,0),0)</f>
        <v>0</v>
      </c>
      <c r="BF568">
        <f t="shared" si="238"/>
        <v>0</v>
      </c>
      <c r="BG568">
        <f>IFERROR(VLOOKUP(N568,'Tipo de Descuento'!$B$3:$C$8,2,0),0)</f>
        <v>0</v>
      </c>
      <c r="BH568">
        <f t="shared" si="239"/>
        <v>0</v>
      </c>
      <c r="BI568">
        <f>IFERROR(VLOOKUP(P568,'Tipo de Descuento'!$B$3:$C$8,2,0),0)</f>
        <v>0</v>
      </c>
      <c r="BJ568">
        <f t="shared" si="240"/>
        <v>0</v>
      </c>
      <c r="BK568">
        <f>IFERROR(VLOOKUP(R568,'Tipo de Descuento'!$B$3:$C$8,2,0),0)</f>
        <v>0</v>
      </c>
      <c r="BL568">
        <f t="shared" si="241"/>
        <v>0</v>
      </c>
      <c r="BM568">
        <f>IFERROR(VLOOKUP(T568,'Tipo de Descuento'!$B$3:$C$8,2,0),0)</f>
        <v>0</v>
      </c>
      <c r="BN568">
        <f t="shared" si="242"/>
        <v>0</v>
      </c>
      <c r="BO568">
        <f t="shared" si="243"/>
        <v>0</v>
      </c>
      <c r="BP568">
        <f t="shared" si="244"/>
        <v>0</v>
      </c>
      <c r="BQ568">
        <f t="shared" si="245"/>
        <v>0</v>
      </c>
      <c r="BS568" s="75">
        <f t="shared" si="246"/>
        <v>0</v>
      </c>
      <c r="BT568" s="76">
        <f t="shared" si="247"/>
        <v>0</v>
      </c>
      <c r="BU568" s="76">
        <f t="shared" si="248"/>
        <v>0</v>
      </c>
      <c r="BV568" s="76">
        <f t="shared" si="249"/>
        <v>0</v>
      </c>
      <c r="BW568" s="76">
        <f t="shared" si="250"/>
        <v>0</v>
      </c>
      <c r="BX568" s="76">
        <f t="shared" si="251"/>
        <v>0</v>
      </c>
      <c r="BY568" s="77">
        <f t="shared" si="252"/>
        <v>0</v>
      </c>
      <c r="CA568" s="73">
        <f t="shared" si="253"/>
        <v>0</v>
      </c>
      <c r="CB568" s="74"/>
      <c r="CD568" s="13">
        <f t="shared" si="254"/>
        <v>0</v>
      </c>
      <c r="CE568" s="89">
        <f t="shared" si="255"/>
        <v>0</v>
      </c>
      <c r="CF568">
        <v>0</v>
      </c>
    </row>
    <row r="569" spans="2:84" ht="15.75" customHeight="1" thickBot="1">
      <c r="B569" s="26"/>
      <c r="C569" s="13" t="str">
        <f>IF(B569="","",VLOOKUP(BC569,Proveedor!$B$3:$C$2036,2,0))</f>
        <v/>
      </c>
      <c r="D569" s="95"/>
      <c r="E569" s="84"/>
      <c r="F569" s="59"/>
      <c r="G569" s="113" cm="1">
        <f t="array" ref="G569">INDEX(Programas!$F$3:$F$2000,MATCH(1,(Programas!$C$3:$C$2000=D569)*(Programas!$D$3:$D$2000=Auxiliares!$B550),0))</f>
        <v>0</v>
      </c>
      <c r="H569" s="114"/>
      <c r="I569" s="113" cm="1">
        <f t="array" ref="I569">INDEX(Programas!$E$3:$E$2000,MATCH(1,(Programas!$C$3:$C$2000=D569)*(Programas!$D$3:$D$2000=Auxiliares!$B550),0))</f>
        <v>0</v>
      </c>
      <c r="J569" s="114"/>
      <c r="K569" s="23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36"/>
      <c r="BA569" s="58">
        <f t="shared" si="235"/>
        <v>0</v>
      </c>
      <c r="BB569" s="42">
        <f t="shared" si="236"/>
        <v>0</v>
      </c>
      <c r="BC569" s="12">
        <f>IFERROR(VLOOKUP(Input!B569,Medio!$A$3:$D$1552,4,0),0)</f>
        <v>0</v>
      </c>
      <c r="BD569">
        <f t="shared" si="237"/>
        <v>0</v>
      </c>
      <c r="BE569">
        <f>IFERROR(VLOOKUP(L569,'Tipo de Descuento'!$B$3:$C$8,2,0),0)</f>
        <v>0</v>
      </c>
      <c r="BF569">
        <f t="shared" si="238"/>
        <v>0</v>
      </c>
      <c r="BG569">
        <f>IFERROR(VLOOKUP(N569,'Tipo de Descuento'!$B$3:$C$8,2,0),0)</f>
        <v>0</v>
      </c>
      <c r="BH569">
        <f t="shared" si="239"/>
        <v>0</v>
      </c>
      <c r="BI569">
        <f>IFERROR(VLOOKUP(P569,'Tipo de Descuento'!$B$3:$C$8,2,0),0)</f>
        <v>0</v>
      </c>
      <c r="BJ569">
        <f t="shared" si="240"/>
        <v>0</v>
      </c>
      <c r="BK569">
        <f>IFERROR(VLOOKUP(R569,'Tipo de Descuento'!$B$3:$C$8,2,0),0)</f>
        <v>0</v>
      </c>
      <c r="BL569">
        <f t="shared" si="241"/>
        <v>0</v>
      </c>
      <c r="BM569">
        <f>IFERROR(VLOOKUP(T569,'Tipo de Descuento'!$B$3:$C$8,2,0),0)</f>
        <v>0</v>
      </c>
      <c r="BN569">
        <f t="shared" si="242"/>
        <v>0</v>
      </c>
      <c r="BO569">
        <f t="shared" si="243"/>
        <v>0</v>
      </c>
      <c r="BP569">
        <f t="shared" si="244"/>
        <v>0</v>
      </c>
      <c r="BQ569">
        <f t="shared" si="245"/>
        <v>0</v>
      </c>
      <c r="BS569" s="75">
        <f t="shared" si="246"/>
        <v>0</v>
      </c>
      <c r="BT569" s="76">
        <f t="shared" si="247"/>
        <v>0</v>
      </c>
      <c r="BU569" s="76">
        <f t="shared" si="248"/>
        <v>0</v>
      </c>
      <c r="BV569" s="76">
        <f t="shared" si="249"/>
        <v>0</v>
      </c>
      <c r="BW569" s="76">
        <f t="shared" si="250"/>
        <v>0</v>
      </c>
      <c r="BX569" s="76">
        <f t="shared" si="251"/>
        <v>0</v>
      </c>
      <c r="BY569" s="77">
        <f t="shared" si="252"/>
        <v>0</v>
      </c>
      <c r="CA569" s="73">
        <f t="shared" si="253"/>
        <v>0</v>
      </c>
      <c r="CB569" s="74"/>
      <c r="CD569" s="13">
        <f t="shared" si="254"/>
        <v>0</v>
      </c>
      <c r="CE569" s="89">
        <f t="shared" si="255"/>
        <v>0</v>
      </c>
      <c r="CF569">
        <v>0</v>
      </c>
    </row>
    <row r="570" spans="2:84" ht="15.75" customHeight="1" thickBot="1">
      <c r="B570" s="26"/>
      <c r="C570" s="13" t="str">
        <f>IF(B570="","",VLOOKUP(BC570,Proveedor!$B$3:$C$2036,2,0))</f>
        <v/>
      </c>
      <c r="D570" s="95"/>
      <c r="E570" s="84"/>
      <c r="F570" s="59"/>
      <c r="G570" s="113" cm="1">
        <f t="array" ref="G570">INDEX(Programas!$F$3:$F$2000,MATCH(1,(Programas!$C$3:$C$2000=D570)*(Programas!$D$3:$D$2000=Auxiliares!$B551),0))</f>
        <v>0</v>
      </c>
      <c r="H570" s="114"/>
      <c r="I570" s="113" cm="1">
        <f t="array" ref="I570">INDEX(Programas!$E$3:$E$2000,MATCH(1,(Programas!$C$3:$C$2000=D570)*(Programas!$D$3:$D$2000=Auxiliares!$B551),0))</f>
        <v>0</v>
      </c>
      <c r="J570" s="114"/>
      <c r="K570" s="23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36"/>
      <c r="BA570" s="58">
        <f t="shared" si="235"/>
        <v>0</v>
      </c>
      <c r="BB570" s="42">
        <f t="shared" si="236"/>
        <v>0</v>
      </c>
      <c r="BC570" s="12">
        <f>IFERROR(VLOOKUP(Input!B570,Medio!$A$3:$D$1552,4,0),0)</f>
        <v>0</v>
      </c>
      <c r="BD570">
        <f t="shared" si="237"/>
        <v>0</v>
      </c>
      <c r="BE570">
        <f>IFERROR(VLOOKUP(L570,'Tipo de Descuento'!$B$3:$C$8,2,0),0)</f>
        <v>0</v>
      </c>
      <c r="BF570">
        <f t="shared" si="238"/>
        <v>0</v>
      </c>
      <c r="BG570">
        <f>IFERROR(VLOOKUP(N570,'Tipo de Descuento'!$B$3:$C$8,2,0),0)</f>
        <v>0</v>
      </c>
      <c r="BH570">
        <f t="shared" si="239"/>
        <v>0</v>
      </c>
      <c r="BI570">
        <f>IFERROR(VLOOKUP(P570,'Tipo de Descuento'!$B$3:$C$8,2,0),0)</f>
        <v>0</v>
      </c>
      <c r="BJ570">
        <f t="shared" si="240"/>
        <v>0</v>
      </c>
      <c r="BK570">
        <f>IFERROR(VLOOKUP(R570,'Tipo de Descuento'!$B$3:$C$8,2,0),0)</f>
        <v>0</v>
      </c>
      <c r="BL570">
        <f t="shared" si="241"/>
        <v>0</v>
      </c>
      <c r="BM570">
        <f>IFERROR(VLOOKUP(T570,'Tipo de Descuento'!$B$3:$C$8,2,0),0)</f>
        <v>0</v>
      </c>
      <c r="BN570">
        <f t="shared" si="242"/>
        <v>0</v>
      </c>
      <c r="BO570">
        <f t="shared" si="243"/>
        <v>0</v>
      </c>
      <c r="BP570">
        <f t="shared" si="244"/>
        <v>0</v>
      </c>
      <c r="BQ570">
        <f t="shared" si="245"/>
        <v>0</v>
      </c>
      <c r="BS570" s="75">
        <f t="shared" si="246"/>
        <v>0</v>
      </c>
      <c r="BT570" s="76">
        <f t="shared" si="247"/>
        <v>0</v>
      </c>
      <c r="BU570" s="76">
        <f t="shared" si="248"/>
        <v>0</v>
      </c>
      <c r="BV570" s="76">
        <f t="shared" si="249"/>
        <v>0</v>
      </c>
      <c r="BW570" s="76">
        <f t="shared" si="250"/>
        <v>0</v>
      </c>
      <c r="BX570" s="76">
        <f t="shared" si="251"/>
        <v>0</v>
      </c>
      <c r="BY570" s="77">
        <f t="shared" si="252"/>
        <v>0</v>
      </c>
      <c r="CA570" s="73">
        <f t="shared" si="253"/>
        <v>0</v>
      </c>
      <c r="CB570" s="74"/>
      <c r="CD570" s="13">
        <f t="shared" si="254"/>
        <v>0</v>
      </c>
      <c r="CE570" s="89">
        <f t="shared" si="255"/>
        <v>0</v>
      </c>
      <c r="CF570">
        <v>0</v>
      </c>
    </row>
    <row r="571" spans="2:84" ht="15.75" customHeight="1" thickBot="1">
      <c r="B571" s="26"/>
      <c r="C571" s="13" t="str">
        <f>IF(B571="","",VLOOKUP(BC571,Proveedor!$B$3:$C$2036,2,0))</f>
        <v/>
      </c>
      <c r="D571" s="95"/>
      <c r="E571" s="84"/>
      <c r="F571" s="59"/>
      <c r="G571" s="113" cm="1">
        <f t="array" ref="G571">INDEX(Programas!$F$3:$F$2000,MATCH(1,(Programas!$C$3:$C$2000=D571)*(Programas!$D$3:$D$2000=Auxiliares!$B552),0))</f>
        <v>0</v>
      </c>
      <c r="H571" s="114"/>
      <c r="I571" s="113" cm="1">
        <f t="array" ref="I571">INDEX(Programas!$E$3:$E$2000,MATCH(1,(Programas!$C$3:$C$2000=D571)*(Programas!$D$3:$D$2000=Auxiliares!$B552),0))</f>
        <v>0</v>
      </c>
      <c r="J571" s="114"/>
      <c r="K571" s="23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36"/>
      <c r="BA571" s="58">
        <f t="shared" si="235"/>
        <v>0</v>
      </c>
      <c r="BB571" s="42">
        <f t="shared" si="236"/>
        <v>0</v>
      </c>
      <c r="BC571" s="12">
        <f>IFERROR(VLOOKUP(Input!B571,Medio!$A$3:$D$1552,4,0),0)</f>
        <v>0</v>
      </c>
      <c r="BD571">
        <f t="shared" si="237"/>
        <v>0</v>
      </c>
      <c r="BE571">
        <f>IFERROR(VLOOKUP(L571,'Tipo de Descuento'!$B$3:$C$8,2,0),0)</f>
        <v>0</v>
      </c>
      <c r="BF571">
        <f t="shared" si="238"/>
        <v>0</v>
      </c>
      <c r="BG571">
        <f>IFERROR(VLOOKUP(N571,'Tipo de Descuento'!$B$3:$C$8,2,0),0)</f>
        <v>0</v>
      </c>
      <c r="BH571">
        <f t="shared" si="239"/>
        <v>0</v>
      </c>
      <c r="BI571">
        <f>IFERROR(VLOOKUP(P571,'Tipo de Descuento'!$B$3:$C$8,2,0),0)</f>
        <v>0</v>
      </c>
      <c r="BJ571">
        <f t="shared" si="240"/>
        <v>0</v>
      </c>
      <c r="BK571">
        <f>IFERROR(VLOOKUP(R571,'Tipo de Descuento'!$B$3:$C$8,2,0),0)</f>
        <v>0</v>
      </c>
      <c r="BL571">
        <f t="shared" si="241"/>
        <v>0</v>
      </c>
      <c r="BM571">
        <f>IFERROR(VLOOKUP(T571,'Tipo de Descuento'!$B$3:$C$8,2,0),0)</f>
        <v>0</v>
      </c>
      <c r="BN571">
        <f t="shared" si="242"/>
        <v>0</v>
      </c>
      <c r="BO571">
        <f t="shared" si="243"/>
        <v>0</v>
      </c>
      <c r="BP571">
        <f t="shared" si="244"/>
        <v>0</v>
      </c>
      <c r="BQ571">
        <f t="shared" si="245"/>
        <v>0</v>
      </c>
      <c r="BS571" s="75">
        <f t="shared" si="246"/>
        <v>0</v>
      </c>
      <c r="BT571" s="76">
        <f t="shared" si="247"/>
        <v>0</v>
      </c>
      <c r="BU571" s="76">
        <f t="shared" si="248"/>
        <v>0</v>
      </c>
      <c r="BV571" s="76">
        <f t="shared" si="249"/>
        <v>0</v>
      </c>
      <c r="BW571" s="76">
        <f t="shared" si="250"/>
        <v>0</v>
      </c>
      <c r="BX571" s="76">
        <f t="shared" si="251"/>
        <v>0</v>
      </c>
      <c r="BY571" s="77">
        <f t="shared" si="252"/>
        <v>0</v>
      </c>
      <c r="CA571" s="73">
        <f t="shared" si="253"/>
        <v>0</v>
      </c>
      <c r="CB571" s="74"/>
      <c r="CD571" s="13">
        <f t="shared" si="254"/>
        <v>0</v>
      </c>
      <c r="CE571" s="89">
        <f t="shared" si="255"/>
        <v>0</v>
      </c>
      <c r="CF571">
        <v>0</v>
      </c>
    </row>
    <row r="572" spans="2:84" ht="15.75" customHeight="1" thickBot="1">
      <c r="B572" s="26"/>
      <c r="C572" s="13" t="str">
        <f>IF(B572="","",VLOOKUP(BC572,Proveedor!$B$3:$C$2036,2,0))</f>
        <v/>
      </c>
      <c r="D572" s="95"/>
      <c r="E572" s="84"/>
      <c r="F572" s="59"/>
      <c r="G572" s="113" cm="1">
        <f t="array" ref="G572">INDEX(Programas!$F$3:$F$2000,MATCH(1,(Programas!$C$3:$C$2000=D572)*(Programas!$D$3:$D$2000=Auxiliares!$B553),0))</f>
        <v>0</v>
      </c>
      <c r="H572" s="114"/>
      <c r="I572" s="113" cm="1">
        <f t="array" ref="I572">INDEX(Programas!$E$3:$E$2000,MATCH(1,(Programas!$C$3:$C$2000=D572)*(Programas!$D$3:$D$2000=Auxiliares!$B553),0))</f>
        <v>0</v>
      </c>
      <c r="J572" s="114"/>
      <c r="K572" s="23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36"/>
      <c r="BA572" s="58">
        <f t="shared" si="235"/>
        <v>0</v>
      </c>
      <c r="BB572" s="42">
        <f t="shared" si="236"/>
        <v>0</v>
      </c>
      <c r="BC572" s="12">
        <f>IFERROR(VLOOKUP(Input!B572,Medio!$A$3:$D$1552,4,0),0)</f>
        <v>0</v>
      </c>
      <c r="BD572">
        <f t="shared" si="237"/>
        <v>0</v>
      </c>
      <c r="BE572">
        <f>IFERROR(VLOOKUP(L572,'Tipo de Descuento'!$B$3:$C$8,2,0),0)</f>
        <v>0</v>
      </c>
      <c r="BF572">
        <f t="shared" si="238"/>
        <v>0</v>
      </c>
      <c r="BG572">
        <f>IFERROR(VLOOKUP(N572,'Tipo de Descuento'!$B$3:$C$8,2,0),0)</f>
        <v>0</v>
      </c>
      <c r="BH572">
        <f t="shared" si="239"/>
        <v>0</v>
      </c>
      <c r="BI572">
        <f>IFERROR(VLOOKUP(P572,'Tipo de Descuento'!$B$3:$C$8,2,0),0)</f>
        <v>0</v>
      </c>
      <c r="BJ572">
        <f t="shared" si="240"/>
        <v>0</v>
      </c>
      <c r="BK572">
        <f>IFERROR(VLOOKUP(R572,'Tipo de Descuento'!$B$3:$C$8,2,0),0)</f>
        <v>0</v>
      </c>
      <c r="BL572">
        <f t="shared" si="241"/>
        <v>0</v>
      </c>
      <c r="BM572">
        <f>IFERROR(VLOOKUP(T572,'Tipo de Descuento'!$B$3:$C$8,2,0),0)</f>
        <v>0</v>
      </c>
      <c r="BN572">
        <f t="shared" si="242"/>
        <v>0</v>
      </c>
      <c r="BO572">
        <f t="shared" si="243"/>
        <v>0</v>
      </c>
      <c r="BP572">
        <f t="shared" si="244"/>
        <v>0</v>
      </c>
      <c r="BQ572">
        <f t="shared" si="245"/>
        <v>0</v>
      </c>
      <c r="BS572" s="75">
        <f t="shared" si="246"/>
        <v>0</v>
      </c>
      <c r="BT572" s="76">
        <f t="shared" si="247"/>
        <v>0</v>
      </c>
      <c r="BU572" s="76">
        <f t="shared" si="248"/>
        <v>0</v>
      </c>
      <c r="BV572" s="76">
        <f t="shared" si="249"/>
        <v>0</v>
      </c>
      <c r="BW572" s="76">
        <f t="shared" si="250"/>
        <v>0</v>
      </c>
      <c r="BX572" s="76">
        <f t="shared" si="251"/>
        <v>0</v>
      </c>
      <c r="BY572" s="77">
        <f t="shared" si="252"/>
        <v>0</v>
      </c>
      <c r="CA572" s="73">
        <f t="shared" si="253"/>
        <v>0</v>
      </c>
      <c r="CB572" s="74"/>
      <c r="CD572" s="13">
        <f t="shared" si="254"/>
        <v>0</v>
      </c>
      <c r="CE572" s="89">
        <f t="shared" si="255"/>
        <v>0</v>
      </c>
      <c r="CF572">
        <v>0</v>
      </c>
    </row>
    <row r="573" spans="2:84" ht="15.75" customHeight="1" thickBot="1">
      <c r="B573" s="26"/>
      <c r="C573" s="13" t="str">
        <f>IF(B573="","",VLOOKUP(BC573,Proveedor!$B$3:$C$2036,2,0))</f>
        <v/>
      </c>
      <c r="D573" s="95"/>
      <c r="E573" s="84"/>
      <c r="F573" s="59"/>
      <c r="G573" s="113" cm="1">
        <f t="array" ref="G573">INDEX(Programas!$F$3:$F$2000,MATCH(1,(Programas!$C$3:$C$2000=D573)*(Programas!$D$3:$D$2000=Auxiliares!$B554),0))</f>
        <v>0</v>
      </c>
      <c r="H573" s="114"/>
      <c r="I573" s="113" cm="1">
        <f t="array" ref="I573">INDEX(Programas!$E$3:$E$2000,MATCH(1,(Programas!$C$3:$C$2000=D573)*(Programas!$D$3:$D$2000=Auxiliares!$B554),0))</f>
        <v>0</v>
      </c>
      <c r="J573" s="114"/>
      <c r="K573" s="23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36"/>
      <c r="BA573" s="58">
        <f t="shared" si="235"/>
        <v>0</v>
      </c>
      <c r="BB573" s="42">
        <f t="shared" si="236"/>
        <v>0</v>
      </c>
      <c r="BC573" s="12">
        <f>IFERROR(VLOOKUP(Input!B573,Medio!$A$3:$D$1552,4,0),0)</f>
        <v>0</v>
      </c>
      <c r="BD573">
        <f t="shared" si="237"/>
        <v>0</v>
      </c>
      <c r="BE573">
        <f>IFERROR(VLOOKUP(L573,'Tipo de Descuento'!$B$3:$C$8,2,0),0)</f>
        <v>0</v>
      </c>
      <c r="BF573">
        <f t="shared" si="238"/>
        <v>0</v>
      </c>
      <c r="BG573">
        <f>IFERROR(VLOOKUP(N573,'Tipo de Descuento'!$B$3:$C$8,2,0),0)</f>
        <v>0</v>
      </c>
      <c r="BH573">
        <f t="shared" si="239"/>
        <v>0</v>
      </c>
      <c r="BI573">
        <f>IFERROR(VLOOKUP(P573,'Tipo de Descuento'!$B$3:$C$8,2,0),0)</f>
        <v>0</v>
      </c>
      <c r="BJ573">
        <f t="shared" si="240"/>
        <v>0</v>
      </c>
      <c r="BK573">
        <f>IFERROR(VLOOKUP(R573,'Tipo de Descuento'!$B$3:$C$8,2,0),0)</f>
        <v>0</v>
      </c>
      <c r="BL573">
        <f t="shared" si="241"/>
        <v>0</v>
      </c>
      <c r="BM573">
        <f>IFERROR(VLOOKUP(T573,'Tipo de Descuento'!$B$3:$C$8,2,0),0)</f>
        <v>0</v>
      </c>
      <c r="BN573">
        <f t="shared" si="242"/>
        <v>0</v>
      </c>
      <c r="BO573">
        <f t="shared" si="243"/>
        <v>0</v>
      </c>
      <c r="BP573">
        <f t="shared" si="244"/>
        <v>0</v>
      </c>
      <c r="BQ573">
        <f t="shared" si="245"/>
        <v>0</v>
      </c>
      <c r="BS573" s="75">
        <f t="shared" si="246"/>
        <v>0</v>
      </c>
      <c r="BT573" s="76">
        <f t="shared" si="247"/>
        <v>0</v>
      </c>
      <c r="BU573" s="76">
        <f t="shared" si="248"/>
        <v>0</v>
      </c>
      <c r="BV573" s="76">
        <f t="shared" si="249"/>
        <v>0</v>
      </c>
      <c r="BW573" s="76">
        <f t="shared" si="250"/>
        <v>0</v>
      </c>
      <c r="BX573" s="76">
        <f t="shared" si="251"/>
        <v>0</v>
      </c>
      <c r="BY573" s="77">
        <f t="shared" si="252"/>
        <v>0</v>
      </c>
      <c r="CA573" s="73">
        <f t="shared" si="253"/>
        <v>0</v>
      </c>
      <c r="CB573" s="74"/>
      <c r="CD573" s="13">
        <f t="shared" si="254"/>
        <v>0</v>
      </c>
      <c r="CE573" s="89">
        <f t="shared" si="255"/>
        <v>0</v>
      </c>
      <c r="CF573">
        <v>0</v>
      </c>
    </row>
    <row r="574" spans="2:84" ht="15.75" customHeight="1" thickBot="1">
      <c r="B574" s="26"/>
      <c r="C574" s="13" t="str">
        <f>IF(B574="","",VLOOKUP(BC574,Proveedor!$B$3:$C$2036,2,0))</f>
        <v/>
      </c>
      <c r="D574" s="95"/>
      <c r="E574" s="84"/>
      <c r="F574" s="59"/>
      <c r="G574" s="113" cm="1">
        <f t="array" ref="G574">INDEX(Programas!$F$3:$F$2000,MATCH(1,(Programas!$C$3:$C$2000=D574)*(Programas!$D$3:$D$2000=Auxiliares!$B555),0))</f>
        <v>0</v>
      </c>
      <c r="H574" s="114"/>
      <c r="I574" s="113" cm="1">
        <f t="array" ref="I574">INDEX(Programas!$E$3:$E$2000,MATCH(1,(Programas!$C$3:$C$2000=D574)*(Programas!$D$3:$D$2000=Auxiliares!$B555),0))</f>
        <v>0</v>
      </c>
      <c r="J574" s="114"/>
      <c r="K574" s="23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36"/>
      <c r="BA574" s="58">
        <f t="shared" si="235"/>
        <v>0</v>
      </c>
      <c r="BB574" s="42">
        <f t="shared" si="236"/>
        <v>0</v>
      </c>
      <c r="BC574" s="12">
        <f>IFERROR(VLOOKUP(Input!B574,Medio!$A$3:$D$1552,4,0),0)</f>
        <v>0</v>
      </c>
      <c r="BD574">
        <f t="shared" si="237"/>
        <v>0</v>
      </c>
      <c r="BE574">
        <f>IFERROR(VLOOKUP(L574,'Tipo de Descuento'!$B$3:$C$8,2,0),0)</f>
        <v>0</v>
      </c>
      <c r="BF574">
        <f t="shared" si="238"/>
        <v>0</v>
      </c>
      <c r="BG574">
        <f>IFERROR(VLOOKUP(N574,'Tipo de Descuento'!$B$3:$C$8,2,0),0)</f>
        <v>0</v>
      </c>
      <c r="BH574">
        <f t="shared" si="239"/>
        <v>0</v>
      </c>
      <c r="BI574">
        <f>IFERROR(VLOOKUP(P574,'Tipo de Descuento'!$B$3:$C$8,2,0),0)</f>
        <v>0</v>
      </c>
      <c r="BJ574">
        <f t="shared" si="240"/>
        <v>0</v>
      </c>
      <c r="BK574">
        <f>IFERROR(VLOOKUP(R574,'Tipo de Descuento'!$B$3:$C$8,2,0),0)</f>
        <v>0</v>
      </c>
      <c r="BL574">
        <f t="shared" si="241"/>
        <v>0</v>
      </c>
      <c r="BM574">
        <f>IFERROR(VLOOKUP(T574,'Tipo de Descuento'!$B$3:$C$8,2,0),0)</f>
        <v>0</v>
      </c>
      <c r="BN574">
        <f t="shared" si="242"/>
        <v>0</v>
      </c>
      <c r="BO574">
        <f t="shared" si="243"/>
        <v>0</v>
      </c>
      <c r="BP574">
        <f t="shared" si="244"/>
        <v>0</v>
      </c>
      <c r="BQ574">
        <f t="shared" si="245"/>
        <v>0</v>
      </c>
      <c r="BS574" s="75">
        <f t="shared" si="246"/>
        <v>0</v>
      </c>
      <c r="BT574" s="76">
        <f t="shared" si="247"/>
        <v>0</v>
      </c>
      <c r="BU574" s="76">
        <f t="shared" si="248"/>
        <v>0</v>
      </c>
      <c r="BV574" s="76">
        <f t="shared" si="249"/>
        <v>0</v>
      </c>
      <c r="BW574" s="76">
        <f t="shared" si="250"/>
        <v>0</v>
      </c>
      <c r="BX574" s="76">
        <f t="shared" si="251"/>
        <v>0</v>
      </c>
      <c r="BY574" s="77">
        <f t="shared" si="252"/>
        <v>0</v>
      </c>
      <c r="CA574" s="73">
        <f t="shared" si="253"/>
        <v>0</v>
      </c>
      <c r="CB574" s="74"/>
      <c r="CD574" s="13">
        <f t="shared" si="254"/>
        <v>0</v>
      </c>
      <c r="CE574" s="89">
        <f t="shared" si="255"/>
        <v>0</v>
      </c>
      <c r="CF574">
        <v>0</v>
      </c>
    </row>
    <row r="575" spans="2:84" ht="15.75" customHeight="1" thickBot="1">
      <c r="B575" s="26"/>
      <c r="C575" s="13" t="str">
        <f>IF(B575="","",VLOOKUP(BC575,Proveedor!$B$3:$C$2036,2,0))</f>
        <v/>
      </c>
      <c r="D575" s="95"/>
      <c r="E575" s="84"/>
      <c r="F575" s="59"/>
      <c r="G575" s="113" cm="1">
        <f t="array" ref="G575">INDEX(Programas!$F$3:$F$2000,MATCH(1,(Programas!$C$3:$C$2000=D575)*(Programas!$D$3:$D$2000=Auxiliares!$B556),0))</f>
        <v>0</v>
      </c>
      <c r="H575" s="114"/>
      <c r="I575" s="113" cm="1">
        <f t="array" ref="I575">INDEX(Programas!$E$3:$E$2000,MATCH(1,(Programas!$C$3:$C$2000=D575)*(Programas!$D$3:$D$2000=Auxiliares!$B556),0))</f>
        <v>0</v>
      </c>
      <c r="J575" s="114"/>
      <c r="K575" s="23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36"/>
      <c r="BA575" s="58">
        <f t="shared" si="235"/>
        <v>0</v>
      </c>
      <c r="BB575" s="42">
        <f t="shared" si="236"/>
        <v>0</v>
      </c>
      <c r="BC575" s="12">
        <f>IFERROR(VLOOKUP(Input!B575,Medio!$A$3:$D$1552,4,0),0)</f>
        <v>0</v>
      </c>
      <c r="BD575">
        <f t="shared" si="237"/>
        <v>0</v>
      </c>
      <c r="BE575">
        <f>IFERROR(VLOOKUP(L575,'Tipo de Descuento'!$B$3:$C$8,2,0),0)</f>
        <v>0</v>
      </c>
      <c r="BF575">
        <f t="shared" si="238"/>
        <v>0</v>
      </c>
      <c r="BG575">
        <f>IFERROR(VLOOKUP(N575,'Tipo de Descuento'!$B$3:$C$8,2,0),0)</f>
        <v>0</v>
      </c>
      <c r="BH575">
        <f t="shared" si="239"/>
        <v>0</v>
      </c>
      <c r="BI575">
        <f>IFERROR(VLOOKUP(P575,'Tipo de Descuento'!$B$3:$C$8,2,0),0)</f>
        <v>0</v>
      </c>
      <c r="BJ575">
        <f t="shared" si="240"/>
        <v>0</v>
      </c>
      <c r="BK575">
        <f>IFERROR(VLOOKUP(R575,'Tipo de Descuento'!$B$3:$C$8,2,0),0)</f>
        <v>0</v>
      </c>
      <c r="BL575">
        <f t="shared" si="241"/>
        <v>0</v>
      </c>
      <c r="BM575">
        <f>IFERROR(VLOOKUP(T575,'Tipo de Descuento'!$B$3:$C$8,2,0),0)</f>
        <v>0</v>
      </c>
      <c r="BN575">
        <f t="shared" si="242"/>
        <v>0</v>
      </c>
      <c r="BO575">
        <f t="shared" si="243"/>
        <v>0</v>
      </c>
      <c r="BP575">
        <f t="shared" si="244"/>
        <v>0</v>
      </c>
      <c r="BQ575">
        <f t="shared" si="245"/>
        <v>0</v>
      </c>
      <c r="BS575" s="75">
        <f t="shared" si="246"/>
        <v>0</v>
      </c>
      <c r="BT575" s="76">
        <f t="shared" si="247"/>
        <v>0</v>
      </c>
      <c r="BU575" s="76">
        <f t="shared" si="248"/>
        <v>0</v>
      </c>
      <c r="BV575" s="76">
        <f t="shared" si="249"/>
        <v>0</v>
      </c>
      <c r="BW575" s="76">
        <f t="shared" si="250"/>
        <v>0</v>
      </c>
      <c r="BX575" s="76">
        <f t="shared" si="251"/>
        <v>0</v>
      </c>
      <c r="BY575" s="77">
        <f t="shared" si="252"/>
        <v>0</v>
      </c>
      <c r="CA575" s="73">
        <f t="shared" si="253"/>
        <v>0</v>
      </c>
      <c r="CB575" s="74"/>
      <c r="CD575" s="13">
        <f t="shared" si="254"/>
        <v>0</v>
      </c>
      <c r="CE575" s="89">
        <f t="shared" si="255"/>
        <v>0</v>
      </c>
      <c r="CF575">
        <v>0</v>
      </c>
    </row>
    <row r="576" spans="2:84" ht="15.75" customHeight="1" thickBot="1">
      <c r="B576" s="26"/>
      <c r="C576" s="13" t="str">
        <f>IF(B576="","",VLOOKUP(BC576,Proveedor!$B$3:$C$2036,2,0))</f>
        <v/>
      </c>
      <c r="D576" s="95"/>
      <c r="E576" s="84"/>
      <c r="F576" s="59"/>
      <c r="G576" s="113" cm="1">
        <f t="array" ref="G576">INDEX(Programas!$F$3:$F$2000,MATCH(1,(Programas!$C$3:$C$2000=D576)*(Programas!$D$3:$D$2000=Auxiliares!$B557),0))</f>
        <v>0</v>
      </c>
      <c r="H576" s="114"/>
      <c r="I576" s="113" cm="1">
        <f t="array" ref="I576">INDEX(Programas!$E$3:$E$2000,MATCH(1,(Programas!$C$3:$C$2000=D576)*(Programas!$D$3:$D$2000=Auxiliares!$B557),0))</f>
        <v>0</v>
      </c>
      <c r="J576" s="114"/>
      <c r="K576" s="23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36"/>
      <c r="BA576" s="58">
        <f t="shared" si="235"/>
        <v>0</v>
      </c>
      <c r="BB576" s="42">
        <f t="shared" si="236"/>
        <v>0</v>
      </c>
      <c r="BC576" s="12">
        <f>IFERROR(VLOOKUP(Input!B576,Medio!$A$3:$D$1552,4,0),0)</f>
        <v>0</v>
      </c>
      <c r="BD576">
        <f t="shared" si="237"/>
        <v>0</v>
      </c>
      <c r="BE576">
        <f>IFERROR(VLOOKUP(L576,'Tipo de Descuento'!$B$3:$C$8,2,0),0)</f>
        <v>0</v>
      </c>
      <c r="BF576">
        <f t="shared" si="238"/>
        <v>0</v>
      </c>
      <c r="BG576">
        <f>IFERROR(VLOOKUP(N576,'Tipo de Descuento'!$B$3:$C$8,2,0),0)</f>
        <v>0</v>
      </c>
      <c r="BH576">
        <f t="shared" si="239"/>
        <v>0</v>
      </c>
      <c r="BI576">
        <f>IFERROR(VLOOKUP(P576,'Tipo de Descuento'!$B$3:$C$8,2,0),0)</f>
        <v>0</v>
      </c>
      <c r="BJ576">
        <f t="shared" si="240"/>
        <v>0</v>
      </c>
      <c r="BK576">
        <f>IFERROR(VLOOKUP(R576,'Tipo de Descuento'!$B$3:$C$8,2,0),0)</f>
        <v>0</v>
      </c>
      <c r="BL576">
        <f t="shared" si="241"/>
        <v>0</v>
      </c>
      <c r="BM576">
        <f>IFERROR(VLOOKUP(T576,'Tipo de Descuento'!$B$3:$C$8,2,0),0)</f>
        <v>0</v>
      </c>
      <c r="BN576">
        <f t="shared" si="242"/>
        <v>0</v>
      </c>
      <c r="BO576">
        <f t="shared" si="243"/>
        <v>0</v>
      </c>
      <c r="BP576">
        <f t="shared" si="244"/>
        <v>0</v>
      </c>
      <c r="BQ576">
        <f t="shared" si="245"/>
        <v>0</v>
      </c>
      <c r="BS576" s="75">
        <f t="shared" si="246"/>
        <v>0</v>
      </c>
      <c r="BT576" s="76">
        <f t="shared" si="247"/>
        <v>0</v>
      </c>
      <c r="BU576" s="76">
        <f t="shared" si="248"/>
        <v>0</v>
      </c>
      <c r="BV576" s="76">
        <f t="shared" si="249"/>
        <v>0</v>
      </c>
      <c r="BW576" s="76">
        <f t="shared" si="250"/>
        <v>0</v>
      </c>
      <c r="BX576" s="76">
        <f t="shared" si="251"/>
        <v>0</v>
      </c>
      <c r="BY576" s="77">
        <f t="shared" si="252"/>
        <v>0</v>
      </c>
      <c r="CA576" s="73">
        <f t="shared" si="253"/>
        <v>0</v>
      </c>
      <c r="CB576" s="74"/>
      <c r="CD576" s="13">
        <f t="shared" si="254"/>
        <v>0</v>
      </c>
      <c r="CE576" s="89">
        <f t="shared" si="255"/>
        <v>0</v>
      </c>
      <c r="CF576">
        <v>0</v>
      </c>
    </row>
    <row r="577" spans="2:84" ht="15.75" customHeight="1" thickBot="1">
      <c r="B577" s="26"/>
      <c r="C577" s="13" t="str">
        <f>IF(B577="","",VLOOKUP(BC577,Proveedor!$B$3:$C$2036,2,0))</f>
        <v/>
      </c>
      <c r="D577" s="95"/>
      <c r="E577" s="84"/>
      <c r="F577" s="59"/>
      <c r="G577" s="113" cm="1">
        <f t="array" ref="G577">INDEX(Programas!$F$3:$F$2000,MATCH(1,(Programas!$C$3:$C$2000=D577)*(Programas!$D$3:$D$2000=Auxiliares!$B558),0))</f>
        <v>0</v>
      </c>
      <c r="H577" s="114"/>
      <c r="I577" s="113" cm="1">
        <f t="array" ref="I577">INDEX(Programas!$E$3:$E$2000,MATCH(1,(Programas!$C$3:$C$2000=D577)*(Programas!$D$3:$D$2000=Auxiliares!$B558),0))</f>
        <v>0</v>
      </c>
      <c r="J577" s="114"/>
      <c r="K577" s="23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36"/>
      <c r="BA577" s="58">
        <f t="shared" si="235"/>
        <v>0</v>
      </c>
      <c r="BB577" s="42">
        <f t="shared" si="236"/>
        <v>0</v>
      </c>
      <c r="BC577" s="12">
        <f>IFERROR(VLOOKUP(Input!B577,Medio!$A$3:$D$1552,4,0),0)</f>
        <v>0</v>
      </c>
      <c r="BD577">
        <f t="shared" si="237"/>
        <v>0</v>
      </c>
      <c r="BE577">
        <f>IFERROR(VLOOKUP(L577,'Tipo de Descuento'!$B$3:$C$8,2,0),0)</f>
        <v>0</v>
      </c>
      <c r="BF577">
        <f t="shared" si="238"/>
        <v>0</v>
      </c>
      <c r="BG577">
        <f>IFERROR(VLOOKUP(N577,'Tipo de Descuento'!$B$3:$C$8,2,0),0)</f>
        <v>0</v>
      </c>
      <c r="BH577">
        <f t="shared" si="239"/>
        <v>0</v>
      </c>
      <c r="BI577">
        <f>IFERROR(VLOOKUP(P577,'Tipo de Descuento'!$B$3:$C$8,2,0),0)</f>
        <v>0</v>
      </c>
      <c r="BJ577">
        <f t="shared" si="240"/>
        <v>0</v>
      </c>
      <c r="BK577">
        <f>IFERROR(VLOOKUP(R577,'Tipo de Descuento'!$B$3:$C$8,2,0),0)</f>
        <v>0</v>
      </c>
      <c r="BL577">
        <f t="shared" si="241"/>
        <v>0</v>
      </c>
      <c r="BM577">
        <f>IFERROR(VLOOKUP(T577,'Tipo de Descuento'!$B$3:$C$8,2,0),0)</f>
        <v>0</v>
      </c>
      <c r="BN577">
        <f t="shared" si="242"/>
        <v>0</v>
      </c>
      <c r="BO577">
        <f t="shared" si="243"/>
        <v>0</v>
      </c>
      <c r="BP577">
        <f t="shared" si="244"/>
        <v>0</v>
      </c>
      <c r="BQ577">
        <f t="shared" si="245"/>
        <v>0</v>
      </c>
      <c r="BS577" s="75">
        <f t="shared" si="246"/>
        <v>0</v>
      </c>
      <c r="BT577" s="76">
        <f t="shared" si="247"/>
        <v>0</v>
      </c>
      <c r="BU577" s="76">
        <f t="shared" si="248"/>
        <v>0</v>
      </c>
      <c r="BV577" s="76">
        <f t="shared" si="249"/>
        <v>0</v>
      </c>
      <c r="BW577" s="76">
        <f t="shared" si="250"/>
        <v>0</v>
      </c>
      <c r="BX577" s="76">
        <f t="shared" si="251"/>
        <v>0</v>
      </c>
      <c r="BY577" s="77">
        <f t="shared" si="252"/>
        <v>0</v>
      </c>
      <c r="CA577" s="73">
        <f t="shared" si="253"/>
        <v>0</v>
      </c>
      <c r="CB577" s="74"/>
      <c r="CD577" s="13">
        <f t="shared" si="254"/>
        <v>0</v>
      </c>
      <c r="CE577" s="89">
        <f t="shared" si="255"/>
        <v>0</v>
      </c>
      <c r="CF577">
        <v>0</v>
      </c>
    </row>
    <row r="578" spans="2:84" ht="15.75" customHeight="1" thickBot="1">
      <c r="B578" s="26"/>
      <c r="C578" s="13" t="str">
        <f>IF(B578="","",VLOOKUP(BC578,Proveedor!$B$3:$C$2036,2,0))</f>
        <v/>
      </c>
      <c r="D578" s="95"/>
      <c r="E578" s="84"/>
      <c r="F578" s="59"/>
      <c r="G578" s="113" cm="1">
        <f t="array" ref="G578">INDEX(Programas!$F$3:$F$2000,MATCH(1,(Programas!$C$3:$C$2000=D578)*(Programas!$D$3:$D$2000=Auxiliares!$B559),0))</f>
        <v>0</v>
      </c>
      <c r="H578" s="114"/>
      <c r="I578" s="113" cm="1">
        <f t="array" ref="I578">INDEX(Programas!$E$3:$E$2000,MATCH(1,(Programas!$C$3:$C$2000=D578)*(Programas!$D$3:$D$2000=Auxiliares!$B559),0))</f>
        <v>0</v>
      </c>
      <c r="J578" s="114"/>
      <c r="K578" s="23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36"/>
      <c r="BA578" s="58">
        <f t="shared" si="235"/>
        <v>0</v>
      </c>
      <c r="BB578" s="42">
        <f t="shared" si="236"/>
        <v>0</v>
      </c>
      <c r="BC578" s="12">
        <f>IFERROR(VLOOKUP(Input!B578,Medio!$A$3:$D$1552,4,0),0)</f>
        <v>0</v>
      </c>
      <c r="BD578">
        <f t="shared" si="237"/>
        <v>0</v>
      </c>
      <c r="BE578">
        <f>IFERROR(VLOOKUP(L578,'Tipo de Descuento'!$B$3:$C$8,2,0),0)</f>
        <v>0</v>
      </c>
      <c r="BF578">
        <f t="shared" si="238"/>
        <v>0</v>
      </c>
      <c r="BG578">
        <f>IFERROR(VLOOKUP(N578,'Tipo de Descuento'!$B$3:$C$8,2,0),0)</f>
        <v>0</v>
      </c>
      <c r="BH578">
        <f t="shared" si="239"/>
        <v>0</v>
      </c>
      <c r="BI578">
        <f>IFERROR(VLOOKUP(P578,'Tipo de Descuento'!$B$3:$C$8,2,0),0)</f>
        <v>0</v>
      </c>
      <c r="BJ578">
        <f t="shared" si="240"/>
        <v>0</v>
      </c>
      <c r="BK578">
        <f>IFERROR(VLOOKUP(R578,'Tipo de Descuento'!$B$3:$C$8,2,0),0)</f>
        <v>0</v>
      </c>
      <c r="BL578">
        <f t="shared" si="241"/>
        <v>0</v>
      </c>
      <c r="BM578">
        <f>IFERROR(VLOOKUP(T578,'Tipo de Descuento'!$B$3:$C$8,2,0),0)</f>
        <v>0</v>
      </c>
      <c r="BN578">
        <f t="shared" si="242"/>
        <v>0</v>
      </c>
      <c r="BO578">
        <f t="shared" si="243"/>
        <v>0</v>
      </c>
      <c r="BP578">
        <f t="shared" si="244"/>
        <v>0</v>
      </c>
      <c r="BQ578">
        <f t="shared" si="245"/>
        <v>0</v>
      </c>
      <c r="BS578" s="75">
        <f t="shared" si="246"/>
        <v>0</v>
      </c>
      <c r="BT578" s="76">
        <f t="shared" si="247"/>
        <v>0</v>
      </c>
      <c r="BU578" s="76">
        <f t="shared" si="248"/>
        <v>0</v>
      </c>
      <c r="BV578" s="76">
        <f t="shared" si="249"/>
        <v>0</v>
      </c>
      <c r="BW578" s="76">
        <f t="shared" si="250"/>
        <v>0</v>
      </c>
      <c r="BX578" s="76">
        <f t="shared" si="251"/>
        <v>0</v>
      </c>
      <c r="BY578" s="77">
        <f t="shared" si="252"/>
        <v>0</v>
      </c>
      <c r="CA578" s="73">
        <f t="shared" si="253"/>
        <v>0</v>
      </c>
      <c r="CB578" s="74"/>
      <c r="CD578" s="13">
        <f t="shared" si="254"/>
        <v>0</v>
      </c>
      <c r="CE578" s="89">
        <f t="shared" si="255"/>
        <v>0</v>
      </c>
      <c r="CF578">
        <v>0</v>
      </c>
    </row>
    <row r="579" spans="2:84" ht="15.75" customHeight="1" thickBot="1">
      <c r="B579" s="26"/>
      <c r="C579" s="13" t="str">
        <f>IF(B579="","",VLOOKUP(BC579,Proveedor!$B$3:$C$2036,2,0))</f>
        <v/>
      </c>
      <c r="D579" s="95"/>
      <c r="E579" s="84"/>
      <c r="F579" s="59"/>
      <c r="G579" s="113" cm="1">
        <f t="array" ref="G579">INDEX(Programas!$F$3:$F$2000,MATCH(1,(Programas!$C$3:$C$2000=D579)*(Programas!$D$3:$D$2000=Auxiliares!$B560),0))</f>
        <v>0</v>
      </c>
      <c r="H579" s="114"/>
      <c r="I579" s="113" cm="1">
        <f t="array" ref="I579">INDEX(Programas!$E$3:$E$2000,MATCH(1,(Programas!$C$3:$C$2000=D579)*(Programas!$D$3:$D$2000=Auxiliares!$B560),0))</f>
        <v>0</v>
      </c>
      <c r="J579" s="114"/>
      <c r="K579" s="23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36"/>
      <c r="BA579" s="58">
        <f t="shared" si="235"/>
        <v>0</v>
      </c>
      <c r="BB579" s="42">
        <f t="shared" si="236"/>
        <v>0</v>
      </c>
      <c r="BC579" s="12">
        <f>IFERROR(VLOOKUP(Input!B579,Medio!$A$3:$D$1552,4,0),0)</f>
        <v>0</v>
      </c>
      <c r="BD579">
        <f t="shared" si="237"/>
        <v>0</v>
      </c>
      <c r="BE579">
        <f>IFERROR(VLOOKUP(L579,'Tipo de Descuento'!$B$3:$C$8,2,0),0)</f>
        <v>0</v>
      </c>
      <c r="BF579">
        <f t="shared" si="238"/>
        <v>0</v>
      </c>
      <c r="BG579">
        <f>IFERROR(VLOOKUP(N579,'Tipo de Descuento'!$B$3:$C$8,2,0),0)</f>
        <v>0</v>
      </c>
      <c r="BH579">
        <f t="shared" si="239"/>
        <v>0</v>
      </c>
      <c r="BI579">
        <f>IFERROR(VLOOKUP(P579,'Tipo de Descuento'!$B$3:$C$8,2,0),0)</f>
        <v>0</v>
      </c>
      <c r="BJ579">
        <f t="shared" si="240"/>
        <v>0</v>
      </c>
      <c r="BK579">
        <f>IFERROR(VLOOKUP(R579,'Tipo de Descuento'!$B$3:$C$8,2,0),0)</f>
        <v>0</v>
      </c>
      <c r="BL579">
        <f t="shared" si="241"/>
        <v>0</v>
      </c>
      <c r="BM579">
        <f>IFERROR(VLOOKUP(T579,'Tipo de Descuento'!$B$3:$C$8,2,0),0)</f>
        <v>0</v>
      </c>
      <c r="BN579">
        <f t="shared" si="242"/>
        <v>0</v>
      </c>
      <c r="BO579">
        <f t="shared" si="243"/>
        <v>0</v>
      </c>
      <c r="BP579">
        <f t="shared" si="244"/>
        <v>0</v>
      </c>
      <c r="BQ579">
        <f t="shared" si="245"/>
        <v>0</v>
      </c>
      <c r="BS579" s="75">
        <f t="shared" si="246"/>
        <v>0</v>
      </c>
      <c r="BT579" s="76">
        <f t="shared" si="247"/>
        <v>0</v>
      </c>
      <c r="BU579" s="76">
        <f t="shared" si="248"/>
        <v>0</v>
      </c>
      <c r="BV579" s="76">
        <f t="shared" si="249"/>
        <v>0</v>
      </c>
      <c r="BW579" s="76">
        <f t="shared" si="250"/>
        <v>0</v>
      </c>
      <c r="BX579" s="76">
        <f t="shared" si="251"/>
        <v>0</v>
      </c>
      <c r="BY579" s="77">
        <f t="shared" si="252"/>
        <v>0</v>
      </c>
      <c r="CA579" s="73">
        <f t="shared" si="253"/>
        <v>0</v>
      </c>
      <c r="CB579" s="74"/>
      <c r="CD579" s="13">
        <f t="shared" si="254"/>
        <v>0</v>
      </c>
      <c r="CE579" s="89">
        <f t="shared" si="255"/>
        <v>0</v>
      </c>
      <c r="CF579">
        <v>0</v>
      </c>
    </row>
    <row r="580" spans="2:84" ht="15.75" customHeight="1" thickBot="1">
      <c r="B580" s="26"/>
      <c r="C580" s="13" t="str">
        <f>IF(B580="","",VLOOKUP(BC580,Proveedor!$B$3:$C$2036,2,0))</f>
        <v/>
      </c>
      <c r="D580" s="95"/>
      <c r="E580" s="84"/>
      <c r="F580" s="59"/>
      <c r="G580" s="113" cm="1">
        <f t="array" ref="G580">INDEX(Programas!$F$3:$F$2000,MATCH(1,(Programas!$C$3:$C$2000=D580)*(Programas!$D$3:$D$2000=Auxiliares!$B561),0))</f>
        <v>0</v>
      </c>
      <c r="H580" s="114"/>
      <c r="I580" s="113" cm="1">
        <f t="array" ref="I580">INDEX(Programas!$E$3:$E$2000,MATCH(1,(Programas!$C$3:$C$2000=D580)*(Programas!$D$3:$D$2000=Auxiliares!$B561),0))</f>
        <v>0</v>
      </c>
      <c r="J580" s="114"/>
      <c r="K580" s="23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36"/>
      <c r="BA580" s="58">
        <f t="shared" si="235"/>
        <v>0</v>
      </c>
      <c r="BB580" s="42">
        <f t="shared" si="236"/>
        <v>0</v>
      </c>
      <c r="BC580" s="12">
        <f>IFERROR(VLOOKUP(Input!B580,Medio!$A$3:$D$1552,4,0),0)</f>
        <v>0</v>
      </c>
      <c r="BD580">
        <f t="shared" si="237"/>
        <v>0</v>
      </c>
      <c r="BE580">
        <f>IFERROR(VLOOKUP(L580,'Tipo de Descuento'!$B$3:$C$8,2,0),0)</f>
        <v>0</v>
      </c>
      <c r="BF580">
        <f t="shared" si="238"/>
        <v>0</v>
      </c>
      <c r="BG580">
        <f>IFERROR(VLOOKUP(N580,'Tipo de Descuento'!$B$3:$C$8,2,0),0)</f>
        <v>0</v>
      </c>
      <c r="BH580">
        <f t="shared" si="239"/>
        <v>0</v>
      </c>
      <c r="BI580">
        <f>IFERROR(VLOOKUP(P580,'Tipo de Descuento'!$B$3:$C$8,2,0),0)</f>
        <v>0</v>
      </c>
      <c r="BJ580">
        <f t="shared" si="240"/>
        <v>0</v>
      </c>
      <c r="BK580">
        <f>IFERROR(VLOOKUP(R580,'Tipo de Descuento'!$B$3:$C$8,2,0),0)</f>
        <v>0</v>
      </c>
      <c r="BL580">
        <f t="shared" si="241"/>
        <v>0</v>
      </c>
      <c r="BM580">
        <f>IFERROR(VLOOKUP(T580,'Tipo de Descuento'!$B$3:$C$8,2,0),0)</f>
        <v>0</v>
      </c>
      <c r="BN580">
        <f t="shared" si="242"/>
        <v>0</v>
      </c>
      <c r="BO580">
        <f t="shared" si="243"/>
        <v>0</v>
      </c>
      <c r="BP580">
        <f t="shared" si="244"/>
        <v>0</v>
      </c>
      <c r="BQ580">
        <f t="shared" si="245"/>
        <v>0</v>
      </c>
      <c r="BS580" s="75">
        <f t="shared" si="246"/>
        <v>0</v>
      </c>
      <c r="BT580" s="76">
        <f t="shared" si="247"/>
        <v>0</v>
      </c>
      <c r="BU580" s="76">
        <f t="shared" si="248"/>
        <v>0</v>
      </c>
      <c r="BV580" s="76">
        <f t="shared" si="249"/>
        <v>0</v>
      </c>
      <c r="BW580" s="76">
        <f t="shared" si="250"/>
        <v>0</v>
      </c>
      <c r="BX580" s="76">
        <f t="shared" si="251"/>
        <v>0</v>
      </c>
      <c r="BY580" s="77">
        <f t="shared" si="252"/>
        <v>0</v>
      </c>
      <c r="CA580" s="73">
        <f t="shared" si="253"/>
        <v>0</v>
      </c>
      <c r="CB580" s="74"/>
      <c r="CD580" s="13">
        <f t="shared" si="254"/>
        <v>0</v>
      </c>
      <c r="CE580" s="89">
        <f t="shared" si="255"/>
        <v>0</v>
      </c>
      <c r="CF580">
        <v>0</v>
      </c>
    </row>
    <row r="581" spans="2:84" ht="15.75" customHeight="1" thickBot="1">
      <c r="B581" s="26"/>
      <c r="C581" s="13" t="str">
        <f>IF(B581="","",VLOOKUP(BC581,Proveedor!$B$3:$C$2036,2,0))</f>
        <v/>
      </c>
      <c r="D581" s="95"/>
      <c r="E581" s="84"/>
      <c r="F581" s="59"/>
      <c r="G581" s="113" cm="1">
        <f t="array" ref="G581">INDEX(Programas!$F$3:$F$2000,MATCH(1,(Programas!$C$3:$C$2000=D581)*(Programas!$D$3:$D$2000=Auxiliares!$B562),0))</f>
        <v>0</v>
      </c>
      <c r="H581" s="114"/>
      <c r="I581" s="113" cm="1">
        <f t="array" ref="I581">INDEX(Programas!$E$3:$E$2000,MATCH(1,(Programas!$C$3:$C$2000=D581)*(Programas!$D$3:$D$2000=Auxiliares!$B562),0))</f>
        <v>0</v>
      </c>
      <c r="J581" s="114"/>
      <c r="K581" s="23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36"/>
      <c r="BA581" s="58">
        <f t="shared" si="235"/>
        <v>0</v>
      </c>
      <c r="BB581" s="42">
        <f t="shared" si="236"/>
        <v>0</v>
      </c>
      <c r="BC581" s="12">
        <f>IFERROR(VLOOKUP(Input!B581,Medio!$A$3:$D$1552,4,0),0)</f>
        <v>0</v>
      </c>
      <c r="BD581">
        <f t="shared" si="237"/>
        <v>0</v>
      </c>
      <c r="BE581">
        <f>IFERROR(VLOOKUP(L581,'Tipo de Descuento'!$B$3:$C$8,2,0),0)</f>
        <v>0</v>
      </c>
      <c r="BF581">
        <f t="shared" si="238"/>
        <v>0</v>
      </c>
      <c r="BG581">
        <f>IFERROR(VLOOKUP(N581,'Tipo de Descuento'!$B$3:$C$8,2,0),0)</f>
        <v>0</v>
      </c>
      <c r="BH581">
        <f t="shared" si="239"/>
        <v>0</v>
      </c>
      <c r="BI581">
        <f>IFERROR(VLOOKUP(P581,'Tipo de Descuento'!$B$3:$C$8,2,0),0)</f>
        <v>0</v>
      </c>
      <c r="BJ581">
        <f t="shared" si="240"/>
        <v>0</v>
      </c>
      <c r="BK581">
        <f>IFERROR(VLOOKUP(R581,'Tipo de Descuento'!$B$3:$C$8,2,0),0)</f>
        <v>0</v>
      </c>
      <c r="BL581">
        <f t="shared" si="241"/>
        <v>0</v>
      </c>
      <c r="BM581">
        <f>IFERROR(VLOOKUP(T581,'Tipo de Descuento'!$B$3:$C$8,2,0),0)</f>
        <v>0</v>
      </c>
      <c r="BN581">
        <f t="shared" si="242"/>
        <v>0</v>
      </c>
      <c r="BO581">
        <f t="shared" si="243"/>
        <v>0</v>
      </c>
      <c r="BP581">
        <f t="shared" si="244"/>
        <v>0</v>
      </c>
      <c r="BQ581">
        <f t="shared" si="245"/>
        <v>0</v>
      </c>
      <c r="BS581" s="75">
        <f t="shared" si="246"/>
        <v>0</v>
      </c>
      <c r="BT581" s="76">
        <f t="shared" si="247"/>
        <v>0</v>
      </c>
      <c r="BU581" s="76">
        <f t="shared" si="248"/>
        <v>0</v>
      </c>
      <c r="BV581" s="76">
        <f t="shared" si="249"/>
        <v>0</v>
      </c>
      <c r="BW581" s="76">
        <f t="shared" si="250"/>
        <v>0</v>
      </c>
      <c r="BX581" s="76">
        <f t="shared" si="251"/>
        <v>0</v>
      </c>
      <c r="BY581" s="77">
        <f t="shared" si="252"/>
        <v>0</v>
      </c>
      <c r="CA581" s="73">
        <f t="shared" si="253"/>
        <v>0</v>
      </c>
      <c r="CB581" s="74"/>
      <c r="CD581" s="13">
        <f t="shared" si="254"/>
        <v>0</v>
      </c>
      <c r="CE581" s="89">
        <f t="shared" si="255"/>
        <v>0</v>
      </c>
      <c r="CF581">
        <v>0</v>
      </c>
    </row>
    <row r="582" spans="2:84" ht="15.75" customHeight="1" thickBot="1">
      <c r="B582" s="26"/>
      <c r="C582" s="13" t="str">
        <f>IF(B582="","",VLOOKUP(BC582,Proveedor!$B$3:$C$2036,2,0))</f>
        <v/>
      </c>
      <c r="D582" s="95"/>
      <c r="E582" s="84"/>
      <c r="F582" s="59"/>
      <c r="G582" s="113" cm="1">
        <f t="array" ref="G582">INDEX(Programas!$F$3:$F$2000,MATCH(1,(Programas!$C$3:$C$2000=D582)*(Programas!$D$3:$D$2000=Auxiliares!$B563),0))</f>
        <v>0</v>
      </c>
      <c r="H582" s="114"/>
      <c r="I582" s="113" cm="1">
        <f t="array" ref="I582">INDEX(Programas!$E$3:$E$2000,MATCH(1,(Programas!$C$3:$C$2000=D582)*(Programas!$D$3:$D$2000=Auxiliares!$B563),0))</f>
        <v>0</v>
      </c>
      <c r="J582" s="114"/>
      <c r="K582" s="23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36"/>
      <c r="BA582" s="58">
        <f t="shared" si="235"/>
        <v>0</v>
      </c>
      <c r="BB582" s="42">
        <f t="shared" si="236"/>
        <v>0</v>
      </c>
      <c r="BC582" s="12">
        <f>IFERROR(VLOOKUP(Input!B582,Medio!$A$3:$D$1552,4,0),0)</f>
        <v>0</v>
      </c>
      <c r="BD582">
        <f t="shared" si="237"/>
        <v>0</v>
      </c>
      <c r="BE582">
        <f>IFERROR(VLOOKUP(L582,'Tipo de Descuento'!$B$3:$C$8,2,0),0)</f>
        <v>0</v>
      </c>
      <c r="BF582">
        <f t="shared" si="238"/>
        <v>0</v>
      </c>
      <c r="BG582">
        <f>IFERROR(VLOOKUP(N582,'Tipo de Descuento'!$B$3:$C$8,2,0),0)</f>
        <v>0</v>
      </c>
      <c r="BH582">
        <f t="shared" si="239"/>
        <v>0</v>
      </c>
      <c r="BI582">
        <f>IFERROR(VLOOKUP(P582,'Tipo de Descuento'!$B$3:$C$8,2,0),0)</f>
        <v>0</v>
      </c>
      <c r="BJ582">
        <f t="shared" si="240"/>
        <v>0</v>
      </c>
      <c r="BK582">
        <f>IFERROR(VLOOKUP(R582,'Tipo de Descuento'!$B$3:$C$8,2,0),0)</f>
        <v>0</v>
      </c>
      <c r="BL582">
        <f t="shared" si="241"/>
        <v>0</v>
      </c>
      <c r="BM582">
        <f>IFERROR(VLOOKUP(T582,'Tipo de Descuento'!$B$3:$C$8,2,0),0)</f>
        <v>0</v>
      </c>
      <c r="BN582">
        <f t="shared" si="242"/>
        <v>0</v>
      </c>
      <c r="BO582">
        <f t="shared" si="243"/>
        <v>0</v>
      </c>
      <c r="BP582">
        <f t="shared" si="244"/>
        <v>0</v>
      </c>
      <c r="BQ582">
        <f t="shared" si="245"/>
        <v>0</v>
      </c>
      <c r="BS582" s="75">
        <f t="shared" si="246"/>
        <v>0</v>
      </c>
      <c r="BT582" s="76">
        <f t="shared" si="247"/>
        <v>0</v>
      </c>
      <c r="BU582" s="76">
        <f t="shared" si="248"/>
        <v>0</v>
      </c>
      <c r="BV582" s="76">
        <f t="shared" si="249"/>
        <v>0</v>
      </c>
      <c r="BW582" s="76">
        <f t="shared" si="250"/>
        <v>0</v>
      </c>
      <c r="BX582" s="76">
        <f t="shared" si="251"/>
        <v>0</v>
      </c>
      <c r="BY582" s="77">
        <f t="shared" si="252"/>
        <v>0</v>
      </c>
      <c r="CA582" s="73">
        <f t="shared" si="253"/>
        <v>0</v>
      </c>
      <c r="CB582" s="74"/>
      <c r="CD582" s="13">
        <f t="shared" si="254"/>
        <v>0</v>
      </c>
      <c r="CE582" s="89">
        <f t="shared" si="255"/>
        <v>0</v>
      </c>
      <c r="CF582">
        <v>0</v>
      </c>
    </row>
    <row r="583" spans="2:84" ht="15.75" customHeight="1" thickBot="1">
      <c r="B583" s="26"/>
      <c r="C583" s="13" t="str">
        <f>IF(B583="","",VLOOKUP(BC583,Proveedor!$B$3:$C$2036,2,0))</f>
        <v/>
      </c>
      <c r="D583" s="95"/>
      <c r="E583" s="84"/>
      <c r="F583" s="59"/>
      <c r="G583" s="113" cm="1">
        <f t="array" ref="G583">INDEX(Programas!$F$3:$F$2000,MATCH(1,(Programas!$C$3:$C$2000=D583)*(Programas!$D$3:$D$2000=Auxiliares!$B564),0))</f>
        <v>0</v>
      </c>
      <c r="H583" s="114"/>
      <c r="I583" s="113" cm="1">
        <f t="array" ref="I583">INDEX(Programas!$E$3:$E$2000,MATCH(1,(Programas!$C$3:$C$2000=D583)*(Programas!$D$3:$D$2000=Auxiliares!$B564),0))</f>
        <v>0</v>
      </c>
      <c r="J583" s="114"/>
      <c r="K583" s="23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36"/>
      <c r="BA583" s="58">
        <f t="shared" si="235"/>
        <v>0</v>
      </c>
      <c r="BB583" s="42">
        <f t="shared" si="236"/>
        <v>0</v>
      </c>
      <c r="BC583" s="12">
        <f>IFERROR(VLOOKUP(Input!B583,Medio!$A$3:$D$1552,4,0),0)</f>
        <v>0</v>
      </c>
      <c r="BD583">
        <f t="shared" si="237"/>
        <v>0</v>
      </c>
      <c r="BE583">
        <f>IFERROR(VLOOKUP(L583,'Tipo de Descuento'!$B$3:$C$8,2,0),0)</f>
        <v>0</v>
      </c>
      <c r="BF583">
        <f t="shared" si="238"/>
        <v>0</v>
      </c>
      <c r="BG583">
        <f>IFERROR(VLOOKUP(N583,'Tipo de Descuento'!$B$3:$C$8,2,0),0)</f>
        <v>0</v>
      </c>
      <c r="BH583">
        <f t="shared" si="239"/>
        <v>0</v>
      </c>
      <c r="BI583">
        <f>IFERROR(VLOOKUP(P583,'Tipo de Descuento'!$B$3:$C$8,2,0),0)</f>
        <v>0</v>
      </c>
      <c r="BJ583">
        <f t="shared" si="240"/>
        <v>0</v>
      </c>
      <c r="BK583">
        <f>IFERROR(VLOOKUP(R583,'Tipo de Descuento'!$B$3:$C$8,2,0),0)</f>
        <v>0</v>
      </c>
      <c r="BL583">
        <f t="shared" si="241"/>
        <v>0</v>
      </c>
      <c r="BM583">
        <f>IFERROR(VLOOKUP(T583,'Tipo de Descuento'!$B$3:$C$8,2,0),0)</f>
        <v>0</v>
      </c>
      <c r="BN583">
        <f t="shared" si="242"/>
        <v>0</v>
      </c>
      <c r="BO583">
        <f t="shared" si="243"/>
        <v>0</v>
      </c>
      <c r="BP583">
        <f t="shared" si="244"/>
        <v>0</v>
      </c>
      <c r="BQ583">
        <f t="shared" si="245"/>
        <v>0</v>
      </c>
      <c r="BS583" s="75">
        <f t="shared" si="246"/>
        <v>0</v>
      </c>
      <c r="BT583" s="76">
        <f t="shared" si="247"/>
        <v>0</v>
      </c>
      <c r="BU583" s="76">
        <f t="shared" si="248"/>
        <v>0</v>
      </c>
      <c r="BV583" s="76">
        <f t="shared" si="249"/>
        <v>0</v>
      </c>
      <c r="BW583" s="76">
        <f t="shared" si="250"/>
        <v>0</v>
      </c>
      <c r="BX583" s="76">
        <f t="shared" si="251"/>
        <v>0</v>
      </c>
      <c r="BY583" s="77">
        <f t="shared" si="252"/>
        <v>0</v>
      </c>
      <c r="CA583" s="73">
        <f t="shared" si="253"/>
        <v>0</v>
      </c>
      <c r="CB583" s="74"/>
      <c r="CD583" s="13">
        <f t="shared" si="254"/>
        <v>0</v>
      </c>
      <c r="CE583" s="89">
        <f t="shared" si="255"/>
        <v>0</v>
      </c>
      <c r="CF583">
        <v>0</v>
      </c>
    </row>
    <row r="584" spans="2:84" ht="15.75" customHeight="1" thickBot="1">
      <c r="B584" s="26"/>
      <c r="C584" s="13" t="str">
        <f>IF(B584="","",VLOOKUP(BC584,Proveedor!$B$3:$C$2036,2,0))</f>
        <v/>
      </c>
      <c r="D584" s="95"/>
      <c r="E584" s="84"/>
      <c r="F584" s="59"/>
      <c r="G584" s="113" cm="1">
        <f t="array" ref="G584">INDEX(Programas!$F$3:$F$2000,MATCH(1,(Programas!$C$3:$C$2000=D584)*(Programas!$D$3:$D$2000=Auxiliares!$B565),0))</f>
        <v>0</v>
      </c>
      <c r="H584" s="114"/>
      <c r="I584" s="113" cm="1">
        <f t="array" ref="I584">INDEX(Programas!$E$3:$E$2000,MATCH(1,(Programas!$C$3:$C$2000=D584)*(Programas!$D$3:$D$2000=Auxiliares!$B565),0))</f>
        <v>0</v>
      </c>
      <c r="J584" s="114"/>
      <c r="K584" s="23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36"/>
      <c r="BA584" s="58">
        <f t="shared" si="235"/>
        <v>0</v>
      </c>
      <c r="BB584" s="42">
        <f t="shared" si="236"/>
        <v>0</v>
      </c>
      <c r="BC584" s="12">
        <f>IFERROR(VLOOKUP(Input!B584,Medio!$A$3:$D$1552,4,0),0)</f>
        <v>0</v>
      </c>
      <c r="BD584">
        <f t="shared" si="237"/>
        <v>0</v>
      </c>
      <c r="BE584">
        <f>IFERROR(VLOOKUP(L584,'Tipo de Descuento'!$B$3:$C$8,2,0),0)</f>
        <v>0</v>
      </c>
      <c r="BF584">
        <f t="shared" si="238"/>
        <v>0</v>
      </c>
      <c r="BG584">
        <f>IFERROR(VLOOKUP(N584,'Tipo de Descuento'!$B$3:$C$8,2,0),0)</f>
        <v>0</v>
      </c>
      <c r="BH584">
        <f t="shared" si="239"/>
        <v>0</v>
      </c>
      <c r="BI584">
        <f>IFERROR(VLOOKUP(P584,'Tipo de Descuento'!$B$3:$C$8,2,0),0)</f>
        <v>0</v>
      </c>
      <c r="BJ584">
        <f t="shared" si="240"/>
        <v>0</v>
      </c>
      <c r="BK584">
        <f>IFERROR(VLOOKUP(R584,'Tipo de Descuento'!$B$3:$C$8,2,0),0)</f>
        <v>0</v>
      </c>
      <c r="BL584">
        <f t="shared" si="241"/>
        <v>0</v>
      </c>
      <c r="BM584">
        <f>IFERROR(VLOOKUP(T584,'Tipo de Descuento'!$B$3:$C$8,2,0),0)</f>
        <v>0</v>
      </c>
      <c r="BN584">
        <f t="shared" si="242"/>
        <v>0</v>
      </c>
      <c r="BO584">
        <f t="shared" si="243"/>
        <v>0</v>
      </c>
      <c r="BP584">
        <f t="shared" si="244"/>
        <v>0</v>
      </c>
      <c r="BQ584">
        <f t="shared" si="245"/>
        <v>0</v>
      </c>
      <c r="BS584" s="75">
        <f t="shared" si="246"/>
        <v>0</v>
      </c>
      <c r="BT584" s="76">
        <f t="shared" si="247"/>
        <v>0</v>
      </c>
      <c r="BU584" s="76">
        <f t="shared" si="248"/>
        <v>0</v>
      </c>
      <c r="BV584" s="76">
        <f t="shared" si="249"/>
        <v>0</v>
      </c>
      <c r="BW584" s="76">
        <f t="shared" si="250"/>
        <v>0</v>
      </c>
      <c r="BX584" s="76">
        <f t="shared" si="251"/>
        <v>0</v>
      </c>
      <c r="BY584" s="77">
        <f t="shared" si="252"/>
        <v>0</v>
      </c>
      <c r="CA584" s="73">
        <f t="shared" si="253"/>
        <v>0</v>
      </c>
      <c r="CB584" s="74"/>
      <c r="CD584" s="13">
        <f t="shared" si="254"/>
        <v>0</v>
      </c>
      <c r="CE584" s="89">
        <f t="shared" si="255"/>
        <v>0</v>
      </c>
      <c r="CF584">
        <v>0</v>
      </c>
    </row>
    <row r="585" spans="2:84" ht="15.75" customHeight="1" thickBot="1">
      <c r="B585" s="26"/>
      <c r="C585" s="13" t="str">
        <f>IF(B585="","",VLOOKUP(BC585,Proveedor!$B$3:$C$2036,2,0))</f>
        <v/>
      </c>
      <c r="D585" s="95"/>
      <c r="E585" s="84"/>
      <c r="F585" s="59"/>
      <c r="G585" s="113" cm="1">
        <f t="array" ref="G585">INDEX(Programas!$F$3:$F$2000,MATCH(1,(Programas!$C$3:$C$2000=D585)*(Programas!$D$3:$D$2000=Auxiliares!$B566),0))</f>
        <v>0</v>
      </c>
      <c r="H585" s="114"/>
      <c r="I585" s="113" cm="1">
        <f t="array" ref="I585">INDEX(Programas!$E$3:$E$2000,MATCH(1,(Programas!$C$3:$C$2000=D585)*(Programas!$D$3:$D$2000=Auxiliares!$B566),0))</f>
        <v>0</v>
      </c>
      <c r="J585" s="114"/>
      <c r="K585" s="23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36"/>
      <c r="BA585" s="58">
        <f t="shared" si="235"/>
        <v>0</v>
      </c>
      <c r="BB585" s="42">
        <f t="shared" si="236"/>
        <v>0</v>
      </c>
      <c r="BC585" s="12">
        <f>IFERROR(VLOOKUP(Input!B585,Medio!$A$3:$D$1552,4,0),0)</f>
        <v>0</v>
      </c>
      <c r="BD585">
        <f t="shared" si="237"/>
        <v>0</v>
      </c>
      <c r="BE585">
        <f>IFERROR(VLOOKUP(L585,'Tipo de Descuento'!$B$3:$C$8,2,0),0)</f>
        <v>0</v>
      </c>
      <c r="BF585">
        <f t="shared" si="238"/>
        <v>0</v>
      </c>
      <c r="BG585">
        <f>IFERROR(VLOOKUP(N585,'Tipo de Descuento'!$B$3:$C$8,2,0),0)</f>
        <v>0</v>
      </c>
      <c r="BH585">
        <f t="shared" si="239"/>
        <v>0</v>
      </c>
      <c r="BI585">
        <f>IFERROR(VLOOKUP(P585,'Tipo de Descuento'!$B$3:$C$8,2,0),0)</f>
        <v>0</v>
      </c>
      <c r="BJ585">
        <f t="shared" si="240"/>
        <v>0</v>
      </c>
      <c r="BK585">
        <f>IFERROR(VLOOKUP(R585,'Tipo de Descuento'!$B$3:$C$8,2,0),0)</f>
        <v>0</v>
      </c>
      <c r="BL585">
        <f t="shared" si="241"/>
        <v>0</v>
      </c>
      <c r="BM585">
        <f>IFERROR(VLOOKUP(T585,'Tipo de Descuento'!$B$3:$C$8,2,0),0)</f>
        <v>0</v>
      </c>
      <c r="BN585">
        <f t="shared" si="242"/>
        <v>0</v>
      </c>
      <c r="BO585">
        <f t="shared" si="243"/>
        <v>0</v>
      </c>
      <c r="BP585">
        <f t="shared" si="244"/>
        <v>0</v>
      </c>
      <c r="BQ585">
        <f t="shared" si="245"/>
        <v>0</v>
      </c>
      <c r="BS585" s="75">
        <f t="shared" si="246"/>
        <v>0</v>
      </c>
      <c r="BT585" s="76">
        <f t="shared" si="247"/>
        <v>0</v>
      </c>
      <c r="BU585" s="76">
        <f t="shared" si="248"/>
        <v>0</v>
      </c>
      <c r="BV585" s="76">
        <f t="shared" si="249"/>
        <v>0</v>
      </c>
      <c r="BW585" s="76">
        <f t="shared" si="250"/>
        <v>0</v>
      </c>
      <c r="BX585" s="76">
        <f t="shared" si="251"/>
        <v>0</v>
      </c>
      <c r="BY585" s="77">
        <f t="shared" si="252"/>
        <v>0</v>
      </c>
      <c r="CA585" s="73">
        <f t="shared" si="253"/>
        <v>0</v>
      </c>
      <c r="CB585" s="74"/>
      <c r="CD585" s="13">
        <f t="shared" si="254"/>
        <v>0</v>
      </c>
      <c r="CE585" s="89">
        <f t="shared" si="255"/>
        <v>0</v>
      </c>
      <c r="CF585">
        <v>0</v>
      </c>
    </row>
    <row r="586" spans="2:84" ht="15.75" customHeight="1" thickBot="1">
      <c r="B586" s="26"/>
      <c r="C586" s="13" t="str">
        <f>IF(B586="","",VLOOKUP(BC586,Proveedor!$B$3:$C$2036,2,0))</f>
        <v/>
      </c>
      <c r="D586" s="95"/>
      <c r="E586" s="84"/>
      <c r="F586" s="59"/>
      <c r="G586" s="113" cm="1">
        <f t="array" ref="G586">INDEX(Programas!$F$3:$F$2000,MATCH(1,(Programas!$C$3:$C$2000=D586)*(Programas!$D$3:$D$2000=Auxiliares!$B567),0))</f>
        <v>0</v>
      </c>
      <c r="H586" s="114"/>
      <c r="I586" s="113" cm="1">
        <f t="array" ref="I586">INDEX(Programas!$E$3:$E$2000,MATCH(1,(Programas!$C$3:$C$2000=D586)*(Programas!$D$3:$D$2000=Auxiliares!$B567),0))</f>
        <v>0</v>
      </c>
      <c r="J586" s="114"/>
      <c r="K586" s="23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36"/>
      <c r="BA586" s="58">
        <f t="shared" si="235"/>
        <v>0</v>
      </c>
      <c r="BB586" s="42">
        <f t="shared" si="236"/>
        <v>0</v>
      </c>
      <c r="BC586" s="12">
        <f>IFERROR(VLOOKUP(Input!B586,Medio!$A$3:$D$1552,4,0),0)</f>
        <v>0</v>
      </c>
      <c r="BD586">
        <f t="shared" si="237"/>
        <v>0</v>
      </c>
      <c r="BE586">
        <f>IFERROR(VLOOKUP(L586,'Tipo de Descuento'!$B$3:$C$8,2,0),0)</f>
        <v>0</v>
      </c>
      <c r="BF586">
        <f t="shared" si="238"/>
        <v>0</v>
      </c>
      <c r="BG586">
        <f>IFERROR(VLOOKUP(N586,'Tipo de Descuento'!$B$3:$C$8,2,0),0)</f>
        <v>0</v>
      </c>
      <c r="BH586">
        <f t="shared" si="239"/>
        <v>0</v>
      </c>
      <c r="BI586">
        <f>IFERROR(VLOOKUP(P586,'Tipo de Descuento'!$B$3:$C$8,2,0),0)</f>
        <v>0</v>
      </c>
      <c r="BJ586">
        <f t="shared" si="240"/>
        <v>0</v>
      </c>
      <c r="BK586">
        <f>IFERROR(VLOOKUP(R586,'Tipo de Descuento'!$B$3:$C$8,2,0),0)</f>
        <v>0</v>
      </c>
      <c r="BL586">
        <f t="shared" si="241"/>
        <v>0</v>
      </c>
      <c r="BM586">
        <f>IFERROR(VLOOKUP(T586,'Tipo de Descuento'!$B$3:$C$8,2,0),0)</f>
        <v>0</v>
      </c>
      <c r="BN586">
        <f t="shared" si="242"/>
        <v>0</v>
      </c>
      <c r="BO586">
        <f t="shared" si="243"/>
        <v>0</v>
      </c>
      <c r="BP586">
        <f t="shared" si="244"/>
        <v>0</v>
      </c>
      <c r="BQ586">
        <f t="shared" si="245"/>
        <v>0</v>
      </c>
      <c r="BS586" s="75">
        <f t="shared" si="246"/>
        <v>0</v>
      </c>
      <c r="BT586" s="76">
        <f t="shared" si="247"/>
        <v>0</v>
      </c>
      <c r="BU586" s="76">
        <f t="shared" si="248"/>
        <v>0</v>
      </c>
      <c r="BV586" s="76">
        <f t="shared" si="249"/>
        <v>0</v>
      </c>
      <c r="BW586" s="76">
        <f t="shared" si="250"/>
        <v>0</v>
      </c>
      <c r="BX586" s="76">
        <f t="shared" si="251"/>
        <v>0</v>
      </c>
      <c r="BY586" s="77">
        <f t="shared" si="252"/>
        <v>0</v>
      </c>
      <c r="CA586" s="73">
        <f t="shared" si="253"/>
        <v>0</v>
      </c>
      <c r="CB586" s="74"/>
      <c r="CD586" s="13">
        <f t="shared" si="254"/>
        <v>0</v>
      </c>
      <c r="CE586" s="89">
        <f t="shared" si="255"/>
        <v>0</v>
      </c>
      <c r="CF586">
        <v>0</v>
      </c>
    </row>
    <row r="587" spans="2:84" ht="15.75" customHeight="1" thickBot="1">
      <c r="B587" s="26"/>
      <c r="C587" s="13" t="str">
        <f>IF(B587="","",VLOOKUP(BC587,Proveedor!$B$3:$C$2036,2,0))</f>
        <v/>
      </c>
      <c r="D587" s="95"/>
      <c r="E587" s="84"/>
      <c r="F587" s="59"/>
      <c r="G587" s="113" cm="1">
        <f t="array" ref="G587">INDEX(Programas!$F$3:$F$2000,MATCH(1,(Programas!$C$3:$C$2000=D587)*(Programas!$D$3:$D$2000=Auxiliares!$B568),0))</f>
        <v>0</v>
      </c>
      <c r="H587" s="114"/>
      <c r="I587" s="113" cm="1">
        <f t="array" ref="I587">INDEX(Programas!$E$3:$E$2000,MATCH(1,(Programas!$C$3:$C$2000=D587)*(Programas!$D$3:$D$2000=Auxiliares!$B568),0))</f>
        <v>0</v>
      </c>
      <c r="J587" s="114"/>
      <c r="K587" s="23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36"/>
      <c r="BA587" s="58">
        <f t="shared" si="235"/>
        <v>0</v>
      </c>
      <c r="BB587" s="42">
        <f t="shared" si="236"/>
        <v>0</v>
      </c>
      <c r="BC587" s="12">
        <f>IFERROR(VLOOKUP(Input!B587,Medio!$A$3:$D$1552,4,0),0)</f>
        <v>0</v>
      </c>
      <c r="BD587">
        <f t="shared" si="237"/>
        <v>0</v>
      </c>
      <c r="BE587">
        <f>IFERROR(VLOOKUP(L587,'Tipo de Descuento'!$B$3:$C$8,2,0),0)</f>
        <v>0</v>
      </c>
      <c r="BF587">
        <f t="shared" si="238"/>
        <v>0</v>
      </c>
      <c r="BG587">
        <f>IFERROR(VLOOKUP(N587,'Tipo de Descuento'!$B$3:$C$8,2,0),0)</f>
        <v>0</v>
      </c>
      <c r="BH587">
        <f t="shared" si="239"/>
        <v>0</v>
      </c>
      <c r="BI587">
        <f>IFERROR(VLOOKUP(P587,'Tipo de Descuento'!$B$3:$C$8,2,0),0)</f>
        <v>0</v>
      </c>
      <c r="BJ587">
        <f t="shared" si="240"/>
        <v>0</v>
      </c>
      <c r="BK587">
        <f>IFERROR(VLOOKUP(R587,'Tipo de Descuento'!$B$3:$C$8,2,0),0)</f>
        <v>0</v>
      </c>
      <c r="BL587">
        <f t="shared" si="241"/>
        <v>0</v>
      </c>
      <c r="BM587">
        <f>IFERROR(VLOOKUP(T587,'Tipo de Descuento'!$B$3:$C$8,2,0),0)</f>
        <v>0</v>
      </c>
      <c r="BN587">
        <f t="shared" si="242"/>
        <v>0</v>
      </c>
      <c r="BO587">
        <f t="shared" si="243"/>
        <v>0</v>
      </c>
      <c r="BP587">
        <f t="shared" si="244"/>
        <v>0</v>
      </c>
      <c r="BQ587">
        <f t="shared" si="245"/>
        <v>0</v>
      </c>
      <c r="BS587" s="75">
        <f t="shared" si="246"/>
        <v>0</v>
      </c>
      <c r="BT587" s="76">
        <f t="shared" si="247"/>
        <v>0</v>
      </c>
      <c r="BU587" s="76">
        <f t="shared" si="248"/>
        <v>0</v>
      </c>
      <c r="BV587" s="76">
        <f t="shared" si="249"/>
        <v>0</v>
      </c>
      <c r="BW587" s="76">
        <f t="shared" si="250"/>
        <v>0</v>
      </c>
      <c r="BX587" s="76">
        <f t="shared" si="251"/>
        <v>0</v>
      </c>
      <c r="BY587" s="77">
        <f t="shared" si="252"/>
        <v>0</v>
      </c>
      <c r="CA587" s="73">
        <f t="shared" si="253"/>
        <v>0</v>
      </c>
      <c r="CB587" s="74"/>
      <c r="CD587" s="13">
        <f t="shared" si="254"/>
        <v>0</v>
      </c>
      <c r="CE587" s="89">
        <f t="shared" si="255"/>
        <v>0</v>
      </c>
      <c r="CF587">
        <v>0</v>
      </c>
    </row>
    <row r="588" spans="2:84" ht="15.75" customHeight="1" thickBot="1">
      <c r="B588" s="26"/>
      <c r="C588" s="13" t="str">
        <f>IF(B588="","",VLOOKUP(BC588,Proveedor!$B$3:$C$2036,2,0))</f>
        <v/>
      </c>
      <c r="D588" s="95"/>
      <c r="E588" s="84"/>
      <c r="F588" s="59"/>
      <c r="G588" s="113" cm="1">
        <f t="array" ref="G588">INDEX(Programas!$F$3:$F$2000,MATCH(1,(Programas!$C$3:$C$2000=D588)*(Programas!$D$3:$D$2000=Auxiliares!$B569),0))</f>
        <v>0</v>
      </c>
      <c r="H588" s="114"/>
      <c r="I588" s="113" cm="1">
        <f t="array" ref="I588">INDEX(Programas!$E$3:$E$2000,MATCH(1,(Programas!$C$3:$C$2000=D588)*(Programas!$D$3:$D$2000=Auxiliares!$B569),0))</f>
        <v>0</v>
      </c>
      <c r="J588" s="114"/>
      <c r="K588" s="23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36"/>
      <c r="BA588" s="58">
        <f t="shared" si="235"/>
        <v>0</v>
      </c>
      <c r="BB588" s="42">
        <f t="shared" si="236"/>
        <v>0</v>
      </c>
      <c r="BC588" s="12">
        <f>IFERROR(VLOOKUP(Input!B588,Medio!$A$3:$D$1552,4,0),0)</f>
        <v>0</v>
      </c>
      <c r="BD588">
        <f t="shared" si="237"/>
        <v>0</v>
      </c>
      <c r="BE588">
        <f>IFERROR(VLOOKUP(L588,'Tipo de Descuento'!$B$3:$C$8,2,0),0)</f>
        <v>0</v>
      </c>
      <c r="BF588">
        <f t="shared" si="238"/>
        <v>0</v>
      </c>
      <c r="BG588">
        <f>IFERROR(VLOOKUP(N588,'Tipo de Descuento'!$B$3:$C$8,2,0),0)</f>
        <v>0</v>
      </c>
      <c r="BH588">
        <f t="shared" si="239"/>
        <v>0</v>
      </c>
      <c r="BI588">
        <f>IFERROR(VLOOKUP(P588,'Tipo de Descuento'!$B$3:$C$8,2,0),0)</f>
        <v>0</v>
      </c>
      <c r="BJ588">
        <f t="shared" si="240"/>
        <v>0</v>
      </c>
      <c r="BK588">
        <f>IFERROR(VLOOKUP(R588,'Tipo de Descuento'!$B$3:$C$8,2,0),0)</f>
        <v>0</v>
      </c>
      <c r="BL588">
        <f t="shared" si="241"/>
        <v>0</v>
      </c>
      <c r="BM588">
        <f>IFERROR(VLOOKUP(T588,'Tipo de Descuento'!$B$3:$C$8,2,0),0)</f>
        <v>0</v>
      </c>
      <c r="BN588">
        <f t="shared" si="242"/>
        <v>0</v>
      </c>
      <c r="BO588">
        <f t="shared" si="243"/>
        <v>0</v>
      </c>
      <c r="BP588">
        <f t="shared" si="244"/>
        <v>0</v>
      </c>
      <c r="BQ588">
        <f t="shared" si="245"/>
        <v>0</v>
      </c>
      <c r="BS588" s="75">
        <f t="shared" si="246"/>
        <v>0</v>
      </c>
      <c r="BT588" s="76">
        <f t="shared" si="247"/>
        <v>0</v>
      </c>
      <c r="BU588" s="76">
        <f t="shared" si="248"/>
        <v>0</v>
      </c>
      <c r="BV588" s="76">
        <f t="shared" si="249"/>
        <v>0</v>
      </c>
      <c r="BW588" s="76">
        <f t="shared" si="250"/>
        <v>0</v>
      </c>
      <c r="BX588" s="76">
        <f t="shared" si="251"/>
        <v>0</v>
      </c>
      <c r="BY588" s="77">
        <f t="shared" si="252"/>
        <v>0</v>
      </c>
      <c r="CA588" s="73">
        <f t="shared" si="253"/>
        <v>0</v>
      </c>
      <c r="CB588" s="74"/>
      <c r="CD588" s="13">
        <f t="shared" si="254"/>
        <v>0</v>
      </c>
      <c r="CE588" s="89">
        <f t="shared" si="255"/>
        <v>0</v>
      </c>
      <c r="CF588">
        <v>0</v>
      </c>
    </row>
    <row r="589" spans="2:84" ht="15.75" customHeight="1" thickBot="1">
      <c r="B589" s="26"/>
      <c r="C589" s="13" t="str">
        <f>IF(B589="","",VLOOKUP(BC589,Proveedor!$B$3:$C$2036,2,0))</f>
        <v/>
      </c>
      <c r="D589" s="95"/>
      <c r="E589" s="84"/>
      <c r="F589" s="59"/>
      <c r="G589" s="113" cm="1">
        <f t="array" ref="G589">INDEX(Programas!$F$3:$F$2000,MATCH(1,(Programas!$C$3:$C$2000=D589)*(Programas!$D$3:$D$2000=Auxiliares!$B570),0))</f>
        <v>0</v>
      </c>
      <c r="H589" s="114"/>
      <c r="I589" s="113" cm="1">
        <f t="array" ref="I589">INDEX(Programas!$E$3:$E$2000,MATCH(1,(Programas!$C$3:$C$2000=D589)*(Programas!$D$3:$D$2000=Auxiliares!$B570),0))</f>
        <v>0</v>
      </c>
      <c r="J589" s="114"/>
      <c r="K589" s="23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36"/>
      <c r="BA589" s="58">
        <f t="shared" si="235"/>
        <v>0</v>
      </c>
      <c r="BB589" s="42">
        <f t="shared" si="236"/>
        <v>0</v>
      </c>
      <c r="BC589" s="12">
        <f>IFERROR(VLOOKUP(Input!B589,Medio!$A$3:$D$1552,4,0),0)</f>
        <v>0</v>
      </c>
      <c r="BD589">
        <f t="shared" si="237"/>
        <v>0</v>
      </c>
      <c r="BE589">
        <f>IFERROR(VLOOKUP(L589,'Tipo de Descuento'!$B$3:$C$8,2,0),0)</f>
        <v>0</v>
      </c>
      <c r="BF589">
        <f t="shared" si="238"/>
        <v>0</v>
      </c>
      <c r="BG589">
        <f>IFERROR(VLOOKUP(N589,'Tipo de Descuento'!$B$3:$C$8,2,0),0)</f>
        <v>0</v>
      </c>
      <c r="BH589">
        <f t="shared" si="239"/>
        <v>0</v>
      </c>
      <c r="BI589">
        <f>IFERROR(VLOOKUP(P589,'Tipo de Descuento'!$B$3:$C$8,2,0),0)</f>
        <v>0</v>
      </c>
      <c r="BJ589">
        <f t="shared" si="240"/>
        <v>0</v>
      </c>
      <c r="BK589">
        <f>IFERROR(VLOOKUP(R589,'Tipo de Descuento'!$B$3:$C$8,2,0),0)</f>
        <v>0</v>
      </c>
      <c r="BL589">
        <f t="shared" si="241"/>
        <v>0</v>
      </c>
      <c r="BM589">
        <f>IFERROR(VLOOKUP(T589,'Tipo de Descuento'!$B$3:$C$8,2,0),0)</f>
        <v>0</v>
      </c>
      <c r="BN589">
        <f t="shared" si="242"/>
        <v>0</v>
      </c>
      <c r="BO589">
        <f t="shared" si="243"/>
        <v>0</v>
      </c>
      <c r="BP589">
        <f t="shared" si="244"/>
        <v>0</v>
      </c>
      <c r="BQ589">
        <f t="shared" si="245"/>
        <v>0</v>
      </c>
      <c r="BS589" s="75">
        <f t="shared" si="246"/>
        <v>0</v>
      </c>
      <c r="BT589" s="76">
        <f t="shared" si="247"/>
        <v>0</v>
      </c>
      <c r="BU589" s="76">
        <f t="shared" si="248"/>
        <v>0</v>
      </c>
      <c r="BV589" s="76">
        <f t="shared" si="249"/>
        <v>0</v>
      </c>
      <c r="BW589" s="76">
        <f t="shared" si="250"/>
        <v>0</v>
      </c>
      <c r="BX589" s="76">
        <f t="shared" si="251"/>
        <v>0</v>
      </c>
      <c r="BY589" s="77">
        <f t="shared" si="252"/>
        <v>0</v>
      </c>
      <c r="CA589" s="73">
        <f t="shared" si="253"/>
        <v>0</v>
      </c>
      <c r="CB589" s="74"/>
      <c r="CD589" s="13">
        <f t="shared" si="254"/>
        <v>0</v>
      </c>
      <c r="CE589" s="89">
        <f t="shared" si="255"/>
        <v>0</v>
      </c>
      <c r="CF589">
        <v>0</v>
      </c>
    </row>
    <row r="590" spans="2:84" ht="15.75" customHeight="1" thickBot="1">
      <c r="B590" s="26"/>
      <c r="C590" s="13" t="str">
        <f>IF(B590="","",VLOOKUP(BC590,Proveedor!$B$3:$C$2036,2,0))</f>
        <v/>
      </c>
      <c r="D590" s="95"/>
      <c r="E590" s="84"/>
      <c r="F590" s="59"/>
      <c r="G590" s="113" cm="1">
        <f t="array" ref="G590">INDEX(Programas!$F$3:$F$2000,MATCH(1,(Programas!$C$3:$C$2000=D590)*(Programas!$D$3:$D$2000=Auxiliares!$B571),0))</f>
        <v>0</v>
      </c>
      <c r="H590" s="114"/>
      <c r="I590" s="113" cm="1">
        <f t="array" ref="I590">INDEX(Programas!$E$3:$E$2000,MATCH(1,(Programas!$C$3:$C$2000=D590)*(Programas!$D$3:$D$2000=Auxiliares!$B571),0))</f>
        <v>0</v>
      </c>
      <c r="J590" s="114"/>
      <c r="K590" s="23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36"/>
      <c r="BA590" s="58">
        <f t="shared" si="235"/>
        <v>0</v>
      </c>
      <c r="BB590" s="42">
        <f t="shared" si="236"/>
        <v>0</v>
      </c>
      <c r="BC590" s="12">
        <f>IFERROR(VLOOKUP(Input!B590,Medio!$A$3:$D$1552,4,0),0)</f>
        <v>0</v>
      </c>
      <c r="BD590">
        <f t="shared" si="237"/>
        <v>0</v>
      </c>
      <c r="BE590">
        <f>IFERROR(VLOOKUP(L590,'Tipo de Descuento'!$B$3:$C$8,2,0),0)</f>
        <v>0</v>
      </c>
      <c r="BF590">
        <f t="shared" si="238"/>
        <v>0</v>
      </c>
      <c r="BG590">
        <f>IFERROR(VLOOKUP(N590,'Tipo de Descuento'!$B$3:$C$8,2,0),0)</f>
        <v>0</v>
      </c>
      <c r="BH590">
        <f t="shared" si="239"/>
        <v>0</v>
      </c>
      <c r="BI590">
        <f>IFERROR(VLOOKUP(P590,'Tipo de Descuento'!$B$3:$C$8,2,0),0)</f>
        <v>0</v>
      </c>
      <c r="BJ590">
        <f t="shared" si="240"/>
        <v>0</v>
      </c>
      <c r="BK590">
        <f>IFERROR(VLOOKUP(R590,'Tipo de Descuento'!$B$3:$C$8,2,0),0)</f>
        <v>0</v>
      </c>
      <c r="BL590">
        <f t="shared" si="241"/>
        <v>0</v>
      </c>
      <c r="BM590">
        <f>IFERROR(VLOOKUP(T590,'Tipo de Descuento'!$B$3:$C$8,2,0),0)</f>
        <v>0</v>
      </c>
      <c r="BN590">
        <f t="shared" si="242"/>
        <v>0</v>
      </c>
      <c r="BO590">
        <f t="shared" si="243"/>
        <v>0</v>
      </c>
      <c r="BP590">
        <f t="shared" si="244"/>
        <v>0</v>
      </c>
      <c r="BQ590">
        <f t="shared" si="245"/>
        <v>0</v>
      </c>
      <c r="BS590" s="75">
        <f t="shared" si="246"/>
        <v>0</v>
      </c>
      <c r="BT590" s="76">
        <f t="shared" si="247"/>
        <v>0</v>
      </c>
      <c r="BU590" s="76">
        <f t="shared" si="248"/>
        <v>0</v>
      </c>
      <c r="BV590" s="76">
        <f t="shared" si="249"/>
        <v>0</v>
      </c>
      <c r="BW590" s="76">
        <f t="shared" si="250"/>
        <v>0</v>
      </c>
      <c r="BX590" s="76">
        <f t="shared" si="251"/>
        <v>0</v>
      </c>
      <c r="BY590" s="77">
        <f t="shared" si="252"/>
        <v>0</v>
      </c>
      <c r="CA590" s="73">
        <f t="shared" si="253"/>
        <v>0</v>
      </c>
      <c r="CB590" s="74"/>
      <c r="CD590" s="13">
        <f t="shared" si="254"/>
        <v>0</v>
      </c>
      <c r="CE590" s="89">
        <f t="shared" si="255"/>
        <v>0</v>
      </c>
      <c r="CF590">
        <v>0</v>
      </c>
    </row>
    <row r="591" spans="2:84" ht="15.75" customHeight="1" thickBot="1">
      <c r="B591" s="26"/>
      <c r="C591" s="13" t="str">
        <f>IF(B591="","",VLOOKUP(BC591,Proveedor!$B$3:$C$2036,2,0))</f>
        <v/>
      </c>
      <c r="D591" s="95"/>
      <c r="E591" s="84"/>
      <c r="F591" s="59"/>
      <c r="G591" s="113" cm="1">
        <f t="array" ref="G591">INDEX(Programas!$F$3:$F$2000,MATCH(1,(Programas!$C$3:$C$2000=D591)*(Programas!$D$3:$D$2000=Auxiliares!$B572),0))</f>
        <v>0</v>
      </c>
      <c r="H591" s="114"/>
      <c r="I591" s="113" cm="1">
        <f t="array" ref="I591">INDEX(Programas!$E$3:$E$2000,MATCH(1,(Programas!$C$3:$C$2000=D591)*(Programas!$D$3:$D$2000=Auxiliares!$B572),0))</f>
        <v>0</v>
      </c>
      <c r="J591" s="114"/>
      <c r="K591" s="23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36"/>
      <c r="BA591" s="58">
        <f t="shared" si="235"/>
        <v>0</v>
      </c>
      <c r="BB591" s="42">
        <f t="shared" si="236"/>
        <v>0</v>
      </c>
      <c r="BC591" s="12">
        <f>IFERROR(VLOOKUP(Input!B591,Medio!$A$3:$D$1552,4,0),0)</f>
        <v>0</v>
      </c>
      <c r="BD591">
        <f t="shared" si="237"/>
        <v>0</v>
      </c>
      <c r="BE591">
        <f>IFERROR(VLOOKUP(L591,'Tipo de Descuento'!$B$3:$C$8,2,0),0)</f>
        <v>0</v>
      </c>
      <c r="BF591">
        <f t="shared" si="238"/>
        <v>0</v>
      </c>
      <c r="BG591">
        <f>IFERROR(VLOOKUP(N591,'Tipo de Descuento'!$B$3:$C$8,2,0),0)</f>
        <v>0</v>
      </c>
      <c r="BH591">
        <f t="shared" si="239"/>
        <v>0</v>
      </c>
      <c r="BI591">
        <f>IFERROR(VLOOKUP(P591,'Tipo de Descuento'!$B$3:$C$8,2,0),0)</f>
        <v>0</v>
      </c>
      <c r="BJ591">
        <f t="shared" si="240"/>
        <v>0</v>
      </c>
      <c r="BK591">
        <f>IFERROR(VLOOKUP(R591,'Tipo de Descuento'!$B$3:$C$8,2,0),0)</f>
        <v>0</v>
      </c>
      <c r="BL591">
        <f t="shared" si="241"/>
        <v>0</v>
      </c>
      <c r="BM591">
        <f>IFERROR(VLOOKUP(T591,'Tipo de Descuento'!$B$3:$C$8,2,0),0)</f>
        <v>0</v>
      </c>
      <c r="BN591">
        <f t="shared" si="242"/>
        <v>0</v>
      </c>
      <c r="BO591">
        <f t="shared" si="243"/>
        <v>0</v>
      </c>
      <c r="BP591">
        <f t="shared" si="244"/>
        <v>0</v>
      </c>
      <c r="BQ591">
        <f t="shared" si="245"/>
        <v>0</v>
      </c>
      <c r="BS591" s="75">
        <f t="shared" si="246"/>
        <v>0</v>
      </c>
      <c r="BT591" s="76">
        <f t="shared" si="247"/>
        <v>0</v>
      </c>
      <c r="BU591" s="76">
        <f t="shared" si="248"/>
        <v>0</v>
      </c>
      <c r="BV591" s="76">
        <f t="shared" si="249"/>
        <v>0</v>
      </c>
      <c r="BW591" s="76">
        <f t="shared" si="250"/>
        <v>0</v>
      </c>
      <c r="BX591" s="76">
        <f t="shared" si="251"/>
        <v>0</v>
      </c>
      <c r="BY591" s="77">
        <f t="shared" si="252"/>
        <v>0</v>
      </c>
      <c r="CA591" s="73">
        <f t="shared" si="253"/>
        <v>0</v>
      </c>
      <c r="CB591" s="74"/>
      <c r="CD591" s="13">
        <f t="shared" si="254"/>
        <v>0</v>
      </c>
      <c r="CE591" s="89">
        <f t="shared" si="255"/>
        <v>0</v>
      </c>
      <c r="CF591">
        <v>0</v>
      </c>
    </row>
    <row r="592" spans="2:84" ht="15.75" customHeight="1" thickBot="1">
      <c r="B592" s="26"/>
      <c r="C592" s="13" t="str">
        <f>IF(B592="","",VLOOKUP(BC592,Proveedor!$B$3:$C$2036,2,0))</f>
        <v/>
      </c>
      <c r="D592" s="95"/>
      <c r="E592" s="84"/>
      <c r="F592" s="59"/>
      <c r="G592" s="113" cm="1">
        <f t="array" ref="G592">INDEX(Programas!$F$3:$F$2000,MATCH(1,(Programas!$C$3:$C$2000=D592)*(Programas!$D$3:$D$2000=Auxiliares!$B573),0))</f>
        <v>0</v>
      </c>
      <c r="H592" s="114"/>
      <c r="I592" s="113" cm="1">
        <f t="array" ref="I592">INDEX(Programas!$E$3:$E$2000,MATCH(1,(Programas!$C$3:$C$2000=D592)*(Programas!$D$3:$D$2000=Auxiliares!$B573),0))</f>
        <v>0</v>
      </c>
      <c r="J592" s="114"/>
      <c r="K592" s="23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36"/>
      <c r="BA592" s="58">
        <f t="shared" si="235"/>
        <v>0</v>
      </c>
      <c r="BB592" s="42">
        <f t="shared" si="236"/>
        <v>0</v>
      </c>
      <c r="BC592" s="12">
        <f>IFERROR(VLOOKUP(Input!B592,Medio!$A$3:$D$1552,4,0),0)</f>
        <v>0</v>
      </c>
      <c r="BD592">
        <f t="shared" si="237"/>
        <v>0</v>
      </c>
      <c r="BE592">
        <f>IFERROR(VLOOKUP(L592,'Tipo de Descuento'!$B$3:$C$8,2,0),0)</f>
        <v>0</v>
      </c>
      <c r="BF592">
        <f t="shared" si="238"/>
        <v>0</v>
      </c>
      <c r="BG592">
        <f>IFERROR(VLOOKUP(N592,'Tipo de Descuento'!$B$3:$C$8,2,0),0)</f>
        <v>0</v>
      </c>
      <c r="BH592">
        <f t="shared" si="239"/>
        <v>0</v>
      </c>
      <c r="BI592">
        <f>IFERROR(VLOOKUP(P592,'Tipo de Descuento'!$B$3:$C$8,2,0),0)</f>
        <v>0</v>
      </c>
      <c r="BJ592">
        <f t="shared" si="240"/>
        <v>0</v>
      </c>
      <c r="BK592">
        <f>IFERROR(VLOOKUP(R592,'Tipo de Descuento'!$B$3:$C$8,2,0),0)</f>
        <v>0</v>
      </c>
      <c r="BL592">
        <f t="shared" si="241"/>
        <v>0</v>
      </c>
      <c r="BM592">
        <f>IFERROR(VLOOKUP(T592,'Tipo de Descuento'!$B$3:$C$8,2,0),0)</f>
        <v>0</v>
      </c>
      <c r="BN592">
        <f t="shared" si="242"/>
        <v>0</v>
      </c>
      <c r="BO592">
        <f t="shared" si="243"/>
        <v>0</v>
      </c>
      <c r="BP592">
        <f t="shared" si="244"/>
        <v>0</v>
      </c>
      <c r="BQ592">
        <f t="shared" si="245"/>
        <v>0</v>
      </c>
      <c r="BS592" s="75">
        <f t="shared" si="246"/>
        <v>0</v>
      </c>
      <c r="BT592" s="76">
        <f t="shared" si="247"/>
        <v>0</v>
      </c>
      <c r="BU592" s="76">
        <f t="shared" si="248"/>
        <v>0</v>
      </c>
      <c r="BV592" s="76">
        <f t="shared" si="249"/>
        <v>0</v>
      </c>
      <c r="BW592" s="76">
        <f t="shared" si="250"/>
        <v>0</v>
      </c>
      <c r="BX592" s="76">
        <f t="shared" si="251"/>
        <v>0</v>
      </c>
      <c r="BY592" s="77">
        <f t="shared" si="252"/>
        <v>0</v>
      </c>
      <c r="CA592" s="73">
        <f t="shared" si="253"/>
        <v>0</v>
      </c>
      <c r="CB592" s="74"/>
      <c r="CD592" s="13">
        <f t="shared" si="254"/>
        <v>0</v>
      </c>
      <c r="CE592" s="89">
        <f t="shared" si="255"/>
        <v>0</v>
      </c>
      <c r="CF592">
        <v>0</v>
      </c>
    </row>
    <row r="593" spans="2:84" ht="15.75" customHeight="1" thickBot="1">
      <c r="B593" s="26"/>
      <c r="C593" s="13" t="str">
        <f>IF(B593="","",VLOOKUP(BC593,Proveedor!$B$3:$C$2036,2,0))</f>
        <v/>
      </c>
      <c r="D593" s="95"/>
      <c r="E593" s="84"/>
      <c r="F593" s="59"/>
      <c r="G593" s="113" cm="1">
        <f t="array" ref="G593">INDEX(Programas!$F$3:$F$2000,MATCH(1,(Programas!$C$3:$C$2000=D593)*(Programas!$D$3:$D$2000=Auxiliares!$B574),0))</f>
        <v>0</v>
      </c>
      <c r="H593" s="114"/>
      <c r="I593" s="113" cm="1">
        <f t="array" ref="I593">INDEX(Programas!$E$3:$E$2000,MATCH(1,(Programas!$C$3:$C$2000=D593)*(Programas!$D$3:$D$2000=Auxiliares!$B574),0))</f>
        <v>0</v>
      </c>
      <c r="J593" s="114"/>
      <c r="K593" s="23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36"/>
      <c r="BA593" s="58">
        <f t="shared" si="235"/>
        <v>0</v>
      </c>
      <c r="BB593" s="42">
        <f t="shared" si="236"/>
        <v>0</v>
      </c>
      <c r="BC593" s="12">
        <f>IFERROR(VLOOKUP(Input!B593,Medio!$A$3:$D$1552,4,0),0)</f>
        <v>0</v>
      </c>
      <c r="BD593">
        <f t="shared" si="237"/>
        <v>0</v>
      </c>
      <c r="BE593">
        <f>IFERROR(VLOOKUP(L593,'Tipo de Descuento'!$B$3:$C$8,2,0),0)</f>
        <v>0</v>
      </c>
      <c r="BF593">
        <f t="shared" si="238"/>
        <v>0</v>
      </c>
      <c r="BG593">
        <f>IFERROR(VLOOKUP(N593,'Tipo de Descuento'!$B$3:$C$8,2,0),0)</f>
        <v>0</v>
      </c>
      <c r="BH593">
        <f t="shared" si="239"/>
        <v>0</v>
      </c>
      <c r="BI593">
        <f>IFERROR(VLOOKUP(P593,'Tipo de Descuento'!$B$3:$C$8,2,0),0)</f>
        <v>0</v>
      </c>
      <c r="BJ593">
        <f t="shared" si="240"/>
        <v>0</v>
      </c>
      <c r="BK593">
        <f>IFERROR(VLOOKUP(R593,'Tipo de Descuento'!$B$3:$C$8,2,0),0)</f>
        <v>0</v>
      </c>
      <c r="BL593">
        <f t="shared" si="241"/>
        <v>0</v>
      </c>
      <c r="BM593">
        <f>IFERROR(VLOOKUP(T593,'Tipo de Descuento'!$B$3:$C$8,2,0),0)</f>
        <v>0</v>
      </c>
      <c r="BN593">
        <f t="shared" si="242"/>
        <v>0</v>
      </c>
      <c r="BO593">
        <f t="shared" si="243"/>
        <v>0</v>
      </c>
      <c r="BP593">
        <f t="shared" si="244"/>
        <v>0</v>
      </c>
      <c r="BQ593">
        <f t="shared" si="245"/>
        <v>0</v>
      </c>
      <c r="BS593" s="75">
        <f t="shared" si="246"/>
        <v>0</v>
      </c>
      <c r="BT593" s="76">
        <f t="shared" si="247"/>
        <v>0</v>
      </c>
      <c r="BU593" s="76">
        <f t="shared" si="248"/>
        <v>0</v>
      </c>
      <c r="BV593" s="76">
        <f t="shared" si="249"/>
        <v>0</v>
      </c>
      <c r="BW593" s="76">
        <f t="shared" si="250"/>
        <v>0</v>
      </c>
      <c r="BX593" s="76">
        <f t="shared" si="251"/>
        <v>0</v>
      </c>
      <c r="BY593" s="77">
        <f t="shared" si="252"/>
        <v>0</v>
      </c>
      <c r="CA593" s="73">
        <f t="shared" si="253"/>
        <v>0</v>
      </c>
      <c r="CB593" s="74"/>
      <c r="CD593" s="13">
        <f t="shared" si="254"/>
        <v>0</v>
      </c>
      <c r="CE593" s="89">
        <f t="shared" si="255"/>
        <v>0</v>
      </c>
      <c r="CF593">
        <v>0</v>
      </c>
    </row>
    <row r="594" spans="2:84" ht="15.75" customHeight="1" thickBot="1">
      <c r="B594" s="26"/>
      <c r="C594" s="13" t="str">
        <f>IF(B594="","",VLOOKUP(BC594,Proveedor!$B$3:$C$2036,2,0))</f>
        <v/>
      </c>
      <c r="D594" s="95"/>
      <c r="E594" s="84"/>
      <c r="F594" s="59"/>
      <c r="G594" s="113" cm="1">
        <f t="array" ref="G594">INDEX(Programas!$F$3:$F$2000,MATCH(1,(Programas!$C$3:$C$2000=D594)*(Programas!$D$3:$D$2000=Auxiliares!$B575),0))</f>
        <v>0</v>
      </c>
      <c r="H594" s="114"/>
      <c r="I594" s="113" cm="1">
        <f t="array" ref="I594">INDEX(Programas!$E$3:$E$2000,MATCH(1,(Programas!$C$3:$C$2000=D594)*(Programas!$D$3:$D$2000=Auxiliares!$B575),0))</f>
        <v>0</v>
      </c>
      <c r="J594" s="114"/>
      <c r="K594" s="23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36"/>
      <c r="BA594" s="58">
        <f t="shared" si="235"/>
        <v>0</v>
      </c>
      <c r="BB594" s="42">
        <f t="shared" si="236"/>
        <v>0</v>
      </c>
      <c r="BC594" s="12">
        <f>IFERROR(VLOOKUP(Input!B594,Medio!$A$3:$D$1552,4,0),0)</f>
        <v>0</v>
      </c>
      <c r="BD594">
        <f t="shared" si="237"/>
        <v>0</v>
      </c>
      <c r="BE594">
        <f>IFERROR(VLOOKUP(L594,'Tipo de Descuento'!$B$3:$C$8,2,0),0)</f>
        <v>0</v>
      </c>
      <c r="BF594">
        <f t="shared" si="238"/>
        <v>0</v>
      </c>
      <c r="BG594">
        <f>IFERROR(VLOOKUP(N594,'Tipo de Descuento'!$B$3:$C$8,2,0),0)</f>
        <v>0</v>
      </c>
      <c r="BH594">
        <f t="shared" si="239"/>
        <v>0</v>
      </c>
      <c r="BI594">
        <f>IFERROR(VLOOKUP(P594,'Tipo de Descuento'!$B$3:$C$8,2,0),0)</f>
        <v>0</v>
      </c>
      <c r="BJ594">
        <f t="shared" si="240"/>
        <v>0</v>
      </c>
      <c r="BK594">
        <f>IFERROR(VLOOKUP(R594,'Tipo de Descuento'!$B$3:$C$8,2,0),0)</f>
        <v>0</v>
      </c>
      <c r="BL594">
        <f t="shared" si="241"/>
        <v>0</v>
      </c>
      <c r="BM594">
        <f>IFERROR(VLOOKUP(T594,'Tipo de Descuento'!$B$3:$C$8,2,0),0)</f>
        <v>0</v>
      </c>
      <c r="BN594">
        <f t="shared" si="242"/>
        <v>0</v>
      </c>
      <c r="BO594">
        <f t="shared" si="243"/>
        <v>0</v>
      </c>
      <c r="BP594">
        <f t="shared" si="244"/>
        <v>0</v>
      </c>
      <c r="BQ594">
        <f t="shared" si="245"/>
        <v>0</v>
      </c>
      <c r="BS594" s="75">
        <f t="shared" si="246"/>
        <v>0</v>
      </c>
      <c r="BT594" s="76">
        <f t="shared" si="247"/>
        <v>0</v>
      </c>
      <c r="BU594" s="76">
        <f t="shared" si="248"/>
        <v>0</v>
      </c>
      <c r="BV594" s="76">
        <f t="shared" si="249"/>
        <v>0</v>
      </c>
      <c r="BW594" s="76">
        <f t="shared" si="250"/>
        <v>0</v>
      </c>
      <c r="BX594" s="76">
        <f t="shared" si="251"/>
        <v>0</v>
      </c>
      <c r="BY594" s="77">
        <f t="shared" si="252"/>
        <v>0</v>
      </c>
      <c r="CA594" s="73">
        <f t="shared" si="253"/>
        <v>0</v>
      </c>
      <c r="CB594" s="74"/>
      <c r="CD594" s="13">
        <f t="shared" si="254"/>
        <v>0</v>
      </c>
      <c r="CE594" s="89">
        <f t="shared" si="255"/>
        <v>0</v>
      </c>
      <c r="CF594">
        <v>0</v>
      </c>
    </row>
    <row r="595" spans="2:84" ht="15.75" customHeight="1" thickBot="1">
      <c r="B595" s="26"/>
      <c r="C595" s="13" t="str">
        <f>IF(B595="","",VLOOKUP(BC595,Proveedor!$B$3:$C$2036,2,0))</f>
        <v/>
      </c>
      <c r="D595" s="95"/>
      <c r="E595" s="84"/>
      <c r="F595" s="59"/>
      <c r="G595" s="113" cm="1">
        <f t="array" ref="G595">INDEX(Programas!$F$3:$F$2000,MATCH(1,(Programas!$C$3:$C$2000=D595)*(Programas!$D$3:$D$2000=Auxiliares!$B576),0))</f>
        <v>0</v>
      </c>
      <c r="H595" s="114"/>
      <c r="I595" s="113" cm="1">
        <f t="array" ref="I595">INDEX(Programas!$E$3:$E$2000,MATCH(1,(Programas!$C$3:$C$2000=D595)*(Programas!$D$3:$D$2000=Auxiliares!$B576),0))</f>
        <v>0</v>
      </c>
      <c r="J595" s="114"/>
      <c r="K595" s="23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36"/>
      <c r="BA595" s="58">
        <f t="shared" si="235"/>
        <v>0</v>
      </c>
      <c r="BB595" s="42">
        <f t="shared" si="236"/>
        <v>0</v>
      </c>
      <c r="BC595" s="12">
        <f>IFERROR(VLOOKUP(Input!B595,Medio!$A$3:$D$1552,4,0),0)</f>
        <v>0</v>
      </c>
      <c r="BD595">
        <f t="shared" si="237"/>
        <v>0</v>
      </c>
      <c r="BE595">
        <f>IFERROR(VLOOKUP(L595,'Tipo de Descuento'!$B$3:$C$8,2,0),0)</f>
        <v>0</v>
      </c>
      <c r="BF595">
        <f t="shared" si="238"/>
        <v>0</v>
      </c>
      <c r="BG595">
        <f>IFERROR(VLOOKUP(N595,'Tipo de Descuento'!$B$3:$C$8,2,0),0)</f>
        <v>0</v>
      </c>
      <c r="BH595">
        <f t="shared" si="239"/>
        <v>0</v>
      </c>
      <c r="BI595">
        <f>IFERROR(VLOOKUP(P595,'Tipo de Descuento'!$B$3:$C$8,2,0),0)</f>
        <v>0</v>
      </c>
      <c r="BJ595">
        <f t="shared" si="240"/>
        <v>0</v>
      </c>
      <c r="BK595">
        <f>IFERROR(VLOOKUP(R595,'Tipo de Descuento'!$B$3:$C$8,2,0),0)</f>
        <v>0</v>
      </c>
      <c r="BL595">
        <f t="shared" si="241"/>
        <v>0</v>
      </c>
      <c r="BM595">
        <f>IFERROR(VLOOKUP(T595,'Tipo de Descuento'!$B$3:$C$8,2,0),0)</f>
        <v>0</v>
      </c>
      <c r="BN595">
        <f t="shared" si="242"/>
        <v>0</v>
      </c>
      <c r="BO595">
        <f t="shared" si="243"/>
        <v>0</v>
      </c>
      <c r="BP595">
        <f t="shared" si="244"/>
        <v>0</v>
      </c>
      <c r="BQ595">
        <f t="shared" si="245"/>
        <v>0</v>
      </c>
      <c r="BS595" s="75">
        <f t="shared" si="246"/>
        <v>0</v>
      </c>
      <c r="BT595" s="76">
        <f t="shared" si="247"/>
        <v>0</v>
      </c>
      <c r="BU595" s="76">
        <f t="shared" si="248"/>
        <v>0</v>
      </c>
      <c r="BV595" s="76">
        <f t="shared" si="249"/>
        <v>0</v>
      </c>
      <c r="BW595" s="76">
        <f t="shared" si="250"/>
        <v>0</v>
      </c>
      <c r="BX595" s="76">
        <f t="shared" si="251"/>
        <v>0</v>
      </c>
      <c r="BY595" s="77">
        <f t="shared" si="252"/>
        <v>0</v>
      </c>
      <c r="CA595" s="73">
        <f t="shared" si="253"/>
        <v>0</v>
      </c>
      <c r="CB595" s="74"/>
      <c r="CD595" s="13">
        <f t="shared" si="254"/>
        <v>0</v>
      </c>
      <c r="CE595" s="89">
        <f t="shared" si="255"/>
        <v>0</v>
      </c>
      <c r="CF595">
        <v>0</v>
      </c>
    </row>
    <row r="596" spans="2:84" ht="15.75" customHeight="1" thickBot="1">
      <c r="B596" s="26"/>
      <c r="C596" s="13" t="str">
        <f>IF(B596="","",VLOOKUP(BC596,Proveedor!$B$3:$C$2036,2,0))</f>
        <v/>
      </c>
      <c r="D596" s="95"/>
      <c r="E596" s="84"/>
      <c r="F596" s="59"/>
      <c r="G596" s="113" cm="1">
        <f t="array" ref="G596">INDEX(Programas!$F$3:$F$2000,MATCH(1,(Programas!$C$3:$C$2000=D596)*(Programas!$D$3:$D$2000=Auxiliares!$B577),0))</f>
        <v>0</v>
      </c>
      <c r="H596" s="114"/>
      <c r="I596" s="113" cm="1">
        <f t="array" ref="I596">INDEX(Programas!$E$3:$E$2000,MATCH(1,(Programas!$C$3:$C$2000=D596)*(Programas!$D$3:$D$2000=Auxiliares!$B577),0))</f>
        <v>0</v>
      </c>
      <c r="J596" s="114"/>
      <c r="K596" s="23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36"/>
      <c r="BA596" s="58">
        <f t="shared" si="235"/>
        <v>0</v>
      </c>
      <c r="BB596" s="42">
        <f t="shared" si="236"/>
        <v>0</v>
      </c>
      <c r="BC596" s="12">
        <f>IFERROR(VLOOKUP(Input!B596,Medio!$A$3:$D$1552,4,0),0)</f>
        <v>0</v>
      </c>
      <c r="BD596">
        <f t="shared" si="237"/>
        <v>0</v>
      </c>
      <c r="BE596">
        <f>IFERROR(VLOOKUP(L596,'Tipo de Descuento'!$B$3:$C$8,2,0),0)</f>
        <v>0</v>
      </c>
      <c r="BF596">
        <f t="shared" si="238"/>
        <v>0</v>
      </c>
      <c r="BG596">
        <f>IFERROR(VLOOKUP(N596,'Tipo de Descuento'!$B$3:$C$8,2,0),0)</f>
        <v>0</v>
      </c>
      <c r="BH596">
        <f t="shared" si="239"/>
        <v>0</v>
      </c>
      <c r="BI596">
        <f>IFERROR(VLOOKUP(P596,'Tipo de Descuento'!$B$3:$C$8,2,0),0)</f>
        <v>0</v>
      </c>
      <c r="BJ596">
        <f t="shared" si="240"/>
        <v>0</v>
      </c>
      <c r="BK596">
        <f>IFERROR(VLOOKUP(R596,'Tipo de Descuento'!$B$3:$C$8,2,0),0)</f>
        <v>0</v>
      </c>
      <c r="BL596">
        <f t="shared" si="241"/>
        <v>0</v>
      </c>
      <c r="BM596">
        <f>IFERROR(VLOOKUP(T596,'Tipo de Descuento'!$B$3:$C$8,2,0),0)</f>
        <v>0</v>
      </c>
      <c r="BN596">
        <f t="shared" si="242"/>
        <v>0</v>
      </c>
      <c r="BO596">
        <f t="shared" si="243"/>
        <v>0</v>
      </c>
      <c r="BP596">
        <f t="shared" si="244"/>
        <v>0</v>
      </c>
      <c r="BQ596">
        <f t="shared" si="245"/>
        <v>0</v>
      </c>
      <c r="BS596" s="75">
        <f t="shared" si="246"/>
        <v>0</v>
      </c>
      <c r="BT596" s="76">
        <f t="shared" si="247"/>
        <v>0</v>
      </c>
      <c r="BU596" s="76">
        <f t="shared" si="248"/>
        <v>0</v>
      </c>
      <c r="BV596" s="76">
        <f t="shared" si="249"/>
        <v>0</v>
      </c>
      <c r="BW596" s="76">
        <f t="shared" si="250"/>
        <v>0</v>
      </c>
      <c r="BX596" s="76">
        <f t="shared" si="251"/>
        <v>0</v>
      </c>
      <c r="BY596" s="77">
        <f t="shared" si="252"/>
        <v>0</v>
      </c>
      <c r="CA596" s="73">
        <f t="shared" si="253"/>
        <v>0</v>
      </c>
      <c r="CB596" s="74"/>
      <c r="CD596" s="13">
        <f t="shared" si="254"/>
        <v>0</v>
      </c>
      <c r="CE596" s="89">
        <f t="shared" si="255"/>
        <v>0</v>
      </c>
      <c r="CF596">
        <v>0</v>
      </c>
    </row>
    <row r="597" spans="2:84" ht="15.75" customHeight="1" thickBot="1">
      <c r="B597" s="26"/>
      <c r="C597" s="13" t="str">
        <f>IF(B597="","",VLOOKUP(BC597,Proveedor!$B$3:$C$2036,2,0))</f>
        <v/>
      </c>
      <c r="D597" s="95"/>
      <c r="E597" s="84"/>
      <c r="F597" s="59"/>
      <c r="G597" s="113" cm="1">
        <f t="array" ref="G597">INDEX(Programas!$F$3:$F$2000,MATCH(1,(Programas!$C$3:$C$2000=D597)*(Programas!$D$3:$D$2000=Auxiliares!$B578),0))</f>
        <v>0</v>
      </c>
      <c r="H597" s="114"/>
      <c r="I597" s="113" cm="1">
        <f t="array" ref="I597">INDEX(Programas!$E$3:$E$2000,MATCH(1,(Programas!$C$3:$C$2000=D597)*(Programas!$D$3:$D$2000=Auxiliares!$B578),0))</f>
        <v>0</v>
      </c>
      <c r="J597" s="114"/>
      <c r="K597" s="23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36"/>
      <c r="BA597" s="58">
        <f t="shared" si="235"/>
        <v>0</v>
      </c>
      <c r="BB597" s="42">
        <f t="shared" si="236"/>
        <v>0</v>
      </c>
      <c r="BC597" s="12">
        <f>IFERROR(VLOOKUP(Input!B597,Medio!$A$3:$D$1552,4,0),0)</f>
        <v>0</v>
      </c>
      <c r="BD597">
        <f t="shared" si="237"/>
        <v>0</v>
      </c>
      <c r="BE597">
        <f>IFERROR(VLOOKUP(L597,'Tipo de Descuento'!$B$3:$C$8,2,0),0)</f>
        <v>0</v>
      </c>
      <c r="BF597">
        <f t="shared" si="238"/>
        <v>0</v>
      </c>
      <c r="BG597">
        <f>IFERROR(VLOOKUP(N597,'Tipo de Descuento'!$B$3:$C$8,2,0),0)</f>
        <v>0</v>
      </c>
      <c r="BH597">
        <f t="shared" si="239"/>
        <v>0</v>
      </c>
      <c r="BI597">
        <f>IFERROR(VLOOKUP(P597,'Tipo de Descuento'!$B$3:$C$8,2,0),0)</f>
        <v>0</v>
      </c>
      <c r="BJ597">
        <f t="shared" si="240"/>
        <v>0</v>
      </c>
      <c r="BK597">
        <f>IFERROR(VLOOKUP(R597,'Tipo de Descuento'!$B$3:$C$8,2,0),0)</f>
        <v>0</v>
      </c>
      <c r="BL597">
        <f t="shared" si="241"/>
        <v>0</v>
      </c>
      <c r="BM597">
        <f>IFERROR(VLOOKUP(T597,'Tipo de Descuento'!$B$3:$C$8,2,0),0)</f>
        <v>0</v>
      </c>
      <c r="BN597">
        <f t="shared" si="242"/>
        <v>0</v>
      </c>
      <c r="BO597">
        <f t="shared" si="243"/>
        <v>0</v>
      </c>
      <c r="BP597">
        <f t="shared" si="244"/>
        <v>0</v>
      </c>
      <c r="BQ597">
        <f t="shared" si="245"/>
        <v>0</v>
      </c>
      <c r="BS597" s="75">
        <f t="shared" si="246"/>
        <v>0</v>
      </c>
      <c r="BT597" s="76">
        <f t="shared" si="247"/>
        <v>0</v>
      </c>
      <c r="BU597" s="76">
        <f t="shared" si="248"/>
        <v>0</v>
      </c>
      <c r="BV597" s="76">
        <f t="shared" si="249"/>
        <v>0</v>
      </c>
      <c r="BW597" s="76">
        <f t="shared" si="250"/>
        <v>0</v>
      </c>
      <c r="BX597" s="76">
        <f t="shared" si="251"/>
        <v>0</v>
      </c>
      <c r="BY597" s="77">
        <f t="shared" si="252"/>
        <v>0</v>
      </c>
      <c r="CA597" s="73">
        <f t="shared" si="253"/>
        <v>0</v>
      </c>
      <c r="CB597" s="74"/>
      <c r="CD597" s="13">
        <f t="shared" si="254"/>
        <v>0</v>
      </c>
      <c r="CE597" s="89">
        <f t="shared" si="255"/>
        <v>0</v>
      </c>
      <c r="CF597">
        <v>0</v>
      </c>
    </row>
    <row r="598" spans="2:84" ht="15.75" customHeight="1" thickBot="1">
      <c r="B598" s="26"/>
      <c r="C598" s="13" t="str">
        <f>IF(B598="","",VLOOKUP(BC598,Proveedor!$B$3:$C$2036,2,0))</f>
        <v/>
      </c>
      <c r="D598" s="95"/>
      <c r="E598" s="84"/>
      <c r="F598" s="59"/>
      <c r="G598" s="113" cm="1">
        <f t="array" ref="G598">INDEX(Programas!$F$3:$F$2000,MATCH(1,(Programas!$C$3:$C$2000=D598)*(Programas!$D$3:$D$2000=Auxiliares!$B579),0))</f>
        <v>0</v>
      </c>
      <c r="H598" s="114"/>
      <c r="I598" s="113" cm="1">
        <f t="array" ref="I598">INDEX(Programas!$E$3:$E$2000,MATCH(1,(Programas!$C$3:$C$2000=D598)*(Programas!$D$3:$D$2000=Auxiliares!$B579),0))</f>
        <v>0</v>
      </c>
      <c r="J598" s="114"/>
      <c r="K598" s="23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36"/>
      <c r="BA598" s="58">
        <f t="shared" si="235"/>
        <v>0</v>
      </c>
      <c r="BB598" s="42">
        <f t="shared" si="236"/>
        <v>0</v>
      </c>
      <c r="BC598" s="12">
        <f>IFERROR(VLOOKUP(Input!B598,Medio!$A$3:$D$1552,4,0),0)</f>
        <v>0</v>
      </c>
      <c r="BD598">
        <f t="shared" si="237"/>
        <v>0</v>
      </c>
      <c r="BE598">
        <f>IFERROR(VLOOKUP(L598,'Tipo de Descuento'!$B$3:$C$8,2,0),0)</f>
        <v>0</v>
      </c>
      <c r="BF598">
        <f t="shared" si="238"/>
        <v>0</v>
      </c>
      <c r="BG598">
        <f>IFERROR(VLOOKUP(N598,'Tipo de Descuento'!$B$3:$C$8,2,0),0)</f>
        <v>0</v>
      </c>
      <c r="BH598">
        <f t="shared" si="239"/>
        <v>0</v>
      </c>
      <c r="BI598">
        <f>IFERROR(VLOOKUP(P598,'Tipo de Descuento'!$B$3:$C$8,2,0),0)</f>
        <v>0</v>
      </c>
      <c r="BJ598">
        <f t="shared" si="240"/>
        <v>0</v>
      </c>
      <c r="BK598">
        <f>IFERROR(VLOOKUP(R598,'Tipo de Descuento'!$B$3:$C$8,2,0),0)</f>
        <v>0</v>
      </c>
      <c r="BL598">
        <f t="shared" si="241"/>
        <v>0</v>
      </c>
      <c r="BM598">
        <f>IFERROR(VLOOKUP(T598,'Tipo de Descuento'!$B$3:$C$8,2,0),0)</f>
        <v>0</v>
      </c>
      <c r="BN598">
        <f t="shared" si="242"/>
        <v>0</v>
      </c>
      <c r="BO598">
        <f t="shared" si="243"/>
        <v>0</v>
      </c>
      <c r="BP598">
        <f t="shared" si="244"/>
        <v>0</v>
      </c>
      <c r="BQ598">
        <f t="shared" si="245"/>
        <v>0</v>
      </c>
      <c r="BS598" s="75">
        <f t="shared" si="246"/>
        <v>0</v>
      </c>
      <c r="BT598" s="76">
        <f t="shared" si="247"/>
        <v>0</v>
      </c>
      <c r="BU598" s="76">
        <f t="shared" si="248"/>
        <v>0</v>
      </c>
      <c r="BV598" s="76">
        <f t="shared" si="249"/>
        <v>0</v>
      </c>
      <c r="BW598" s="76">
        <f t="shared" si="250"/>
        <v>0</v>
      </c>
      <c r="BX598" s="76">
        <f t="shared" si="251"/>
        <v>0</v>
      </c>
      <c r="BY598" s="77">
        <f t="shared" si="252"/>
        <v>0</v>
      </c>
      <c r="CA598" s="73">
        <f t="shared" si="253"/>
        <v>0</v>
      </c>
      <c r="CB598" s="74"/>
      <c r="CD598" s="13">
        <f t="shared" si="254"/>
        <v>0</v>
      </c>
      <c r="CE598" s="89">
        <f t="shared" si="255"/>
        <v>0</v>
      </c>
      <c r="CF598">
        <v>0</v>
      </c>
    </row>
    <row r="599" spans="2:84" ht="15.75" customHeight="1" thickBot="1">
      <c r="B599" s="26"/>
      <c r="C599" s="13" t="str">
        <f>IF(B599="","",VLOOKUP(BC599,Proveedor!$B$3:$C$2036,2,0))</f>
        <v/>
      </c>
      <c r="D599" s="95"/>
      <c r="E599" s="84"/>
      <c r="F599" s="59"/>
      <c r="G599" s="113" cm="1">
        <f t="array" ref="G599">INDEX(Programas!$F$3:$F$2000,MATCH(1,(Programas!$C$3:$C$2000=D599)*(Programas!$D$3:$D$2000=Auxiliares!$B580),0))</f>
        <v>0</v>
      </c>
      <c r="H599" s="114"/>
      <c r="I599" s="113" cm="1">
        <f t="array" ref="I599">INDEX(Programas!$E$3:$E$2000,MATCH(1,(Programas!$C$3:$C$2000=D599)*(Programas!$D$3:$D$2000=Auxiliares!$B580),0))</f>
        <v>0</v>
      </c>
      <c r="J599" s="114"/>
      <c r="K599" s="23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36"/>
      <c r="BA599" s="58">
        <f t="shared" ref="BA599:BA662" si="256">SUM(V599:AZ599)</f>
        <v>0</v>
      </c>
      <c r="BB599" s="42">
        <f t="shared" ref="BB599:BB662" si="257">+BQ599</f>
        <v>0</v>
      </c>
      <c r="BC599" s="12">
        <f>IFERROR(VLOOKUP(Input!B599,Medio!$A$3:$D$1552,4,0),0)</f>
        <v>0</v>
      </c>
      <c r="BD599">
        <f t="shared" ref="BD599:BD662" si="258">+BA599*G599*F599</f>
        <v>0</v>
      </c>
      <c r="BE599">
        <f>IFERROR(VLOOKUP(L599,'Tipo de Descuento'!$B$3:$C$8,2,0),0)</f>
        <v>0</v>
      </c>
      <c r="BF599">
        <f t="shared" ref="BF599:BF662" si="259">IF(OR(BE599=2,BE599=3),M599,0)</f>
        <v>0</v>
      </c>
      <c r="BG599">
        <f>IFERROR(VLOOKUP(N599,'Tipo de Descuento'!$B$3:$C$8,2,0),0)</f>
        <v>0</v>
      </c>
      <c r="BH599">
        <f t="shared" ref="BH599:BH662" si="260">IF(OR(BG599=2,BG599=3),O599,0)</f>
        <v>0</v>
      </c>
      <c r="BI599">
        <f>IFERROR(VLOOKUP(P599,'Tipo de Descuento'!$B$3:$C$8,2,0),0)</f>
        <v>0</v>
      </c>
      <c r="BJ599">
        <f t="shared" ref="BJ599:BJ662" si="261">IF(OR(BI599=2,BI599=3),Q599,0)</f>
        <v>0</v>
      </c>
      <c r="BK599">
        <f>IFERROR(VLOOKUP(R599,'Tipo de Descuento'!$B$3:$C$8,2,0),0)</f>
        <v>0</v>
      </c>
      <c r="BL599">
        <f t="shared" ref="BL599:BL662" si="262">IF(OR(BK599=2,BK599=3),S599,0)</f>
        <v>0</v>
      </c>
      <c r="BM599">
        <f>IFERROR(VLOOKUP(T599,'Tipo de Descuento'!$B$3:$C$8,2,0),0)</f>
        <v>0</v>
      </c>
      <c r="BN599">
        <f t="shared" ref="BN599:BN662" si="263">IF(OR(BM599=2,BM599=3),U599,0)</f>
        <v>0</v>
      </c>
      <c r="BO599">
        <f t="shared" ref="BO599:BO662" si="264">+BF599+BH599+BJ599+BL599+BN599</f>
        <v>0</v>
      </c>
      <c r="BP599">
        <f t="shared" ref="BP599:BP662" si="265">+BD599*BO599/100</f>
        <v>0</v>
      </c>
      <c r="BQ599">
        <f t="shared" ref="BQ599:BQ662" si="266">+BD599-BP599</f>
        <v>0</v>
      </c>
      <c r="BS599" s="75">
        <f t="shared" ref="BS599:BS662" si="267">+BA599*F599*I599</f>
        <v>0</v>
      </c>
      <c r="BT599" s="76">
        <f t="shared" ref="BT599:BT662" si="268">+(BS599*M599/100)</f>
        <v>0</v>
      </c>
      <c r="BU599" s="76">
        <f t="shared" ref="BU599:BU662" si="269">+(BS599-BT599)*O599/100</f>
        <v>0</v>
      </c>
      <c r="BV599" s="76">
        <f t="shared" ref="BV599:BV662" si="270">+(BS599-BT599-BU599)*Q599/100</f>
        <v>0</v>
      </c>
      <c r="BW599" s="76">
        <f t="shared" ref="BW599:BW662" si="271">+(BS599-BT599-BU599-BV599)*S599/100</f>
        <v>0</v>
      </c>
      <c r="BX599" s="76">
        <f t="shared" ref="BX599:BX662" si="272">+(BS599-BT599-BU599-BV599-BW599)*U599/100</f>
        <v>0</v>
      </c>
      <c r="BY599" s="77">
        <f t="shared" ref="BY599:BY662" si="273">+BS599-SUM(BT599:BX599)</f>
        <v>0</v>
      </c>
      <c r="CA599" s="73">
        <f t="shared" ref="CA599:CA662" si="274">+BB599-BY599</f>
        <v>0</v>
      </c>
      <c r="CB599" s="74"/>
      <c r="CD599" s="13">
        <f t="shared" ref="CD599:CD662" si="275">+B599</f>
        <v>0</v>
      </c>
      <c r="CE599" s="89">
        <f t="shared" ref="CE599:CE662" si="276">+BB599</f>
        <v>0</v>
      </c>
      <c r="CF599">
        <v>0</v>
      </c>
    </row>
    <row r="600" spans="2:84" ht="15.75" customHeight="1" thickBot="1">
      <c r="B600" s="26"/>
      <c r="C600" s="13" t="str">
        <f>IF(B600="","",VLOOKUP(BC600,Proveedor!$B$3:$C$2036,2,0))</f>
        <v/>
      </c>
      <c r="D600" s="95"/>
      <c r="E600" s="84"/>
      <c r="F600" s="59"/>
      <c r="G600" s="113" cm="1">
        <f t="array" ref="G600">INDEX(Programas!$F$3:$F$2000,MATCH(1,(Programas!$C$3:$C$2000=D600)*(Programas!$D$3:$D$2000=Auxiliares!$B581),0))</f>
        <v>0</v>
      </c>
      <c r="H600" s="114"/>
      <c r="I600" s="113" cm="1">
        <f t="array" ref="I600">INDEX(Programas!$E$3:$E$2000,MATCH(1,(Programas!$C$3:$C$2000=D600)*(Programas!$D$3:$D$2000=Auxiliares!$B581),0))</f>
        <v>0</v>
      </c>
      <c r="J600" s="114"/>
      <c r="K600" s="23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36"/>
      <c r="BA600" s="58">
        <f t="shared" si="256"/>
        <v>0</v>
      </c>
      <c r="BB600" s="42">
        <f t="shared" si="257"/>
        <v>0</v>
      </c>
      <c r="BC600" s="12">
        <f>IFERROR(VLOOKUP(Input!B600,Medio!$A$3:$D$1552,4,0),0)</f>
        <v>0</v>
      </c>
      <c r="BD600">
        <f t="shared" si="258"/>
        <v>0</v>
      </c>
      <c r="BE600">
        <f>IFERROR(VLOOKUP(L600,'Tipo de Descuento'!$B$3:$C$8,2,0),0)</f>
        <v>0</v>
      </c>
      <c r="BF600">
        <f t="shared" si="259"/>
        <v>0</v>
      </c>
      <c r="BG600">
        <f>IFERROR(VLOOKUP(N600,'Tipo de Descuento'!$B$3:$C$8,2,0),0)</f>
        <v>0</v>
      </c>
      <c r="BH600">
        <f t="shared" si="260"/>
        <v>0</v>
      </c>
      <c r="BI600">
        <f>IFERROR(VLOOKUP(P600,'Tipo de Descuento'!$B$3:$C$8,2,0),0)</f>
        <v>0</v>
      </c>
      <c r="BJ600">
        <f t="shared" si="261"/>
        <v>0</v>
      </c>
      <c r="BK600">
        <f>IFERROR(VLOOKUP(R600,'Tipo de Descuento'!$B$3:$C$8,2,0),0)</f>
        <v>0</v>
      </c>
      <c r="BL600">
        <f t="shared" si="262"/>
        <v>0</v>
      </c>
      <c r="BM600">
        <f>IFERROR(VLOOKUP(T600,'Tipo de Descuento'!$B$3:$C$8,2,0),0)</f>
        <v>0</v>
      </c>
      <c r="BN600">
        <f t="shared" si="263"/>
        <v>0</v>
      </c>
      <c r="BO600">
        <f t="shared" si="264"/>
        <v>0</v>
      </c>
      <c r="BP600">
        <f t="shared" si="265"/>
        <v>0</v>
      </c>
      <c r="BQ600">
        <f t="shared" si="266"/>
        <v>0</v>
      </c>
      <c r="BS600" s="75">
        <f t="shared" si="267"/>
        <v>0</v>
      </c>
      <c r="BT600" s="76">
        <f t="shared" si="268"/>
        <v>0</v>
      </c>
      <c r="BU600" s="76">
        <f t="shared" si="269"/>
        <v>0</v>
      </c>
      <c r="BV600" s="76">
        <f t="shared" si="270"/>
        <v>0</v>
      </c>
      <c r="BW600" s="76">
        <f t="shared" si="271"/>
        <v>0</v>
      </c>
      <c r="BX600" s="76">
        <f t="shared" si="272"/>
        <v>0</v>
      </c>
      <c r="BY600" s="77">
        <f t="shared" si="273"/>
        <v>0</v>
      </c>
      <c r="CA600" s="73">
        <f t="shared" si="274"/>
        <v>0</v>
      </c>
      <c r="CB600" s="74"/>
      <c r="CD600" s="13">
        <f t="shared" si="275"/>
        <v>0</v>
      </c>
      <c r="CE600" s="89">
        <f t="shared" si="276"/>
        <v>0</v>
      </c>
      <c r="CF600">
        <v>0</v>
      </c>
    </row>
    <row r="601" spans="2:84" ht="15.75" customHeight="1" thickBot="1">
      <c r="B601" s="26"/>
      <c r="C601" s="13" t="str">
        <f>IF(B601="","",VLOOKUP(BC601,Proveedor!$B$3:$C$2036,2,0))</f>
        <v/>
      </c>
      <c r="D601" s="95"/>
      <c r="E601" s="84"/>
      <c r="F601" s="59"/>
      <c r="G601" s="113" cm="1">
        <f t="array" ref="G601">INDEX(Programas!$F$3:$F$2000,MATCH(1,(Programas!$C$3:$C$2000=D601)*(Programas!$D$3:$D$2000=Auxiliares!$B582),0))</f>
        <v>0</v>
      </c>
      <c r="H601" s="114"/>
      <c r="I601" s="113" cm="1">
        <f t="array" ref="I601">INDEX(Programas!$E$3:$E$2000,MATCH(1,(Programas!$C$3:$C$2000=D601)*(Programas!$D$3:$D$2000=Auxiliares!$B582),0))</f>
        <v>0</v>
      </c>
      <c r="J601" s="114"/>
      <c r="K601" s="23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36"/>
      <c r="BA601" s="58">
        <f t="shared" si="256"/>
        <v>0</v>
      </c>
      <c r="BB601" s="42">
        <f t="shared" si="257"/>
        <v>0</v>
      </c>
      <c r="BC601" s="12">
        <f>IFERROR(VLOOKUP(Input!B601,Medio!$A$3:$D$1552,4,0),0)</f>
        <v>0</v>
      </c>
      <c r="BD601">
        <f t="shared" si="258"/>
        <v>0</v>
      </c>
      <c r="BE601">
        <f>IFERROR(VLOOKUP(L601,'Tipo de Descuento'!$B$3:$C$8,2,0),0)</f>
        <v>0</v>
      </c>
      <c r="BF601">
        <f t="shared" si="259"/>
        <v>0</v>
      </c>
      <c r="BG601">
        <f>IFERROR(VLOOKUP(N601,'Tipo de Descuento'!$B$3:$C$8,2,0),0)</f>
        <v>0</v>
      </c>
      <c r="BH601">
        <f t="shared" si="260"/>
        <v>0</v>
      </c>
      <c r="BI601">
        <f>IFERROR(VLOOKUP(P601,'Tipo de Descuento'!$B$3:$C$8,2,0),0)</f>
        <v>0</v>
      </c>
      <c r="BJ601">
        <f t="shared" si="261"/>
        <v>0</v>
      </c>
      <c r="BK601">
        <f>IFERROR(VLOOKUP(R601,'Tipo de Descuento'!$B$3:$C$8,2,0),0)</f>
        <v>0</v>
      </c>
      <c r="BL601">
        <f t="shared" si="262"/>
        <v>0</v>
      </c>
      <c r="BM601">
        <f>IFERROR(VLOOKUP(T601,'Tipo de Descuento'!$B$3:$C$8,2,0),0)</f>
        <v>0</v>
      </c>
      <c r="BN601">
        <f t="shared" si="263"/>
        <v>0</v>
      </c>
      <c r="BO601">
        <f t="shared" si="264"/>
        <v>0</v>
      </c>
      <c r="BP601">
        <f t="shared" si="265"/>
        <v>0</v>
      </c>
      <c r="BQ601">
        <f t="shared" si="266"/>
        <v>0</v>
      </c>
      <c r="BS601" s="75">
        <f t="shared" si="267"/>
        <v>0</v>
      </c>
      <c r="BT601" s="76">
        <f t="shared" si="268"/>
        <v>0</v>
      </c>
      <c r="BU601" s="76">
        <f t="shared" si="269"/>
        <v>0</v>
      </c>
      <c r="BV601" s="76">
        <f t="shared" si="270"/>
        <v>0</v>
      </c>
      <c r="BW601" s="76">
        <f t="shared" si="271"/>
        <v>0</v>
      </c>
      <c r="BX601" s="76">
        <f t="shared" si="272"/>
        <v>0</v>
      </c>
      <c r="BY601" s="77">
        <f t="shared" si="273"/>
        <v>0</v>
      </c>
      <c r="CA601" s="73">
        <f t="shared" si="274"/>
        <v>0</v>
      </c>
      <c r="CB601" s="74"/>
      <c r="CD601" s="13">
        <f t="shared" si="275"/>
        <v>0</v>
      </c>
      <c r="CE601" s="89">
        <f t="shared" si="276"/>
        <v>0</v>
      </c>
      <c r="CF601">
        <v>0</v>
      </c>
    </row>
    <row r="602" spans="2:84" ht="15.75" customHeight="1" thickBot="1">
      <c r="B602" s="26"/>
      <c r="C602" s="13" t="str">
        <f>IF(B602="","",VLOOKUP(BC602,Proveedor!$B$3:$C$2036,2,0))</f>
        <v/>
      </c>
      <c r="D602" s="95"/>
      <c r="E602" s="84"/>
      <c r="F602" s="59"/>
      <c r="G602" s="113" cm="1">
        <f t="array" ref="G602">INDEX(Programas!$F$3:$F$2000,MATCH(1,(Programas!$C$3:$C$2000=D602)*(Programas!$D$3:$D$2000=Auxiliares!$B583),0))</f>
        <v>0</v>
      </c>
      <c r="H602" s="114"/>
      <c r="I602" s="113" cm="1">
        <f t="array" ref="I602">INDEX(Programas!$E$3:$E$2000,MATCH(1,(Programas!$C$3:$C$2000=D602)*(Programas!$D$3:$D$2000=Auxiliares!$B583),0))</f>
        <v>0</v>
      </c>
      <c r="J602" s="114"/>
      <c r="K602" s="23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36"/>
      <c r="BA602" s="58">
        <f t="shared" si="256"/>
        <v>0</v>
      </c>
      <c r="BB602" s="42">
        <f t="shared" si="257"/>
        <v>0</v>
      </c>
      <c r="BC602" s="12">
        <f>IFERROR(VLOOKUP(Input!B602,Medio!$A$3:$D$1552,4,0),0)</f>
        <v>0</v>
      </c>
      <c r="BD602">
        <f t="shared" si="258"/>
        <v>0</v>
      </c>
      <c r="BE602">
        <f>IFERROR(VLOOKUP(L602,'Tipo de Descuento'!$B$3:$C$8,2,0),0)</f>
        <v>0</v>
      </c>
      <c r="BF602">
        <f t="shared" si="259"/>
        <v>0</v>
      </c>
      <c r="BG602">
        <f>IFERROR(VLOOKUP(N602,'Tipo de Descuento'!$B$3:$C$8,2,0),0)</f>
        <v>0</v>
      </c>
      <c r="BH602">
        <f t="shared" si="260"/>
        <v>0</v>
      </c>
      <c r="BI602">
        <f>IFERROR(VLOOKUP(P602,'Tipo de Descuento'!$B$3:$C$8,2,0),0)</f>
        <v>0</v>
      </c>
      <c r="BJ602">
        <f t="shared" si="261"/>
        <v>0</v>
      </c>
      <c r="BK602">
        <f>IFERROR(VLOOKUP(R602,'Tipo de Descuento'!$B$3:$C$8,2,0),0)</f>
        <v>0</v>
      </c>
      <c r="BL602">
        <f t="shared" si="262"/>
        <v>0</v>
      </c>
      <c r="BM602">
        <f>IFERROR(VLOOKUP(T602,'Tipo de Descuento'!$B$3:$C$8,2,0),0)</f>
        <v>0</v>
      </c>
      <c r="BN602">
        <f t="shared" si="263"/>
        <v>0</v>
      </c>
      <c r="BO602">
        <f t="shared" si="264"/>
        <v>0</v>
      </c>
      <c r="BP602">
        <f t="shared" si="265"/>
        <v>0</v>
      </c>
      <c r="BQ602">
        <f t="shared" si="266"/>
        <v>0</v>
      </c>
      <c r="BS602" s="75">
        <f t="shared" si="267"/>
        <v>0</v>
      </c>
      <c r="BT602" s="76">
        <f t="shared" si="268"/>
        <v>0</v>
      </c>
      <c r="BU602" s="76">
        <f t="shared" si="269"/>
        <v>0</v>
      </c>
      <c r="BV602" s="76">
        <f t="shared" si="270"/>
        <v>0</v>
      </c>
      <c r="BW602" s="76">
        <f t="shared" si="271"/>
        <v>0</v>
      </c>
      <c r="BX602" s="76">
        <f t="shared" si="272"/>
        <v>0</v>
      </c>
      <c r="BY602" s="77">
        <f t="shared" si="273"/>
        <v>0</v>
      </c>
      <c r="CA602" s="73">
        <f t="shared" si="274"/>
        <v>0</v>
      </c>
      <c r="CB602" s="74"/>
      <c r="CD602" s="13">
        <f t="shared" si="275"/>
        <v>0</v>
      </c>
      <c r="CE602" s="89">
        <f t="shared" si="276"/>
        <v>0</v>
      </c>
      <c r="CF602">
        <v>0</v>
      </c>
    </row>
    <row r="603" spans="2:84" ht="15.75" customHeight="1" thickBot="1">
      <c r="B603" s="26"/>
      <c r="C603" s="13" t="str">
        <f>IF(B603="","",VLOOKUP(BC603,Proveedor!$B$3:$C$2036,2,0))</f>
        <v/>
      </c>
      <c r="D603" s="95"/>
      <c r="E603" s="84"/>
      <c r="F603" s="59"/>
      <c r="G603" s="113" cm="1">
        <f t="array" ref="G603">INDEX(Programas!$F$3:$F$2000,MATCH(1,(Programas!$C$3:$C$2000=D603)*(Programas!$D$3:$D$2000=Auxiliares!$B584),0))</f>
        <v>0</v>
      </c>
      <c r="H603" s="114"/>
      <c r="I603" s="113" cm="1">
        <f t="array" ref="I603">INDEX(Programas!$E$3:$E$2000,MATCH(1,(Programas!$C$3:$C$2000=D603)*(Programas!$D$3:$D$2000=Auxiliares!$B584),0))</f>
        <v>0</v>
      </c>
      <c r="J603" s="114"/>
      <c r="K603" s="23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36"/>
      <c r="BA603" s="58">
        <f t="shared" si="256"/>
        <v>0</v>
      </c>
      <c r="BB603" s="42">
        <f t="shared" si="257"/>
        <v>0</v>
      </c>
      <c r="BC603" s="12">
        <f>IFERROR(VLOOKUP(Input!B603,Medio!$A$3:$D$1552,4,0),0)</f>
        <v>0</v>
      </c>
      <c r="BD603">
        <f t="shared" si="258"/>
        <v>0</v>
      </c>
      <c r="BE603">
        <f>IFERROR(VLOOKUP(L603,'Tipo de Descuento'!$B$3:$C$8,2,0),0)</f>
        <v>0</v>
      </c>
      <c r="BF603">
        <f t="shared" si="259"/>
        <v>0</v>
      </c>
      <c r="BG603">
        <f>IFERROR(VLOOKUP(N603,'Tipo de Descuento'!$B$3:$C$8,2,0),0)</f>
        <v>0</v>
      </c>
      <c r="BH603">
        <f t="shared" si="260"/>
        <v>0</v>
      </c>
      <c r="BI603">
        <f>IFERROR(VLOOKUP(P603,'Tipo de Descuento'!$B$3:$C$8,2,0),0)</f>
        <v>0</v>
      </c>
      <c r="BJ603">
        <f t="shared" si="261"/>
        <v>0</v>
      </c>
      <c r="BK603">
        <f>IFERROR(VLOOKUP(R603,'Tipo de Descuento'!$B$3:$C$8,2,0),0)</f>
        <v>0</v>
      </c>
      <c r="BL603">
        <f t="shared" si="262"/>
        <v>0</v>
      </c>
      <c r="BM603">
        <f>IFERROR(VLOOKUP(T603,'Tipo de Descuento'!$B$3:$C$8,2,0),0)</f>
        <v>0</v>
      </c>
      <c r="BN603">
        <f t="shared" si="263"/>
        <v>0</v>
      </c>
      <c r="BO603">
        <f t="shared" si="264"/>
        <v>0</v>
      </c>
      <c r="BP603">
        <f t="shared" si="265"/>
        <v>0</v>
      </c>
      <c r="BQ603">
        <f t="shared" si="266"/>
        <v>0</v>
      </c>
      <c r="BS603" s="75">
        <f t="shared" si="267"/>
        <v>0</v>
      </c>
      <c r="BT603" s="76">
        <f t="shared" si="268"/>
        <v>0</v>
      </c>
      <c r="BU603" s="76">
        <f t="shared" si="269"/>
        <v>0</v>
      </c>
      <c r="BV603" s="76">
        <f t="shared" si="270"/>
        <v>0</v>
      </c>
      <c r="BW603" s="76">
        <f t="shared" si="271"/>
        <v>0</v>
      </c>
      <c r="BX603" s="76">
        <f t="shared" si="272"/>
        <v>0</v>
      </c>
      <c r="BY603" s="77">
        <f t="shared" si="273"/>
        <v>0</v>
      </c>
      <c r="CA603" s="73">
        <f t="shared" si="274"/>
        <v>0</v>
      </c>
      <c r="CB603" s="74"/>
      <c r="CD603" s="13">
        <f t="shared" si="275"/>
        <v>0</v>
      </c>
      <c r="CE603" s="89">
        <f t="shared" si="276"/>
        <v>0</v>
      </c>
      <c r="CF603">
        <v>0</v>
      </c>
    </row>
    <row r="604" spans="2:84" ht="15.75" customHeight="1" thickBot="1">
      <c r="B604" s="26"/>
      <c r="C604" s="13" t="str">
        <f>IF(B604="","",VLOOKUP(BC604,Proveedor!$B$3:$C$2036,2,0))</f>
        <v/>
      </c>
      <c r="D604" s="95"/>
      <c r="E604" s="84"/>
      <c r="F604" s="59"/>
      <c r="G604" s="113" cm="1">
        <f t="array" ref="G604">INDEX(Programas!$F$3:$F$2000,MATCH(1,(Programas!$C$3:$C$2000=D604)*(Programas!$D$3:$D$2000=Auxiliares!$B585),0))</f>
        <v>0</v>
      </c>
      <c r="H604" s="114"/>
      <c r="I604" s="113" cm="1">
        <f t="array" ref="I604">INDEX(Programas!$E$3:$E$2000,MATCH(1,(Programas!$C$3:$C$2000=D604)*(Programas!$D$3:$D$2000=Auxiliares!$B585),0))</f>
        <v>0</v>
      </c>
      <c r="J604" s="114"/>
      <c r="K604" s="23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36"/>
      <c r="BA604" s="58">
        <f t="shared" si="256"/>
        <v>0</v>
      </c>
      <c r="BB604" s="42">
        <f t="shared" si="257"/>
        <v>0</v>
      </c>
      <c r="BC604" s="12">
        <f>IFERROR(VLOOKUP(Input!B604,Medio!$A$3:$D$1552,4,0),0)</f>
        <v>0</v>
      </c>
      <c r="BD604">
        <f t="shared" si="258"/>
        <v>0</v>
      </c>
      <c r="BE604">
        <f>IFERROR(VLOOKUP(L604,'Tipo de Descuento'!$B$3:$C$8,2,0),0)</f>
        <v>0</v>
      </c>
      <c r="BF604">
        <f t="shared" si="259"/>
        <v>0</v>
      </c>
      <c r="BG604">
        <f>IFERROR(VLOOKUP(N604,'Tipo de Descuento'!$B$3:$C$8,2,0),0)</f>
        <v>0</v>
      </c>
      <c r="BH604">
        <f t="shared" si="260"/>
        <v>0</v>
      </c>
      <c r="BI604">
        <f>IFERROR(VLOOKUP(P604,'Tipo de Descuento'!$B$3:$C$8,2,0),0)</f>
        <v>0</v>
      </c>
      <c r="BJ604">
        <f t="shared" si="261"/>
        <v>0</v>
      </c>
      <c r="BK604">
        <f>IFERROR(VLOOKUP(R604,'Tipo de Descuento'!$B$3:$C$8,2,0),0)</f>
        <v>0</v>
      </c>
      <c r="BL604">
        <f t="shared" si="262"/>
        <v>0</v>
      </c>
      <c r="BM604">
        <f>IFERROR(VLOOKUP(T604,'Tipo de Descuento'!$B$3:$C$8,2,0),0)</f>
        <v>0</v>
      </c>
      <c r="BN604">
        <f t="shared" si="263"/>
        <v>0</v>
      </c>
      <c r="BO604">
        <f t="shared" si="264"/>
        <v>0</v>
      </c>
      <c r="BP604">
        <f t="shared" si="265"/>
        <v>0</v>
      </c>
      <c r="BQ604">
        <f t="shared" si="266"/>
        <v>0</v>
      </c>
      <c r="BS604" s="75">
        <f t="shared" si="267"/>
        <v>0</v>
      </c>
      <c r="BT604" s="76">
        <f t="shared" si="268"/>
        <v>0</v>
      </c>
      <c r="BU604" s="76">
        <f t="shared" si="269"/>
        <v>0</v>
      </c>
      <c r="BV604" s="76">
        <f t="shared" si="270"/>
        <v>0</v>
      </c>
      <c r="BW604" s="76">
        <f t="shared" si="271"/>
        <v>0</v>
      </c>
      <c r="BX604" s="76">
        <f t="shared" si="272"/>
        <v>0</v>
      </c>
      <c r="BY604" s="77">
        <f t="shared" si="273"/>
        <v>0</v>
      </c>
      <c r="CA604" s="73">
        <f t="shared" si="274"/>
        <v>0</v>
      </c>
      <c r="CB604" s="74"/>
      <c r="CD604" s="13">
        <f t="shared" si="275"/>
        <v>0</v>
      </c>
      <c r="CE604" s="89">
        <f t="shared" si="276"/>
        <v>0</v>
      </c>
      <c r="CF604">
        <v>0</v>
      </c>
    </row>
    <row r="605" spans="2:84" ht="15.75" customHeight="1" thickBot="1">
      <c r="B605" s="26"/>
      <c r="C605" s="13" t="str">
        <f>IF(B605="","",VLOOKUP(BC605,Proveedor!$B$3:$C$2036,2,0))</f>
        <v/>
      </c>
      <c r="D605" s="95"/>
      <c r="E605" s="84"/>
      <c r="F605" s="59"/>
      <c r="G605" s="113" cm="1">
        <f t="array" ref="G605">INDEX(Programas!$F$3:$F$2000,MATCH(1,(Programas!$C$3:$C$2000=D605)*(Programas!$D$3:$D$2000=Auxiliares!$B586),0))</f>
        <v>0</v>
      </c>
      <c r="H605" s="114"/>
      <c r="I605" s="113" cm="1">
        <f t="array" ref="I605">INDEX(Programas!$E$3:$E$2000,MATCH(1,(Programas!$C$3:$C$2000=D605)*(Programas!$D$3:$D$2000=Auxiliares!$B586),0))</f>
        <v>0</v>
      </c>
      <c r="J605" s="114"/>
      <c r="K605" s="23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36"/>
      <c r="BA605" s="58">
        <f t="shared" si="256"/>
        <v>0</v>
      </c>
      <c r="BB605" s="42">
        <f t="shared" si="257"/>
        <v>0</v>
      </c>
      <c r="BC605" s="12">
        <f>IFERROR(VLOOKUP(Input!B605,Medio!$A$3:$D$1552,4,0),0)</f>
        <v>0</v>
      </c>
      <c r="BD605">
        <f t="shared" si="258"/>
        <v>0</v>
      </c>
      <c r="BE605">
        <f>IFERROR(VLOOKUP(L605,'Tipo de Descuento'!$B$3:$C$8,2,0),0)</f>
        <v>0</v>
      </c>
      <c r="BF605">
        <f t="shared" si="259"/>
        <v>0</v>
      </c>
      <c r="BG605">
        <f>IFERROR(VLOOKUP(N605,'Tipo de Descuento'!$B$3:$C$8,2,0),0)</f>
        <v>0</v>
      </c>
      <c r="BH605">
        <f t="shared" si="260"/>
        <v>0</v>
      </c>
      <c r="BI605">
        <f>IFERROR(VLOOKUP(P605,'Tipo de Descuento'!$B$3:$C$8,2,0),0)</f>
        <v>0</v>
      </c>
      <c r="BJ605">
        <f t="shared" si="261"/>
        <v>0</v>
      </c>
      <c r="BK605">
        <f>IFERROR(VLOOKUP(R605,'Tipo de Descuento'!$B$3:$C$8,2,0),0)</f>
        <v>0</v>
      </c>
      <c r="BL605">
        <f t="shared" si="262"/>
        <v>0</v>
      </c>
      <c r="BM605">
        <f>IFERROR(VLOOKUP(T605,'Tipo de Descuento'!$B$3:$C$8,2,0),0)</f>
        <v>0</v>
      </c>
      <c r="BN605">
        <f t="shared" si="263"/>
        <v>0</v>
      </c>
      <c r="BO605">
        <f t="shared" si="264"/>
        <v>0</v>
      </c>
      <c r="BP605">
        <f t="shared" si="265"/>
        <v>0</v>
      </c>
      <c r="BQ605">
        <f t="shared" si="266"/>
        <v>0</v>
      </c>
      <c r="BS605" s="75">
        <f t="shared" si="267"/>
        <v>0</v>
      </c>
      <c r="BT605" s="76">
        <f t="shared" si="268"/>
        <v>0</v>
      </c>
      <c r="BU605" s="76">
        <f t="shared" si="269"/>
        <v>0</v>
      </c>
      <c r="BV605" s="76">
        <f t="shared" si="270"/>
        <v>0</v>
      </c>
      <c r="BW605" s="76">
        <f t="shared" si="271"/>
        <v>0</v>
      </c>
      <c r="BX605" s="76">
        <f t="shared" si="272"/>
        <v>0</v>
      </c>
      <c r="BY605" s="77">
        <f t="shared" si="273"/>
        <v>0</v>
      </c>
      <c r="CA605" s="73">
        <f t="shared" si="274"/>
        <v>0</v>
      </c>
      <c r="CB605" s="74"/>
      <c r="CD605" s="13">
        <f t="shared" si="275"/>
        <v>0</v>
      </c>
      <c r="CE605" s="89">
        <f t="shared" si="276"/>
        <v>0</v>
      </c>
      <c r="CF605">
        <v>0</v>
      </c>
    </row>
    <row r="606" spans="2:84" ht="15.75" customHeight="1" thickBot="1">
      <c r="B606" s="26"/>
      <c r="C606" s="13" t="str">
        <f>IF(B606="","",VLOOKUP(BC606,Proveedor!$B$3:$C$2036,2,0))</f>
        <v/>
      </c>
      <c r="D606" s="95"/>
      <c r="E606" s="84"/>
      <c r="F606" s="59"/>
      <c r="G606" s="113" cm="1">
        <f t="array" ref="G606">INDEX(Programas!$F$3:$F$2000,MATCH(1,(Programas!$C$3:$C$2000=D606)*(Programas!$D$3:$D$2000=Auxiliares!$B587),0))</f>
        <v>0</v>
      </c>
      <c r="H606" s="114"/>
      <c r="I606" s="113" cm="1">
        <f t="array" ref="I606">INDEX(Programas!$E$3:$E$2000,MATCH(1,(Programas!$C$3:$C$2000=D606)*(Programas!$D$3:$D$2000=Auxiliares!$B587),0))</f>
        <v>0</v>
      </c>
      <c r="J606" s="114"/>
      <c r="K606" s="23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36"/>
      <c r="BA606" s="58">
        <f t="shared" si="256"/>
        <v>0</v>
      </c>
      <c r="BB606" s="42">
        <f t="shared" si="257"/>
        <v>0</v>
      </c>
      <c r="BC606" s="12">
        <f>IFERROR(VLOOKUP(Input!B606,Medio!$A$3:$D$1552,4,0),0)</f>
        <v>0</v>
      </c>
      <c r="BD606">
        <f t="shared" si="258"/>
        <v>0</v>
      </c>
      <c r="BE606">
        <f>IFERROR(VLOOKUP(L606,'Tipo de Descuento'!$B$3:$C$8,2,0),0)</f>
        <v>0</v>
      </c>
      <c r="BF606">
        <f t="shared" si="259"/>
        <v>0</v>
      </c>
      <c r="BG606">
        <f>IFERROR(VLOOKUP(N606,'Tipo de Descuento'!$B$3:$C$8,2,0),0)</f>
        <v>0</v>
      </c>
      <c r="BH606">
        <f t="shared" si="260"/>
        <v>0</v>
      </c>
      <c r="BI606">
        <f>IFERROR(VLOOKUP(P606,'Tipo de Descuento'!$B$3:$C$8,2,0),0)</f>
        <v>0</v>
      </c>
      <c r="BJ606">
        <f t="shared" si="261"/>
        <v>0</v>
      </c>
      <c r="BK606">
        <f>IFERROR(VLOOKUP(R606,'Tipo de Descuento'!$B$3:$C$8,2,0),0)</f>
        <v>0</v>
      </c>
      <c r="BL606">
        <f t="shared" si="262"/>
        <v>0</v>
      </c>
      <c r="BM606">
        <f>IFERROR(VLOOKUP(T606,'Tipo de Descuento'!$B$3:$C$8,2,0),0)</f>
        <v>0</v>
      </c>
      <c r="BN606">
        <f t="shared" si="263"/>
        <v>0</v>
      </c>
      <c r="BO606">
        <f t="shared" si="264"/>
        <v>0</v>
      </c>
      <c r="BP606">
        <f t="shared" si="265"/>
        <v>0</v>
      </c>
      <c r="BQ606">
        <f t="shared" si="266"/>
        <v>0</v>
      </c>
      <c r="BS606" s="75">
        <f t="shared" si="267"/>
        <v>0</v>
      </c>
      <c r="BT606" s="76">
        <f t="shared" si="268"/>
        <v>0</v>
      </c>
      <c r="BU606" s="76">
        <f t="shared" si="269"/>
        <v>0</v>
      </c>
      <c r="BV606" s="76">
        <f t="shared" si="270"/>
        <v>0</v>
      </c>
      <c r="BW606" s="76">
        <f t="shared" si="271"/>
        <v>0</v>
      </c>
      <c r="BX606" s="76">
        <f t="shared" si="272"/>
        <v>0</v>
      </c>
      <c r="BY606" s="77">
        <f t="shared" si="273"/>
        <v>0</v>
      </c>
      <c r="CA606" s="73">
        <f t="shared" si="274"/>
        <v>0</v>
      </c>
      <c r="CB606" s="74"/>
      <c r="CD606" s="13">
        <f t="shared" si="275"/>
        <v>0</v>
      </c>
      <c r="CE606" s="89">
        <f t="shared" si="276"/>
        <v>0</v>
      </c>
      <c r="CF606">
        <v>0</v>
      </c>
    </row>
    <row r="607" spans="2:84" ht="15.75" customHeight="1" thickBot="1">
      <c r="B607" s="26"/>
      <c r="C607" s="13" t="str">
        <f>IF(B607="","",VLOOKUP(BC607,Proveedor!$B$3:$C$2036,2,0))</f>
        <v/>
      </c>
      <c r="D607" s="95"/>
      <c r="E607" s="84"/>
      <c r="F607" s="59"/>
      <c r="G607" s="113" cm="1">
        <f t="array" ref="G607">INDEX(Programas!$F$3:$F$2000,MATCH(1,(Programas!$C$3:$C$2000=D607)*(Programas!$D$3:$D$2000=Auxiliares!$B588),0))</f>
        <v>0</v>
      </c>
      <c r="H607" s="114"/>
      <c r="I607" s="113" cm="1">
        <f t="array" ref="I607">INDEX(Programas!$E$3:$E$2000,MATCH(1,(Programas!$C$3:$C$2000=D607)*(Programas!$D$3:$D$2000=Auxiliares!$B588),0))</f>
        <v>0</v>
      </c>
      <c r="J607" s="114"/>
      <c r="K607" s="23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36"/>
      <c r="BA607" s="58">
        <f t="shared" si="256"/>
        <v>0</v>
      </c>
      <c r="BB607" s="42">
        <f t="shared" si="257"/>
        <v>0</v>
      </c>
      <c r="BC607" s="12">
        <f>IFERROR(VLOOKUP(Input!B607,Medio!$A$3:$D$1552,4,0),0)</f>
        <v>0</v>
      </c>
      <c r="BD607">
        <f t="shared" si="258"/>
        <v>0</v>
      </c>
      <c r="BE607">
        <f>IFERROR(VLOOKUP(L607,'Tipo de Descuento'!$B$3:$C$8,2,0),0)</f>
        <v>0</v>
      </c>
      <c r="BF607">
        <f t="shared" si="259"/>
        <v>0</v>
      </c>
      <c r="BG607">
        <f>IFERROR(VLOOKUP(N607,'Tipo de Descuento'!$B$3:$C$8,2,0),0)</f>
        <v>0</v>
      </c>
      <c r="BH607">
        <f t="shared" si="260"/>
        <v>0</v>
      </c>
      <c r="BI607">
        <f>IFERROR(VLOOKUP(P607,'Tipo de Descuento'!$B$3:$C$8,2,0),0)</f>
        <v>0</v>
      </c>
      <c r="BJ607">
        <f t="shared" si="261"/>
        <v>0</v>
      </c>
      <c r="BK607">
        <f>IFERROR(VLOOKUP(R607,'Tipo de Descuento'!$B$3:$C$8,2,0),0)</f>
        <v>0</v>
      </c>
      <c r="BL607">
        <f t="shared" si="262"/>
        <v>0</v>
      </c>
      <c r="BM607">
        <f>IFERROR(VLOOKUP(T607,'Tipo de Descuento'!$B$3:$C$8,2,0),0)</f>
        <v>0</v>
      </c>
      <c r="BN607">
        <f t="shared" si="263"/>
        <v>0</v>
      </c>
      <c r="BO607">
        <f t="shared" si="264"/>
        <v>0</v>
      </c>
      <c r="BP607">
        <f t="shared" si="265"/>
        <v>0</v>
      </c>
      <c r="BQ607">
        <f t="shared" si="266"/>
        <v>0</v>
      </c>
      <c r="BS607" s="75">
        <f t="shared" si="267"/>
        <v>0</v>
      </c>
      <c r="BT607" s="76">
        <f t="shared" si="268"/>
        <v>0</v>
      </c>
      <c r="BU607" s="76">
        <f t="shared" si="269"/>
        <v>0</v>
      </c>
      <c r="BV607" s="76">
        <f t="shared" si="270"/>
        <v>0</v>
      </c>
      <c r="BW607" s="76">
        <f t="shared" si="271"/>
        <v>0</v>
      </c>
      <c r="BX607" s="76">
        <f t="shared" si="272"/>
        <v>0</v>
      </c>
      <c r="BY607" s="77">
        <f t="shared" si="273"/>
        <v>0</v>
      </c>
      <c r="CA607" s="73">
        <f t="shared" si="274"/>
        <v>0</v>
      </c>
      <c r="CB607" s="74"/>
      <c r="CD607" s="13">
        <f t="shared" si="275"/>
        <v>0</v>
      </c>
      <c r="CE607" s="89">
        <f t="shared" si="276"/>
        <v>0</v>
      </c>
      <c r="CF607">
        <v>0</v>
      </c>
    </row>
    <row r="608" spans="2:84" ht="15.75" customHeight="1" thickBot="1">
      <c r="B608" s="26"/>
      <c r="C608" s="13" t="str">
        <f>IF(B608="","",VLOOKUP(BC608,Proveedor!$B$3:$C$2036,2,0))</f>
        <v/>
      </c>
      <c r="D608" s="95"/>
      <c r="E608" s="84"/>
      <c r="F608" s="59"/>
      <c r="G608" s="113" cm="1">
        <f t="array" ref="G608">INDEX(Programas!$F$3:$F$2000,MATCH(1,(Programas!$C$3:$C$2000=D608)*(Programas!$D$3:$D$2000=Auxiliares!$B589),0))</f>
        <v>0</v>
      </c>
      <c r="H608" s="114"/>
      <c r="I608" s="113" cm="1">
        <f t="array" ref="I608">INDEX(Programas!$E$3:$E$2000,MATCH(1,(Programas!$C$3:$C$2000=D608)*(Programas!$D$3:$D$2000=Auxiliares!$B589),0))</f>
        <v>0</v>
      </c>
      <c r="J608" s="114"/>
      <c r="K608" s="23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36"/>
      <c r="BA608" s="58">
        <f t="shared" si="256"/>
        <v>0</v>
      </c>
      <c r="BB608" s="42">
        <f t="shared" si="257"/>
        <v>0</v>
      </c>
      <c r="BC608" s="12">
        <f>IFERROR(VLOOKUP(Input!B608,Medio!$A$3:$D$1552,4,0),0)</f>
        <v>0</v>
      </c>
      <c r="BD608">
        <f t="shared" si="258"/>
        <v>0</v>
      </c>
      <c r="BE608">
        <f>IFERROR(VLOOKUP(L608,'Tipo de Descuento'!$B$3:$C$8,2,0),0)</f>
        <v>0</v>
      </c>
      <c r="BF608">
        <f t="shared" si="259"/>
        <v>0</v>
      </c>
      <c r="BG608">
        <f>IFERROR(VLOOKUP(N608,'Tipo de Descuento'!$B$3:$C$8,2,0),0)</f>
        <v>0</v>
      </c>
      <c r="BH608">
        <f t="shared" si="260"/>
        <v>0</v>
      </c>
      <c r="BI608">
        <f>IFERROR(VLOOKUP(P608,'Tipo de Descuento'!$B$3:$C$8,2,0),0)</f>
        <v>0</v>
      </c>
      <c r="BJ608">
        <f t="shared" si="261"/>
        <v>0</v>
      </c>
      <c r="BK608">
        <f>IFERROR(VLOOKUP(R608,'Tipo de Descuento'!$B$3:$C$8,2,0),0)</f>
        <v>0</v>
      </c>
      <c r="BL608">
        <f t="shared" si="262"/>
        <v>0</v>
      </c>
      <c r="BM608">
        <f>IFERROR(VLOOKUP(T608,'Tipo de Descuento'!$B$3:$C$8,2,0),0)</f>
        <v>0</v>
      </c>
      <c r="BN608">
        <f t="shared" si="263"/>
        <v>0</v>
      </c>
      <c r="BO608">
        <f t="shared" si="264"/>
        <v>0</v>
      </c>
      <c r="BP608">
        <f t="shared" si="265"/>
        <v>0</v>
      </c>
      <c r="BQ608">
        <f t="shared" si="266"/>
        <v>0</v>
      </c>
      <c r="BS608" s="75">
        <f t="shared" si="267"/>
        <v>0</v>
      </c>
      <c r="BT608" s="76">
        <f t="shared" si="268"/>
        <v>0</v>
      </c>
      <c r="BU608" s="76">
        <f t="shared" si="269"/>
        <v>0</v>
      </c>
      <c r="BV608" s="76">
        <f t="shared" si="270"/>
        <v>0</v>
      </c>
      <c r="BW608" s="76">
        <f t="shared" si="271"/>
        <v>0</v>
      </c>
      <c r="BX608" s="76">
        <f t="shared" si="272"/>
        <v>0</v>
      </c>
      <c r="BY608" s="77">
        <f t="shared" si="273"/>
        <v>0</v>
      </c>
      <c r="CA608" s="73">
        <f t="shared" si="274"/>
        <v>0</v>
      </c>
      <c r="CB608" s="74"/>
      <c r="CD608" s="13">
        <f t="shared" si="275"/>
        <v>0</v>
      </c>
      <c r="CE608" s="89">
        <f t="shared" si="276"/>
        <v>0</v>
      </c>
      <c r="CF608">
        <v>0</v>
      </c>
    </row>
    <row r="609" spans="2:84" ht="15.75" customHeight="1" thickBot="1">
      <c r="B609" s="26"/>
      <c r="C609" s="13" t="str">
        <f>IF(B609="","",VLOOKUP(BC609,Proveedor!$B$3:$C$2036,2,0))</f>
        <v/>
      </c>
      <c r="D609" s="95"/>
      <c r="E609" s="84"/>
      <c r="F609" s="59"/>
      <c r="G609" s="113" cm="1">
        <f t="array" ref="G609">INDEX(Programas!$F$3:$F$2000,MATCH(1,(Programas!$C$3:$C$2000=D609)*(Programas!$D$3:$D$2000=Auxiliares!$B590),0))</f>
        <v>0</v>
      </c>
      <c r="H609" s="114"/>
      <c r="I609" s="113" cm="1">
        <f t="array" ref="I609">INDEX(Programas!$E$3:$E$2000,MATCH(1,(Programas!$C$3:$C$2000=D609)*(Programas!$D$3:$D$2000=Auxiliares!$B590),0))</f>
        <v>0</v>
      </c>
      <c r="J609" s="114"/>
      <c r="K609" s="23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36"/>
      <c r="BA609" s="58">
        <f t="shared" si="256"/>
        <v>0</v>
      </c>
      <c r="BB609" s="42">
        <f t="shared" si="257"/>
        <v>0</v>
      </c>
      <c r="BC609" s="12">
        <f>IFERROR(VLOOKUP(Input!B609,Medio!$A$3:$D$1552,4,0),0)</f>
        <v>0</v>
      </c>
      <c r="BD609">
        <f t="shared" si="258"/>
        <v>0</v>
      </c>
      <c r="BE609">
        <f>IFERROR(VLOOKUP(L609,'Tipo de Descuento'!$B$3:$C$8,2,0),0)</f>
        <v>0</v>
      </c>
      <c r="BF609">
        <f t="shared" si="259"/>
        <v>0</v>
      </c>
      <c r="BG609">
        <f>IFERROR(VLOOKUP(N609,'Tipo de Descuento'!$B$3:$C$8,2,0),0)</f>
        <v>0</v>
      </c>
      <c r="BH609">
        <f t="shared" si="260"/>
        <v>0</v>
      </c>
      <c r="BI609">
        <f>IFERROR(VLOOKUP(P609,'Tipo de Descuento'!$B$3:$C$8,2,0),0)</f>
        <v>0</v>
      </c>
      <c r="BJ609">
        <f t="shared" si="261"/>
        <v>0</v>
      </c>
      <c r="BK609">
        <f>IFERROR(VLOOKUP(R609,'Tipo de Descuento'!$B$3:$C$8,2,0),0)</f>
        <v>0</v>
      </c>
      <c r="BL609">
        <f t="shared" si="262"/>
        <v>0</v>
      </c>
      <c r="BM609">
        <f>IFERROR(VLOOKUP(T609,'Tipo de Descuento'!$B$3:$C$8,2,0),0)</f>
        <v>0</v>
      </c>
      <c r="BN609">
        <f t="shared" si="263"/>
        <v>0</v>
      </c>
      <c r="BO609">
        <f t="shared" si="264"/>
        <v>0</v>
      </c>
      <c r="BP609">
        <f t="shared" si="265"/>
        <v>0</v>
      </c>
      <c r="BQ609">
        <f t="shared" si="266"/>
        <v>0</v>
      </c>
      <c r="BS609" s="75">
        <f t="shared" si="267"/>
        <v>0</v>
      </c>
      <c r="BT609" s="76">
        <f t="shared" si="268"/>
        <v>0</v>
      </c>
      <c r="BU609" s="76">
        <f t="shared" si="269"/>
        <v>0</v>
      </c>
      <c r="BV609" s="76">
        <f t="shared" si="270"/>
        <v>0</v>
      </c>
      <c r="BW609" s="76">
        <f t="shared" si="271"/>
        <v>0</v>
      </c>
      <c r="BX609" s="76">
        <f t="shared" si="272"/>
        <v>0</v>
      </c>
      <c r="BY609" s="77">
        <f t="shared" si="273"/>
        <v>0</v>
      </c>
      <c r="CA609" s="73">
        <f t="shared" si="274"/>
        <v>0</v>
      </c>
      <c r="CB609" s="74"/>
      <c r="CD609" s="13">
        <f t="shared" si="275"/>
        <v>0</v>
      </c>
      <c r="CE609" s="89">
        <f t="shared" si="276"/>
        <v>0</v>
      </c>
      <c r="CF609">
        <v>0</v>
      </c>
    </row>
    <row r="610" spans="2:84" ht="15.75" customHeight="1" thickBot="1">
      <c r="B610" s="26"/>
      <c r="C610" s="13" t="str">
        <f>IF(B610="","",VLOOKUP(BC610,Proveedor!$B$3:$C$2036,2,0))</f>
        <v/>
      </c>
      <c r="D610" s="95"/>
      <c r="E610" s="84"/>
      <c r="F610" s="59"/>
      <c r="G610" s="113" cm="1">
        <f t="array" ref="G610">INDEX(Programas!$F$3:$F$2000,MATCH(1,(Programas!$C$3:$C$2000=D610)*(Programas!$D$3:$D$2000=Auxiliares!$B591),0))</f>
        <v>0</v>
      </c>
      <c r="H610" s="114"/>
      <c r="I610" s="113" cm="1">
        <f t="array" ref="I610">INDEX(Programas!$E$3:$E$2000,MATCH(1,(Programas!$C$3:$C$2000=D610)*(Programas!$D$3:$D$2000=Auxiliares!$B591),0))</f>
        <v>0</v>
      </c>
      <c r="J610" s="114"/>
      <c r="K610" s="23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36"/>
      <c r="BA610" s="58">
        <f t="shared" si="256"/>
        <v>0</v>
      </c>
      <c r="BB610" s="42">
        <f t="shared" si="257"/>
        <v>0</v>
      </c>
      <c r="BC610" s="12">
        <f>IFERROR(VLOOKUP(Input!B610,Medio!$A$3:$D$1552,4,0),0)</f>
        <v>0</v>
      </c>
      <c r="BD610">
        <f t="shared" si="258"/>
        <v>0</v>
      </c>
      <c r="BE610">
        <f>IFERROR(VLOOKUP(L610,'Tipo de Descuento'!$B$3:$C$8,2,0),0)</f>
        <v>0</v>
      </c>
      <c r="BF610">
        <f t="shared" si="259"/>
        <v>0</v>
      </c>
      <c r="BG610">
        <f>IFERROR(VLOOKUP(N610,'Tipo de Descuento'!$B$3:$C$8,2,0),0)</f>
        <v>0</v>
      </c>
      <c r="BH610">
        <f t="shared" si="260"/>
        <v>0</v>
      </c>
      <c r="BI610">
        <f>IFERROR(VLOOKUP(P610,'Tipo de Descuento'!$B$3:$C$8,2,0),0)</f>
        <v>0</v>
      </c>
      <c r="BJ610">
        <f t="shared" si="261"/>
        <v>0</v>
      </c>
      <c r="BK610">
        <f>IFERROR(VLOOKUP(R610,'Tipo de Descuento'!$B$3:$C$8,2,0),0)</f>
        <v>0</v>
      </c>
      <c r="BL610">
        <f t="shared" si="262"/>
        <v>0</v>
      </c>
      <c r="BM610">
        <f>IFERROR(VLOOKUP(T610,'Tipo de Descuento'!$B$3:$C$8,2,0),0)</f>
        <v>0</v>
      </c>
      <c r="BN610">
        <f t="shared" si="263"/>
        <v>0</v>
      </c>
      <c r="BO610">
        <f t="shared" si="264"/>
        <v>0</v>
      </c>
      <c r="BP610">
        <f t="shared" si="265"/>
        <v>0</v>
      </c>
      <c r="BQ610">
        <f t="shared" si="266"/>
        <v>0</v>
      </c>
      <c r="BS610" s="75">
        <f t="shared" si="267"/>
        <v>0</v>
      </c>
      <c r="BT610" s="76">
        <f t="shared" si="268"/>
        <v>0</v>
      </c>
      <c r="BU610" s="76">
        <f t="shared" si="269"/>
        <v>0</v>
      </c>
      <c r="BV610" s="76">
        <f t="shared" si="270"/>
        <v>0</v>
      </c>
      <c r="BW610" s="76">
        <f t="shared" si="271"/>
        <v>0</v>
      </c>
      <c r="BX610" s="76">
        <f t="shared" si="272"/>
        <v>0</v>
      </c>
      <c r="BY610" s="77">
        <f t="shared" si="273"/>
        <v>0</v>
      </c>
      <c r="CA610" s="73">
        <f t="shared" si="274"/>
        <v>0</v>
      </c>
      <c r="CB610" s="74"/>
      <c r="CD610" s="13">
        <f t="shared" si="275"/>
        <v>0</v>
      </c>
      <c r="CE610" s="89">
        <f t="shared" si="276"/>
        <v>0</v>
      </c>
      <c r="CF610">
        <v>0</v>
      </c>
    </row>
    <row r="611" spans="2:84" ht="15.75" customHeight="1" thickBot="1">
      <c r="B611" s="26"/>
      <c r="C611" s="13" t="str">
        <f>IF(B611="","",VLOOKUP(BC611,Proveedor!$B$3:$C$2036,2,0))</f>
        <v/>
      </c>
      <c r="D611" s="95"/>
      <c r="E611" s="84"/>
      <c r="F611" s="59"/>
      <c r="G611" s="113" cm="1">
        <f t="array" ref="G611">INDEX(Programas!$F$3:$F$2000,MATCH(1,(Programas!$C$3:$C$2000=D611)*(Programas!$D$3:$D$2000=Auxiliares!$B592),0))</f>
        <v>0</v>
      </c>
      <c r="H611" s="114"/>
      <c r="I611" s="113" cm="1">
        <f t="array" ref="I611">INDEX(Programas!$E$3:$E$2000,MATCH(1,(Programas!$C$3:$C$2000=D611)*(Programas!$D$3:$D$2000=Auxiliares!$B592),0))</f>
        <v>0</v>
      </c>
      <c r="J611" s="114"/>
      <c r="K611" s="23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36"/>
      <c r="BA611" s="58">
        <f t="shared" si="256"/>
        <v>0</v>
      </c>
      <c r="BB611" s="42">
        <f t="shared" si="257"/>
        <v>0</v>
      </c>
      <c r="BC611" s="12">
        <f>IFERROR(VLOOKUP(Input!B611,Medio!$A$3:$D$1552,4,0),0)</f>
        <v>0</v>
      </c>
      <c r="BD611">
        <f t="shared" si="258"/>
        <v>0</v>
      </c>
      <c r="BE611">
        <f>IFERROR(VLOOKUP(L611,'Tipo de Descuento'!$B$3:$C$8,2,0),0)</f>
        <v>0</v>
      </c>
      <c r="BF611">
        <f t="shared" si="259"/>
        <v>0</v>
      </c>
      <c r="BG611">
        <f>IFERROR(VLOOKUP(N611,'Tipo de Descuento'!$B$3:$C$8,2,0),0)</f>
        <v>0</v>
      </c>
      <c r="BH611">
        <f t="shared" si="260"/>
        <v>0</v>
      </c>
      <c r="BI611">
        <f>IFERROR(VLOOKUP(P611,'Tipo de Descuento'!$B$3:$C$8,2,0),0)</f>
        <v>0</v>
      </c>
      <c r="BJ611">
        <f t="shared" si="261"/>
        <v>0</v>
      </c>
      <c r="BK611">
        <f>IFERROR(VLOOKUP(R611,'Tipo de Descuento'!$B$3:$C$8,2,0),0)</f>
        <v>0</v>
      </c>
      <c r="BL611">
        <f t="shared" si="262"/>
        <v>0</v>
      </c>
      <c r="BM611">
        <f>IFERROR(VLOOKUP(T611,'Tipo de Descuento'!$B$3:$C$8,2,0),0)</f>
        <v>0</v>
      </c>
      <c r="BN611">
        <f t="shared" si="263"/>
        <v>0</v>
      </c>
      <c r="BO611">
        <f t="shared" si="264"/>
        <v>0</v>
      </c>
      <c r="BP611">
        <f t="shared" si="265"/>
        <v>0</v>
      </c>
      <c r="BQ611">
        <f t="shared" si="266"/>
        <v>0</v>
      </c>
      <c r="BS611" s="75">
        <f t="shared" si="267"/>
        <v>0</v>
      </c>
      <c r="BT611" s="76">
        <f t="shared" si="268"/>
        <v>0</v>
      </c>
      <c r="BU611" s="76">
        <f t="shared" si="269"/>
        <v>0</v>
      </c>
      <c r="BV611" s="76">
        <f t="shared" si="270"/>
        <v>0</v>
      </c>
      <c r="BW611" s="76">
        <f t="shared" si="271"/>
        <v>0</v>
      </c>
      <c r="BX611" s="76">
        <f t="shared" si="272"/>
        <v>0</v>
      </c>
      <c r="BY611" s="77">
        <f t="shared" si="273"/>
        <v>0</v>
      </c>
      <c r="CA611" s="73">
        <f t="shared" si="274"/>
        <v>0</v>
      </c>
      <c r="CB611" s="74"/>
      <c r="CD611" s="13">
        <f t="shared" si="275"/>
        <v>0</v>
      </c>
      <c r="CE611" s="89">
        <f t="shared" si="276"/>
        <v>0</v>
      </c>
      <c r="CF611">
        <v>0</v>
      </c>
    </row>
    <row r="612" spans="2:84" ht="15.75" customHeight="1" thickBot="1">
      <c r="B612" s="26"/>
      <c r="C612" s="13" t="str">
        <f>IF(B612="","",VLOOKUP(BC612,Proveedor!$B$3:$C$2036,2,0))</f>
        <v/>
      </c>
      <c r="D612" s="95"/>
      <c r="E612" s="84"/>
      <c r="F612" s="59"/>
      <c r="G612" s="113" cm="1">
        <f t="array" ref="G612">INDEX(Programas!$F$3:$F$2000,MATCH(1,(Programas!$C$3:$C$2000=D612)*(Programas!$D$3:$D$2000=Auxiliares!$B593),0))</f>
        <v>0</v>
      </c>
      <c r="H612" s="114"/>
      <c r="I612" s="113" cm="1">
        <f t="array" ref="I612">INDEX(Programas!$E$3:$E$2000,MATCH(1,(Programas!$C$3:$C$2000=D612)*(Programas!$D$3:$D$2000=Auxiliares!$B593),0))</f>
        <v>0</v>
      </c>
      <c r="J612" s="114"/>
      <c r="K612" s="23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36"/>
      <c r="BA612" s="58">
        <f t="shared" si="256"/>
        <v>0</v>
      </c>
      <c r="BB612" s="42">
        <f t="shared" si="257"/>
        <v>0</v>
      </c>
      <c r="BC612" s="12">
        <f>IFERROR(VLOOKUP(Input!B612,Medio!$A$3:$D$1552,4,0),0)</f>
        <v>0</v>
      </c>
      <c r="BD612">
        <f t="shared" si="258"/>
        <v>0</v>
      </c>
      <c r="BE612">
        <f>IFERROR(VLOOKUP(L612,'Tipo de Descuento'!$B$3:$C$8,2,0),0)</f>
        <v>0</v>
      </c>
      <c r="BF612">
        <f t="shared" si="259"/>
        <v>0</v>
      </c>
      <c r="BG612">
        <f>IFERROR(VLOOKUP(N612,'Tipo de Descuento'!$B$3:$C$8,2,0),0)</f>
        <v>0</v>
      </c>
      <c r="BH612">
        <f t="shared" si="260"/>
        <v>0</v>
      </c>
      <c r="BI612">
        <f>IFERROR(VLOOKUP(P612,'Tipo de Descuento'!$B$3:$C$8,2,0),0)</f>
        <v>0</v>
      </c>
      <c r="BJ612">
        <f t="shared" si="261"/>
        <v>0</v>
      </c>
      <c r="BK612">
        <f>IFERROR(VLOOKUP(R612,'Tipo de Descuento'!$B$3:$C$8,2,0),0)</f>
        <v>0</v>
      </c>
      <c r="BL612">
        <f t="shared" si="262"/>
        <v>0</v>
      </c>
      <c r="BM612">
        <f>IFERROR(VLOOKUP(T612,'Tipo de Descuento'!$B$3:$C$8,2,0),0)</f>
        <v>0</v>
      </c>
      <c r="BN612">
        <f t="shared" si="263"/>
        <v>0</v>
      </c>
      <c r="BO612">
        <f t="shared" si="264"/>
        <v>0</v>
      </c>
      <c r="BP612">
        <f t="shared" si="265"/>
        <v>0</v>
      </c>
      <c r="BQ612">
        <f t="shared" si="266"/>
        <v>0</v>
      </c>
      <c r="BS612" s="75">
        <f t="shared" si="267"/>
        <v>0</v>
      </c>
      <c r="BT612" s="76">
        <f t="shared" si="268"/>
        <v>0</v>
      </c>
      <c r="BU612" s="76">
        <f t="shared" si="269"/>
        <v>0</v>
      </c>
      <c r="BV612" s="76">
        <f t="shared" si="270"/>
        <v>0</v>
      </c>
      <c r="BW612" s="76">
        <f t="shared" si="271"/>
        <v>0</v>
      </c>
      <c r="BX612" s="76">
        <f t="shared" si="272"/>
        <v>0</v>
      </c>
      <c r="BY612" s="77">
        <f t="shared" si="273"/>
        <v>0</v>
      </c>
      <c r="CA612" s="73">
        <f t="shared" si="274"/>
        <v>0</v>
      </c>
      <c r="CB612" s="74"/>
      <c r="CD612" s="13">
        <f t="shared" si="275"/>
        <v>0</v>
      </c>
      <c r="CE612" s="89">
        <f t="shared" si="276"/>
        <v>0</v>
      </c>
      <c r="CF612">
        <v>0</v>
      </c>
    </row>
    <row r="613" spans="2:84" ht="15.75" customHeight="1" thickBot="1">
      <c r="B613" s="26"/>
      <c r="C613" s="13" t="str">
        <f>IF(B613="","",VLOOKUP(BC613,Proveedor!$B$3:$C$2036,2,0))</f>
        <v/>
      </c>
      <c r="D613" s="95"/>
      <c r="E613" s="84"/>
      <c r="F613" s="59"/>
      <c r="G613" s="113" cm="1">
        <f t="array" ref="G613">INDEX(Programas!$F$3:$F$2000,MATCH(1,(Programas!$C$3:$C$2000=D613)*(Programas!$D$3:$D$2000=Auxiliares!$B594),0))</f>
        <v>0</v>
      </c>
      <c r="H613" s="114"/>
      <c r="I613" s="113" cm="1">
        <f t="array" ref="I613">INDEX(Programas!$E$3:$E$2000,MATCH(1,(Programas!$C$3:$C$2000=D613)*(Programas!$D$3:$D$2000=Auxiliares!$B594),0))</f>
        <v>0</v>
      </c>
      <c r="J613" s="114"/>
      <c r="K613" s="23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36"/>
      <c r="BA613" s="58">
        <f t="shared" si="256"/>
        <v>0</v>
      </c>
      <c r="BB613" s="42">
        <f t="shared" si="257"/>
        <v>0</v>
      </c>
      <c r="BC613" s="12">
        <f>IFERROR(VLOOKUP(Input!B613,Medio!$A$3:$D$1552,4,0),0)</f>
        <v>0</v>
      </c>
      <c r="BD613">
        <f t="shared" si="258"/>
        <v>0</v>
      </c>
      <c r="BE613">
        <f>IFERROR(VLOOKUP(L613,'Tipo de Descuento'!$B$3:$C$8,2,0),0)</f>
        <v>0</v>
      </c>
      <c r="BF613">
        <f t="shared" si="259"/>
        <v>0</v>
      </c>
      <c r="BG613">
        <f>IFERROR(VLOOKUP(N613,'Tipo de Descuento'!$B$3:$C$8,2,0),0)</f>
        <v>0</v>
      </c>
      <c r="BH613">
        <f t="shared" si="260"/>
        <v>0</v>
      </c>
      <c r="BI613">
        <f>IFERROR(VLOOKUP(P613,'Tipo de Descuento'!$B$3:$C$8,2,0),0)</f>
        <v>0</v>
      </c>
      <c r="BJ613">
        <f t="shared" si="261"/>
        <v>0</v>
      </c>
      <c r="BK613">
        <f>IFERROR(VLOOKUP(R613,'Tipo de Descuento'!$B$3:$C$8,2,0),0)</f>
        <v>0</v>
      </c>
      <c r="BL613">
        <f t="shared" si="262"/>
        <v>0</v>
      </c>
      <c r="BM613">
        <f>IFERROR(VLOOKUP(T613,'Tipo de Descuento'!$B$3:$C$8,2,0),0)</f>
        <v>0</v>
      </c>
      <c r="BN613">
        <f t="shared" si="263"/>
        <v>0</v>
      </c>
      <c r="BO613">
        <f t="shared" si="264"/>
        <v>0</v>
      </c>
      <c r="BP613">
        <f t="shared" si="265"/>
        <v>0</v>
      </c>
      <c r="BQ613">
        <f t="shared" si="266"/>
        <v>0</v>
      </c>
      <c r="BS613" s="75">
        <f t="shared" si="267"/>
        <v>0</v>
      </c>
      <c r="BT613" s="76">
        <f t="shared" si="268"/>
        <v>0</v>
      </c>
      <c r="BU613" s="76">
        <f t="shared" si="269"/>
        <v>0</v>
      </c>
      <c r="BV613" s="76">
        <f t="shared" si="270"/>
        <v>0</v>
      </c>
      <c r="BW613" s="76">
        <f t="shared" si="271"/>
        <v>0</v>
      </c>
      <c r="BX613" s="76">
        <f t="shared" si="272"/>
        <v>0</v>
      </c>
      <c r="BY613" s="77">
        <f t="shared" si="273"/>
        <v>0</v>
      </c>
      <c r="CA613" s="73">
        <f t="shared" si="274"/>
        <v>0</v>
      </c>
      <c r="CB613" s="74"/>
      <c r="CD613" s="13">
        <f t="shared" si="275"/>
        <v>0</v>
      </c>
      <c r="CE613" s="89">
        <f t="shared" si="276"/>
        <v>0</v>
      </c>
      <c r="CF613">
        <v>0</v>
      </c>
    </row>
    <row r="614" spans="2:84" ht="15.75" customHeight="1" thickBot="1">
      <c r="B614" s="26"/>
      <c r="C614" s="13" t="str">
        <f>IF(B614="","",VLOOKUP(BC614,Proveedor!$B$3:$C$2036,2,0))</f>
        <v/>
      </c>
      <c r="D614" s="95"/>
      <c r="E614" s="84"/>
      <c r="F614" s="59"/>
      <c r="G614" s="113" cm="1">
        <f t="array" ref="G614">INDEX(Programas!$F$3:$F$2000,MATCH(1,(Programas!$C$3:$C$2000=D614)*(Programas!$D$3:$D$2000=Auxiliares!$B595),0))</f>
        <v>0</v>
      </c>
      <c r="H614" s="114"/>
      <c r="I614" s="113" cm="1">
        <f t="array" ref="I614">INDEX(Programas!$E$3:$E$2000,MATCH(1,(Programas!$C$3:$C$2000=D614)*(Programas!$D$3:$D$2000=Auxiliares!$B595),0))</f>
        <v>0</v>
      </c>
      <c r="J614" s="114"/>
      <c r="K614" s="23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36"/>
      <c r="BA614" s="58">
        <f t="shared" si="256"/>
        <v>0</v>
      </c>
      <c r="BB614" s="42">
        <f t="shared" si="257"/>
        <v>0</v>
      </c>
      <c r="BC614" s="12">
        <f>IFERROR(VLOOKUP(Input!B614,Medio!$A$3:$D$1552,4,0),0)</f>
        <v>0</v>
      </c>
      <c r="BD614">
        <f t="shared" si="258"/>
        <v>0</v>
      </c>
      <c r="BE614">
        <f>IFERROR(VLOOKUP(L614,'Tipo de Descuento'!$B$3:$C$8,2,0),0)</f>
        <v>0</v>
      </c>
      <c r="BF614">
        <f t="shared" si="259"/>
        <v>0</v>
      </c>
      <c r="BG614">
        <f>IFERROR(VLOOKUP(N614,'Tipo de Descuento'!$B$3:$C$8,2,0),0)</f>
        <v>0</v>
      </c>
      <c r="BH614">
        <f t="shared" si="260"/>
        <v>0</v>
      </c>
      <c r="BI614">
        <f>IFERROR(VLOOKUP(P614,'Tipo de Descuento'!$B$3:$C$8,2,0),0)</f>
        <v>0</v>
      </c>
      <c r="BJ614">
        <f t="shared" si="261"/>
        <v>0</v>
      </c>
      <c r="BK614">
        <f>IFERROR(VLOOKUP(R614,'Tipo de Descuento'!$B$3:$C$8,2,0),0)</f>
        <v>0</v>
      </c>
      <c r="BL614">
        <f t="shared" si="262"/>
        <v>0</v>
      </c>
      <c r="BM614">
        <f>IFERROR(VLOOKUP(T614,'Tipo de Descuento'!$B$3:$C$8,2,0),0)</f>
        <v>0</v>
      </c>
      <c r="BN614">
        <f t="shared" si="263"/>
        <v>0</v>
      </c>
      <c r="BO614">
        <f t="shared" si="264"/>
        <v>0</v>
      </c>
      <c r="BP614">
        <f t="shared" si="265"/>
        <v>0</v>
      </c>
      <c r="BQ614">
        <f t="shared" si="266"/>
        <v>0</v>
      </c>
      <c r="BS614" s="75">
        <f t="shared" si="267"/>
        <v>0</v>
      </c>
      <c r="BT614" s="76">
        <f t="shared" si="268"/>
        <v>0</v>
      </c>
      <c r="BU614" s="76">
        <f t="shared" si="269"/>
        <v>0</v>
      </c>
      <c r="BV614" s="76">
        <f t="shared" si="270"/>
        <v>0</v>
      </c>
      <c r="BW614" s="76">
        <f t="shared" si="271"/>
        <v>0</v>
      </c>
      <c r="BX614" s="76">
        <f t="shared" si="272"/>
        <v>0</v>
      </c>
      <c r="BY614" s="77">
        <f t="shared" si="273"/>
        <v>0</v>
      </c>
      <c r="CA614" s="73">
        <f t="shared" si="274"/>
        <v>0</v>
      </c>
      <c r="CB614" s="74"/>
      <c r="CD614" s="13">
        <f t="shared" si="275"/>
        <v>0</v>
      </c>
      <c r="CE614" s="89">
        <f t="shared" si="276"/>
        <v>0</v>
      </c>
      <c r="CF614">
        <v>0</v>
      </c>
    </row>
    <row r="615" spans="2:84" ht="15.75" customHeight="1" thickBot="1">
      <c r="B615" s="26"/>
      <c r="C615" s="13" t="str">
        <f>IF(B615="","",VLOOKUP(BC615,Proveedor!$B$3:$C$2036,2,0))</f>
        <v/>
      </c>
      <c r="D615" s="95"/>
      <c r="E615" s="84"/>
      <c r="F615" s="59"/>
      <c r="G615" s="113" cm="1">
        <f t="array" ref="G615">INDEX(Programas!$F$3:$F$2000,MATCH(1,(Programas!$C$3:$C$2000=D615)*(Programas!$D$3:$D$2000=Auxiliares!$B596),0))</f>
        <v>0</v>
      </c>
      <c r="H615" s="114"/>
      <c r="I615" s="113" cm="1">
        <f t="array" ref="I615">INDEX(Programas!$E$3:$E$2000,MATCH(1,(Programas!$C$3:$C$2000=D615)*(Programas!$D$3:$D$2000=Auxiliares!$B596),0))</f>
        <v>0</v>
      </c>
      <c r="J615" s="114"/>
      <c r="K615" s="23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36"/>
      <c r="BA615" s="58">
        <f t="shared" si="256"/>
        <v>0</v>
      </c>
      <c r="BB615" s="42">
        <f t="shared" si="257"/>
        <v>0</v>
      </c>
      <c r="BC615" s="12">
        <f>IFERROR(VLOOKUP(Input!B615,Medio!$A$3:$D$1552,4,0),0)</f>
        <v>0</v>
      </c>
      <c r="BD615">
        <f t="shared" si="258"/>
        <v>0</v>
      </c>
      <c r="BE615">
        <f>IFERROR(VLOOKUP(L615,'Tipo de Descuento'!$B$3:$C$8,2,0),0)</f>
        <v>0</v>
      </c>
      <c r="BF615">
        <f t="shared" si="259"/>
        <v>0</v>
      </c>
      <c r="BG615">
        <f>IFERROR(VLOOKUP(N615,'Tipo de Descuento'!$B$3:$C$8,2,0),0)</f>
        <v>0</v>
      </c>
      <c r="BH615">
        <f t="shared" si="260"/>
        <v>0</v>
      </c>
      <c r="BI615">
        <f>IFERROR(VLOOKUP(P615,'Tipo de Descuento'!$B$3:$C$8,2,0),0)</f>
        <v>0</v>
      </c>
      <c r="BJ615">
        <f t="shared" si="261"/>
        <v>0</v>
      </c>
      <c r="BK615">
        <f>IFERROR(VLOOKUP(R615,'Tipo de Descuento'!$B$3:$C$8,2,0),0)</f>
        <v>0</v>
      </c>
      <c r="BL615">
        <f t="shared" si="262"/>
        <v>0</v>
      </c>
      <c r="BM615">
        <f>IFERROR(VLOOKUP(T615,'Tipo de Descuento'!$B$3:$C$8,2,0),0)</f>
        <v>0</v>
      </c>
      <c r="BN615">
        <f t="shared" si="263"/>
        <v>0</v>
      </c>
      <c r="BO615">
        <f t="shared" si="264"/>
        <v>0</v>
      </c>
      <c r="BP615">
        <f t="shared" si="265"/>
        <v>0</v>
      </c>
      <c r="BQ615">
        <f t="shared" si="266"/>
        <v>0</v>
      </c>
      <c r="BS615" s="75">
        <f t="shared" si="267"/>
        <v>0</v>
      </c>
      <c r="BT615" s="76">
        <f t="shared" si="268"/>
        <v>0</v>
      </c>
      <c r="BU615" s="76">
        <f t="shared" si="269"/>
        <v>0</v>
      </c>
      <c r="BV615" s="76">
        <f t="shared" si="270"/>
        <v>0</v>
      </c>
      <c r="BW615" s="76">
        <f t="shared" si="271"/>
        <v>0</v>
      </c>
      <c r="BX615" s="76">
        <f t="shared" si="272"/>
        <v>0</v>
      </c>
      <c r="BY615" s="77">
        <f t="shared" si="273"/>
        <v>0</v>
      </c>
      <c r="CA615" s="73">
        <f t="shared" si="274"/>
        <v>0</v>
      </c>
      <c r="CB615" s="74"/>
      <c r="CD615" s="13">
        <f t="shared" si="275"/>
        <v>0</v>
      </c>
      <c r="CE615" s="89">
        <f t="shared" si="276"/>
        <v>0</v>
      </c>
      <c r="CF615">
        <v>0</v>
      </c>
    </row>
    <row r="616" spans="2:84" ht="15.75" customHeight="1" thickBot="1">
      <c r="B616" s="26"/>
      <c r="C616" s="13" t="str">
        <f>IF(B616="","",VLOOKUP(BC616,Proveedor!$B$3:$C$2036,2,0))</f>
        <v/>
      </c>
      <c r="D616" s="95"/>
      <c r="E616" s="84"/>
      <c r="F616" s="59"/>
      <c r="G616" s="113" cm="1">
        <f t="array" ref="G616">INDEX(Programas!$F$3:$F$2000,MATCH(1,(Programas!$C$3:$C$2000=D616)*(Programas!$D$3:$D$2000=Auxiliares!$B597),0))</f>
        <v>0</v>
      </c>
      <c r="H616" s="114"/>
      <c r="I616" s="113" cm="1">
        <f t="array" ref="I616">INDEX(Programas!$E$3:$E$2000,MATCH(1,(Programas!$C$3:$C$2000=D616)*(Programas!$D$3:$D$2000=Auxiliares!$B597),0))</f>
        <v>0</v>
      </c>
      <c r="J616" s="114"/>
      <c r="K616" s="23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36"/>
      <c r="BA616" s="58">
        <f t="shared" si="256"/>
        <v>0</v>
      </c>
      <c r="BB616" s="42">
        <f t="shared" si="257"/>
        <v>0</v>
      </c>
      <c r="BC616" s="12">
        <f>IFERROR(VLOOKUP(Input!B616,Medio!$A$3:$D$1552,4,0),0)</f>
        <v>0</v>
      </c>
      <c r="BD616">
        <f t="shared" si="258"/>
        <v>0</v>
      </c>
      <c r="BE616">
        <f>IFERROR(VLOOKUP(L616,'Tipo de Descuento'!$B$3:$C$8,2,0),0)</f>
        <v>0</v>
      </c>
      <c r="BF616">
        <f t="shared" si="259"/>
        <v>0</v>
      </c>
      <c r="BG616">
        <f>IFERROR(VLOOKUP(N616,'Tipo de Descuento'!$B$3:$C$8,2,0),0)</f>
        <v>0</v>
      </c>
      <c r="BH616">
        <f t="shared" si="260"/>
        <v>0</v>
      </c>
      <c r="BI616">
        <f>IFERROR(VLOOKUP(P616,'Tipo de Descuento'!$B$3:$C$8,2,0),0)</f>
        <v>0</v>
      </c>
      <c r="BJ616">
        <f t="shared" si="261"/>
        <v>0</v>
      </c>
      <c r="BK616">
        <f>IFERROR(VLOOKUP(R616,'Tipo de Descuento'!$B$3:$C$8,2,0),0)</f>
        <v>0</v>
      </c>
      <c r="BL616">
        <f t="shared" si="262"/>
        <v>0</v>
      </c>
      <c r="BM616">
        <f>IFERROR(VLOOKUP(T616,'Tipo de Descuento'!$B$3:$C$8,2,0),0)</f>
        <v>0</v>
      </c>
      <c r="BN616">
        <f t="shared" si="263"/>
        <v>0</v>
      </c>
      <c r="BO616">
        <f t="shared" si="264"/>
        <v>0</v>
      </c>
      <c r="BP616">
        <f t="shared" si="265"/>
        <v>0</v>
      </c>
      <c r="BQ616">
        <f t="shared" si="266"/>
        <v>0</v>
      </c>
      <c r="BS616" s="75">
        <f t="shared" si="267"/>
        <v>0</v>
      </c>
      <c r="BT616" s="76">
        <f t="shared" si="268"/>
        <v>0</v>
      </c>
      <c r="BU616" s="76">
        <f t="shared" si="269"/>
        <v>0</v>
      </c>
      <c r="BV616" s="76">
        <f t="shared" si="270"/>
        <v>0</v>
      </c>
      <c r="BW616" s="76">
        <f t="shared" si="271"/>
        <v>0</v>
      </c>
      <c r="BX616" s="76">
        <f t="shared" si="272"/>
        <v>0</v>
      </c>
      <c r="BY616" s="77">
        <f t="shared" si="273"/>
        <v>0</v>
      </c>
      <c r="CA616" s="73">
        <f t="shared" si="274"/>
        <v>0</v>
      </c>
      <c r="CB616" s="74"/>
      <c r="CD616" s="13">
        <f t="shared" si="275"/>
        <v>0</v>
      </c>
      <c r="CE616" s="89">
        <f t="shared" si="276"/>
        <v>0</v>
      </c>
      <c r="CF616">
        <v>0</v>
      </c>
    </row>
    <row r="617" spans="2:84" ht="15.75" customHeight="1" thickBot="1">
      <c r="B617" s="26"/>
      <c r="C617" s="13" t="str">
        <f>IF(B617="","",VLOOKUP(BC617,Proveedor!$B$3:$C$2036,2,0))</f>
        <v/>
      </c>
      <c r="D617" s="95"/>
      <c r="E617" s="84"/>
      <c r="F617" s="59"/>
      <c r="G617" s="113" cm="1">
        <f t="array" ref="G617">INDEX(Programas!$F$3:$F$2000,MATCH(1,(Programas!$C$3:$C$2000=D617)*(Programas!$D$3:$D$2000=Auxiliares!$B598),0))</f>
        <v>0</v>
      </c>
      <c r="H617" s="114"/>
      <c r="I617" s="113" cm="1">
        <f t="array" ref="I617">INDEX(Programas!$E$3:$E$2000,MATCH(1,(Programas!$C$3:$C$2000=D617)*(Programas!$D$3:$D$2000=Auxiliares!$B598),0))</f>
        <v>0</v>
      </c>
      <c r="J617" s="114"/>
      <c r="K617" s="23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36"/>
      <c r="BA617" s="58">
        <f t="shared" si="256"/>
        <v>0</v>
      </c>
      <c r="BB617" s="42">
        <f t="shared" si="257"/>
        <v>0</v>
      </c>
      <c r="BC617" s="12">
        <f>IFERROR(VLOOKUP(Input!B617,Medio!$A$3:$D$1552,4,0),0)</f>
        <v>0</v>
      </c>
      <c r="BD617">
        <f t="shared" si="258"/>
        <v>0</v>
      </c>
      <c r="BE617">
        <f>IFERROR(VLOOKUP(L617,'Tipo de Descuento'!$B$3:$C$8,2,0),0)</f>
        <v>0</v>
      </c>
      <c r="BF617">
        <f t="shared" si="259"/>
        <v>0</v>
      </c>
      <c r="BG617">
        <f>IFERROR(VLOOKUP(N617,'Tipo de Descuento'!$B$3:$C$8,2,0),0)</f>
        <v>0</v>
      </c>
      <c r="BH617">
        <f t="shared" si="260"/>
        <v>0</v>
      </c>
      <c r="BI617">
        <f>IFERROR(VLOOKUP(P617,'Tipo de Descuento'!$B$3:$C$8,2,0),0)</f>
        <v>0</v>
      </c>
      <c r="BJ617">
        <f t="shared" si="261"/>
        <v>0</v>
      </c>
      <c r="BK617">
        <f>IFERROR(VLOOKUP(R617,'Tipo de Descuento'!$B$3:$C$8,2,0),0)</f>
        <v>0</v>
      </c>
      <c r="BL617">
        <f t="shared" si="262"/>
        <v>0</v>
      </c>
      <c r="BM617">
        <f>IFERROR(VLOOKUP(T617,'Tipo de Descuento'!$B$3:$C$8,2,0),0)</f>
        <v>0</v>
      </c>
      <c r="BN617">
        <f t="shared" si="263"/>
        <v>0</v>
      </c>
      <c r="BO617">
        <f t="shared" si="264"/>
        <v>0</v>
      </c>
      <c r="BP617">
        <f t="shared" si="265"/>
        <v>0</v>
      </c>
      <c r="BQ617">
        <f t="shared" si="266"/>
        <v>0</v>
      </c>
      <c r="BS617" s="75">
        <f t="shared" si="267"/>
        <v>0</v>
      </c>
      <c r="BT617" s="76">
        <f t="shared" si="268"/>
        <v>0</v>
      </c>
      <c r="BU617" s="76">
        <f t="shared" si="269"/>
        <v>0</v>
      </c>
      <c r="BV617" s="76">
        <f t="shared" si="270"/>
        <v>0</v>
      </c>
      <c r="BW617" s="76">
        <f t="shared" si="271"/>
        <v>0</v>
      </c>
      <c r="BX617" s="76">
        <f t="shared" si="272"/>
        <v>0</v>
      </c>
      <c r="BY617" s="77">
        <f t="shared" si="273"/>
        <v>0</v>
      </c>
      <c r="CA617" s="73">
        <f t="shared" si="274"/>
        <v>0</v>
      </c>
      <c r="CB617" s="74"/>
      <c r="CD617" s="13">
        <f t="shared" si="275"/>
        <v>0</v>
      </c>
      <c r="CE617" s="89">
        <f t="shared" si="276"/>
        <v>0</v>
      </c>
      <c r="CF617">
        <v>0</v>
      </c>
    </row>
    <row r="618" spans="2:84" ht="15.75" customHeight="1" thickBot="1">
      <c r="B618" s="26"/>
      <c r="C618" s="13" t="str">
        <f>IF(B618="","",VLOOKUP(BC618,Proveedor!$B$3:$C$2036,2,0))</f>
        <v/>
      </c>
      <c r="D618" s="95"/>
      <c r="E618" s="84"/>
      <c r="F618" s="59"/>
      <c r="G618" s="113" cm="1">
        <f t="array" ref="G618">INDEX(Programas!$F$3:$F$2000,MATCH(1,(Programas!$C$3:$C$2000=D618)*(Programas!$D$3:$D$2000=Auxiliares!$B599),0))</f>
        <v>0</v>
      </c>
      <c r="H618" s="114"/>
      <c r="I618" s="113" cm="1">
        <f t="array" ref="I618">INDEX(Programas!$E$3:$E$2000,MATCH(1,(Programas!$C$3:$C$2000=D618)*(Programas!$D$3:$D$2000=Auxiliares!$B599),0))</f>
        <v>0</v>
      </c>
      <c r="J618" s="114"/>
      <c r="K618" s="23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36"/>
      <c r="BA618" s="58">
        <f t="shared" si="256"/>
        <v>0</v>
      </c>
      <c r="BB618" s="42">
        <f t="shared" si="257"/>
        <v>0</v>
      </c>
      <c r="BC618" s="12">
        <f>IFERROR(VLOOKUP(Input!B618,Medio!$A$3:$D$1552,4,0),0)</f>
        <v>0</v>
      </c>
      <c r="BD618">
        <f t="shared" si="258"/>
        <v>0</v>
      </c>
      <c r="BE618">
        <f>IFERROR(VLOOKUP(L618,'Tipo de Descuento'!$B$3:$C$8,2,0),0)</f>
        <v>0</v>
      </c>
      <c r="BF618">
        <f t="shared" si="259"/>
        <v>0</v>
      </c>
      <c r="BG618">
        <f>IFERROR(VLOOKUP(N618,'Tipo de Descuento'!$B$3:$C$8,2,0),0)</f>
        <v>0</v>
      </c>
      <c r="BH618">
        <f t="shared" si="260"/>
        <v>0</v>
      </c>
      <c r="BI618">
        <f>IFERROR(VLOOKUP(P618,'Tipo de Descuento'!$B$3:$C$8,2,0),0)</f>
        <v>0</v>
      </c>
      <c r="BJ618">
        <f t="shared" si="261"/>
        <v>0</v>
      </c>
      <c r="BK618">
        <f>IFERROR(VLOOKUP(R618,'Tipo de Descuento'!$B$3:$C$8,2,0),0)</f>
        <v>0</v>
      </c>
      <c r="BL618">
        <f t="shared" si="262"/>
        <v>0</v>
      </c>
      <c r="BM618">
        <f>IFERROR(VLOOKUP(T618,'Tipo de Descuento'!$B$3:$C$8,2,0),0)</f>
        <v>0</v>
      </c>
      <c r="BN618">
        <f t="shared" si="263"/>
        <v>0</v>
      </c>
      <c r="BO618">
        <f t="shared" si="264"/>
        <v>0</v>
      </c>
      <c r="BP618">
        <f t="shared" si="265"/>
        <v>0</v>
      </c>
      <c r="BQ618">
        <f t="shared" si="266"/>
        <v>0</v>
      </c>
      <c r="BS618" s="75">
        <f t="shared" si="267"/>
        <v>0</v>
      </c>
      <c r="BT618" s="76">
        <f t="shared" si="268"/>
        <v>0</v>
      </c>
      <c r="BU618" s="76">
        <f t="shared" si="269"/>
        <v>0</v>
      </c>
      <c r="BV618" s="76">
        <f t="shared" si="270"/>
        <v>0</v>
      </c>
      <c r="BW618" s="76">
        <f t="shared" si="271"/>
        <v>0</v>
      </c>
      <c r="BX618" s="76">
        <f t="shared" si="272"/>
        <v>0</v>
      </c>
      <c r="BY618" s="77">
        <f t="shared" si="273"/>
        <v>0</v>
      </c>
      <c r="CA618" s="73">
        <f t="shared" si="274"/>
        <v>0</v>
      </c>
      <c r="CB618" s="74"/>
      <c r="CD618" s="13">
        <f t="shared" si="275"/>
        <v>0</v>
      </c>
      <c r="CE618" s="89">
        <f t="shared" si="276"/>
        <v>0</v>
      </c>
      <c r="CF618">
        <v>0</v>
      </c>
    </row>
    <row r="619" spans="2:84" ht="15.75" customHeight="1" thickBot="1">
      <c r="B619" s="26"/>
      <c r="C619" s="13" t="str">
        <f>IF(B619="","",VLOOKUP(BC619,Proveedor!$B$3:$C$2036,2,0))</f>
        <v/>
      </c>
      <c r="D619" s="95"/>
      <c r="E619" s="84"/>
      <c r="F619" s="59"/>
      <c r="G619" s="113" cm="1">
        <f t="array" ref="G619">INDEX(Programas!$F$3:$F$2000,MATCH(1,(Programas!$C$3:$C$2000=D619)*(Programas!$D$3:$D$2000=Auxiliares!$B600),0))</f>
        <v>0</v>
      </c>
      <c r="H619" s="114"/>
      <c r="I619" s="113" cm="1">
        <f t="array" ref="I619">INDEX(Programas!$E$3:$E$2000,MATCH(1,(Programas!$C$3:$C$2000=D619)*(Programas!$D$3:$D$2000=Auxiliares!$B600),0))</f>
        <v>0</v>
      </c>
      <c r="J619" s="114"/>
      <c r="K619" s="23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36"/>
      <c r="BA619" s="58">
        <f t="shared" si="256"/>
        <v>0</v>
      </c>
      <c r="BB619" s="42">
        <f t="shared" si="257"/>
        <v>0</v>
      </c>
      <c r="BC619" s="12">
        <f>IFERROR(VLOOKUP(Input!B619,Medio!$A$3:$D$1552,4,0),0)</f>
        <v>0</v>
      </c>
      <c r="BD619">
        <f t="shared" si="258"/>
        <v>0</v>
      </c>
      <c r="BE619">
        <f>IFERROR(VLOOKUP(L619,'Tipo de Descuento'!$B$3:$C$8,2,0),0)</f>
        <v>0</v>
      </c>
      <c r="BF619">
        <f t="shared" si="259"/>
        <v>0</v>
      </c>
      <c r="BG619">
        <f>IFERROR(VLOOKUP(N619,'Tipo de Descuento'!$B$3:$C$8,2,0),0)</f>
        <v>0</v>
      </c>
      <c r="BH619">
        <f t="shared" si="260"/>
        <v>0</v>
      </c>
      <c r="BI619">
        <f>IFERROR(VLOOKUP(P619,'Tipo de Descuento'!$B$3:$C$8,2,0),0)</f>
        <v>0</v>
      </c>
      <c r="BJ619">
        <f t="shared" si="261"/>
        <v>0</v>
      </c>
      <c r="BK619">
        <f>IFERROR(VLOOKUP(R619,'Tipo de Descuento'!$B$3:$C$8,2,0),0)</f>
        <v>0</v>
      </c>
      <c r="BL619">
        <f t="shared" si="262"/>
        <v>0</v>
      </c>
      <c r="BM619">
        <f>IFERROR(VLOOKUP(T619,'Tipo de Descuento'!$B$3:$C$8,2,0),0)</f>
        <v>0</v>
      </c>
      <c r="BN619">
        <f t="shared" si="263"/>
        <v>0</v>
      </c>
      <c r="BO619">
        <f t="shared" si="264"/>
        <v>0</v>
      </c>
      <c r="BP619">
        <f t="shared" si="265"/>
        <v>0</v>
      </c>
      <c r="BQ619">
        <f t="shared" si="266"/>
        <v>0</v>
      </c>
      <c r="BS619" s="75">
        <f t="shared" si="267"/>
        <v>0</v>
      </c>
      <c r="BT619" s="76">
        <f t="shared" si="268"/>
        <v>0</v>
      </c>
      <c r="BU619" s="76">
        <f t="shared" si="269"/>
        <v>0</v>
      </c>
      <c r="BV619" s="76">
        <f t="shared" si="270"/>
        <v>0</v>
      </c>
      <c r="BW619" s="76">
        <f t="shared" si="271"/>
        <v>0</v>
      </c>
      <c r="BX619" s="76">
        <f t="shared" si="272"/>
        <v>0</v>
      </c>
      <c r="BY619" s="77">
        <f t="shared" si="273"/>
        <v>0</v>
      </c>
      <c r="CA619" s="73">
        <f t="shared" si="274"/>
        <v>0</v>
      </c>
      <c r="CB619" s="74"/>
      <c r="CD619" s="13">
        <f t="shared" si="275"/>
        <v>0</v>
      </c>
      <c r="CE619" s="89">
        <f t="shared" si="276"/>
        <v>0</v>
      </c>
      <c r="CF619">
        <v>0</v>
      </c>
    </row>
    <row r="620" spans="2:84" ht="15.75" customHeight="1" thickBot="1">
      <c r="B620" s="26"/>
      <c r="C620" s="13" t="str">
        <f>IF(B620="","",VLOOKUP(BC620,Proveedor!$B$3:$C$2036,2,0))</f>
        <v/>
      </c>
      <c r="D620" s="95"/>
      <c r="E620" s="84"/>
      <c r="F620" s="59"/>
      <c r="G620" s="113" cm="1">
        <f t="array" ref="G620">INDEX(Programas!$F$3:$F$2000,MATCH(1,(Programas!$C$3:$C$2000=D620)*(Programas!$D$3:$D$2000=Auxiliares!$B601),0))</f>
        <v>0</v>
      </c>
      <c r="H620" s="114"/>
      <c r="I620" s="113" cm="1">
        <f t="array" ref="I620">INDEX(Programas!$E$3:$E$2000,MATCH(1,(Programas!$C$3:$C$2000=D620)*(Programas!$D$3:$D$2000=Auxiliares!$B601),0))</f>
        <v>0</v>
      </c>
      <c r="J620" s="114"/>
      <c r="K620" s="23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36"/>
      <c r="BA620" s="58">
        <f t="shared" si="256"/>
        <v>0</v>
      </c>
      <c r="BB620" s="42">
        <f t="shared" si="257"/>
        <v>0</v>
      </c>
      <c r="BC620" s="12">
        <f>IFERROR(VLOOKUP(Input!B620,Medio!$A$3:$D$1552,4,0),0)</f>
        <v>0</v>
      </c>
      <c r="BD620">
        <f t="shared" si="258"/>
        <v>0</v>
      </c>
      <c r="BE620">
        <f>IFERROR(VLOOKUP(L620,'Tipo de Descuento'!$B$3:$C$8,2,0),0)</f>
        <v>0</v>
      </c>
      <c r="BF620">
        <f t="shared" si="259"/>
        <v>0</v>
      </c>
      <c r="BG620">
        <f>IFERROR(VLOOKUP(N620,'Tipo de Descuento'!$B$3:$C$8,2,0),0)</f>
        <v>0</v>
      </c>
      <c r="BH620">
        <f t="shared" si="260"/>
        <v>0</v>
      </c>
      <c r="BI620">
        <f>IFERROR(VLOOKUP(P620,'Tipo de Descuento'!$B$3:$C$8,2,0),0)</f>
        <v>0</v>
      </c>
      <c r="BJ620">
        <f t="shared" si="261"/>
        <v>0</v>
      </c>
      <c r="BK620">
        <f>IFERROR(VLOOKUP(R620,'Tipo de Descuento'!$B$3:$C$8,2,0),0)</f>
        <v>0</v>
      </c>
      <c r="BL620">
        <f t="shared" si="262"/>
        <v>0</v>
      </c>
      <c r="BM620">
        <f>IFERROR(VLOOKUP(T620,'Tipo de Descuento'!$B$3:$C$8,2,0),0)</f>
        <v>0</v>
      </c>
      <c r="BN620">
        <f t="shared" si="263"/>
        <v>0</v>
      </c>
      <c r="BO620">
        <f t="shared" si="264"/>
        <v>0</v>
      </c>
      <c r="BP620">
        <f t="shared" si="265"/>
        <v>0</v>
      </c>
      <c r="BQ620">
        <f t="shared" si="266"/>
        <v>0</v>
      </c>
      <c r="BS620" s="75">
        <f t="shared" si="267"/>
        <v>0</v>
      </c>
      <c r="BT620" s="76">
        <f t="shared" si="268"/>
        <v>0</v>
      </c>
      <c r="BU620" s="76">
        <f t="shared" si="269"/>
        <v>0</v>
      </c>
      <c r="BV620" s="76">
        <f t="shared" si="270"/>
        <v>0</v>
      </c>
      <c r="BW620" s="76">
        <f t="shared" si="271"/>
        <v>0</v>
      </c>
      <c r="BX620" s="76">
        <f t="shared" si="272"/>
        <v>0</v>
      </c>
      <c r="BY620" s="77">
        <f t="shared" si="273"/>
        <v>0</v>
      </c>
      <c r="CA620" s="73">
        <f t="shared" si="274"/>
        <v>0</v>
      </c>
      <c r="CB620" s="74"/>
      <c r="CD620" s="13">
        <f t="shared" si="275"/>
        <v>0</v>
      </c>
      <c r="CE620" s="89">
        <f t="shared" si="276"/>
        <v>0</v>
      </c>
      <c r="CF620">
        <v>0</v>
      </c>
    </row>
    <row r="621" spans="2:84" ht="15.75" customHeight="1" thickBot="1">
      <c r="B621" s="26"/>
      <c r="C621" s="13" t="str">
        <f>IF(B621="","",VLOOKUP(BC621,Proveedor!$B$3:$C$2036,2,0))</f>
        <v/>
      </c>
      <c r="D621" s="95"/>
      <c r="E621" s="84"/>
      <c r="F621" s="59"/>
      <c r="G621" s="113" cm="1">
        <f t="array" ref="G621">INDEX(Programas!$F$3:$F$2000,MATCH(1,(Programas!$C$3:$C$2000=D621)*(Programas!$D$3:$D$2000=Auxiliares!$B602),0))</f>
        <v>0</v>
      </c>
      <c r="H621" s="114"/>
      <c r="I621" s="113" cm="1">
        <f t="array" ref="I621">INDEX(Programas!$E$3:$E$2000,MATCH(1,(Programas!$C$3:$C$2000=D621)*(Programas!$D$3:$D$2000=Auxiliares!$B602),0))</f>
        <v>0</v>
      </c>
      <c r="J621" s="114"/>
      <c r="K621" s="23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36"/>
      <c r="BA621" s="58">
        <f t="shared" si="256"/>
        <v>0</v>
      </c>
      <c r="BB621" s="42">
        <f t="shared" si="257"/>
        <v>0</v>
      </c>
      <c r="BC621" s="12">
        <f>IFERROR(VLOOKUP(Input!B621,Medio!$A$3:$D$1552,4,0),0)</f>
        <v>0</v>
      </c>
      <c r="BD621">
        <f t="shared" si="258"/>
        <v>0</v>
      </c>
      <c r="BE621">
        <f>IFERROR(VLOOKUP(L621,'Tipo de Descuento'!$B$3:$C$8,2,0),0)</f>
        <v>0</v>
      </c>
      <c r="BF621">
        <f t="shared" si="259"/>
        <v>0</v>
      </c>
      <c r="BG621">
        <f>IFERROR(VLOOKUP(N621,'Tipo de Descuento'!$B$3:$C$8,2,0),0)</f>
        <v>0</v>
      </c>
      <c r="BH621">
        <f t="shared" si="260"/>
        <v>0</v>
      </c>
      <c r="BI621">
        <f>IFERROR(VLOOKUP(P621,'Tipo de Descuento'!$B$3:$C$8,2,0),0)</f>
        <v>0</v>
      </c>
      <c r="BJ621">
        <f t="shared" si="261"/>
        <v>0</v>
      </c>
      <c r="BK621">
        <f>IFERROR(VLOOKUP(R621,'Tipo de Descuento'!$B$3:$C$8,2,0),0)</f>
        <v>0</v>
      </c>
      <c r="BL621">
        <f t="shared" si="262"/>
        <v>0</v>
      </c>
      <c r="BM621">
        <f>IFERROR(VLOOKUP(T621,'Tipo de Descuento'!$B$3:$C$8,2,0),0)</f>
        <v>0</v>
      </c>
      <c r="BN621">
        <f t="shared" si="263"/>
        <v>0</v>
      </c>
      <c r="BO621">
        <f t="shared" si="264"/>
        <v>0</v>
      </c>
      <c r="BP621">
        <f t="shared" si="265"/>
        <v>0</v>
      </c>
      <c r="BQ621">
        <f t="shared" si="266"/>
        <v>0</v>
      </c>
      <c r="BS621" s="75">
        <f t="shared" si="267"/>
        <v>0</v>
      </c>
      <c r="BT621" s="76">
        <f t="shared" si="268"/>
        <v>0</v>
      </c>
      <c r="BU621" s="76">
        <f t="shared" si="269"/>
        <v>0</v>
      </c>
      <c r="BV621" s="76">
        <f t="shared" si="270"/>
        <v>0</v>
      </c>
      <c r="BW621" s="76">
        <f t="shared" si="271"/>
        <v>0</v>
      </c>
      <c r="BX621" s="76">
        <f t="shared" si="272"/>
        <v>0</v>
      </c>
      <c r="BY621" s="77">
        <f t="shared" si="273"/>
        <v>0</v>
      </c>
      <c r="CA621" s="73">
        <f t="shared" si="274"/>
        <v>0</v>
      </c>
      <c r="CB621" s="74"/>
      <c r="CD621" s="13">
        <f t="shared" si="275"/>
        <v>0</v>
      </c>
      <c r="CE621" s="89">
        <f t="shared" si="276"/>
        <v>0</v>
      </c>
      <c r="CF621">
        <v>0</v>
      </c>
    </row>
    <row r="622" spans="2:84" ht="15.75" customHeight="1" thickBot="1">
      <c r="B622" s="26"/>
      <c r="C622" s="13" t="str">
        <f>IF(B622="","",VLOOKUP(BC622,Proveedor!$B$3:$C$2036,2,0))</f>
        <v/>
      </c>
      <c r="D622" s="95"/>
      <c r="E622" s="84"/>
      <c r="F622" s="59"/>
      <c r="G622" s="113" cm="1">
        <f t="array" ref="G622">INDEX(Programas!$F$3:$F$2000,MATCH(1,(Programas!$C$3:$C$2000=D622)*(Programas!$D$3:$D$2000=Auxiliares!$B603),0))</f>
        <v>0</v>
      </c>
      <c r="H622" s="114"/>
      <c r="I622" s="113" cm="1">
        <f t="array" ref="I622">INDEX(Programas!$E$3:$E$2000,MATCH(1,(Programas!$C$3:$C$2000=D622)*(Programas!$D$3:$D$2000=Auxiliares!$B603),0))</f>
        <v>0</v>
      </c>
      <c r="J622" s="114"/>
      <c r="K622" s="23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36"/>
      <c r="BA622" s="58">
        <f t="shared" si="256"/>
        <v>0</v>
      </c>
      <c r="BB622" s="42">
        <f t="shared" si="257"/>
        <v>0</v>
      </c>
      <c r="BC622" s="12">
        <f>IFERROR(VLOOKUP(Input!B622,Medio!$A$3:$D$1552,4,0),0)</f>
        <v>0</v>
      </c>
      <c r="BD622">
        <f t="shared" si="258"/>
        <v>0</v>
      </c>
      <c r="BE622">
        <f>IFERROR(VLOOKUP(L622,'Tipo de Descuento'!$B$3:$C$8,2,0),0)</f>
        <v>0</v>
      </c>
      <c r="BF622">
        <f t="shared" si="259"/>
        <v>0</v>
      </c>
      <c r="BG622">
        <f>IFERROR(VLOOKUP(N622,'Tipo de Descuento'!$B$3:$C$8,2,0),0)</f>
        <v>0</v>
      </c>
      <c r="BH622">
        <f t="shared" si="260"/>
        <v>0</v>
      </c>
      <c r="BI622">
        <f>IFERROR(VLOOKUP(P622,'Tipo de Descuento'!$B$3:$C$8,2,0),0)</f>
        <v>0</v>
      </c>
      <c r="BJ622">
        <f t="shared" si="261"/>
        <v>0</v>
      </c>
      <c r="BK622">
        <f>IFERROR(VLOOKUP(R622,'Tipo de Descuento'!$B$3:$C$8,2,0),0)</f>
        <v>0</v>
      </c>
      <c r="BL622">
        <f t="shared" si="262"/>
        <v>0</v>
      </c>
      <c r="BM622">
        <f>IFERROR(VLOOKUP(T622,'Tipo de Descuento'!$B$3:$C$8,2,0),0)</f>
        <v>0</v>
      </c>
      <c r="BN622">
        <f t="shared" si="263"/>
        <v>0</v>
      </c>
      <c r="BO622">
        <f t="shared" si="264"/>
        <v>0</v>
      </c>
      <c r="BP622">
        <f t="shared" si="265"/>
        <v>0</v>
      </c>
      <c r="BQ622">
        <f t="shared" si="266"/>
        <v>0</v>
      </c>
      <c r="BS622" s="75">
        <f t="shared" si="267"/>
        <v>0</v>
      </c>
      <c r="BT622" s="76">
        <f t="shared" si="268"/>
        <v>0</v>
      </c>
      <c r="BU622" s="76">
        <f t="shared" si="269"/>
        <v>0</v>
      </c>
      <c r="BV622" s="76">
        <f t="shared" si="270"/>
        <v>0</v>
      </c>
      <c r="BW622" s="76">
        <f t="shared" si="271"/>
        <v>0</v>
      </c>
      <c r="BX622" s="76">
        <f t="shared" si="272"/>
        <v>0</v>
      </c>
      <c r="BY622" s="77">
        <f t="shared" si="273"/>
        <v>0</v>
      </c>
      <c r="CA622" s="73">
        <f t="shared" si="274"/>
        <v>0</v>
      </c>
      <c r="CB622" s="74"/>
      <c r="CD622" s="13">
        <f t="shared" si="275"/>
        <v>0</v>
      </c>
      <c r="CE622" s="89">
        <f t="shared" si="276"/>
        <v>0</v>
      </c>
      <c r="CF622">
        <v>0</v>
      </c>
    </row>
    <row r="623" spans="2:84" ht="15.75" customHeight="1" thickBot="1">
      <c r="B623" s="26"/>
      <c r="C623" s="13" t="str">
        <f>IF(B623="","",VLOOKUP(BC623,Proveedor!$B$3:$C$2036,2,0))</f>
        <v/>
      </c>
      <c r="D623" s="95"/>
      <c r="E623" s="84"/>
      <c r="F623" s="59"/>
      <c r="G623" s="113" cm="1">
        <f t="array" ref="G623">INDEX(Programas!$F$3:$F$2000,MATCH(1,(Programas!$C$3:$C$2000=D623)*(Programas!$D$3:$D$2000=Auxiliares!$B604),0))</f>
        <v>0</v>
      </c>
      <c r="H623" s="114"/>
      <c r="I623" s="113" cm="1">
        <f t="array" ref="I623">INDEX(Programas!$E$3:$E$2000,MATCH(1,(Programas!$C$3:$C$2000=D623)*(Programas!$D$3:$D$2000=Auxiliares!$B604),0))</f>
        <v>0</v>
      </c>
      <c r="J623" s="114"/>
      <c r="K623" s="23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36"/>
      <c r="BA623" s="58">
        <f t="shared" si="256"/>
        <v>0</v>
      </c>
      <c r="BB623" s="42">
        <f t="shared" si="257"/>
        <v>0</v>
      </c>
      <c r="BC623" s="12">
        <f>IFERROR(VLOOKUP(Input!B623,Medio!$A$3:$D$1552,4,0),0)</f>
        <v>0</v>
      </c>
      <c r="BD623">
        <f t="shared" si="258"/>
        <v>0</v>
      </c>
      <c r="BE623">
        <f>IFERROR(VLOOKUP(L623,'Tipo de Descuento'!$B$3:$C$8,2,0),0)</f>
        <v>0</v>
      </c>
      <c r="BF623">
        <f t="shared" si="259"/>
        <v>0</v>
      </c>
      <c r="BG623">
        <f>IFERROR(VLOOKUP(N623,'Tipo de Descuento'!$B$3:$C$8,2,0),0)</f>
        <v>0</v>
      </c>
      <c r="BH623">
        <f t="shared" si="260"/>
        <v>0</v>
      </c>
      <c r="BI623">
        <f>IFERROR(VLOOKUP(P623,'Tipo de Descuento'!$B$3:$C$8,2,0),0)</f>
        <v>0</v>
      </c>
      <c r="BJ623">
        <f t="shared" si="261"/>
        <v>0</v>
      </c>
      <c r="BK623">
        <f>IFERROR(VLOOKUP(R623,'Tipo de Descuento'!$B$3:$C$8,2,0),0)</f>
        <v>0</v>
      </c>
      <c r="BL623">
        <f t="shared" si="262"/>
        <v>0</v>
      </c>
      <c r="BM623">
        <f>IFERROR(VLOOKUP(T623,'Tipo de Descuento'!$B$3:$C$8,2,0),0)</f>
        <v>0</v>
      </c>
      <c r="BN623">
        <f t="shared" si="263"/>
        <v>0</v>
      </c>
      <c r="BO623">
        <f t="shared" si="264"/>
        <v>0</v>
      </c>
      <c r="BP623">
        <f t="shared" si="265"/>
        <v>0</v>
      </c>
      <c r="BQ623">
        <f t="shared" si="266"/>
        <v>0</v>
      </c>
      <c r="BS623" s="75">
        <f t="shared" si="267"/>
        <v>0</v>
      </c>
      <c r="BT623" s="76">
        <f t="shared" si="268"/>
        <v>0</v>
      </c>
      <c r="BU623" s="76">
        <f t="shared" si="269"/>
        <v>0</v>
      </c>
      <c r="BV623" s="76">
        <f t="shared" si="270"/>
        <v>0</v>
      </c>
      <c r="BW623" s="76">
        <f t="shared" si="271"/>
        <v>0</v>
      </c>
      <c r="BX623" s="76">
        <f t="shared" si="272"/>
        <v>0</v>
      </c>
      <c r="BY623" s="77">
        <f t="shared" si="273"/>
        <v>0</v>
      </c>
      <c r="CA623" s="73">
        <f t="shared" si="274"/>
        <v>0</v>
      </c>
      <c r="CB623" s="74"/>
      <c r="CD623" s="13">
        <f t="shared" si="275"/>
        <v>0</v>
      </c>
      <c r="CE623" s="89">
        <f t="shared" si="276"/>
        <v>0</v>
      </c>
      <c r="CF623">
        <v>0</v>
      </c>
    </row>
    <row r="624" spans="2:84" ht="15.75" customHeight="1" thickBot="1">
      <c r="B624" s="26"/>
      <c r="C624" s="13" t="str">
        <f>IF(B624="","",VLOOKUP(BC624,Proveedor!$B$3:$C$2036,2,0))</f>
        <v/>
      </c>
      <c r="D624" s="95"/>
      <c r="E624" s="84"/>
      <c r="F624" s="59"/>
      <c r="G624" s="113" cm="1">
        <f t="array" ref="G624">INDEX(Programas!$F$3:$F$2000,MATCH(1,(Programas!$C$3:$C$2000=D624)*(Programas!$D$3:$D$2000=Auxiliares!$B605),0))</f>
        <v>0</v>
      </c>
      <c r="H624" s="114"/>
      <c r="I624" s="113" cm="1">
        <f t="array" ref="I624">INDEX(Programas!$E$3:$E$2000,MATCH(1,(Programas!$C$3:$C$2000=D624)*(Programas!$D$3:$D$2000=Auxiliares!$B605),0))</f>
        <v>0</v>
      </c>
      <c r="J624" s="114"/>
      <c r="K624" s="23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36"/>
      <c r="BA624" s="58">
        <f t="shared" si="256"/>
        <v>0</v>
      </c>
      <c r="BB624" s="42">
        <f t="shared" si="257"/>
        <v>0</v>
      </c>
      <c r="BC624" s="12">
        <f>IFERROR(VLOOKUP(Input!B624,Medio!$A$3:$D$1552,4,0),0)</f>
        <v>0</v>
      </c>
      <c r="BD624">
        <f t="shared" si="258"/>
        <v>0</v>
      </c>
      <c r="BE624">
        <f>IFERROR(VLOOKUP(L624,'Tipo de Descuento'!$B$3:$C$8,2,0),0)</f>
        <v>0</v>
      </c>
      <c r="BF624">
        <f t="shared" si="259"/>
        <v>0</v>
      </c>
      <c r="BG624">
        <f>IFERROR(VLOOKUP(N624,'Tipo de Descuento'!$B$3:$C$8,2,0),0)</f>
        <v>0</v>
      </c>
      <c r="BH624">
        <f t="shared" si="260"/>
        <v>0</v>
      </c>
      <c r="BI624">
        <f>IFERROR(VLOOKUP(P624,'Tipo de Descuento'!$B$3:$C$8,2,0),0)</f>
        <v>0</v>
      </c>
      <c r="BJ624">
        <f t="shared" si="261"/>
        <v>0</v>
      </c>
      <c r="BK624">
        <f>IFERROR(VLOOKUP(R624,'Tipo de Descuento'!$B$3:$C$8,2,0),0)</f>
        <v>0</v>
      </c>
      <c r="BL624">
        <f t="shared" si="262"/>
        <v>0</v>
      </c>
      <c r="BM624">
        <f>IFERROR(VLOOKUP(T624,'Tipo de Descuento'!$B$3:$C$8,2,0),0)</f>
        <v>0</v>
      </c>
      <c r="BN624">
        <f t="shared" si="263"/>
        <v>0</v>
      </c>
      <c r="BO624">
        <f t="shared" si="264"/>
        <v>0</v>
      </c>
      <c r="BP624">
        <f t="shared" si="265"/>
        <v>0</v>
      </c>
      <c r="BQ624">
        <f t="shared" si="266"/>
        <v>0</v>
      </c>
      <c r="BS624" s="75">
        <f t="shared" si="267"/>
        <v>0</v>
      </c>
      <c r="BT624" s="76">
        <f t="shared" si="268"/>
        <v>0</v>
      </c>
      <c r="BU624" s="76">
        <f t="shared" si="269"/>
        <v>0</v>
      </c>
      <c r="BV624" s="76">
        <f t="shared" si="270"/>
        <v>0</v>
      </c>
      <c r="BW624" s="76">
        <f t="shared" si="271"/>
        <v>0</v>
      </c>
      <c r="BX624" s="76">
        <f t="shared" si="272"/>
        <v>0</v>
      </c>
      <c r="BY624" s="77">
        <f t="shared" si="273"/>
        <v>0</v>
      </c>
      <c r="CA624" s="73">
        <f t="shared" si="274"/>
        <v>0</v>
      </c>
      <c r="CB624" s="74"/>
      <c r="CD624" s="13">
        <f t="shared" si="275"/>
        <v>0</v>
      </c>
      <c r="CE624" s="89">
        <f t="shared" si="276"/>
        <v>0</v>
      </c>
      <c r="CF624">
        <v>0</v>
      </c>
    </row>
    <row r="625" spans="2:84" ht="15.75" customHeight="1" thickBot="1">
      <c r="B625" s="26"/>
      <c r="C625" s="13" t="str">
        <f>IF(B625="","",VLOOKUP(BC625,Proveedor!$B$3:$C$2036,2,0))</f>
        <v/>
      </c>
      <c r="D625" s="95"/>
      <c r="E625" s="84"/>
      <c r="F625" s="59"/>
      <c r="G625" s="113" cm="1">
        <f t="array" ref="G625">INDEX(Programas!$F$3:$F$2000,MATCH(1,(Programas!$C$3:$C$2000=D625)*(Programas!$D$3:$D$2000=Auxiliares!$B606),0))</f>
        <v>0</v>
      </c>
      <c r="H625" s="114"/>
      <c r="I625" s="113" cm="1">
        <f t="array" ref="I625">INDEX(Programas!$E$3:$E$2000,MATCH(1,(Programas!$C$3:$C$2000=D625)*(Programas!$D$3:$D$2000=Auxiliares!$B606),0))</f>
        <v>0</v>
      </c>
      <c r="J625" s="114"/>
      <c r="K625" s="23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36"/>
      <c r="BA625" s="58">
        <f t="shared" si="256"/>
        <v>0</v>
      </c>
      <c r="BB625" s="42">
        <f t="shared" si="257"/>
        <v>0</v>
      </c>
      <c r="BC625" s="12">
        <f>IFERROR(VLOOKUP(Input!B625,Medio!$A$3:$D$1552,4,0),0)</f>
        <v>0</v>
      </c>
      <c r="BD625">
        <f t="shared" si="258"/>
        <v>0</v>
      </c>
      <c r="BE625">
        <f>IFERROR(VLOOKUP(L625,'Tipo de Descuento'!$B$3:$C$8,2,0),0)</f>
        <v>0</v>
      </c>
      <c r="BF625">
        <f t="shared" si="259"/>
        <v>0</v>
      </c>
      <c r="BG625">
        <f>IFERROR(VLOOKUP(N625,'Tipo de Descuento'!$B$3:$C$8,2,0),0)</f>
        <v>0</v>
      </c>
      <c r="BH625">
        <f t="shared" si="260"/>
        <v>0</v>
      </c>
      <c r="BI625">
        <f>IFERROR(VLOOKUP(P625,'Tipo de Descuento'!$B$3:$C$8,2,0),0)</f>
        <v>0</v>
      </c>
      <c r="BJ625">
        <f t="shared" si="261"/>
        <v>0</v>
      </c>
      <c r="BK625">
        <f>IFERROR(VLOOKUP(R625,'Tipo de Descuento'!$B$3:$C$8,2,0),0)</f>
        <v>0</v>
      </c>
      <c r="BL625">
        <f t="shared" si="262"/>
        <v>0</v>
      </c>
      <c r="BM625">
        <f>IFERROR(VLOOKUP(T625,'Tipo de Descuento'!$B$3:$C$8,2,0),0)</f>
        <v>0</v>
      </c>
      <c r="BN625">
        <f t="shared" si="263"/>
        <v>0</v>
      </c>
      <c r="BO625">
        <f t="shared" si="264"/>
        <v>0</v>
      </c>
      <c r="BP625">
        <f t="shared" si="265"/>
        <v>0</v>
      </c>
      <c r="BQ625">
        <f t="shared" si="266"/>
        <v>0</v>
      </c>
      <c r="BS625" s="75">
        <f t="shared" si="267"/>
        <v>0</v>
      </c>
      <c r="BT625" s="76">
        <f t="shared" si="268"/>
        <v>0</v>
      </c>
      <c r="BU625" s="76">
        <f t="shared" si="269"/>
        <v>0</v>
      </c>
      <c r="BV625" s="76">
        <f t="shared" si="270"/>
        <v>0</v>
      </c>
      <c r="BW625" s="76">
        <f t="shared" si="271"/>
        <v>0</v>
      </c>
      <c r="BX625" s="76">
        <f t="shared" si="272"/>
        <v>0</v>
      </c>
      <c r="BY625" s="77">
        <f t="shared" si="273"/>
        <v>0</v>
      </c>
      <c r="CA625" s="73">
        <f t="shared" si="274"/>
        <v>0</v>
      </c>
      <c r="CB625" s="74"/>
      <c r="CD625" s="13">
        <f t="shared" si="275"/>
        <v>0</v>
      </c>
      <c r="CE625" s="89">
        <f t="shared" si="276"/>
        <v>0</v>
      </c>
      <c r="CF625">
        <v>0</v>
      </c>
    </row>
    <row r="626" spans="2:84" ht="15.75" customHeight="1" thickBot="1">
      <c r="B626" s="26"/>
      <c r="C626" s="13" t="str">
        <f>IF(B626="","",VLOOKUP(BC626,Proveedor!$B$3:$C$2036,2,0))</f>
        <v/>
      </c>
      <c r="D626" s="95"/>
      <c r="E626" s="84"/>
      <c r="F626" s="59"/>
      <c r="G626" s="113" cm="1">
        <f t="array" ref="G626">INDEX(Programas!$F$3:$F$2000,MATCH(1,(Programas!$C$3:$C$2000=D626)*(Programas!$D$3:$D$2000=Auxiliares!$B607),0))</f>
        <v>0</v>
      </c>
      <c r="H626" s="114"/>
      <c r="I626" s="113" cm="1">
        <f t="array" ref="I626">INDEX(Programas!$E$3:$E$2000,MATCH(1,(Programas!$C$3:$C$2000=D626)*(Programas!$D$3:$D$2000=Auxiliares!$B607),0))</f>
        <v>0</v>
      </c>
      <c r="J626" s="114"/>
      <c r="K626" s="23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36"/>
      <c r="BA626" s="58">
        <f t="shared" si="256"/>
        <v>0</v>
      </c>
      <c r="BB626" s="42">
        <f t="shared" si="257"/>
        <v>0</v>
      </c>
      <c r="BC626" s="12">
        <f>IFERROR(VLOOKUP(Input!B626,Medio!$A$3:$D$1552,4,0),0)</f>
        <v>0</v>
      </c>
      <c r="BD626">
        <f t="shared" si="258"/>
        <v>0</v>
      </c>
      <c r="BE626">
        <f>IFERROR(VLOOKUP(L626,'Tipo de Descuento'!$B$3:$C$8,2,0),0)</f>
        <v>0</v>
      </c>
      <c r="BF626">
        <f t="shared" si="259"/>
        <v>0</v>
      </c>
      <c r="BG626">
        <f>IFERROR(VLOOKUP(N626,'Tipo de Descuento'!$B$3:$C$8,2,0),0)</f>
        <v>0</v>
      </c>
      <c r="BH626">
        <f t="shared" si="260"/>
        <v>0</v>
      </c>
      <c r="BI626">
        <f>IFERROR(VLOOKUP(P626,'Tipo de Descuento'!$B$3:$C$8,2,0),0)</f>
        <v>0</v>
      </c>
      <c r="BJ626">
        <f t="shared" si="261"/>
        <v>0</v>
      </c>
      <c r="BK626">
        <f>IFERROR(VLOOKUP(R626,'Tipo de Descuento'!$B$3:$C$8,2,0),0)</f>
        <v>0</v>
      </c>
      <c r="BL626">
        <f t="shared" si="262"/>
        <v>0</v>
      </c>
      <c r="BM626">
        <f>IFERROR(VLOOKUP(T626,'Tipo de Descuento'!$B$3:$C$8,2,0),0)</f>
        <v>0</v>
      </c>
      <c r="BN626">
        <f t="shared" si="263"/>
        <v>0</v>
      </c>
      <c r="BO626">
        <f t="shared" si="264"/>
        <v>0</v>
      </c>
      <c r="BP626">
        <f t="shared" si="265"/>
        <v>0</v>
      </c>
      <c r="BQ626">
        <f t="shared" si="266"/>
        <v>0</v>
      </c>
      <c r="BS626" s="75">
        <f t="shared" si="267"/>
        <v>0</v>
      </c>
      <c r="BT626" s="76">
        <f t="shared" si="268"/>
        <v>0</v>
      </c>
      <c r="BU626" s="76">
        <f t="shared" si="269"/>
        <v>0</v>
      </c>
      <c r="BV626" s="76">
        <f t="shared" si="270"/>
        <v>0</v>
      </c>
      <c r="BW626" s="76">
        <f t="shared" si="271"/>
        <v>0</v>
      </c>
      <c r="BX626" s="76">
        <f t="shared" si="272"/>
        <v>0</v>
      </c>
      <c r="BY626" s="77">
        <f t="shared" si="273"/>
        <v>0</v>
      </c>
      <c r="CA626" s="73">
        <f t="shared" si="274"/>
        <v>0</v>
      </c>
      <c r="CB626" s="74"/>
      <c r="CD626" s="13">
        <f t="shared" si="275"/>
        <v>0</v>
      </c>
      <c r="CE626" s="89">
        <f t="shared" si="276"/>
        <v>0</v>
      </c>
      <c r="CF626">
        <v>0</v>
      </c>
    </row>
    <row r="627" spans="2:84" ht="15.75" customHeight="1" thickBot="1">
      <c r="B627" s="26"/>
      <c r="C627" s="13" t="str">
        <f>IF(B627="","",VLOOKUP(BC627,Proveedor!$B$3:$C$2036,2,0))</f>
        <v/>
      </c>
      <c r="D627" s="95"/>
      <c r="E627" s="84"/>
      <c r="F627" s="59"/>
      <c r="G627" s="113" cm="1">
        <f t="array" ref="G627">INDEX(Programas!$F$3:$F$2000,MATCH(1,(Programas!$C$3:$C$2000=D627)*(Programas!$D$3:$D$2000=Auxiliares!$B608),0))</f>
        <v>0</v>
      </c>
      <c r="H627" s="114"/>
      <c r="I627" s="113" cm="1">
        <f t="array" ref="I627">INDEX(Programas!$E$3:$E$2000,MATCH(1,(Programas!$C$3:$C$2000=D627)*(Programas!$D$3:$D$2000=Auxiliares!$B608),0))</f>
        <v>0</v>
      </c>
      <c r="J627" s="114"/>
      <c r="K627" s="23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36"/>
      <c r="BA627" s="58">
        <f t="shared" si="256"/>
        <v>0</v>
      </c>
      <c r="BB627" s="42">
        <f t="shared" si="257"/>
        <v>0</v>
      </c>
      <c r="BC627" s="12">
        <f>IFERROR(VLOOKUP(Input!B627,Medio!$A$3:$D$1552,4,0),0)</f>
        <v>0</v>
      </c>
      <c r="BD627">
        <f t="shared" si="258"/>
        <v>0</v>
      </c>
      <c r="BE627">
        <f>IFERROR(VLOOKUP(L627,'Tipo de Descuento'!$B$3:$C$8,2,0),0)</f>
        <v>0</v>
      </c>
      <c r="BF627">
        <f t="shared" si="259"/>
        <v>0</v>
      </c>
      <c r="BG627">
        <f>IFERROR(VLOOKUP(N627,'Tipo de Descuento'!$B$3:$C$8,2,0),0)</f>
        <v>0</v>
      </c>
      <c r="BH627">
        <f t="shared" si="260"/>
        <v>0</v>
      </c>
      <c r="BI627">
        <f>IFERROR(VLOOKUP(P627,'Tipo de Descuento'!$B$3:$C$8,2,0),0)</f>
        <v>0</v>
      </c>
      <c r="BJ627">
        <f t="shared" si="261"/>
        <v>0</v>
      </c>
      <c r="BK627">
        <f>IFERROR(VLOOKUP(R627,'Tipo de Descuento'!$B$3:$C$8,2,0),0)</f>
        <v>0</v>
      </c>
      <c r="BL627">
        <f t="shared" si="262"/>
        <v>0</v>
      </c>
      <c r="BM627">
        <f>IFERROR(VLOOKUP(T627,'Tipo de Descuento'!$B$3:$C$8,2,0),0)</f>
        <v>0</v>
      </c>
      <c r="BN627">
        <f t="shared" si="263"/>
        <v>0</v>
      </c>
      <c r="BO627">
        <f t="shared" si="264"/>
        <v>0</v>
      </c>
      <c r="BP627">
        <f t="shared" si="265"/>
        <v>0</v>
      </c>
      <c r="BQ627">
        <f t="shared" si="266"/>
        <v>0</v>
      </c>
      <c r="BS627" s="75">
        <f t="shared" si="267"/>
        <v>0</v>
      </c>
      <c r="BT627" s="76">
        <f t="shared" si="268"/>
        <v>0</v>
      </c>
      <c r="BU627" s="76">
        <f t="shared" si="269"/>
        <v>0</v>
      </c>
      <c r="BV627" s="76">
        <f t="shared" si="270"/>
        <v>0</v>
      </c>
      <c r="BW627" s="76">
        <f t="shared" si="271"/>
        <v>0</v>
      </c>
      <c r="BX627" s="76">
        <f t="shared" si="272"/>
        <v>0</v>
      </c>
      <c r="BY627" s="77">
        <f t="shared" si="273"/>
        <v>0</v>
      </c>
      <c r="CA627" s="73">
        <f t="shared" si="274"/>
        <v>0</v>
      </c>
      <c r="CB627" s="74"/>
      <c r="CD627" s="13">
        <f t="shared" si="275"/>
        <v>0</v>
      </c>
      <c r="CE627" s="89">
        <f t="shared" si="276"/>
        <v>0</v>
      </c>
      <c r="CF627">
        <v>0</v>
      </c>
    </row>
    <row r="628" spans="2:84" ht="15.75" customHeight="1" thickBot="1">
      <c r="B628" s="26"/>
      <c r="C628" s="13" t="str">
        <f>IF(B628="","",VLOOKUP(BC628,Proveedor!$B$3:$C$2036,2,0))</f>
        <v/>
      </c>
      <c r="D628" s="95"/>
      <c r="E628" s="84"/>
      <c r="F628" s="59"/>
      <c r="G628" s="113" cm="1">
        <f t="array" ref="G628">INDEX(Programas!$F$3:$F$2000,MATCH(1,(Programas!$C$3:$C$2000=D628)*(Programas!$D$3:$D$2000=Auxiliares!$B609),0))</f>
        <v>0</v>
      </c>
      <c r="H628" s="114"/>
      <c r="I628" s="113" cm="1">
        <f t="array" ref="I628">INDEX(Programas!$E$3:$E$2000,MATCH(1,(Programas!$C$3:$C$2000=D628)*(Programas!$D$3:$D$2000=Auxiliares!$B609),0))</f>
        <v>0</v>
      </c>
      <c r="J628" s="114"/>
      <c r="K628" s="23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36"/>
      <c r="BA628" s="58">
        <f t="shared" si="256"/>
        <v>0</v>
      </c>
      <c r="BB628" s="42">
        <f t="shared" si="257"/>
        <v>0</v>
      </c>
      <c r="BC628" s="12">
        <f>IFERROR(VLOOKUP(Input!B628,Medio!$A$3:$D$1552,4,0),0)</f>
        <v>0</v>
      </c>
      <c r="BD628">
        <f t="shared" si="258"/>
        <v>0</v>
      </c>
      <c r="BE628">
        <f>IFERROR(VLOOKUP(L628,'Tipo de Descuento'!$B$3:$C$8,2,0),0)</f>
        <v>0</v>
      </c>
      <c r="BF628">
        <f t="shared" si="259"/>
        <v>0</v>
      </c>
      <c r="BG628">
        <f>IFERROR(VLOOKUP(N628,'Tipo de Descuento'!$B$3:$C$8,2,0),0)</f>
        <v>0</v>
      </c>
      <c r="BH628">
        <f t="shared" si="260"/>
        <v>0</v>
      </c>
      <c r="BI628">
        <f>IFERROR(VLOOKUP(P628,'Tipo de Descuento'!$B$3:$C$8,2,0),0)</f>
        <v>0</v>
      </c>
      <c r="BJ628">
        <f t="shared" si="261"/>
        <v>0</v>
      </c>
      <c r="BK628">
        <f>IFERROR(VLOOKUP(R628,'Tipo de Descuento'!$B$3:$C$8,2,0),0)</f>
        <v>0</v>
      </c>
      <c r="BL628">
        <f t="shared" si="262"/>
        <v>0</v>
      </c>
      <c r="BM628">
        <f>IFERROR(VLOOKUP(T628,'Tipo de Descuento'!$B$3:$C$8,2,0),0)</f>
        <v>0</v>
      </c>
      <c r="BN628">
        <f t="shared" si="263"/>
        <v>0</v>
      </c>
      <c r="BO628">
        <f t="shared" si="264"/>
        <v>0</v>
      </c>
      <c r="BP628">
        <f t="shared" si="265"/>
        <v>0</v>
      </c>
      <c r="BQ628">
        <f t="shared" si="266"/>
        <v>0</v>
      </c>
      <c r="BS628" s="75">
        <f t="shared" si="267"/>
        <v>0</v>
      </c>
      <c r="BT628" s="76">
        <f t="shared" si="268"/>
        <v>0</v>
      </c>
      <c r="BU628" s="76">
        <f t="shared" si="269"/>
        <v>0</v>
      </c>
      <c r="BV628" s="76">
        <f t="shared" si="270"/>
        <v>0</v>
      </c>
      <c r="BW628" s="76">
        <f t="shared" si="271"/>
        <v>0</v>
      </c>
      <c r="BX628" s="76">
        <f t="shared" si="272"/>
        <v>0</v>
      </c>
      <c r="BY628" s="77">
        <f t="shared" si="273"/>
        <v>0</v>
      </c>
      <c r="CA628" s="73">
        <f t="shared" si="274"/>
        <v>0</v>
      </c>
      <c r="CB628" s="74"/>
      <c r="CD628" s="13">
        <f t="shared" si="275"/>
        <v>0</v>
      </c>
      <c r="CE628" s="89">
        <f t="shared" si="276"/>
        <v>0</v>
      </c>
      <c r="CF628">
        <v>0</v>
      </c>
    </row>
    <row r="629" spans="2:84" ht="15.75" customHeight="1" thickBot="1">
      <c r="B629" s="26"/>
      <c r="C629" s="13" t="str">
        <f>IF(B629="","",VLOOKUP(BC629,Proveedor!$B$3:$C$2036,2,0))</f>
        <v/>
      </c>
      <c r="D629" s="95"/>
      <c r="E629" s="84"/>
      <c r="F629" s="59"/>
      <c r="G629" s="113" cm="1">
        <f t="array" ref="G629">INDEX(Programas!$F$3:$F$2000,MATCH(1,(Programas!$C$3:$C$2000=D629)*(Programas!$D$3:$D$2000=Auxiliares!$B610),0))</f>
        <v>0</v>
      </c>
      <c r="H629" s="114"/>
      <c r="I629" s="113" cm="1">
        <f t="array" ref="I629">INDEX(Programas!$E$3:$E$2000,MATCH(1,(Programas!$C$3:$C$2000=D629)*(Programas!$D$3:$D$2000=Auxiliares!$B610),0))</f>
        <v>0</v>
      </c>
      <c r="J629" s="114"/>
      <c r="K629" s="23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36"/>
      <c r="BA629" s="58">
        <f t="shared" si="256"/>
        <v>0</v>
      </c>
      <c r="BB629" s="42">
        <f t="shared" si="257"/>
        <v>0</v>
      </c>
      <c r="BC629" s="12">
        <f>IFERROR(VLOOKUP(Input!B629,Medio!$A$3:$D$1552,4,0),0)</f>
        <v>0</v>
      </c>
      <c r="BD629">
        <f t="shared" si="258"/>
        <v>0</v>
      </c>
      <c r="BE629">
        <f>IFERROR(VLOOKUP(L629,'Tipo de Descuento'!$B$3:$C$8,2,0),0)</f>
        <v>0</v>
      </c>
      <c r="BF629">
        <f t="shared" si="259"/>
        <v>0</v>
      </c>
      <c r="BG629">
        <f>IFERROR(VLOOKUP(N629,'Tipo de Descuento'!$B$3:$C$8,2,0),0)</f>
        <v>0</v>
      </c>
      <c r="BH629">
        <f t="shared" si="260"/>
        <v>0</v>
      </c>
      <c r="BI629">
        <f>IFERROR(VLOOKUP(P629,'Tipo de Descuento'!$B$3:$C$8,2,0),0)</f>
        <v>0</v>
      </c>
      <c r="BJ629">
        <f t="shared" si="261"/>
        <v>0</v>
      </c>
      <c r="BK629">
        <f>IFERROR(VLOOKUP(R629,'Tipo de Descuento'!$B$3:$C$8,2,0),0)</f>
        <v>0</v>
      </c>
      <c r="BL629">
        <f t="shared" si="262"/>
        <v>0</v>
      </c>
      <c r="BM629">
        <f>IFERROR(VLOOKUP(T629,'Tipo de Descuento'!$B$3:$C$8,2,0),0)</f>
        <v>0</v>
      </c>
      <c r="BN629">
        <f t="shared" si="263"/>
        <v>0</v>
      </c>
      <c r="BO629">
        <f t="shared" si="264"/>
        <v>0</v>
      </c>
      <c r="BP629">
        <f t="shared" si="265"/>
        <v>0</v>
      </c>
      <c r="BQ629">
        <f t="shared" si="266"/>
        <v>0</v>
      </c>
      <c r="BS629" s="75">
        <f t="shared" si="267"/>
        <v>0</v>
      </c>
      <c r="BT629" s="76">
        <f t="shared" si="268"/>
        <v>0</v>
      </c>
      <c r="BU629" s="76">
        <f t="shared" si="269"/>
        <v>0</v>
      </c>
      <c r="BV629" s="76">
        <f t="shared" si="270"/>
        <v>0</v>
      </c>
      <c r="BW629" s="76">
        <f t="shared" si="271"/>
        <v>0</v>
      </c>
      <c r="BX629" s="76">
        <f t="shared" si="272"/>
        <v>0</v>
      </c>
      <c r="BY629" s="77">
        <f t="shared" si="273"/>
        <v>0</v>
      </c>
      <c r="CA629" s="73">
        <f t="shared" si="274"/>
        <v>0</v>
      </c>
      <c r="CB629" s="74"/>
      <c r="CD629" s="13">
        <f t="shared" si="275"/>
        <v>0</v>
      </c>
      <c r="CE629" s="89">
        <f t="shared" si="276"/>
        <v>0</v>
      </c>
      <c r="CF629">
        <v>0</v>
      </c>
    </row>
    <row r="630" spans="2:84" ht="15.75" customHeight="1" thickBot="1">
      <c r="B630" s="26"/>
      <c r="C630" s="13" t="str">
        <f>IF(B630="","",VLOOKUP(BC630,Proveedor!$B$3:$C$2036,2,0))</f>
        <v/>
      </c>
      <c r="D630" s="95"/>
      <c r="E630" s="84"/>
      <c r="F630" s="59"/>
      <c r="G630" s="113" cm="1">
        <f t="array" ref="G630">INDEX(Programas!$F$3:$F$2000,MATCH(1,(Programas!$C$3:$C$2000=D630)*(Programas!$D$3:$D$2000=Auxiliares!$B611),0))</f>
        <v>0</v>
      </c>
      <c r="H630" s="114"/>
      <c r="I630" s="113" cm="1">
        <f t="array" ref="I630">INDEX(Programas!$E$3:$E$2000,MATCH(1,(Programas!$C$3:$C$2000=D630)*(Programas!$D$3:$D$2000=Auxiliares!$B611),0))</f>
        <v>0</v>
      </c>
      <c r="J630" s="114"/>
      <c r="K630" s="23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36"/>
      <c r="BA630" s="58">
        <f t="shared" si="256"/>
        <v>0</v>
      </c>
      <c r="BB630" s="42">
        <f t="shared" si="257"/>
        <v>0</v>
      </c>
      <c r="BC630" s="12">
        <f>IFERROR(VLOOKUP(Input!B630,Medio!$A$3:$D$1552,4,0),0)</f>
        <v>0</v>
      </c>
      <c r="BD630">
        <f t="shared" si="258"/>
        <v>0</v>
      </c>
      <c r="BE630">
        <f>IFERROR(VLOOKUP(L630,'Tipo de Descuento'!$B$3:$C$8,2,0),0)</f>
        <v>0</v>
      </c>
      <c r="BF630">
        <f t="shared" si="259"/>
        <v>0</v>
      </c>
      <c r="BG630">
        <f>IFERROR(VLOOKUP(N630,'Tipo de Descuento'!$B$3:$C$8,2,0),0)</f>
        <v>0</v>
      </c>
      <c r="BH630">
        <f t="shared" si="260"/>
        <v>0</v>
      </c>
      <c r="BI630">
        <f>IFERROR(VLOOKUP(P630,'Tipo de Descuento'!$B$3:$C$8,2,0),0)</f>
        <v>0</v>
      </c>
      <c r="BJ630">
        <f t="shared" si="261"/>
        <v>0</v>
      </c>
      <c r="BK630">
        <f>IFERROR(VLOOKUP(R630,'Tipo de Descuento'!$B$3:$C$8,2,0),0)</f>
        <v>0</v>
      </c>
      <c r="BL630">
        <f t="shared" si="262"/>
        <v>0</v>
      </c>
      <c r="BM630">
        <f>IFERROR(VLOOKUP(T630,'Tipo de Descuento'!$B$3:$C$8,2,0),0)</f>
        <v>0</v>
      </c>
      <c r="BN630">
        <f t="shared" si="263"/>
        <v>0</v>
      </c>
      <c r="BO630">
        <f t="shared" si="264"/>
        <v>0</v>
      </c>
      <c r="BP630">
        <f t="shared" si="265"/>
        <v>0</v>
      </c>
      <c r="BQ630">
        <f t="shared" si="266"/>
        <v>0</v>
      </c>
      <c r="BS630" s="75">
        <f t="shared" si="267"/>
        <v>0</v>
      </c>
      <c r="BT630" s="76">
        <f t="shared" si="268"/>
        <v>0</v>
      </c>
      <c r="BU630" s="76">
        <f t="shared" si="269"/>
        <v>0</v>
      </c>
      <c r="BV630" s="76">
        <f t="shared" si="270"/>
        <v>0</v>
      </c>
      <c r="BW630" s="76">
        <f t="shared" si="271"/>
        <v>0</v>
      </c>
      <c r="BX630" s="76">
        <f t="shared" si="272"/>
        <v>0</v>
      </c>
      <c r="BY630" s="77">
        <f t="shared" si="273"/>
        <v>0</v>
      </c>
      <c r="CA630" s="73">
        <f t="shared" si="274"/>
        <v>0</v>
      </c>
      <c r="CB630" s="74"/>
      <c r="CD630" s="13">
        <f t="shared" si="275"/>
        <v>0</v>
      </c>
      <c r="CE630" s="89">
        <f t="shared" si="276"/>
        <v>0</v>
      </c>
      <c r="CF630">
        <v>0</v>
      </c>
    </row>
    <row r="631" spans="2:84" ht="15.75" customHeight="1" thickBot="1">
      <c r="B631" s="26"/>
      <c r="C631" s="13" t="str">
        <f>IF(B631="","",VLOOKUP(BC631,Proveedor!$B$3:$C$2036,2,0))</f>
        <v/>
      </c>
      <c r="D631" s="95"/>
      <c r="E631" s="84"/>
      <c r="F631" s="59"/>
      <c r="G631" s="113" cm="1">
        <f t="array" ref="G631">INDEX(Programas!$F$3:$F$2000,MATCH(1,(Programas!$C$3:$C$2000=D631)*(Programas!$D$3:$D$2000=Auxiliares!$B612),0))</f>
        <v>0</v>
      </c>
      <c r="H631" s="114"/>
      <c r="I631" s="113" cm="1">
        <f t="array" ref="I631">INDEX(Programas!$E$3:$E$2000,MATCH(1,(Programas!$C$3:$C$2000=D631)*(Programas!$D$3:$D$2000=Auxiliares!$B612),0))</f>
        <v>0</v>
      </c>
      <c r="J631" s="114"/>
      <c r="K631" s="23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36"/>
      <c r="BA631" s="58">
        <f t="shared" si="256"/>
        <v>0</v>
      </c>
      <c r="BB631" s="42">
        <f t="shared" si="257"/>
        <v>0</v>
      </c>
      <c r="BC631" s="12">
        <f>IFERROR(VLOOKUP(Input!B631,Medio!$A$3:$D$1552,4,0),0)</f>
        <v>0</v>
      </c>
      <c r="BD631">
        <f t="shared" si="258"/>
        <v>0</v>
      </c>
      <c r="BE631">
        <f>IFERROR(VLOOKUP(L631,'Tipo de Descuento'!$B$3:$C$8,2,0),0)</f>
        <v>0</v>
      </c>
      <c r="BF631">
        <f t="shared" si="259"/>
        <v>0</v>
      </c>
      <c r="BG631">
        <f>IFERROR(VLOOKUP(N631,'Tipo de Descuento'!$B$3:$C$8,2,0),0)</f>
        <v>0</v>
      </c>
      <c r="BH631">
        <f t="shared" si="260"/>
        <v>0</v>
      </c>
      <c r="BI631">
        <f>IFERROR(VLOOKUP(P631,'Tipo de Descuento'!$B$3:$C$8,2,0),0)</f>
        <v>0</v>
      </c>
      <c r="BJ631">
        <f t="shared" si="261"/>
        <v>0</v>
      </c>
      <c r="BK631">
        <f>IFERROR(VLOOKUP(R631,'Tipo de Descuento'!$B$3:$C$8,2,0),0)</f>
        <v>0</v>
      </c>
      <c r="BL631">
        <f t="shared" si="262"/>
        <v>0</v>
      </c>
      <c r="BM631">
        <f>IFERROR(VLOOKUP(T631,'Tipo de Descuento'!$B$3:$C$8,2,0),0)</f>
        <v>0</v>
      </c>
      <c r="BN631">
        <f t="shared" si="263"/>
        <v>0</v>
      </c>
      <c r="BO631">
        <f t="shared" si="264"/>
        <v>0</v>
      </c>
      <c r="BP631">
        <f t="shared" si="265"/>
        <v>0</v>
      </c>
      <c r="BQ631">
        <f t="shared" si="266"/>
        <v>0</v>
      </c>
      <c r="BS631" s="75">
        <f t="shared" si="267"/>
        <v>0</v>
      </c>
      <c r="BT631" s="76">
        <f t="shared" si="268"/>
        <v>0</v>
      </c>
      <c r="BU631" s="76">
        <f t="shared" si="269"/>
        <v>0</v>
      </c>
      <c r="BV631" s="76">
        <f t="shared" si="270"/>
        <v>0</v>
      </c>
      <c r="BW631" s="76">
        <f t="shared" si="271"/>
        <v>0</v>
      </c>
      <c r="BX631" s="76">
        <f t="shared" si="272"/>
        <v>0</v>
      </c>
      <c r="BY631" s="77">
        <f t="shared" si="273"/>
        <v>0</v>
      </c>
      <c r="CA631" s="73">
        <f t="shared" si="274"/>
        <v>0</v>
      </c>
      <c r="CB631" s="74"/>
      <c r="CD631" s="13">
        <f t="shared" si="275"/>
        <v>0</v>
      </c>
      <c r="CE631" s="89">
        <f t="shared" si="276"/>
        <v>0</v>
      </c>
      <c r="CF631">
        <v>0</v>
      </c>
    </row>
    <row r="632" spans="2:84" ht="15.75" customHeight="1" thickBot="1">
      <c r="B632" s="26"/>
      <c r="C632" s="13" t="str">
        <f>IF(B632="","",VLOOKUP(BC632,Proveedor!$B$3:$C$2036,2,0))</f>
        <v/>
      </c>
      <c r="D632" s="95"/>
      <c r="E632" s="84"/>
      <c r="F632" s="59"/>
      <c r="G632" s="113" cm="1">
        <f t="array" ref="G632">INDEX(Programas!$F$3:$F$2000,MATCH(1,(Programas!$C$3:$C$2000=D632)*(Programas!$D$3:$D$2000=Auxiliares!$B613),0))</f>
        <v>0</v>
      </c>
      <c r="H632" s="114"/>
      <c r="I632" s="113" cm="1">
        <f t="array" ref="I632">INDEX(Programas!$E$3:$E$2000,MATCH(1,(Programas!$C$3:$C$2000=D632)*(Programas!$D$3:$D$2000=Auxiliares!$B613),0))</f>
        <v>0</v>
      </c>
      <c r="J632" s="114"/>
      <c r="K632" s="23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36"/>
      <c r="BA632" s="58">
        <f t="shared" si="256"/>
        <v>0</v>
      </c>
      <c r="BB632" s="42">
        <f t="shared" si="257"/>
        <v>0</v>
      </c>
      <c r="BC632" s="12">
        <f>IFERROR(VLOOKUP(Input!B632,Medio!$A$3:$D$1552,4,0),0)</f>
        <v>0</v>
      </c>
      <c r="BD632">
        <f t="shared" si="258"/>
        <v>0</v>
      </c>
      <c r="BE632">
        <f>IFERROR(VLOOKUP(L632,'Tipo de Descuento'!$B$3:$C$8,2,0),0)</f>
        <v>0</v>
      </c>
      <c r="BF632">
        <f t="shared" si="259"/>
        <v>0</v>
      </c>
      <c r="BG632">
        <f>IFERROR(VLOOKUP(N632,'Tipo de Descuento'!$B$3:$C$8,2,0),0)</f>
        <v>0</v>
      </c>
      <c r="BH632">
        <f t="shared" si="260"/>
        <v>0</v>
      </c>
      <c r="BI632">
        <f>IFERROR(VLOOKUP(P632,'Tipo de Descuento'!$B$3:$C$8,2,0),0)</f>
        <v>0</v>
      </c>
      <c r="BJ632">
        <f t="shared" si="261"/>
        <v>0</v>
      </c>
      <c r="BK632">
        <f>IFERROR(VLOOKUP(R632,'Tipo de Descuento'!$B$3:$C$8,2,0),0)</f>
        <v>0</v>
      </c>
      <c r="BL632">
        <f t="shared" si="262"/>
        <v>0</v>
      </c>
      <c r="BM632">
        <f>IFERROR(VLOOKUP(T632,'Tipo de Descuento'!$B$3:$C$8,2,0),0)</f>
        <v>0</v>
      </c>
      <c r="BN632">
        <f t="shared" si="263"/>
        <v>0</v>
      </c>
      <c r="BO632">
        <f t="shared" si="264"/>
        <v>0</v>
      </c>
      <c r="BP632">
        <f t="shared" si="265"/>
        <v>0</v>
      </c>
      <c r="BQ632">
        <f t="shared" si="266"/>
        <v>0</v>
      </c>
      <c r="BS632" s="75">
        <f t="shared" si="267"/>
        <v>0</v>
      </c>
      <c r="BT632" s="76">
        <f t="shared" si="268"/>
        <v>0</v>
      </c>
      <c r="BU632" s="76">
        <f t="shared" si="269"/>
        <v>0</v>
      </c>
      <c r="BV632" s="76">
        <f t="shared" si="270"/>
        <v>0</v>
      </c>
      <c r="BW632" s="76">
        <f t="shared" si="271"/>
        <v>0</v>
      </c>
      <c r="BX632" s="76">
        <f t="shared" si="272"/>
        <v>0</v>
      </c>
      <c r="BY632" s="77">
        <f t="shared" si="273"/>
        <v>0</v>
      </c>
      <c r="CA632" s="73">
        <f t="shared" si="274"/>
        <v>0</v>
      </c>
      <c r="CB632" s="74"/>
      <c r="CD632" s="13">
        <f t="shared" si="275"/>
        <v>0</v>
      </c>
      <c r="CE632" s="89">
        <f t="shared" si="276"/>
        <v>0</v>
      </c>
      <c r="CF632">
        <v>0</v>
      </c>
    </row>
    <row r="633" spans="2:84" ht="15.75" customHeight="1" thickBot="1">
      <c r="B633" s="26"/>
      <c r="C633" s="13" t="str">
        <f>IF(B633="","",VLOOKUP(BC633,Proveedor!$B$3:$C$2036,2,0))</f>
        <v/>
      </c>
      <c r="D633" s="95"/>
      <c r="E633" s="84"/>
      <c r="F633" s="59"/>
      <c r="G633" s="113" cm="1">
        <f t="array" ref="G633">INDEX(Programas!$F$3:$F$2000,MATCH(1,(Programas!$C$3:$C$2000=D633)*(Programas!$D$3:$D$2000=Auxiliares!$B614),0))</f>
        <v>0</v>
      </c>
      <c r="H633" s="114"/>
      <c r="I633" s="113" cm="1">
        <f t="array" ref="I633">INDEX(Programas!$E$3:$E$2000,MATCH(1,(Programas!$C$3:$C$2000=D633)*(Programas!$D$3:$D$2000=Auxiliares!$B614),0))</f>
        <v>0</v>
      </c>
      <c r="J633" s="114"/>
      <c r="K633" s="23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36"/>
      <c r="BA633" s="58">
        <f t="shared" si="256"/>
        <v>0</v>
      </c>
      <c r="BB633" s="42">
        <f t="shared" si="257"/>
        <v>0</v>
      </c>
      <c r="BC633" s="12">
        <f>IFERROR(VLOOKUP(Input!B633,Medio!$A$3:$D$1552,4,0),0)</f>
        <v>0</v>
      </c>
      <c r="BD633">
        <f t="shared" si="258"/>
        <v>0</v>
      </c>
      <c r="BE633">
        <f>IFERROR(VLOOKUP(L633,'Tipo de Descuento'!$B$3:$C$8,2,0),0)</f>
        <v>0</v>
      </c>
      <c r="BF633">
        <f t="shared" si="259"/>
        <v>0</v>
      </c>
      <c r="BG633">
        <f>IFERROR(VLOOKUP(N633,'Tipo de Descuento'!$B$3:$C$8,2,0),0)</f>
        <v>0</v>
      </c>
      <c r="BH633">
        <f t="shared" si="260"/>
        <v>0</v>
      </c>
      <c r="BI633">
        <f>IFERROR(VLOOKUP(P633,'Tipo de Descuento'!$B$3:$C$8,2,0),0)</f>
        <v>0</v>
      </c>
      <c r="BJ633">
        <f t="shared" si="261"/>
        <v>0</v>
      </c>
      <c r="BK633">
        <f>IFERROR(VLOOKUP(R633,'Tipo de Descuento'!$B$3:$C$8,2,0),0)</f>
        <v>0</v>
      </c>
      <c r="BL633">
        <f t="shared" si="262"/>
        <v>0</v>
      </c>
      <c r="BM633">
        <f>IFERROR(VLOOKUP(T633,'Tipo de Descuento'!$B$3:$C$8,2,0),0)</f>
        <v>0</v>
      </c>
      <c r="BN633">
        <f t="shared" si="263"/>
        <v>0</v>
      </c>
      <c r="BO633">
        <f t="shared" si="264"/>
        <v>0</v>
      </c>
      <c r="BP633">
        <f t="shared" si="265"/>
        <v>0</v>
      </c>
      <c r="BQ633">
        <f t="shared" si="266"/>
        <v>0</v>
      </c>
      <c r="BS633" s="75">
        <f t="shared" si="267"/>
        <v>0</v>
      </c>
      <c r="BT633" s="76">
        <f t="shared" si="268"/>
        <v>0</v>
      </c>
      <c r="BU633" s="76">
        <f t="shared" si="269"/>
        <v>0</v>
      </c>
      <c r="BV633" s="76">
        <f t="shared" si="270"/>
        <v>0</v>
      </c>
      <c r="BW633" s="76">
        <f t="shared" si="271"/>
        <v>0</v>
      </c>
      <c r="BX633" s="76">
        <f t="shared" si="272"/>
        <v>0</v>
      </c>
      <c r="BY633" s="77">
        <f t="shared" si="273"/>
        <v>0</v>
      </c>
      <c r="CA633" s="73">
        <f t="shared" si="274"/>
        <v>0</v>
      </c>
      <c r="CB633" s="74"/>
      <c r="CD633" s="13">
        <f t="shared" si="275"/>
        <v>0</v>
      </c>
      <c r="CE633" s="89">
        <f t="shared" si="276"/>
        <v>0</v>
      </c>
      <c r="CF633">
        <v>0</v>
      </c>
    </row>
    <row r="634" spans="2:84" ht="15.75" customHeight="1" thickBot="1">
      <c r="B634" s="26"/>
      <c r="C634" s="13" t="str">
        <f>IF(B634="","",VLOOKUP(BC634,Proveedor!$B$3:$C$2036,2,0))</f>
        <v/>
      </c>
      <c r="D634" s="95"/>
      <c r="E634" s="84"/>
      <c r="F634" s="59"/>
      <c r="G634" s="113" cm="1">
        <f t="array" ref="G634">INDEX(Programas!$F$3:$F$2000,MATCH(1,(Programas!$C$3:$C$2000=D634)*(Programas!$D$3:$D$2000=Auxiliares!$B615),0))</f>
        <v>0</v>
      </c>
      <c r="H634" s="114"/>
      <c r="I634" s="113" cm="1">
        <f t="array" ref="I634">INDEX(Programas!$E$3:$E$2000,MATCH(1,(Programas!$C$3:$C$2000=D634)*(Programas!$D$3:$D$2000=Auxiliares!$B615),0))</f>
        <v>0</v>
      </c>
      <c r="J634" s="114"/>
      <c r="K634" s="23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36"/>
      <c r="BA634" s="58">
        <f t="shared" si="256"/>
        <v>0</v>
      </c>
      <c r="BB634" s="42">
        <f t="shared" si="257"/>
        <v>0</v>
      </c>
      <c r="BC634" s="12">
        <f>IFERROR(VLOOKUP(Input!B634,Medio!$A$3:$D$1552,4,0),0)</f>
        <v>0</v>
      </c>
      <c r="BD634">
        <f t="shared" si="258"/>
        <v>0</v>
      </c>
      <c r="BE634">
        <f>IFERROR(VLOOKUP(L634,'Tipo de Descuento'!$B$3:$C$8,2,0),0)</f>
        <v>0</v>
      </c>
      <c r="BF634">
        <f t="shared" si="259"/>
        <v>0</v>
      </c>
      <c r="BG634">
        <f>IFERROR(VLOOKUP(N634,'Tipo de Descuento'!$B$3:$C$8,2,0),0)</f>
        <v>0</v>
      </c>
      <c r="BH634">
        <f t="shared" si="260"/>
        <v>0</v>
      </c>
      <c r="BI634">
        <f>IFERROR(VLOOKUP(P634,'Tipo de Descuento'!$B$3:$C$8,2,0),0)</f>
        <v>0</v>
      </c>
      <c r="BJ634">
        <f t="shared" si="261"/>
        <v>0</v>
      </c>
      <c r="BK634">
        <f>IFERROR(VLOOKUP(R634,'Tipo de Descuento'!$B$3:$C$8,2,0),0)</f>
        <v>0</v>
      </c>
      <c r="BL634">
        <f t="shared" si="262"/>
        <v>0</v>
      </c>
      <c r="BM634">
        <f>IFERROR(VLOOKUP(T634,'Tipo de Descuento'!$B$3:$C$8,2,0),0)</f>
        <v>0</v>
      </c>
      <c r="BN634">
        <f t="shared" si="263"/>
        <v>0</v>
      </c>
      <c r="BO634">
        <f t="shared" si="264"/>
        <v>0</v>
      </c>
      <c r="BP634">
        <f t="shared" si="265"/>
        <v>0</v>
      </c>
      <c r="BQ634">
        <f t="shared" si="266"/>
        <v>0</v>
      </c>
      <c r="BS634" s="75">
        <f t="shared" si="267"/>
        <v>0</v>
      </c>
      <c r="BT634" s="76">
        <f t="shared" si="268"/>
        <v>0</v>
      </c>
      <c r="BU634" s="76">
        <f t="shared" si="269"/>
        <v>0</v>
      </c>
      <c r="BV634" s="76">
        <f t="shared" si="270"/>
        <v>0</v>
      </c>
      <c r="BW634" s="76">
        <f t="shared" si="271"/>
        <v>0</v>
      </c>
      <c r="BX634" s="76">
        <f t="shared" si="272"/>
        <v>0</v>
      </c>
      <c r="BY634" s="77">
        <f t="shared" si="273"/>
        <v>0</v>
      </c>
      <c r="CA634" s="73">
        <f t="shared" si="274"/>
        <v>0</v>
      </c>
      <c r="CB634" s="74"/>
      <c r="CD634" s="13">
        <f t="shared" si="275"/>
        <v>0</v>
      </c>
      <c r="CE634" s="89">
        <f t="shared" si="276"/>
        <v>0</v>
      </c>
      <c r="CF634">
        <v>0</v>
      </c>
    </row>
    <row r="635" spans="2:84" ht="15.75" customHeight="1" thickBot="1">
      <c r="B635" s="26"/>
      <c r="C635" s="13" t="str">
        <f>IF(B635="","",VLOOKUP(BC635,Proveedor!$B$3:$C$2036,2,0))</f>
        <v/>
      </c>
      <c r="D635" s="95"/>
      <c r="E635" s="84"/>
      <c r="F635" s="59"/>
      <c r="G635" s="113" cm="1">
        <f t="array" ref="G635">INDEX(Programas!$F$3:$F$2000,MATCH(1,(Programas!$C$3:$C$2000=D635)*(Programas!$D$3:$D$2000=Auxiliares!$B616),0))</f>
        <v>0</v>
      </c>
      <c r="H635" s="114"/>
      <c r="I635" s="113" cm="1">
        <f t="array" ref="I635">INDEX(Programas!$E$3:$E$2000,MATCH(1,(Programas!$C$3:$C$2000=D635)*(Programas!$D$3:$D$2000=Auxiliares!$B616),0))</f>
        <v>0</v>
      </c>
      <c r="J635" s="114"/>
      <c r="K635" s="23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36"/>
      <c r="BA635" s="58">
        <f t="shared" si="256"/>
        <v>0</v>
      </c>
      <c r="BB635" s="42">
        <f t="shared" si="257"/>
        <v>0</v>
      </c>
      <c r="BC635" s="12">
        <f>IFERROR(VLOOKUP(Input!B635,Medio!$A$3:$D$1552,4,0),0)</f>
        <v>0</v>
      </c>
      <c r="BD635">
        <f t="shared" si="258"/>
        <v>0</v>
      </c>
      <c r="BE635">
        <f>IFERROR(VLOOKUP(L635,'Tipo de Descuento'!$B$3:$C$8,2,0),0)</f>
        <v>0</v>
      </c>
      <c r="BF635">
        <f t="shared" si="259"/>
        <v>0</v>
      </c>
      <c r="BG635">
        <f>IFERROR(VLOOKUP(N635,'Tipo de Descuento'!$B$3:$C$8,2,0),0)</f>
        <v>0</v>
      </c>
      <c r="BH635">
        <f t="shared" si="260"/>
        <v>0</v>
      </c>
      <c r="BI635">
        <f>IFERROR(VLOOKUP(P635,'Tipo de Descuento'!$B$3:$C$8,2,0),0)</f>
        <v>0</v>
      </c>
      <c r="BJ635">
        <f t="shared" si="261"/>
        <v>0</v>
      </c>
      <c r="BK635">
        <f>IFERROR(VLOOKUP(R635,'Tipo de Descuento'!$B$3:$C$8,2,0),0)</f>
        <v>0</v>
      </c>
      <c r="BL635">
        <f t="shared" si="262"/>
        <v>0</v>
      </c>
      <c r="BM635">
        <f>IFERROR(VLOOKUP(T635,'Tipo de Descuento'!$B$3:$C$8,2,0),0)</f>
        <v>0</v>
      </c>
      <c r="BN635">
        <f t="shared" si="263"/>
        <v>0</v>
      </c>
      <c r="BO635">
        <f t="shared" si="264"/>
        <v>0</v>
      </c>
      <c r="BP635">
        <f t="shared" si="265"/>
        <v>0</v>
      </c>
      <c r="BQ635">
        <f t="shared" si="266"/>
        <v>0</v>
      </c>
      <c r="BS635" s="75">
        <f t="shared" si="267"/>
        <v>0</v>
      </c>
      <c r="BT635" s="76">
        <f t="shared" si="268"/>
        <v>0</v>
      </c>
      <c r="BU635" s="76">
        <f t="shared" si="269"/>
        <v>0</v>
      </c>
      <c r="BV635" s="76">
        <f t="shared" si="270"/>
        <v>0</v>
      </c>
      <c r="BW635" s="76">
        <f t="shared" si="271"/>
        <v>0</v>
      </c>
      <c r="BX635" s="76">
        <f t="shared" si="272"/>
        <v>0</v>
      </c>
      <c r="BY635" s="77">
        <f t="shared" si="273"/>
        <v>0</v>
      </c>
      <c r="CA635" s="73">
        <f t="shared" si="274"/>
        <v>0</v>
      </c>
      <c r="CB635" s="74"/>
      <c r="CD635" s="13">
        <f t="shared" si="275"/>
        <v>0</v>
      </c>
      <c r="CE635" s="89">
        <f t="shared" si="276"/>
        <v>0</v>
      </c>
      <c r="CF635">
        <v>0</v>
      </c>
    </row>
    <row r="636" spans="2:84" ht="15.75" customHeight="1" thickBot="1">
      <c r="B636" s="26"/>
      <c r="C636" s="13" t="str">
        <f>IF(B636="","",VLOOKUP(BC636,Proveedor!$B$3:$C$2036,2,0))</f>
        <v/>
      </c>
      <c r="D636" s="95"/>
      <c r="E636" s="84"/>
      <c r="F636" s="59"/>
      <c r="G636" s="113" cm="1">
        <f t="array" ref="G636">INDEX(Programas!$F$3:$F$2000,MATCH(1,(Programas!$C$3:$C$2000=D636)*(Programas!$D$3:$D$2000=Auxiliares!$B617),0))</f>
        <v>0</v>
      </c>
      <c r="H636" s="114"/>
      <c r="I636" s="113" cm="1">
        <f t="array" ref="I636">INDEX(Programas!$E$3:$E$2000,MATCH(1,(Programas!$C$3:$C$2000=D636)*(Programas!$D$3:$D$2000=Auxiliares!$B617),0))</f>
        <v>0</v>
      </c>
      <c r="J636" s="114"/>
      <c r="K636" s="23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36"/>
      <c r="BA636" s="58">
        <f t="shared" si="256"/>
        <v>0</v>
      </c>
      <c r="BB636" s="42">
        <f t="shared" si="257"/>
        <v>0</v>
      </c>
      <c r="BC636" s="12">
        <f>IFERROR(VLOOKUP(Input!B636,Medio!$A$3:$D$1552,4,0),0)</f>
        <v>0</v>
      </c>
      <c r="BD636">
        <f t="shared" si="258"/>
        <v>0</v>
      </c>
      <c r="BE636">
        <f>IFERROR(VLOOKUP(L636,'Tipo de Descuento'!$B$3:$C$8,2,0),0)</f>
        <v>0</v>
      </c>
      <c r="BF636">
        <f t="shared" si="259"/>
        <v>0</v>
      </c>
      <c r="BG636">
        <f>IFERROR(VLOOKUP(N636,'Tipo de Descuento'!$B$3:$C$8,2,0),0)</f>
        <v>0</v>
      </c>
      <c r="BH636">
        <f t="shared" si="260"/>
        <v>0</v>
      </c>
      <c r="BI636">
        <f>IFERROR(VLOOKUP(P636,'Tipo de Descuento'!$B$3:$C$8,2,0),0)</f>
        <v>0</v>
      </c>
      <c r="BJ636">
        <f t="shared" si="261"/>
        <v>0</v>
      </c>
      <c r="BK636">
        <f>IFERROR(VLOOKUP(R636,'Tipo de Descuento'!$B$3:$C$8,2,0),0)</f>
        <v>0</v>
      </c>
      <c r="BL636">
        <f t="shared" si="262"/>
        <v>0</v>
      </c>
      <c r="BM636">
        <f>IFERROR(VLOOKUP(T636,'Tipo de Descuento'!$B$3:$C$8,2,0),0)</f>
        <v>0</v>
      </c>
      <c r="BN636">
        <f t="shared" si="263"/>
        <v>0</v>
      </c>
      <c r="BO636">
        <f t="shared" si="264"/>
        <v>0</v>
      </c>
      <c r="BP636">
        <f t="shared" si="265"/>
        <v>0</v>
      </c>
      <c r="BQ636">
        <f t="shared" si="266"/>
        <v>0</v>
      </c>
      <c r="BS636" s="75">
        <f t="shared" si="267"/>
        <v>0</v>
      </c>
      <c r="BT636" s="76">
        <f t="shared" si="268"/>
        <v>0</v>
      </c>
      <c r="BU636" s="76">
        <f t="shared" si="269"/>
        <v>0</v>
      </c>
      <c r="BV636" s="76">
        <f t="shared" si="270"/>
        <v>0</v>
      </c>
      <c r="BW636" s="76">
        <f t="shared" si="271"/>
        <v>0</v>
      </c>
      <c r="BX636" s="76">
        <f t="shared" si="272"/>
        <v>0</v>
      </c>
      <c r="BY636" s="77">
        <f t="shared" si="273"/>
        <v>0</v>
      </c>
      <c r="CA636" s="73">
        <f t="shared" si="274"/>
        <v>0</v>
      </c>
      <c r="CB636" s="74"/>
      <c r="CD636" s="13">
        <f t="shared" si="275"/>
        <v>0</v>
      </c>
      <c r="CE636" s="89">
        <f t="shared" si="276"/>
        <v>0</v>
      </c>
      <c r="CF636">
        <v>0</v>
      </c>
    </row>
    <row r="637" spans="2:84" ht="15.75" customHeight="1" thickBot="1">
      <c r="B637" s="26"/>
      <c r="C637" s="13" t="str">
        <f>IF(B637="","",VLOOKUP(BC637,Proveedor!$B$3:$C$2036,2,0))</f>
        <v/>
      </c>
      <c r="D637" s="95"/>
      <c r="E637" s="84"/>
      <c r="F637" s="59"/>
      <c r="G637" s="113" cm="1">
        <f t="array" ref="G637">INDEX(Programas!$F$3:$F$2000,MATCH(1,(Programas!$C$3:$C$2000=D637)*(Programas!$D$3:$D$2000=Auxiliares!$B618),0))</f>
        <v>0</v>
      </c>
      <c r="H637" s="114"/>
      <c r="I637" s="113" cm="1">
        <f t="array" ref="I637">INDEX(Programas!$E$3:$E$2000,MATCH(1,(Programas!$C$3:$C$2000=D637)*(Programas!$D$3:$D$2000=Auxiliares!$B618),0))</f>
        <v>0</v>
      </c>
      <c r="J637" s="114"/>
      <c r="K637" s="23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36"/>
      <c r="BA637" s="58">
        <f t="shared" si="256"/>
        <v>0</v>
      </c>
      <c r="BB637" s="42">
        <f t="shared" si="257"/>
        <v>0</v>
      </c>
      <c r="BC637" s="12">
        <f>IFERROR(VLOOKUP(Input!B637,Medio!$A$3:$D$1552,4,0),0)</f>
        <v>0</v>
      </c>
      <c r="BD637">
        <f t="shared" si="258"/>
        <v>0</v>
      </c>
      <c r="BE637">
        <f>IFERROR(VLOOKUP(L637,'Tipo de Descuento'!$B$3:$C$8,2,0),0)</f>
        <v>0</v>
      </c>
      <c r="BF637">
        <f t="shared" si="259"/>
        <v>0</v>
      </c>
      <c r="BG637">
        <f>IFERROR(VLOOKUP(N637,'Tipo de Descuento'!$B$3:$C$8,2,0),0)</f>
        <v>0</v>
      </c>
      <c r="BH637">
        <f t="shared" si="260"/>
        <v>0</v>
      </c>
      <c r="BI637">
        <f>IFERROR(VLOOKUP(P637,'Tipo de Descuento'!$B$3:$C$8,2,0),0)</f>
        <v>0</v>
      </c>
      <c r="BJ637">
        <f t="shared" si="261"/>
        <v>0</v>
      </c>
      <c r="BK637">
        <f>IFERROR(VLOOKUP(R637,'Tipo de Descuento'!$B$3:$C$8,2,0),0)</f>
        <v>0</v>
      </c>
      <c r="BL637">
        <f t="shared" si="262"/>
        <v>0</v>
      </c>
      <c r="BM637">
        <f>IFERROR(VLOOKUP(T637,'Tipo de Descuento'!$B$3:$C$8,2,0),0)</f>
        <v>0</v>
      </c>
      <c r="BN637">
        <f t="shared" si="263"/>
        <v>0</v>
      </c>
      <c r="BO637">
        <f t="shared" si="264"/>
        <v>0</v>
      </c>
      <c r="BP637">
        <f t="shared" si="265"/>
        <v>0</v>
      </c>
      <c r="BQ637">
        <f t="shared" si="266"/>
        <v>0</v>
      </c>
      <c r="BS637" s="75">
        <f t="shared" si="267"/>
        <v>0</v>
      </c>
      <c r="BT637" s="76">
        <f t="shared" si="268"/>
        <v>0</v>
      </c>
      <c r="BU637" s="76">
        <f t="shared" si="269"/>
        <v>0</v>
      </c>
      <c r="BV637" s="76">
        <f t="shared" si="270"/>
        <v>0</v>
      </c>
      <c r="BW637" s="76">
        <f t="shared" si="271"/>
        <v>0</v>
      </c>
      <c r="BX637" s="76">
        <f t="shared" si="272"/>
        <v>0</v>
      </c>
      <c r="BY637" s="77">
        <f t="shared" si="273"/>
        <v>0</v>
      </c>
      <c r="CA637" s="73">
        <f t="shared" si="274"/>
        <v>0</v>
      </c>
      <c r="CB637" s="74"/>
      <c r="CD637" s="13">
        <f t="shared" si="275"/>
        <v>0</v>
      </c>
      <c r="CE637" s="89">
        <f t="shared" si="276"/>
        <v>0</v>
      </c>
      <c r="CF637">
        <v>0</v>
      </c>
    </row>
    <row r="638" spans="2:84" ht="15.75" customHeight="1" thickBot="1">
      <c r="B638" s="26"/>
      <c r="C638" s="13" t="str">
        <f>IF(B638="","",VLOOKUP(BC638,Proveedor!$B$3:$C$2036,2,0))</f>
        <v/>
      </c>
      <c r="D638" s="95"/>
      <c r="E638" s="84"/>
      <c r="F638" s="59"/>
      <c r="G638" s="113" cm="1">
        <f t="array" ref="G638">INDEX(Programas!$F$3:$F$2000,MATCH(1,(Programas!$C$3:$C$2000=D638)*(Programas!$D$3:$D$2000=Auxiliares!$B619),0))</f>
        <v>0</v>
      </c>
      <c r="H638" s="114"/>
      <c r="I638" s="113" cm="1">
        <f t="array" ref="I638">INDEX(Programas!$E$3:$E$2000,MATCH(1,(Programas!$C$3:$C$2000=D638)*(Programas!$D$3:$D$2000=Auxiliares!$B619),0))</f>
        <v>0</v>
      </c>
      <c r="J638" s="114"/>
      <c r="K638" s="23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36"/>
      <c r="BA638" s="58">
        <f t="shared" si="256"/>
        <v>0</v>
      </c>
      <c r="BB638" s="42">
        <f t="shared" si="257"/>
        <v>0</v>
      </c>
      <c r="BC638" s="12">
        <f>IFERROR(VLOOKUP(Input!B638,Medio!$A$3:$D$1552,4,0),0)</f>
        <v>0</v>
      </c>
      <c r="BD638">
        <f t="shared" si="258"/>
        <v>0</v>
      </c>
      <c r="BE638">
        <f>IFERROR(VLOOKUP(L638,'Tipo de Descuento'!$B$3:$C$8,2,0),0)</f>
        <v>0</v>
      </c>
      <c r="BF638">
        <f t="shared" si="259"/>
        <v>0</v>
      </c>
      <c r="BG638">
        <f>IFERROR(VLOOKUP(N638,'Tipo de Descuento'!$B$3:$C$8,2,0),0)</f>
        <v>0</v>
      </c>
      <c r="BH638">
        <f t="shared" si="260"/>
        <v>0</v>
      </c>
      <c r="BI638">
        <f>IFERROR(VLOOKUP(P638,'Tipo de Descuento'!$B$3:$C$8,2,0),0)</f>
        <v>0</v>
      </c>
      <c r="BJ638">
        <f t="shared" si="261"/>
        <v>0</v>
      </c>
      <c r="BK638">
        <f>IFERROR(VLOOKUP(R638,'Tipo de Descuento'!$B$3:$C$8,2,0),0)</f>
        <v>0</v>
      </c>
      <c r="BL638">
        <f t="shared" si="262"/>
        <v>0</v>
      </c>
      <c r="BM638">
        <f>IFERROR(VLOOKUP(T638,'Tipo de Descuento'!$B$3:$C$8,2,0),0)</f>
        <v>0</v>
      </c>
      <c r="BN638">
        <f t="shared" si="263"/>
        <v>0</v>
      </c>
      <c r="BO638">
        <f t="shared" si="264"/>
        <v>0</v>
      </c>
      <c r="BP638">
        <f t="shared" si="265"/>
        <v>0</v>
      </c>
      <c r="BQ638">
        <f t="shared" si="266"/>
        <v>0</v>
      </c>
      <c r="BS638" s="75">
        <f t="shared" si="267"/>
        <v>0</v>
      </c>
      <c r="BT638" s="76">
        <f t="shared" si="268"/>
        <v>0</v>
      </c>
      <c r="BU638" s="76">
        <f t="shared" si="269"/>
        <v>0</v>
      </c>
      <c r="BV638" s="76">
        <f t="shared" si="270"/>
        <v>0</v>
      </c>
      <c r="BW638" s="76">
        <f t="shared" si="271"/>
        <v>0</v>
      </c>
      <c r="BX638" s="76">
        <f t="shared" si="272"/>
        <v>0</v>
      </c>
      <c r="BY638" s="77">
        <f t="shared" si="273"/>
        <v>0</v>
      </c>
      <c r="CA638" s="73">
        <f t="shared" si="274"/>
        <v>0</v>
      </c>
      <c r="CB638" s="74"/>
      <c r="CD638" s="13">
        <f t="shared" si="275"/>
        <v>0</v>
      </c>
      <c r="CE638" s="89">
        <f t="shared" si="276"/>
        <v>0</v>
      </c>
      <c r="CF638">
        <v>0</v>
      </c>
    </row>
    <row r="639" spans="2:84" ht="15.75" customHeight="1" thickBot="1">
      <c r="B639" s="26"/>
      <c r="C639" s="13" t="str">
        <f>IF(B639="","",VLOOKUP(BC639,Proveedor!$B$3:$C$2036,2,0))</f>
        <v/>
      </c>
      <c r="D639" s="95"/>
      <c r="E639" s="84"/>
      <c r="F639" s="59"/>
      <c r="G639" s="113" cm="1">
        <f t="array" ref="G639">INDEX(Programas!$F$3:$F$2000,MATCH(1,(Programas!$C$3:$C$2000=D639)*(Programas!$D$3:$D$2000=Auxiliares!$B620),0))</f>
        <v>0</v>
      </c>
      <c r="H639" s="114"/>
      <c r="I639" s="113" cm="1">
        <f t="array" ref="I639">INDEX(Programas!$E$3:$E$2000,MATCH(1,(Programas!$C$3:$C$2000=D639)*(Programas!$D$3:$D$2000=Auxiliares!$B620),0))</f>
        <v>0</v>
      </c>
      <c r="J639" s="114"/>
      <c r="K639" s="23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36"/>
      <c r="BA639" s="58">
        <f t="shared" si="256"/>
        <v>0</v>
      </c>
      <c r="BB639" s="42">
        <f t="shared" si="257"/>
        <v>0</v>
      </c>
      <c r="BC639" s="12">
        <f>IFERROR(VLOOKUP(Input!B639,Medio!$A$3:$D$1552,4,0),0)</f>
        <v>0</v>
      </c>
      <c r="BD639">
        <f t="shared" si="258"/>
        <v>0</v>
      </c>
      <c r="BE639">
        <f>IFERROR(VLOOKUP(L639,'Tipo de Descuento'!$B$3:$C$8,2,0),0)</f>
        <v>0</v>
      </c>
      <c r="BF639">
        <f t="shared" si="259"/>
        <v>0</v>
      </c>
      <c r="BG639">
        <f>IFERROR(VLOOKUP(N639,'Tipo de Descuento'!$B$3:$C$8,2,0),0)</f>
        <v>0</v>
      </c>
      <c r="BH639">
        <f t="shared" si="260"/>
        <v>0</v>
      </c>
      <c r="BI639">
        <f>IFERROR(VLOOKUP(P639,'Tipo de Descuento'!$B$3:$C$8,2,0),0)</f>
        <v>0</v>
      </c>
      <c r="BJ639">
        <f t="shared" si="261"/>
        <v>0</v>
      </c>
      <c r="BK639">
        <f>IFERROR(VLOOKUP(R639,'Tipo de Descuento'!$B$3:$C$8,2,0),0)</f>
        <v>0</v>
      </c>
      <c r="BL639">
        <f t="shared" si="262"/>
        <v>0</v>
      </c>
      <c r="BM639">
        <f>IFERROR(VLOOKUP(T639,'Tipo de Descuento'!$B$3:$C$8,2,0),0)</f>
        <v>0</v>
      </c>
      <c r="BN639">
        <f t="shared" si="263"/>
        <v>0</v>
      </c>
      <c r="BO639">
        <f t="shared" si="264"/>
        <v>0</v>
      </c>
      <c r="BP639">
        <f t="shared" si="265"/>
        <v>0</v>
      </c>
      <c r="BQ639">
        <f t="shared" si="266"/>
        <v>0</v>
      </c>
      <c r="BS639" s="75">
        <f t="shared" si="267"/>
        <v>0</v>
      </c>
      <c r="BT639" s="76">
        <f t="shared" si="268"/>
        <v>0</v>
      </c>
      <c r="BU639" s="76">
        <f t="shared" si="269"/>
        <v>0</v>
      </c>
      <c r="BV639" s="76">
        <f t="shared" si="270"/>
        <v>0</v>
      </c>
      <c r="BW639" s="76">
        <f t="shared" si="271"/>
        <v>0</v>
      </c>
      <c r="BX639" s="76">
        <f t="shared" si="272"/>
        <v>0</v>
      </c>
      <c r="BY639" s="77">
        <f t="shared" si="273"/>
        <v>0</v>
      </c>
      <c r="CA639" s="73">
        <f t="shared" si="274"/>
        <v>0</v>
      </c>
      <c r="CB639" s="74"/>
      <c r="CD639" s="13">
        <f t="shared" si="275"/>
        <v>0</v>
      </c>
      <c r="CE639" s="89">
        <f t="shared" si="276"/>
        <v>0</v>
      </c>
      <c r="CF639">
        <v>0</v>
      </c>
    </row>
    <row r="640" spans="2:84" ht="15.75" customHeight="1" thickBot="1">
      <c r="B640" s="26"/>
      <c r="C640" s="13" t="str">
        <f>IF(B640="","",VLOOKUP(BC640,Proveedor!$B$3:$C$2036,2,0))</f>
        <v/>
      </c>
      <c r="D640" s="95"/>
      <c r="E640" s="84"/>
      <c r="F640" s="59"/>
      <c r="G640" s="113" cm="1">
        <f t="array" ref="G640">INDEX(Programas!$F$3:$F$2000,MATCH(1,(Programas!$C$3:$C$2000=D640)*(Programas!$D$3:$D$2000=Auxiliares!$B621),0))</f>
        <v>0</v>
      </c>
      <c r="H640" s="114"/>
      <c r="I640" s="113" cm="1">
        <f t="array" ref="I640">INDEX(Programas!$E$3:$E$2000,MATCH(1,(Programas!$C$3:$C$2000=D640)*(Programas!$D$3:$D$2000=Auxiliares!$B621),0))</f>
        <v>0</v>
      </c>
      <c r="J640" s="114"/>
      <c r="K640" s="23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36"/>
      <c r="BA640" s="58">
        <f t="shared" si="256"/>
        <v>0</v>
      </c>
      <c r="BB640" s="42">
        <f t="shared" si="257"/>
        <v>0</v>
      </c>
      <c r="BC640" s="12">
        <f>IFERROR(VLOOKUP(Input!B640,Medio!$A$3:$D$1552,4,0),0)</f>
        <v>0</v>
      </c>
      <c r="BD640">
        <f t="shared" si="258"/>
        <v>0</v>
      </c>
      <c r="BE640">
        <f>IFERROR(VLOOKUP(L640,'Tipo de Descuento'!$B$3:$C$8,2,0),0)</f>
        <v>0</v>
      </c>
      <c r="BF640">
        <f t="shared" si="259"/>
        <v>0</v>
      </c>
      <c r="BG640">
        <f>IFERROR(VLOOKUP(N640,'Tipo de Descuento'!$B$3:$C$8,2,0),0)</f>
        <v>0</v>
      </c>
      <c r="BH640">
        <f t="shared" si="260"/>
        <v>0</v>
      </c>
      <c r="BI640">
        <f>IFERROR(VLOOKUP(P640,'Tipo de Descuento'!$B$3:$C$8,2,0),0)</f>
        <v>0</v>
      </c>
      <c r="BJ640">
        <f t="shared" si="261"/>
        <v>0</v>
      </c>
      <c r="BK640">
        <f>IFERROR(VLOOKUP(R640,'Tipo de Descuento'!$B$3:$C$8,2,0),0)</f>
        <v>0</v>
      </c>
      <c r="BL640">
        <f t="shared" si="262"/>
        <v>0</v>
      </c>
      <c r="BM640">
        <f>IFERROR(VLOOKUP(T640,'Tipo de Descuento'!$B$3:$C$8,2,0),0)</f>
        <v>0</v>
      </c>
      <c r="BN640">
        <f t="shared" si="263"/>
        <v>0</v>
      </c>
      <c r="BO640">
        <f t="shared" si="264"/>
        <v>0</v>
      </c>
      <c r="BP640">
        <f t="shared" si="265"/>
        <v>0</v>
      </c>
      <c r="BQ640">
        <f t="shared" si="266"/>
        <v>0</v>
      </c>
      <c r="BS640" s="75">
        <f t="shared" si="267"/>
        <v>0</v>
      </c>
      <c r="BT640" s="76">
        <f t="shared" si="268"/>
        <v>0</v>
      </c>
      <c r="BU640" s="76">
        <f t="shared" si="269"/>
        <v>0</v>
      </c>
      <c r="BV640" s="76">
        <f t="shared" si="270"/>
        <v>0</v>
      </c>
      <c r="BW640" s="76">
        <f t="shared" si="271"/>
        <v>0</v>
      </c>
      <c r="BX640" s="76">
        <f t="shared" si="272"/>
        <v>0</v>
      </c>
      <c r="BY640" s="77">
        <f t="shared" si="273"/>
        <v>0</v>
      </c>
      <c r="CA640" s="73">
        <f t="shared" si="274"/>
        <v>0</v>
      </c>
      <c r="CB640" s="74"/>
      <c r="CD640" s="13">
        <f t="shared" si="275"/>
        <v>0</v>
      </c>
      <c r="CE640" s="89">
        <f t="shared" si="276"/>
        <v>0</v>
      </c>
      <c r="CF640">
        <v>0</v>
      </c>
    </row>
    <row r="641" spans="2:84" ht="15.75" customHeight="1" thickBot="1">
      <c r="B641" s="26"/>
      <c r="C641" s="13" t="str">
        <f>IF(B641="","",VLOOKUP(BC641,Proveedor!$B$3:$C$2036,2,0))</f>
        <v/>
      </c>
      <c r="D641" s="95"/>
      <c r="E641" s="84"/>
      <c r="F641" s="59"/>
      <c r="G641" s="113" cm="1">
        <f t="array" ref="G641">INDEX(Programas!$F$3:$F$2000,MATCH(1,(Programas!$C$3:$C$2000=D641)*(Programas!$D$3:$D$2000=Auxiliares!$B622),0))</f>
        <v>0</v>
      </c>
      <c r="H641" s="114"/>
      <c r="I641" s="113" cm="1">
        <f t="array" ref="I641">INDEX(Programas!$E$3:$E$2000,MATCH(1,(Programas!$C$3:$C$2000=D641)*(Programas!$D$3:$D$2000=Auxiliares!$B622),0))</f>
        <v>0</v>
      </c>
      <c r="J641" s="114"/>
      <c r="K641" s="23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36"/>
      <c r="BA641" s="58">
        <f t="shared" si="256"/>
        <v>0</v>
      </c>
      <c r="BB641" s="42">
        <f t="shared" si="257"/>
        <v>0</v>
      </c>
      <c r="BC641" s="12">
        <f>IFERROR(VLOOKUP(Input!B641,Medio!$A$3:$D$1552,4,0),0)</f>
        <v>0</v>
      </c>
      <c r="BD641">
        <f t="shared" si="258"/>
        <v>0</v>
      </c>
      <c r="BE641">
        <f>IFERROR(VLOOKUP(L641,'Tipo de Descuento'!$B$3:$C$8,2,0),0)</f>
        <v>0</v>
      </c>
      <c r="BF641">
        <f t="shared" si="259"/>
        <v>0</v>
      </c>
      <c r="BG641">
        <f>IFERROR(VLOOKUP(N641,'Tipo de Descuento'!$B$3:$C$8,2,0),0)</f>
        <v>0</v>
      </c>
      <c r="BH641">
        <f t="shared" si="260"/>
        <v>0</v>
      </c>
      <c r="BI641">
        <f>IFERROR(VLOOKUP(P641,'Tipo de Descuento'!$B$3:$C$8,2,0),0)</f>
        <v>0</v>
      </c>
      <c r="BJ641">
        <f t="shared" si="261"/>
        <v>0</v>
      </c>
      <c r="BK641">
        <f>IFERROR(VLOOKUP(R641,'Tipo de Descuento'!$B$3:$C$8,2,0),0)</f>
        <v>0</v>
      </c>
      <c r="BL641">
        <f t="shared" si="262"/>
        <v>0</v>
      </c>
      <c r="BM641">
        <f>IFERROR(VLOOKUP(T641,'Tipo de Descuento'!$B$3:$C$8,2,0),0)</f>
        <v>0</v>
      </c>
      <c r="BN641">
        <f t="shared" si="263"/>
        <v>0</v>
      </c>
      <c r="BO641">
        <f t="shared" si="264"/>
        <v>0</v>
      </c>
      <c r="BP641">
        <f t="shared" si="265"/>
        <v>0</v>
      </c>
      <c r="BQ641">
        <f t="shared" si="266"/>
        <v>0</v>
      </c>
      <c r="BS641" s="75">
        <f t="shared" si="267"/>
        <v>0</v>
      </c>
      <c r="BT641" s="76">
        <f t="shared" si="268"/>
        <v>0</v>
      </c>
      <c r="BU641" s="76">
        <f t="shared" si="269"/>
        <v>0</v>
      </c>
      <c r="BV641" s="76">
        <f t="shared" si="270"/>
        <v>0</v>
      </c>
      <c r="BW641" s="76">
        <f t="shared" si="271"/>
        <v>0</v>
      </c>
      <c r="BX641" s="76">
        <f t="shared" si="272"/>
        <v>0</v>
      </c>
      <c r="BY641" s="77">
        <f t="shared" si="273"/>
        <v>0</v>
      </c>
      <c r="CA641" s="73">
        <f t="shared" si="274"/>
        <v>0</v>
      </c>
      <c r="CB641" s="74"/>
      <c r="CD641" s="13">
        <f t="shared" si="275"/>
        <v>0</v>
      </c>
      <c r="CE641" s="89">
        <f t="shared" si="276"/>
        <v>0</v>
      </c>
      <c r="CF641">
        <v>0</v>
      </c>
    </row>
    <row r="642" spans="2:84" ht="15.75" customHeight="1" thickBot="1">
      <c r="B642" s="26"/>
      <c r="C642" s="13" t="str">
        <f>IF(B642="","",VLOOKUP(BC642,Proveedor!$B$3:$C$2036,2,0))</f>
        <v/>
      </c>
      <c r="D642" s="95"/>
      <c r="E642" s="84"/>
      <c r="F642" s="59"/>
      <c r="G642" s="113" cm="1">
        <f t="array" ref="G642">INDEX(Programas!$F$3:$F$2000,MATCH(1,(Programas!$C$3:$C$2000=D642)*(Programas!$D$3:$D$2000=Auxiliares!$B623),0))</f>
        <v>0</v>
      </c>
      <c r="H642" s="114"/>
      <c r="I642" s="113" cm="1">
        <f t="array" ref="I642">INDEX(Programas!$E$3:$E$2000,MATCH(1,(Programas!$C$3:$C$2000=D642)*(Programas!$D$3:$D$2000=Auxiliares!$B623),0))</f>
        <v>0</v>
      </c>
      <c r="J642" s="114"/>
      <c r="K642" s="23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36"/>
      <c r="BA642" s="58">
        <f t="shared" si="256"/>
        <v>0</v>
      </c>
      <c r="BB642" s="42">
        <f t="shared" si="257"/>
        <v>0</v>
      </c>
      <c r="BC642" s="12">
        <f>IFERROR(VLOOKUP(Input!B642,Medio!$A$3:$D$1552,4,0),0)</f>
        <v>0</v>
      </c>
      <c r="BD642">
        <f t="shared" si="258"/>
        <v>0</v>
      </c>
      <c r="BE642">
        <f>IFERROR(VLOOKUP(L642,'Tipo de Descuento'!$B$3:$C$8,2,0),0)</f>
        <v>0</v>
      </c>
      <c r="BF642">
        <f t="shared" si="259"/>
        <v>0</v>
      </c>
      <c r="BG642">
        <f>IFERROR(VLOOKUP(N642,'Tipo de Descuento'!$B$3:$C$8,2,0),0)</f>
        <v>0</v>
      </c>
      <c r="BH642">
        <f t="shared" si="260"/>
        <v>0</v>
      </c>
      <c r="BI642">
        <f>IFERROR(VLOOKUP(P642,'Tipo de Descuento'!$B$3:$C$8,2,0),0)</f>
        <v>0</v>
      </c>
      <c r="BJ642">
        <f t="shared" si="261"/>
        <v>0</v>
      </c>
      <c r="BK642">
        <f>IFERROR(VLOOKUP(R642,'Tipo de Descuento'!$B$3:$C$8,2,0),0)</f>
        <v>0</v>
      </c>
      <c r="BL642">
        <f t="shared" si="262"/>
        <v>0</v>
      </c>
      <c r="BM642">
        <f>IFERROR(VLOOKUP(T642,'Tipo de Descuento'!$B$3:$C$8,2,0),0)</f>
        <v>0</v>
      </c>
      <c r="BN642">
        <f t="shared" si="263"/>
        <v>0</v>
      </c>
      <c r="BO642">
        <f t="shared" si="264"/>
        <v>0</v>
      </c>
      <c r="BP642">
        <f t="shared" si="265"/>
        <v>0</v>
      </c>
      <c r="BQ642">
        <f t="shared" si="266"/>
        <v>0</v>
      </c>
      <c r="BS642" s="75">
        <f t="shared" si="267"/>
        <v>0</v>
      </c>
      <c r="BT642" s="76">
        <f t="shared" si="268"/>
        <v>0</v>
      </c>
      <c r="BU642" s="76">
        <f t="shared" si="269"/>
        <v>0</v>
      </c>
      <c r="BV642" s="76">
        <f t="shared" si="270"/>
        <v>0</v>
      </c>
      <c r="BW642" s="76">
        <f t="shared" si="271"/>
        <v>0</v>
      </c>
      <c r="BX642" s="76">
        <f t="shared" si="272"/>
        <v>0</v>
      </c>
      <c r="BY642" s="77">
        <f t="shared" si="273"/>
        <v>0</v>
      </c>
      <c r="CA642" s="73">
        <f t="shared" si="274"/>
        <v>0</v>
      </c>
      <c r="CB642" s="74"/>
      <c r="CD642" s="13">
        <f t="shared" si="275"/>
        <v>0</v>
      </c>
      <c r="CE642" s="89">
        <f t="shared" si="276"/>
        <v>0</v>
      </c>
      <c r="CF642">
        <v>0</v>
      </c>
    </row>
    <row r="643" spans="2:84" ht="15.75" customHeight="1" thickBot="1">
      <c r="B643" s="26"/>
      <c r="C643" s="13" t="str">
        <f>IF(B643="","",VLOOKUP(BC643,Proveedor!$B$3:$C$2036,2,0))</f>
        <v/>
      </c>
      <c r="D643" s="95"/>
      <c r="E643" s="84"/>
      <c r="F643" s="59"/>
      <c r="G643" s="113" cm="1">
        <f t="array" ref="G643">INDEX(Programas!$F$3:$F$2000,MATCH(1,(Programas!$C$3:$C$2000=D643)*(Programas!$D$3:$D$2000=Auxiliares!$B624),0))</f>
        <v>0</v>
      </c>
      <c r="H643" s="114"/>
      <c r="I643" s="113" cm="1">
        <f t="array" ref="I643">INDEX(Programas!$E$3:$E$2000,MATCH(1,(Programas!$C$3:$C$2000=D643)*(Programas!$D$3:$D$2000=Auxiliares!$B624),0))</f>
        <v>0</v>
      </c>
      <c r="J643" s="114"/>
      <c r="K643" s="23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36"/>
      <c r="BA643" s="58">
        <f t="shared" si="256"/>
        <v>0</v>
      </c>
      <c r="BB643" s="42">
        <f t="shared" si="257"/>
        <v>0</v>
      </c>
      <c r="BC643" s="12">
        <f>IFERROR(VLOOKUP(Input!B643,Medio!$A$3:$D$1552,4,0),0)</f>
        <v>0</v>
      </c>
      <c r="BD643">
        <f t="shared" si="258"/>
        <v>0</v>
      </c>
      <c r="BE643">
        <f>IFERROR(VLOOKUP(L643,'Tipo de Descuento'!$B$3:$C$8,2,0),0)</f>
        <v>0</v>
      </c>
      <c r="BF643">
        <f t="shared" si="259"/>
        <v>0</v>
      </c>
      <c r="BG643">
        <f>IFERROR(VLOOKUP(N643,'Tipo de Descuento'!$B$3:$C$8,2,0),0)</f>
        <v>0</v>
      </c>
      <c r="BH643">
        <f t="shared" si="260"/>
        <v>0</v>
      </c>
      <c r="BI643">
        <f>IFERROR(VLOOKUP(P643,'Tipo de Descuento'!$B$3:$C$8,2,0),0)</f>
        <v>0</v>
      </c>
      <c r="BJ643">
        <f t="shared" si="261"/>
        <v>0</v>
      </c>
      <c r="BK643">
        <f>IFERROR(VLOOKUP(R643,'Tipo de Descuento'!$B$3:$C$8,2,0),0)</f>
        <v>0</v>
      </c>
      <c r="BL643">
        <f t="shared" si="262"/>
        <v>0</v>
      </c>
      <c r="BM643">
        <f>IFERROR(VLOOKUP(T643,'Tipo de Descuento'!$B$3:$C$8,2,0),0)</f>
        <v>0</v>
      </c>
      <c r="BN643">
        <f t="shared" si="263"/>
        <v>0</v>
      </c>
      <c r="BO643">
        <f t="shared" si="264"/>
        <v>0</v>
      </c>
      <c r="BP643">
        <f t="shared" si="265"/>
        <v>0</v>
      </c>
      <c r="BQ643">
        <f t="shared" si="266"/>
        <v>0</v>
      </c>
      <c r="BS643" s="75">
        <f t="shared" si="267"/>
        <v>0</v>
      </c>
      <c r="BT643" s="76">
        <f t="shared" si="268"/>
        <v>0</v>
      </c>
      <c r="BU643" s="76">
        <f t="shared" si="269"/>
        <v>0</v>
      </c>
      <c r="BV643" s="76">
        <f t="shared" si="270"/>
        <v>0</v>
      </c>
      <c r="BW643" s="76">
        <f t="shared" si="271"/>
        <v>0</v>
      </c>
      <c r="BX643" s="76">
        <f t="shared" si="272"/>
        <v>0</v>
      </c>
      <c r="BY643" s="77">
        <f t="shared" si="273"/>
        <v>0</v>
      </c>
      <c r="CA643" s="73">
        <f t="shared" si="274"/>
        <v>0</v>
      </c>
      <c r="CB643" s="74"/>
      <c r="CD643" s="13">
        <f t="shared" si="275"/>
        <v>0</v>
      </c>
      <c r="CE643" s="89">
        <f t="shared" si="276"/>
        <v>0</v>
      </c>
      <c r="CF643">
        <v>0</v>
      </c>
    </row>
    <row r="644" spans="2:84" ht="15.75" customHeight="1" thickBot="1">
      <c r="B644" s="26"/>
      <c r="C644" s="13" t="str">
        <f>IF(B644="","",VLOOKUP(BC644,Proveedor!$B$3:$C$2036,2,0))</f>
        <v/>
      </c>
      <c r="D644" s="95"/>
      <c r="E644" s="84"/>
      <c r="F644" s="59"/>
      <c r="G644" s="113" cm="1">
        <f t="array" ref="G644">INDEX(Programas!$F$3:$F$2000,MATCH(1,(Programas!$C$3:$C$2000=D644)*(Programas!$D$3:$D$2000=Auxiliares!$B625),0))</f>
        <v>0</v>
      </c>
      <c r="H644" s="114"/>
      <c r="I644" s="113" cm="1">
        <f t="array" ref="I644">INDEX(Programas!$E$3:$E$2000,MATCH(1,(Programas!$C$3:$C$2000=D644)*(Programas!$D$3:$D$2000=Auxiliares!$B625),0))</f>
        <v>0</v>
      </c>
      <c r="J644" s="114"/>
      <c r="K644" s="23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36"/>
      <c r="BA644" s="58">
        <f t="shared" si="256"/>
        <v>0</v>
      </c>
      <c r="BB644" s="42">
        <f t="shared" si="257"/>
        <v>0</v>
      </c>
      <c r="BC644" s="12">
        <f>IFERROR(VLOOKUP(Input!B644,Medio!$A$3:$D$1552,4,0),0)</f>
        <v>0</v>
      </c>
      <c r="BD644">
        <f t="shared" si="258"/>
        <v>0</v>
      </c>
      <c r="BE644">
        <f>IFERROR(VLOOKUP(L644,'Tipo de Descuento'!$B$3:$C$8,2,0),0)</f>
        <v>0</v>
      </c>
      <c r="BF644">
        <f t="shared" si="259"/>
        <v>0</v>
      </c>
      <c r="BG644">
        <f>IFERROR(VLOOKUP(N644,'Tipo de Descuento'!$B$3:$C$8,2,0),0)</f>
        <v>0</v>
      </c>
      <c r="BH644">
        <f t="shared" si="260"/>
        <v>0</v>
      </c>
      <c r="BI644">
        <f>IFERROR(VLOOKUP(P644,'Tipo de Descuento'!$B$3:$C$8,2,0),0)</f>
        <v>0</v>
      </c>
      <c r="BJ644">
        <f t="shared" si="261"/>
        <v>0</v>
      </c>
      <c r="BK644">
        <f>IFERROR(VLOOKUP(R644,'Tipo de Descuento'!$B$3:$C$8,2,0),0)</f>
        <v>0</v>
      </c>
      <c r="BL644">
        <f t="shared" si="262"/>
        <v>0</v>
      </c>
      <c r="BM644">
        <f>IFERROR(VLOOKUP(T644,'Tipo de Descuento'!$B$3:$C$8,2,0),0)</f>
        <v>0</v>
      </c>
      <c r="BN644">
        <f t="shared" si="263"/>
        <v>0</v>
      </c>
      <c r="BO644">
        <f t="shared" si="264"/>
        <v>0</v>
      </c>
      <c r="BP644">
        <f t="shared" si="265"/>
        <v>0</v>
      </c>
      <c r="BQ644">
        <f t="shared" si="266"/>
        <v>0</v>
      </c>
      <c r="BS644" s="75">
        <f t="shared" si="267"/>
        <v>0</v>
      </c>
      <c r="BT644" s="76">
        <f t="shared" si="268"/>
        <v>0</v>
      </c>
      <c r="BU644" s="76">
        <f t="shared" si="269"/>
        <v>0</v>
      </c>
      <c r="BV644" s="76">
        <f t="shared" si="270"/>
        <v>0</v>
      </c>
      <c r="BW644" s="76">
        <f t="shared" si="271"/>
        <v>0</v>
      </c>
      <c r="BX644" s="76">
        <f t="shared" si="272"/>
        <v>0</v>
      </c>
      <c r="BY644" s="77">
        <f t="shared" si="273"/>
        <v>0</v>
      </c>
      <c r="CA644" s="73">
        <f t="shared" si="274"/>
        <v>0</v>
      </c>
      <c r="CB644" s="74"/>
      <c r="CD644" s="13">
        <f t="shared" si="275"/>
        <v>0</v>
      </c>
      <c r="CE644" s="89">
        <f t="shared" si="276"/>
        <v>0</v>
      </c>
      <c r="CF644">
        <v>0</v>
      </c>
    </row>
    <row r="645" spans="2:84" ht="15.75" customHeight="1" thickBot="1">
      <c r="B645" s="26"/>
      <c r="C645" s="13" t="str">
        <f>IF(B645="","",VLOOKUP(BC645,Proveedor!$B$3:$C$2036,2,0))</f>
        <v/>
      </c>
      <c r="D645" s="95"/>
      <c r="E645" s="84"/>
      <c r="F645" s="59"/>
      <c r="G645" s="113" cm="1">
        <f t="array" ref="G645">INDEX(Programas!$F$3:$F$2000,MATCH(1,(Programas!$C$3:$C$2000=D645)*(Programas!$D$3:$D$2000=Auxiliares!$B626),0))</f>
        <v>0</v>
      </c>
      <c r="H645" s="114"/>
      <c r="I645" s="113" cm="1">
        <f t="array" ref="I645">INDEX(Programas!$E$3:$E$2000,MATCH(1,(Programas!$C$3:$C$2000=D645)*(Programas!$D$3:$D$2000=Auxiliares!$B626),0))</f>
        <v>0</v>
      </c>
      <c r="J645" s="114"/>
      <c r="K645" s="23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36"/>
      <c r="BA645" s="58">
        <f t="shared" si="256"/>
        <v>0</v>
      </c>
      <c r="BB645" s="42">
        <f t="shared" si="257"/>
        <v>0</v>
      </c>
      <c r="BC645" s="12">
        <f>IFERROR(VLOOKUP(Input!B645,Medio!$A$3:$D$1552,4,0),0)</f>
        <v>0</v>
      </c>
      <c r="BD645">
        <f t="shared" si="258"/>
        <v>0</v>
      </c>
      <c r="BE645">
        <f>IFERROR(VLOOKUP(L645,'Tipo de Descuento'!$B$3:$C$8,2,0),0)</f>
        <v>0</v>
      </c>
      <c r="BF645">
        <f t="shared" si="259"/>
        <v>0</v>
      </c>
      <c r="BG645">
        <f>IFERROR(VLOOKUP(N645,'Tipo de Descuento'!$B$3:$C$8,2,0),0)</f>
        <v>0</v>
      </c>
      <c r="BH645">
        <f t="shared" si="260"/>
        <v>0</v>
      </c>
      <c r="BI645">
        <f>IFERROR(VLOOKUP(P645,'Tipo de Descuento'!$B$3:$C$8,2,0),0)</f>
        <v>0</v>
      </c>
      <c r="BJ645">
        <f t="shared" si="261"/>
        <v>0</v>
      </c>
      <c r="BK645">
        <f>IFERROR(VLOOKUP(R645,'Tipo de Descuento'!$B$3:$C$8,2,0),0)</f>
        <v>0</v>
      </c>
      <c r="BL645">
        <f t="shared" si="262"/>
        <v>0</v>
      </c>
      <c r="BM645">
        <f>IFERROR(VLOOKUP(T645,'Tipo de Descuento'!$B$3:$C$8,2,0),0)</f>
        <v>0</v>
      </c>
      <c r="BN645">
        <f t="shared" si="263"/>
        <v>0</v>
      </c>
      <c r="BO645">
        <f t="shared" si="264"/>
        <v>0</v>
      </c>
      <c r="BP645">
        <f t="shared" si="265"/>
        <v>0</v>
      </c>
      <c r="BQ645">
        <f t="shared" si="266"/>
        <v>0</v>
      </c>
      <c r="BS645" s="75">
        <f t="shared" si="267"/>
        <v>0</v>
      </c>
      <c r="BT645" s="76">
        <f t="shared" si="268"/>
        <v>0</v>
      </c>
      <c r="BU645" s="76">
        <f t="shared" si="269"/>
        <v>0</v>
      </c>
      <c r="BV645" s="76">
        <f t="shared" si="270"/>
        <v>0</v>
      </c>
      <c r="BW645" s="76">
        <f t="shared" si="271"/>
        <v>0</v>
      </c>
      <c r="BX645" s="76">
        <f t="shared" si="272"/>
        <v>0</v>
      </c>
      <c r="BY645" s="77">
        <f t="shared" si="273"/>
        <v>0</v>
      </c>
      <c r="CA645" s="73">
        <f t="shared" si="274"/>
        <v>0</v>
      </c>
      <c r="CB645" s="74"/>
      <c r="CD645" s="13">
        <f t="shared" si="275"/>
        <v>0</v>
      </c>
      <c r="CE645" s="89">
        <f t="shared" si="276"/>
        <v>0</v>
      </c>
      <c r="CF645">
        <v>0</v>
      </c>
    </row>
    <row r="646" spans="2:84" ht="15.75" customHeight="1" thickBot="1">
      <c r="B646" s="26"/>
      <c r="C646" s="13" t="str">
        <f>IF(B646="","",VLOOKUP(BC646,Proveedor!$B$3:$C$2036,2,0))</f>
        <v/>
      </c>
      <c r="D646" s="95"/>
      <c r="E646" s="84"/>
      <c r="F646" s="59"/>
      <c r="G646" s="113" cm="1">
        <f t="array" ref="G646">INDEX(Programas!$F$3:$F$2000,MATCH(1,(Programas!$C$3:$C$2000=D646)*(Programas!$D$3:$D$2000=Auxiliares!$B627),0))</f>
        <v>0</v>
      </c>
      <c r="H646" s="114"/>
      <c r="I646" s="113" cm="1">
        <f t="array" ref="I646">INDEX(Programas!$E$3:$E$2000,MATCH(1,(Programas!$C$3:$C$2000=D646)*(Programas!$D$3:$D$2000=Auxiliares!$B627),0))</f>
        <v>0</v>
      </c>
      <c r="J646" s="114"/>
      <c r="K646" s="23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36"/>
      <c r="BA646" s="58">
        <f t="shared" si="256"/>
        <v>0</v>
      </c>
      <c r="BB646" s="42">
        <f t="shared" si="257"/>
        <v>0</v>
      </c>
      <c r="BC646" s="12">
        <f>IFERROR(VLOOKUP(Input!B646,Medio!$A$3:$D$1552,4,0),0)</f>
        <v>0</v>
      </c>
      <c r="BD646">
        <f t="shared" si="258"/>
        <v>0</v>
      </c>
      <c r="BE646">
        <f>IFERROR(VLOOKUP(L646,'Tipo de Descuento'!$B$3:$C$8,2,0),0)</f>
        <v>0</v>
      </c>
      <c r="BF646">
        <f t="shared" si="259"/>
        <v>0</v>
      </c>
      <c r="BG646">
        <f>IFERROR(VLOOKUP(N646,'Tipo de Descuento'!$B$3:$C$8,2,0),0)</f>
        <v>0</v>
      </c>
      <c r="BH646">
        <f t="shared" si="260"/>
        <v>0</v>
      </c>
      <c r="BI646">
        <f>IFERROR(VLOOKUP(P646,'Tipo de Descuento'!$B$3:$C$8,2,0),0)</f>
        <v>0</v>
      </c>
      <c r="BJ646">
        <f t="shared" si="261"/>
        <v>0</v>
      </c>
      <c r="BK646">
        <f>IFERROR(VLOOKUP(R646,'Tipo de Descuento'!$B$3:$C$8,2,0),0)</f>
        <v>0</v>
      </c>
      <c r="BL646">
        <f t="shared" si="262"/>
        <v>0</v>
      </c>
      <c r="BM646">
        <f>IFERROR(VLOOKUP(T646,'Tipo de Descuento'!$B$3:$C$8,2,0),0)</f>
        <v>0</v>
      </c>
      <c r="BN646">
        <f t="shared" si="263"/>
        <v>0</v>
      </c>
      <c r="BO646">
        <f t="shared" si="264"/>
        <v>0</v>
      </c>
      <c r="BP646">
        <f t="shared" si="265"/>
        <v>0</v>
      </c>
      <c r="BQ646">
        <f t="shared" si="266"/>
        <v>0</v>
      </c>
      <c r="BS646" s="75">
        <f t="shared" si="267"/>
        <v>0</v>
      </c>
      <c r="BT646" s="76">
        <f t="shared" si="268"/>
        <v>0</v>
      </c>
      <c r="BU646" s="76">
        <f t="shared" si="269"/>
        <v>0</v>
      </c>
      <c r="BV646" s="76">
        <f t="shared" si="270"/>
        <v>0</v>
      </c>
      <c r="BW646" s="76">
        <f t="shared" si="271"/>
        <v>0</v>
      </c>
      <c r="BX646" s="76">
        <f t="shared" si="272"/>
        <v>0</v>
      </c>
      <c r="BY646" s="77">
        <f t="shared" si="273"/>
        <v>0</v>
      </c>
      <c r="CA646" s="73">
        <f t="shared" si="274"/>
        <v>0</v>
      </c>
      <c r="CB646" s="74"/>
      <c r="CD646" s="13">
        <f t="shared" si="275"/>
        <v>0</v>
      </c>
      <c r="CE646" s="89">
        <f t="shared" si="276"/>
        <v>0</v>
      </c>
      <c r="CF646">
        <v>0</v>
      </c>
    </row>
    <row r="647" spans="2:84" ht="15.75" customHeight="1" thickBot="1">
      <c r="B647" s="26"/>
      <c r="C647" s="13" t="str">
        <f>IF(B647="","",VLOOKUP(BC647,Proveedor!$B$3:$C$2036,2,0))</f>
        <v/>
      </c>
      <c r="D647" s="95"/>
      <c r="E647" s="84"/>
      <c r="F647" s="59"/>
      <c r="G647" s="113" cm="1">
        <f t="array" ref="G647">INDEX(Programas!$F$3:$F$2000,MATCH(1,(Programas!$C$3:$C$2000=D647)*(Programas!$D$3:$D$2000=Auxiliares!$B628),0))</f>
        <v>0</v>
      </c>
      <c r="H647" s="114"/>
      <c r="I647" s="113" cm="1">
        <f t="array" ref="I647">INDEX(Programas!$E$3:$E$2000,MATCH(1,(Programas!$C$3:$C$2000=D647)*(Programas!$D$3:$D$2000=Auxiliares!$B628),0))</f>
        <v>0</v>
      </c>
      <c r="J647" s="114"/>
      <c r="K647" s="23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36"/>
      <c r="BA647" s="58">
        <f t="shared" si="256"/>
        <v>0</v>
      </c>
      <c r="BB647" s="42">
        <f t="shared" si="257"/>
        <v>0</v>
      </c>
      <c r="BC647" s="12">
        <f>IFERROR(VLOOKUP(Input!B647,Medio!$A$3:$D$1552,4,0),0)</f>
        <v>0</v>
      </c>
      <c r="BD647">
        <f t="shared" si="258"/>
        <v>0</v>
      </c>
      <c r="BE647">
        <f>IFERROR(VLOOKUP(L647,'Tipo de Descuento'!$B$3:$C$8,2,0),0)</f>
        <v>0</v>
      </c>
      <c r="BF647">
        <f t="shared" si="259"/>
        <v>0</v>
      </c>
      <c r="BG647">
        <f>IFERROR(VLOOKUP(N647,'Tipo de Descuento'!$B$3:$C$8,2,0),0)</f>
        <v>0</v>
      </c>
      <c r="BH647">
        <f t="shared" si="260"/>
        <v>0</v>
      </c>
      <c r="BI647">
        <f>IFERROR(VLOOKUP(P647,'Tipo de Descuento'!$B$3:$C$8,2,0),0)</f>
        <v>0</v>
      </c>
      <c r="BJ647">
        <f t="shared" si="261"/>
        <v>0</v>
      </c>
      <c r="BK647">
        <f>IFERROR(VLOOKUP(R647,'Tipo de Descuento'!$B$3:$C$8,2,0),0)</f>
        <v>0</v>
      </c>
      <c r="BL647">
        <f t="shared" si="262"/>
        <v>0</v>
      </c>
      <c r="BM647">
        <f>IFERROR(VLOOKUP(T647,'Tipo de Descuento'!$B$3:$C$8,2,0),0)</f>
        <v>0</v>
      </c>
      <c r="BN647">
        <f t="shared" si="263"/>
        <v>0</v>
      </c>
      <c r="BO647">
        <f t="shared" si="264"/>
        <v>0</v>
      </c>
      <c r="BP647">
        <f t="shared" si="265"/>
        <v>0</v>
      </c>
      <c r="BQ647">
        <f t="shared" si="266"/>
        <v>0</v>
      </c>
      <c r="BS647" s="75">
        <f t="shared" si="267"/>
        <v>0</v>
      </c>
      <c r="BT647" s="76">
        <f t="shared" si="268"/>
        <v>0</v>
      </c>
      <c r="BU647" s="76">
        <f t="shared" si="269"/>
        <v>0</v>
      </c>
      <c r="BV647" s="76">
        <f t="shared" si="270"/>
        <v>0</v>
      </c>
      <c r="BW647" s="76">
        <f t="shared" si="271"/>
        <v>0</v>
      </c>
      <c r="BX647" s="76">
        <f t="shared" si="272"/>
        <v>0</v>
      </c>
      <c r="BY647" s="77">
        <f t="shared" si="273"/>
        <v>0</v>
      </c>
      <c r="CA647" s="73">
        <f t="shared" si="274"/>
        <v>0</v>
      </c>
      <c r="CB647" s="74"/>
      <c r="CD647" s="13">
        <f t="shared" si="275"/>
        <v>0</v>
      </c>
      <c r="CE647" s="89">
        <f t="shared" si="276"/>
        <v>0</v>
      </c>
      <c r="CF647">
        <v>0</v>
      </c>
    </row>
    <row r="648" spans="2:84" ht="15.75" customHeight="1" thickBot="1">
      <c r="B648" s="26"/>
      <c r="C648" s="13" t="str">
        <f>IF(B648="","",VLOOKUP(BC648,Proveedor!$B$3:$C$2036,2,0))</f>
        <v/>
      </c>
      <c r="D648" s="95"/>
      <c r="E648" s="84"/>
      <c r="F648" s="59"/>
      <c r="G648" s="113" cm="1">
        <f t="array" ref="G648">INDEX(Programas!$F$3:$F$2000,MATCH(1,(Programas!$C$3:$C$2000=D648)*(Programas!$D$3:$D$2000=Auxiliares!$B629),0))</f>
        <v>0</v>
      </c>
      <c r="H648" s="114"/>
      <c r="I648" s="113" cm="1">
        <f t="array" ref="I648">INDEX(Programas!$E$3:$E$2000,MATCH(1,(Programas!$C$3:$C$2000=D648)*(Programas!$D$3:$D$2000=Auxiliares!$B629),0))</f>
        <v>0</v>
      </c>
      <c r="J648" s="114"/>
      <c r="K648" s="23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36"/>
      <c r="BA648" s="58">
        <f t="shared" si="256"/>
        <v>0</v>
      </c>
      <c r="BB648" s="42">
        <f t="shared" si="257"/>
        <v>0</v>
      </c>
      <c r="BC648" s="12">
        <f>IFERROR(VLOOKUP(Input!B648,Medio!$A$3:$D$1552,4,0),0)</f>
        <v>0</v>
      </c>
      <c r="BD648">
        <f t="shared" si="258"/>
        <v>0</v>
      </c>
      <c r="BE648">
        <f>IFERROR(VLOOKUP(L648,'Tipo de Descuento'!$B$3:$C$8,2,0),0)</f>
        <v>0</v>
      </c>
      <c r="BF648">
        <f t="shared" si="259"/>
        <v>0</v>
      </c>
      <c r="BG648">
        <f>IFERROR(VLOOKUP(N648,'Tipo de Descuento'!$B$3:$C$8,2,0),0)</f>
        <v>0</v>
      </c>
      <c r="BH648">
        <f t="shared" si="260"/>
        <v>0</v>
      </c>
      <c r="BI648">
        <f>IFERROR(VLOOKUP(P648,'Tipo de Descuento'!$B$3:$C$8,2,0),0)</f>
        <v>0</v>
      </c>
      <c r="BJ648">
        <f t="shared" si="261"/>
        <v>0</v>
      </c>
      <c r="BK648">
        <f>IFERROR(VLOOKUP(R648,'Tipo de Descuento'!$B$3:$C$8,2,0),0)</f>
        <v>0</v>
      </c>
      <c r="BL648">
        <f t="shared" si="262"/>
        <v>0</v>
      </c>
      <c r="BM648">
        <f>IFERROR(VLOOKUP(T648,'Tipo de Descuento'!$B$3:$C$8,2,0),0)</f>
        <v>0</v>
      </c>
      <c r="BN648">
        <f t="shared" si="263"/>
        <v>0</v>
      </c>
      <c r="BO648">
        <f t="shared" si="264"/>
        <v>0</v>
      </c>
      <c r="BP648">
        <f t="shared" si="265"/>
        <v>0</v>
      </c>
      <c r="BQ648">
        <f t="shared" si="266"/>
        <v>0</v>
      </c>
      <c r="BS648" s="75">
        <f t="shared" si="267"/>
        <v>0</v>
      </c>
      <c r="BT648" s="76">
        <f t="shared" si="268"/>
        <v>0</v>
      </c>
      <c r="BU648" s="76">
        <f t="shared" si="269"/>
        <v>0</v>
      </c>
      <c r="BV648" s="76">
        <f t="shared" si="270"/>
        <v>0</v>
      </c>
      <c r="BW648" s="76">
        <f t="shared" si="271"/>
        <v>0</v>
      </c>
      <c r="BX648" s="76">
        <f t="shared" si="272"/>
        <v>0</v>
      </c>
      <c r="BY648" s="77">
        <f t="shared" si="273"/>
        <v>0</v>
      </c>
      <c r="CA648" s="73">
        <f t="shared" si="274"/>
        <v>0</v>
      </c>
      <c r="CB648" s="74"/>
      <c r="CD648" s="13">
        <f t="shared" si="275"/>
        <v>0</v>
      </c>
      <c r="CE648" s="89">
        <f t="shared" si="276"/>
        <v>0</v>
      </c>
      <c r="CF648">
        <v>0</v>
      </c>
    </row>
    <row r="649" spans="2:84" ht="15.75" customHeight="1" thickBot="1">
      <c r="B649" s="26"/>
      <c r="C649" s="13" t="str">
        <f>IF(B649="","",VLOOKUP(BC649,Proveedor!$B$3:$C$2036,2,0))</f>
        <v/>
      </c>
      <c r="D649" s="95"/>
      <c r="E649" s="84"/>
      <c r="F649" s="59"/>
      <c r="G649" s="113" cm="1">
        <f t="array" ref="G649">INDEX(Programas!$F$3:$F$2000,MATCH(1,(Programas!$C$3:$C$2000=D649)*(Programas!$D$3:$D$2000=Auxiliares!$B630),0))</f>
        <v>0</v>
      </c>
      <c r="H649" s="114"/>
      <c r="I649" s="113" cm="1">
        <f t="array" ref="I649">INDEX(Programas!$E$3:$E$2000,MATCH(1,(Programas!$C$3:$C$2000=D649)*(Programas!$D$3:$D$2000=Auxiliares!$B630),0))</f>
        <v>0</v>
      </c>
      <c r="J649" s="114"/>
      <c r="K649" s="23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36"/>
      <c r="BA649" s="58">
        <f t="shared" si="256"/>
        <v>0</v>
      </c>
      <c r="BB649" s="42">
        <f t="shared" si="257"/>
        <v>0</v>
      </c>
      <c r="BC649" s="12">
        <f>IFERROR(VLOOKUP(Input!B649,Medio!$A$3:$D$1552,4,0),0)</f>
        <v>0</v>
      </c>
      <c r="BD649">
        <f t="shared" si="258"/>
        <v>0</v>
      </c>
      <c r="BE649">
        <f>IFERROR(VLOOKUP(L649,'Tipo de Descuento'!$B$3:$C$8,2,0),0)</f>
        <v>0</v>
      </c>
      <c r="BF649">
        <f t="shared" si="259"/>
        <v>0</v>
      </c>
      <c r="BG649">
        <f>IFERROR(VLOOKUP(N649,'Tipo de Descuento'!$B$3:$C$8,2,0),0)</f>
        <v>0</v>
      </c>
      <c r="BH649">
        <f t="shared" si="260"/>
        <v>0</v>
      </c>
      <c r="BI649">
        <f>IFERROR(VLOOKUP(P649,'Tipo de Descuento'!$B$3:$C$8,2,0),0)</f>
        <v>0</v>
      </c>
      <c r="BJ649">
        <f t="shared" si="261"/>
        <v>0</v>
      </c>
      <c r="BK649">
        <f>IFERROR(VLOOKUP(R649,'Tipo de Descuento'!$B$3:$C$8,2,0),0)</f>
        <v>0</v>
      </c>
      <c r="BL649">
        <f t="shared" si="262"/>
        <v>0</v>
      </c>
      <c r="BM649">
        <f>IFERROR(VLOOKUP(T649,'Tipo de Descuento'!$B$3:$C$8,2,0),0)</f>
        <v>0</v>
      </c>
      <c r="BN649">
        <f t="shared" si="263"/>
        <v>0</v>
      </c>
      <c r="BO649">
        <f t="shared" si="264"/>
        <v>0</v>
      </c>
      <c r="BP649">
        <f t="shared" si="265"/>
        <v>0</v>
      </c>
      <c r="BQ649">
        <f t="shared" si="266"/>
        <v>0</v>
      </c>
      <c r="BS649" s="75">
        <f t="shared" si="267"/>
        <v>0</v>
      </c>
      <c r="BT649" s="76">
        <f t="shared" si="268"/>
        <v>0</v>
      </c>
      <c r="BU649" s="76">
        <f t="shared" si="269"/>
        <v>0</v>
      </c>
      <c r="BV649" s="76">
        <f t="shared" si="270"/>
        <v>0</v>
      </c>
      <c r="BW649" s="76">
        <f t="shared" si="271"/>
        <v>0</v>
      </c>
      <c r="BX649" s="76">
        <f t="shared" si="272"/>
        <v>0</v>
      </c>
      <c r="BY649" s="77">
        <f t="shared" si="273"/>
        <v>0</v>
      </c>
      <c r="CA649" s="73">
        <f t="shared" si="274"/>
        <v>0</v>
      </c>
      <c r="CB649" s="74"/>
      <c r="CD649" s="13">
        <f t="shared" si="275"/>
        <v>0</v>
      </c>
      <c r="CE649" s="89">
        <f t="shared" si="276"/>
        <v>0</v>
      </c>
      <c r="CF649">
        <v>0</v>
      </c>
    </row>
    <row r="650" spans="2:84" ht="15.75" customHeight="1" thickBot="1">
      <c r="B650" s="26"/>
      <c r="C650" s="13" t="str">
        <f>IF(B650="","",VLOOKUP(BC650,Proveedor!$B$3:$C$2036,2,0))</f>
        <v/>
      </c>
      <c r="D650" s="95"/>
      <c r="E650" s="84"/>
      <c r="F650" s="59"/>
      <c r="G650" s="113" cm="1">
        <f t="array" ref="G650">INDEX(Programas!$F$3:$F$2000,MATCH(1,(Programas!$C$3:$C$2000=D650)*(Programas!$D$3:$D$2000=Auxiliares!$B631),0))</f>
        <v>0</v>
      </c>
      <c r="H650" s="114"/>
      <c r="I650" s="113" cm="1">
        <f t="array" ref="I650">INDEX(Programas!$E$3:$E$2000,MATCH(1,(Programas!$C$3:$C$2000=D650)*(Programas!$D$3:$D$2000=Auxiliares!$B631),0))</f>
        <v>0</v>
      </c>
      <c r="J650" s="114"/>
      <c r="K650" s="23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36"/>
      <c r="BA650" s="58">
        <f t="shared" si="256"/>
        <v>0</v>
      </c>
      <c r="BB650" s="42">
        <f t="shared" si="257"/>
        <v>0</v>
      </c>
      <c r="BC650" s="12">
        <f>IFERROR(VLOOKUP(Input!B650,Medio!$A$3:$D$1552,4,0),0)</f>
        <v>0</v>
      </c>
      <c r="BD650">
        <f t="shared" si="258"/>
        <v>0</v>
      </c>
      <c r="BE650">
        <f>IFERROR(VLOOKUP(L650,'Tipo de Descuento'!$B$3:$C$8,2,0),0)</f>
        <v>0</v>
      </c>
      <c r="BF650">
        <f t="shared" si="259"/>
        <v>0</v>
      </c>
      <c r="BG650">
        <f>IFERROR(VLOOKUP(N650,'Tipo de Descuento'!$B$3:$C$8,2,0),0)</f>
        <v>0</v>
      </c>
      <c r="BH650">
        <f t="shared" si="260"/>
        <v>0</v>
      </c>
      <c r="BI650">
        <f>IFERROR(VLOOKUP(P650,'Tipo de Descuento'!$B$3:$C$8,2,0),0)</f>
        <v>0</v>
      </c>
      <c r="BJ650">
        <f t="shared" si="261"/>
        <v>0</v>
      </c>
      <c r="BK650">
        <f>IFERROR(VLOOKUP(R650,'Tipo de Descuento'!$B$3:$C$8,2,0),0)</f>
        <v>0</v>
      </c>
      <c r="BL650">
        <f t="shared" si="262"/>
        <v>0</v>
      </c>
      <c r="BM650">
        <f>IFERROR(VLOOKUP(T650,'Tipo de Descuento'!$B$3:$C$8,2,0),0)</f>
        <v>0</v>
      </c>
      <c r="BN650">
        <f t="shared" si="263"/>
        <v>0</v>
      </c>
      <c r="BO650">
        <f t="shared" si="264"/>
        <v>0</v>
      </c>
      <c r="BP650">
        <f t="shared" si="265"/>
        <v>0</v>
      </c>
      <c r="BQ650">
        <f t="shared" si="266"/>
        <v>0</v>
      </c>
      <c r="BS650" s="75">
        <f t="shared" si="267"/>
        <v>0</v>
      </c>
      <c r="BT650" s="76">
        <f t="shared" si="268"/>
        <v>0</v>
      </c>
      <c r="BU650" s="76">
        <f t="shared" si="269"/>
        <v>0</v>
      </c>
      <c r="BV650" s="76">
        <f t="shared" si="270"/>
        <v>0</v>
      </c>
      <c r="BW650" s="76">
        <f t="shared" si="271"/>
        <v>0</v>
      </c>
      <c r="BX650" s="76">
        <f t="shared" si="272"/>
        <v>0</v>
      </c>
      <c r="BY650" s="77">
        <f t="shared" si="273"/>
        <v>0</v>
      </c>
      <c r="CA650" s="73">
        <f t="shared" si="274"/>
        <v>0</v>
      </c>
      <c r="CB650" s="74"/>
      <c r="CD650" s="13">
        <f t="shared" si="275"/>
        <v>0</v>
      </c>
      <c r="CE650" s="89">
        <f t="shared" si="276"/>
        <v>0</v>
      </c>
      <c r="CF650">
        <v>0</v>
      </c>
    </row>
    <row r="651" spans="2:84" ht="15.75" customHeight="1" thickBot="1">
      <c r="B651" s="26"/>
      <c r="C651" s="13" t="str">
        <f>IF(B651="","",VLOOKUP(BC651,Proveedor!$B$3:$C$2036,2,0))</f>
        <v/>
      </c>
      <c r="D651" s="95"/>
      <c r="E651" s="84"/>
      <c r="F651" s="59"/>
      <c r="G651" s="113" cm="1">
        <f t="array" ref="G651">INDEX(Programas!$F$3:$F$2000,MATCH(1,(Programas!$C$3:$C$2000=D651)*(Programas!$D$3:$D$2000=Auxiliares!$B632),0))</f>
        <v>0</v>
      </c>
      <c r="H651" s="114"/>
      <c r="I651" s="113" cm="1">
        <f t="array" ref="I651">INDEX(Programas!$E$3:$E$2000,MATCH(1,(Programas!$C$3:$C$2000=D651)*(Programas!$D$3:$D$2000=Auxiliares!$B632),0))</f>
        <v>0</v>
      </c>
      <c r="J651" s="114"/>
      <c r="K651" s="23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36"/>
      <c r="BA651" s="58">
        <f t="shared" si="256"/>
        <v>0</v>
      </c>
      <c r="BB651" s="42">
        <f t="shared" si="257"/>
        <v>0</v>
      </c>
      <c r="BC651" s="12">
        <f>IFERROR(VLOOKUP(Input!B651,Medio!$A$3:$D$1552,4,0),0)</f>
        <v>0</v>
      </c>
      <c r="BD651">
        <f t="shared" si="258"/>
        <v>0</v>
      </c>
      <c r="BE651">
        <f>IFERROR(VLOOKUP(L651,'Tipo de Descuento'!$B$3:$C$8,2,0),0)</f>
        <v>0</v>
      </c>
      <c r="BF651">
        <f t="shared" si="259"/>
        <v>0</v>
      </c>
      <c r="BG651">
        <f>IFERROR(VLOOKUP(N651,'Tipo de Descuento'!$B$3:$C$8,2,0),0)</f>
        <v>0</v>
      </c>
      <c r="BH651">
        <f t="shared" si="260"/>
        <v>0</v>
      </c>
      <c r="BI651">
        <f>IFERROR(VLOOKUP(P651,'Tipo de Descuento'!$B$3:$C$8,2,0),0)</f>
        <v>0</v>
      </c>
      <c r="BJ651">
        <f t="shared" si="261"/>
        <v>0</v>
      </c>
      <c r="BK651">
        <f>IFERROR(VLOOKUP(R651,'Tipo de Descuento'!$B$3:$C$8,2,0),0)</f>
        <v>0</v>
      </c>
      <c r="BL651">
        <f t="shared" si="262"/>
        <v>0</v>
      </c>
      <c r="BM651">
        <f>IFERROR(VLOOKUP(T651,'Tipo de Descuento'!$B$3:$C$8,2,0),0)</f>
        <v>0</v>
      </c>
      <c r="BN651">
        <f t="shared" si="263"/>
        <v>0</v>
      </c>
      <c r="BO651">
        <f t="shared" si="264"/>
        <v>0</v>
      </c>
      <c r="BP651">
        <f t="shared" si="265"/>
        <v>0</v>
      </c>
      <c r="BQ651">
        <f t="shared" si="266"/>
        <v>0</v>
      </c>
      <c r="BS651" s="75">
        <f t="shared" si="267"/>
        <v>0</v>
      </c>
      <c r="BT651" s="76">
        <f t="shared" si="268"/>
        <v>0</v>
      </c>
      <c r="BU651" s="76">
        <f t="shared" si="269"/>
        <v>0</v>
      </c>
      <c r="BV651" s="76">
        <f t="shared" si="270"/>
        <v>0</v>
      </c>
      <c r="BW651" s="76">
        <f t="shared" si="271"/>
        <v>0</v>
      </c>
      <c r="BX651" s="76">
        <f t="shared" si="272"/>
        <v>0</v>
      </c>
      <c r="BY651" s="77">
        <f t="shared" si="273"/>
        <v>0</v>
      </c>
      <c r="CA651" s="73">
        <f t="shared" si="274"/>
        <v>0</v>
      </c>
      <c r="CB651" s="74"/>
      <c r="CD651" s="13">
        <f t="shared" si="275"/>
        <v>0</v>
      </c>
      <c r="CE651" s="89">
        <f t="shared" si="276"/>
        <v>0</v>
      </c>
      <c r="CF651">
        <v>0</v>
      </c>
    </row>
    <row r="652" spans="2:84" ht="15.75" customHeight="1" thickBot="1">
      <c r="B652" s="26"/>
      <c r="C652" s="13" t="str">
        <f>IF(B652="","",VLOOKUP(BC652,Proveedor!$B$3:$C$2036,2,0))</f>
        <v/>
      </c>
      <c r="D652" s="95"/>
      <c r="E652" s="84"/>
      <c r="F652" s="59"/>
      <c r="G652" s="113" cm="1">
        <f t="array" ref="G652">INDEX(Programas!$F$3:$F$2000,MATCH(1,(Programas!$C$3:$C$2000=D652)*(Programas!$D$3:$D$2000=Auxiliares!$B633),0))</f>
        <v>0</v>
      </c>
      <c r="H652" s="114"/>
      <c r="I652" s="113" cm="1">
        <f t="array" ref="I652">INDEX(Programas!$E$3:$E$2000,MATCH(1,(Programas!$C$3:$C$2000=D652)*(Programas!$D$3:$D$2000=Auxiliares!$B633),0))</f>
        <v>0</v>
      </c>
      <c r="J652" s="114"/>
      <c r="K652" s="23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36"/>
      <c r="BA652" s="58">
        <f t="shared" si="256"/>
        <v>0</v>
      </c>
      <c r="BB652" s="42">
        <f t="shared" si="257"/>
        <v>0</v>
      </c>
      <c r="BC652" s="12">
        <f>IFERROR(VLOOKUP(Input!B652,Medio!$A$3:$D$1552,4,0),0)</f>
        <v>0</v>
      </c>
      <c r="BD652">
        <f t="shared" si="258"/>
        <v>0</v>
      </c>
      <c r="BE652">
        <f>IFERROR(VLOOKUP(L652,'Tipo de Descuento'!$B$3:$C$8,2,0),0)</f>
        <v>0</v>
      </c>
      <c r="BF652">
        <f t="shared" si="259"/>
        <v>0</v>
      </c>
      <c r="BG652">
        <f>IFERROR(VLOOKUP(N652,'Tipo de Descuento'!$B$3:$C$8,2,0),0)</f>
        <v>0</v>
      </c>
      <c r="BH652">
        <f t="shared" si="260"/>
        <v>0</v>
      </c>
      <c r="BI652">
        <f>IFERROR(VLOOKUP(P652,'Tipo de Descuento'!$B$3:$C$8,2,0),0)</f>
        <v>0</v>
      </c>
      <c r="BJ652">
        <f t="shared" si="261"/>
        <v>0</v>
      </c>
      <c r="BK652">
        <f>IFERROR(VLOOKUP(R652,'Tipo de Descuento'!$B$3:$C$8,2,0),0)</f>
        <v>0</v>
      </c>
      <c r="BL652">
        <f t="shared" si="262"/>
        <v>0</v>
      </c>
      <c r="BM652">
        <f>IFERROR(VLOOKUP(T652,'Tipo de Descuento'!$B$3:$C$8,2,0),0)</f>
        <v>0</v>
      </c>
      <c r="BN652">
        <f t="shared" si="263"/>
        <v>0</v>
      </c>
      <c r="BO652">
        <f t="shared" si="264"/>
        <v>0</v>
      </c>
      <c r="BP652">
        <f t="shared" si="265"/>
        <v>0</v>
      </c>
      <c r="BQ652">
        <f t="shared" si="266"/>
        <v>0</v>
      </c>
      <c r="BS652" s="75">
        <f t="shared" si="267"/>
        <v>0</v>
      </c>
      <c r="BT652" s="76">
        <f t="shared" si="268"/>
        <v>0</v>
      </c>
      <c r="BU652" s="76">
        <f t="shared" si="269"/>
        <v>0</v>
      </c>
      <c r="BV652" s="76">
        <f t="shared" si="270"/>
        <v>0</v>
      </c>
      <c r="BW652" s="76">
        <f t="shared" si="271"/>
        <v>0</v>
      </c>
      <c r="BX652" s="76">
        <f t="shared" si="272"/>
        <v>0</v>
      </c>
      <c r="BY652" s="77">
        <f t="shared" si="273"/>
        <v>0</v>
      </c>
      <c r="CA652" s="73">
        <f t="shared" si="274"/>
        <v>0</v>
      </c>
      <c r="CB652" s="74"/>
      <c r="CD652" s="13">
        <f t="shared" si="275"/>
        <v>0</v>
      </c>
      <c r="CE652" s="89">
        <f t="shared" si="276"/>
        <v>0</v>
      </c>
      <c r="CF652">
        <v>0</v>
      </c>
    </row>
    <row r="653" spans="2:84" ht="15.75" customHeight="1" thickBot="1">
      <c r="B653" s="26"/>
      <c r="C653" s="13" t="str">
        <f>IF(B653="","",VLOOKUP(BC653,Proveedor!$B$3:$C$2036,2,0))</f>
        <v/>
      </c>
      <c r="D653" s="95"/>
      <c r="E653" s="84"/>
      <c r="F653" s="59"/>
      <c r="G653" s="113" cm="1">
        <f t="array" ref="G653">INDEX(Programas!$F$3:$F$2000,MATCH(1,(Programas!$C$3:$C$2000=D653)*(Programas!$D$3:$D$2000=Auxiliares!$B634),0))</f>
        <v>0</v>
      </c>
      <c r="H653" s="114"/>
      <c r="I653" s="113" cm="1">
        <f t="array" ref="I653">INDEX(Programas!$E$3:$E$2000,MATCH(1,(Programas!$C$3:$C$2000=D653)*(Programas!$D$3:$D$2000=Auxiliares!$B634),0))</f>
        <v>0</v>
      </c>
      <c r="J653" s="114"/>
      <c r="K653" s="23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36"/>
      <c r="BA653" s="58">
        <f t="shared" si="256"/>
        <v>0</v>
      </c>
      <c r="BB653" s="42">
        <f t="shared" si="257"/>
        <v>0</v>
      </c>
      <c r="BC653" s="12">
        <f>IFERROR(VLOOKUP(Input!B653,Medio!$A$3:$D$1552,4,0),0)</f>
        <v>0</v>
      </c>
      <c r="BD653">
        <f t="shared" si="258"/>
        <v>0</v>
      </c>
      <c r="BE653">
        <f>IFERROR(VLOOKUP(L653,'Tipo de Descuento'!$B$3:$C$8,2,0),0)</f>
        <v>0</v>
      </c>
      <c r="BF653">
        <f t="shared" si="259"/>
        <v>0</v>
      </c>
      <c r="BG653">
        <f>IFERROR(VLOOKUP(N653,'Tipo de Descuento'!$B$3:$C$8,2,0),0)</f>
        <v>0</v>
      </c>
      <c r="BH653">
        <f t="shared" si="260"/>
        <v>0</v>
      </c>
      <c r="BI653">
        <f>IFERROR(VLOOKUP(P653,'Tipo de Descuento'!$B$3:$C$8,2,0),0)</f>
        <v>0</v>
      </c>
      <c r="BJ653">
        <f t="shared" si="261"/>
        <v>0</v>
      </c>
      <c r="BK653">
        <f>IFERROR(VLOOKUP(R653,'Tipo de Descuento'!$B$3:$C$8,2,0),0)</f>
        <v>0</v>
      </c>
      <c r="BL653">
        <f t="shared" si="262"/>
        <v>0</v>
      </c>
      <c r="BM653">
        <f>IFERROR(VLOOKUP(T653,'Tipo de Descuento'!$B$3:$C$8,2,0),0)</f>
        <v>0</v>
      </c>
      <c r="BN653">
        <f t="shared" si="263"/>
        <v>0</v>
      </c>
      <c r="BO653">
        <f t="shared" si="264"/>
        <v>0</v>
      </c>
      <c r="BP653">
        <f t="shared" si="265"/>
        <v>0</v>
      </c>
      <c r="BQ653">
        <f t="shared" si="266"/>
        <v>0</v>
      </c>
      <c r="BS653" s="75">
        <f t="shared" si="267"/>
        <v>0</v>
      </c>
      <c r="BT653" s="76">
        <f t="shared" si="268"/>
        <v>0</v>
      </c>
      <c r="BU653" s="76">
        <f t="shared" si="269"/>
        <v>0</v>
      </c>
      <c r="BV653" s="76">
        <f t="shared" si="270"/>
        <v>0</v>
      </c>
      <c r="BW653" s="76">
        <f t="shared" si="271"/>
        <v>0</v>
      </c>
      <c r="BX653" s="76">
        <f t="shared" si="272"/>
        <v>0</v>
      </c>
      <c r="BY653" s="77">
        <f t="shared" si="273"/>
        <v>0</v>
      </c>
      <c r="CA653" s="73">
        <f t="shared" si="274"/>
        <v>0</v>
      </c>
      <c r="CB653" s="74"/>
      <c r="CD653" s="13">
        <f t="shared" si="275"/>
        <v>0</v>
      </c>
      <c r="CE653" s="89">
        <f t="shared" si="276"/>
        <v>0</v>
      </c>
      <c r="CF653">
        <v>0</v>
      </c>
    </row>
    <row r="654" spans="2:84" ht="15.75" customHeight="1" thickBot="1">
      <c r="B654" s="26"/>
      <c r="C654" s="13" t="str">
        <f>IF(B654="","",VLOOKUP(BC654,Proveedor!$B$3:$C$2036,2,0))</f>
        <v/>
      </c>
      <c r="D654" s="95"/>
      <c r="E654" s="84"/>
      <c r="F654" s="59"/>
      <c r="G654" s="113" cm="1">
        <f t="array" ref="G654">INDEX(Programas!$F$3:$F$2000,MATCH(1,(Programas!$C$3:$C$2000=D654)*(Programas!$D$3:$D$2000=Auxiliares!$B635),0))</f>
        <v>0</v>
      </c>
      <c r="H654" s="114"/>
      <c r="I654" s="113" cm="1">
        <f t="array" ref="I654">INDEX(Programas!$E$3:$E$2000,MATCH(1,(Programas!$C$3:$C$2000=D654)*(Programas!$D$3:$D$2000=Auxiliares!$B635),0))</f>
        <v>0</v>
      </c>
      <c r="J654" s="114"/>
      <c r="K654" s="23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36"/>
      <c r="BA654" s="58">
        <f t="shared" si="256"/>
        <v>0</v>
      </c>
      <c r="BB654" s="42">
        <f t="shared" si="257"/>
        <v>0</v>
      </c>
      <c r="BC654" s="12">
        <f>IFERROR(VLOOKUP(Input!B654,Medio!$A$3:$D$1552,4,0),0)</f>
        <v>0</v>
      </c>
      <c r="BD654">
        <f t="shared" si="258"/>
        <v>0</v>
      </c>
      <c r="BE654">
        <f>IFERROR(VLOOKUP(L654,'Tipo de Descuento'!$B$3:$C$8,2,0),0)</f>
        <v>0</v>
      </c>
      <c r="BF654">
        <f t="shared" si="259"/>
        <v>0</v>
      </c>
      <c r="BG654">
        <f>IFERROR(VLOOKUP(N654,'Tipo de Descuento'!$B$3:$C$8,2,0),0)</f>
        <v>0</v>
      </c>
      <c r="BH654">
        <f t="shared" si="260"/>
        <v>0</v>
      </c>
      <c r="BI654">
        <f>IFERROR(VLOOKUP(P654,'Tipo de Descuento'!$B$3:$C$8,2,0),0)</f>
        <v>0</v>
      </c>
      <c r="BJ654">
        <f t="shared" si="261"/>
        <v>0</v>
      </c>
      <c r="BK654">
        <f>IFERROR(VLOOKUP(R654,'Tipo de Descuento'!$B$3:$C$8,2,0),0)</f>
        <v>0</v>
      </c>
      <c r="BL654">
        <f t="shared" si="262"/>
        <v>0</v>
      </c>
      <c r="BM654">
        <f>IFERROR(VLOOKUP(T654,'Tipo de Descuento'!$B$3:$C$8,2,0),0)</f>
        <v>0</v>
      </c>
      <c r="BN654">
        <f t="shared" si="263"/>
        <v>0</v>
      </c>
      <c r="BO654">
        <f t="shared" si="264"/>
        <v>0</v>
      </c>
      <c r="BP654">
        <f t="shared" si="265"/>
        <v>0</v>
      </c>
      <c r="BQ654">
        <f t="shared" si="266"/>
        <v>0</v>
      </c>
      <c r="BS654" s="75">
        <f t="shared" si="267"/>
        <v>0</v>
      </c>
      <c r="BT654" s="76">
        <f t="shared" si="268"/>
        <v>0</v>
      </c>
      <c r="BU654" s="76">
        <f t="shared" si="269"/>
        <v>0</v>
      </c>
      <c r="BV654" s="76">
        <f t="shared" si="270"/>
        <v>0</v>
      </c>
      <c r="BW654" s="76">
        <f t="shared" si="271"/>
        <v>0</v>
      </c>
      <c r="BX654" s="76">
        <f t="shared" si="272"/>
        <v>0</v>
      </c>
      <c r="BY654" s="77">
        <f t="shared" si="273"/>
        <v>0</v>
      </c>
      <c r="CA654" s="73">
        <f t="shared" si="274"/>
        <v>0</v>
      </c>
      <c r="CB654" s="74"/>
      <c r="CD654" s="13">
        <f t="shared" si="275"/>
        <v>0</v>
      </c>
      <c r="CE654" s="89">
        <f t="shared" si="276"/>
        <v>0</v>
      </c>
      <c r="CF654">
        <v>0</v>
      </c>
    </row>
    <row r="655" spans="2:84" ht="15.75" customHeight="1" thickBot="1">
      <c r="B655" s="26"/>
      <c r="C655" s="13" t="str">
        <f>IF(B655="","",VLOOKUP(BC655,Proveedor!$B$3:$C$2036,2,0))</f>
        <v/>
      </c>
      <c r="D655" s="95"/>
      <c r="E655" s="84"/>
      <c r="F655" s="59"/>
      <c r="G655" s="113" cm="1">
        <f t="array" ref="G655">INDEX(Programas!$F$3:$F$2000,MATCH(1,(Programas!$C$3:$C$2000=D655)*(Programas!$D$3:$D$2000=Auxiliares!$B636),0))</f>
        <v>0</v>
      </c>
      <c r="H655" s="114"/>
      <c r="I655" s="113" cm="1">
        <f t="array" ref="I655">INDEX(Programas!$E$3:$E$2000,MATCH(1,(Programas!$C$3:$C$2000=D655)*(Programas!$D$3:$D$2000=Auxiliares!$B636),0))</f>
        <v>0</v>
      </c>
      <c r="J655" s="114"/>
      <c r="K655" s="23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36"/>
      <c r="BA655" s="58">
        <f t="shared" si="256"/>
        <v>0</v>
      </c>
      <c r="BB655" s="42">
        <f t="shared" si="257"/>
        <v>0</v>
      </c>
      <c r="BC655" s="12">
        <f>IFERROR(VLOOKUP(Input!B655,Medio!$A$3:$D$1552,4,0),0)</f>
        <v>0</v>
      </c>
      <c r="BD655">
        <f t="shared" si="258"/>
        <v>0</v>
      </c>
      <c r="BE655">
        <f>IFERROR(VLOOKUP(L655,'Tipo de Descuento'!$B$3:$C$8,2,0),0)</f>
        <v>0</v>
      </c>
      <c r="BF655">
        <f t="shared" si="259"/>
        <v>0</v>
      </c>
      <c r="BG655">
        <f>IFERROR(VLOOKUP(N655,'Tipo de Descuento'!$B$3:$C$8,2,0),0)</f>
        <v>0</v>
      </c>
      <c r="BH655">
        <f t="shared" si="260"/>
        <v>0</v>
      </c>
      <c r="BI655">
        <f>IFERROR(VLOOKUP(P655,'Tipo de Descuento'!$B$3:$C$8,2,0),0)</f>
        <v>0</v>
      </c>
      <c r="BJ655">
        <f t="shared" si="261"/>
        <v>0</v>
      </c>
      <c r="BK655">
        <f>IFERROR(VLOOKUP(R655,'Tipo de Descuento'!$B$3:$C$8,2,0),0)</f>
        <v>0</v>
      </c>
      <c r="BL655">
        <f t="shared" si="262"/>
        <v>0</v>
      </c>
      <c r="BM655">
        <f>IFERROR(VLOOKUP(T655,'Tipo de Descuento'!$B$3:$C$8,2,0),0)</f>
        <v>0</v>
      </c>
      <c r="BN655">
        <f t="shared" si="263"/>
        <v>0</v>
      </c>
      <c r="BO655">
        <f t="shared" si="264"/>
        <v>0</v>
      </c>
      <c r="BP655">
        <f t="shared" si="265"/>
        <v>0</v>
      </c>
      <c r="BQ655">
        <f t="shared" si="266"/>
        <v>0</v>
      </c>
      <c r="BS655" s="75">
        <f t="shared" si="267"/>
        <v>0</v>
      </c>
      <c r="BT655" s="76">
        <f t="shared" si="268"/>
        <v>0</v>
      </c>
      <c r="BU655" s="76">
        <f t="shared" si="269"/>
        <v>0</v>
      </c>
      <c r="BV655" s="76">
        <f t="shared" si="270"/>
        <v>0</v>
      </c>
      <c r="BW655" s="76">
        <f t="shared" si="271"/>
        <v>0</v>
      </c>
      <c r="BX655" s="76">
        <f t="shared" si="272"/>
        <v>0</v>
      </c>
      <c r="BY655" s="77">
        <f t="shared" si="273"/>
        <v>0</v>
      </c>
      <c r="CA655" s="73">
        <f t="shared" si="274"/>
        <v>0</v>
      </c>
      <c r="CB655" s="74"/>
      <c r="CD655" s="13">
        <f t="shared" si="275"/>
        <v>0</v>
      </c>
      <c r="CE655" s="89">
        <f t="shared" si="276"/>
        <v>0</v>
      </c>
      <c r="CF655">
        <v>0</v>
      </c>
    </row>
    <row r="656" spans="2:84" ht="15.75" customHeight="1" thickBot="1">
      <c r="B656" s="26"/>
      <c r="C656" s="13" t="str">
        <f>IF(B656="","",VLOOKUP(BC656,Proveedor!$B$3:$C$2036,2,0))</f>
        <v/>
      </c>
      <c r="D656" s="95"/>
      <c r="E656" s="84"/>
      <c r="F656" s="59"/>
      <c r="G656" s="113" cm="1">
        <f t="array" ref="G656">INDEX(Programas!$F$3:$F$2000,MATCH(1,(Programas!$C$3:$C$2000=D656)*(Programas!$D$3:$D$2000=Auxiliares!$B637),0))</f>
        <v>0</v>
      </c>
      <c r="H656" s="114"/>
      <c r="I656" s="113" cm="1">
        <f t="array" ref="I656">INDEX(Programas!$E$3:$E$2000,MATCH(1,(Programas!$C$3:$C$2000=D656)*(Programas!$D$3:$D$2000=Auxiliares!$B637),0))</f>
        <v>0</v>
      </c>
      <c r="J656" s="114"/>
      <c r="K656" s="23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36"/>
      <c r="BA656" s="58">
        <f t="shared" si="256"/>
        <v>0</v>
      </c>
      <c r="BB656" s="42">
        <f t="shared" si="257"/>
        <v>0</v>
      </c>
      <c r="BC656" s="12">
        <f>IFERROR(VLOOKUP(Input!B656,Medio!$A$3:$D$1552,4,0),0)</f>
        <v>0</v>
      </c>
      <c r="BD656">
        <f t="shared" si="258"/>
        <v>0</v>
      </c>
      <c r="BE656">
        <f>IFERROR(VLOOKUP(L656,'Tipo de Descuento'!$B$3:$C$8,2,0),0)</f>
        <v>0</v>
      </c>
      <c r="BF656">
        <f t="shared" si="259"/>
        <v>0</v>
      </c>
      <c r="BG656">
        <f>IFERROR(VLOOKUP(N656,'Tipo de Descuento'!$B$3:$C$8,2,0),0)</f>
        <v>0</v>
      </c>
      <c r="BH656">
        <f t="shared" si="260"/>
        <v>0</v>
      </c>
      <c r="BI656">
        <f>IFERROR(VLOOKUP(P656,'Tipo de Descuento'!$B$3:$C$8,2,0),0)</f>
        <v>0</v>
      </c>
      <c r="BJ656">
        <f t="shared" si="261"/>
        <v>0</v>
      </c>
      <c r="BK656">
        <f>IFERROR(VLOOKUP(R656,'Tipo de Descuento'!$B$3:$C$8,2,0),0)</f>
        <v>0</v>
      </c>
      <c r="BL656">
        <f t="shared" si="262"/>
        <v>0</v>
      </c>
      <c r="BM656">
        <f>IFERROR(VLOOKUP(T656,'Tipo de Descuento'!$B$3:$C$8,2,0),0)</f>
        <v>0</v>
      </c>
      <c r="BN656">
        <f t="shared" si="263"/>
        <v>0</v>
      </c>
      <c r="BO656">
        <f t="shared" si="264"/>
        <v>0</v>
      </c>
      <c r="BP656">
        <f t="shared" si="265"/>
        <v>0</v>
      </c>
      <c r="BQ656">
        <f t="shared" si="266"/>
        <v>0</v>
      </c>
      <c r="BS656" s="75">
        <f t="shared" si="267"/>
        <v>0</v>
      </c>
      <c r="BT656" s="76">
        <f t="shared" si="268"/>
        <v>0</v>
      </c>
      <c r="BU656" s="76">
        <f t="shared" si="269"/>
        <v>0</v>
      </c>
      <c r="BV656" s="76">
        <f t="shared" si="270"/>
        <v>0</v>
      </c>
      <c r="BW656" s="76">
        <f t="shared" si="271"/>
        <v>0</v>
      </c>
      <c r="BX656" s="76">
        <f t="shared" si="272"/>
        <v>0</v>
      </c>
      <c r="BY656" s="77">
        <f t="shared" si="273"/>
        <v>0</v>
      </c>
      <c r="CA656" s="73">
        <f t="shared" si="274"/>
        <v>0</v>
      </c>
      <c r="CB656" s="74"/>
      <c r="CD656" s="13">
        <f t="shared" si="275"/>
        <v>0</v>
      </c>
      <c r="CE656" s="89">
        <f t="shared" si="276"/>
        <v>0</v>
      </c>
      <c r="CF656">
        <v>0</v>
      </c>
    </row>
    <row r="657" spans="2:84" ht="15.75" customHeight="1" thickBot="1">
      <c r="B657" s="26"/>
      <c r="C657" s="13" t="str">
        <f>IF(B657="","",VLOOKUP(BC657,Proveedor!$B$3:$C$2036,2,0))</f>
        <v/>
      </c>
      <c r="D657" s="95"/>
      <c r="E657" s="84"/>
      <c r="F657" s="59"/>
      <c r="G657" s="113" cm="1">
        <f t="array" ref="G657">INDEX(Programas!$F$3:$F$2000,MATCH(1,(Programas!$C$3:$C$2000=D657)*(Programas!$D$3:$D$2000=Auxiliares!$B638),0))</f>
        <v>0</v>
      </c>
      <c r="H657" s="114"/>
      <c r="I657" s="113" cm="1">
        <f t="array" ref="I657">INDEX(Programas!$E$3:$E$2000,MATCH(1,(Programas!$C$3:$C$2000=D657)*(Programas!$D$3:$D$2000=Auxiliares!$B638),0))</f>
        <v>0</v>
      </c>
      <c r="J657" s="114"/>
      <c r="K657" s="23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36"/>
      <c r="BA657" s="58">
        <f t="shared" si="256"/>
        <v>0</v>
      </c>
      <c r="BB657" s="42">
        <f t="shared" si="257"/>
        <v>0</v>
      </c>
      <c r="BC657" s="12">
        <f>IFERROR(VLOOKUP(Input!B657,Medio!$A$3:$D$1552,4,0),0)</f>
        <v>0</v>
      </c>
      <c r="BD657">
        <f t="shared" si="258"/>
        <v>0</v>
      </c>
      <c r="BE657">
        <f>IFERROR(VLOOKUP(L657,'Tipo de Descuento'!$B$3:$C$8,2,0),0)</f>
        <v>0</v>
      </c>
      <c r="BF657">
        <f t="shared" si="259"/>
        <v>0</v>
      </c>
      <c r="BG657">
        <f>IFERROR(VLOOKUP(N657,'Tipo de Descuento'!$B$3:$C$8,2,0),0)</f>
        <v>0</v>
      </c>
      <c r="BH657">
        <f t="shared" si="260"/>
        <v>0</v>
      </c>
      <c r="BI657">
        <f>IFERROR(VLOOKUP(P657,'Tipo de Descuento'!$B$3:$C$8,2,0),0)</f>
        <v>0</v>
      </c>
      <c r="BJ657">
        <f t="shared" si="261"/>
        <v>0</v>
      </c>
      <c r="BK657">
        <f>IFERROR(VLOOKUP(R657,'Tipo de Descuento'!$B$3:$C$8,2,0),0)</f>
        <v>0</v>
      </c>
      <c r="BL657">
        <f t="shared" si="262"/>
        <v>0</v>
      </c>
      <c r="BM657">
        <f>IFERROR(VLOOKUP(T657,'Tipo de Descuento'!$B$3:$C$8,2,0),0)</f>
        <v>0</v>
      </c>
      <c r="BN657">
        <f t="shared" si="263"/>
        <v>0</v>
      </c>
      <c r="BO657">
        <f t="shared" si="264"/>
        <v>0</v>
      </c>
      <c r="BP657">
        <f t="shared" si="265"/>
        <v>0</v>
      </c>
      <c r="BQ657">
        <f t="shared" si="266"/>
        <v>0</v>
      </c>
      <c r="BS657" s="75">
        <f t="shared" si="267"/>
        <v>0</v>
      </c>
      <c r="BT657" s="76">
        <f t="shared" si="268"/>
        <v>0</v>
      </c>
      <c r="BU657" s="76">
        <f t="shared" si="269"/>
        <v>0</v>
      </c>
      <c r="BV657" s="76">
        <f t="shared" si="270"/>
        <v>0</v>
      </c>
      <c r="BW657" s="76">
        <f t="shared" si="271"/>
        <v>0</v>
      </c>
      <c r="BX657" s="76">
        <f t="shared" si="272"/>
        <v>0</v>
      </c>
      <c r="BY657" s="77">
        <f t="shared" si="273"/>
        <v>0</v>
      </c>
      <c r="CA657" s="73">
        <f t="shared" si="274"/>
        <v>0</v>
      </c>
      <c r="CB657" s="74"/>
      <c r="CD657" s="13">
        <f t="shared" si="275"/>
        <v>0</v>
      </c>
      <c r="CE657" s="89">
        <f t="shared" si="276"/>
        <v>0</v>
      </c>
      <c r="CF657">
        <v>0</v>
      </c>
    </row>
    <row r="658" spans="2:84" ht="15.75" customHeight="1" thickBot="1">
      <c r="B658" s="26"/>
      <c r="C658" s="13" t="str">
        <f>IF(B658="","",VLOOKUP(BC658,Proveedor!$B$3:$C$2036,2,0))</f>
        <v/>
      </c>
      <c r="D658" s="95"/>
      <c r="E658" s="84"/>
      <c r="F658" s="59"/>
      <c r="G658" s="113" cm="1">
        <f t="array" ref="G658">INDEX(Programas!$F$3:$F$2000,MATCH(1,(Programas!$C$3:$C$2000=D658)*(Programas!$D$3:$D$2000=Auxiliares!$B639),0))</f>
        <v>0</v>
      </c>
      <c r="H658" s="114"/>
      <c r="I658" s="113" cm="1">
        <f t="array" ref="I658">INDEX(Programas!$E$3:$E$2000,MATCH(1,(Programas!$C$3:$C$2000=D658)*(Programas!$D$3:$D$2000=Auxiliares!$B639),0))</f>
        <v>0</v>
      </c>
      <c r="J658" s="114"/>
      <c r="K658" s="23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36"/>
      <c r="BA658" s="58">
        <f t="shared" si="256"/>
        <v>0</v>
      </c>
      <c r="BB658" s="42">
        <f t="shared" si="257"/>
        <v>0</v>
      </c>
      <c r="BC658" s="12">
        <f>IFERROR(VLOOKUP(Input!B658,Medio!$A$3:$D$1552,4,0),0)</f>
        <v>0</v>
      </c>
      <c r="BD658">
        <f t="shared" si="258"/>
        <v>0</v>
      </c>
      <c r="BE658">
        <f>IFERROR(VLOOKUP(L658,'Tipo de Descuento'!$B$3:$C$8,2,0),0)</f>
        <v>0</v>
      </c>
      <c r="BF658">
        <f t="shared" si="259"/>
        <v>0</v>
      </c>
      <c r="BG658">
        <f>IFERROR(VLOOKUP(N658,'Tipo de Descuento'!$B$3:$C$8,2,0),0)</f>
        <v>0</v>
      </c>
      <c r="BH658">
        <f t="shared" si="260"/>
        <v>0</v>
      </c>
      <c r="BI658">
        <f>IFERROR(VLOOKUP(P658,'Tipo de Descuento'!$B$3:$C$8,2,0),0)</f>
        <v>0</v>
      </c>
      <c r="BJ658">
        <f t="shared" si="261"/>
        <v>0</v>
      </c>
      <c r="BK658">
        <f>IFERROR(VLOOKUP(R658,'Tipo de Descuento'!$B$3:$C$8,2,0),0)</f>
        <v>0</v>
      </c>
      <c r="BL658">
        <f t="shared" si="262"/>
        <v>0</v>
      </c>
      <c r="BM658">
        <f>IFERROR(VLOOKUP(T658,'Tipo de Descuento'!$B$3:$C$8,2,0),0)</f>
        <v>0</v>
      </c>
      <c r="BN658">
        <f t="shared" si="263"/>
        <v>0</v>
      </c>
      <c r="BO658">
        <f t="shared" si="264"/>
        <v>0</v>
      </c>
      <c r="BP658">
        <f t="shared" si="265"/>
        <v>0</v>
      </c>
      <c r="BQ658">
        <f t="shared" si="266"/>
        <v>0</v>
      </c>
      <c r="BS658" s="75">
        <f t="shared" si="267"/>
        <v>0</v>
      </c>
      <c r="BT658" s="76">
        <f t="shared" si="268"/>
        <v>0</v>
      </c>
      <c r="BU658" s="76">
        <f t="shared" si="269"/>
        <v>0</v>
      </c>
      <c r="BV658" s="76">
        <f t="shared" si="270"/>
        <v>0</v>
      </c>
      <c r="BW658" s="76">
        <f t="shared" si="271"/>
        <v>0</v>
      </c>
      <c r="BX658" s="76">
        <f t="shared" si="272"/>
        <v>0</v>
      </c>
      <c r="BY658" s="77">
        <f t="shared" si="273"/>
        <v>0</v>
      </c>
      <c r="CA658" s="73">
        <f t="shared" si="274"/>
        <v>0</v>
      </c>
      <c r="CB658" s="74"/>
      <c r="CD658" s="13">
        <f t="shared" si="275"/>
        <v>0</v>
      </c>
      <c r="CE658" s="89">
        <f t="shared" si="276"/>
        <v>0</v>
      </c>
      <c r="CF658">
        <v>0</v>
      </c>
    </row>
    <row r="659" spans="2:84" ht="15.75" customHeight="1" thickBot="1">
      <c r="B659" s="26"/>
      <c r="C659" s="13" t="str">
        <f>IF(B659="","",VLOOKUP(BC659,Proveedor!$B$3:$C$2036,2,0))</f>
        <v/>
      </c>
      <c r="D659" s="95"/>
      <c r="E659" s="84"/>
      <c r="F659" s="59"/>
      <c r="G659" s="113" cm="1">
        <f t="array" ref="G659">INDEX(Programas!$F$3:$F$2000,MATCH(1,(Programas!$C$3:$C$2000=D659)*(Programas!$D$3:$D$2000=Auxiliares!$B640),0))</f>
        <v>0</v>
      </c>
      <c r="H659" s="114"/>
      <c r="I659" s="113" cm="1">
        <f t="array" ref="I659">INDEX(Programas!$E$3:$E$2000,MATCH(1,(Programas!$C$3:$C$2000=D659)*(Programas!$D$3:$D$2000=Auxiliares!$B640),0))</f>
        <v>0</v>
      </c>
      <c r="J659" s="114"/>
      <c r="K659" s="23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36"/>
      <c r="BA659" s="58">
        <f t="shared" si="256"/>
        <v>0</v>
      </c>
      <c r="BB659" s="42">
        <f t="shared" si="257"/>
        <v>0</v>
      </c>
      <c r="BC659" s="12">
        <f>IFERROR(VLOOKUP(Input!B659,Medio!$A$3:$D$1552,4,0),0)</f>
        <v>0</v>
      </c>
      <c r="BD659">
        <f t="shared" si="258"/>
        <v>0</v>
      </c>
      <c r="BE659">
        <f>IFERROR(VLOOKUP(L659,'Tipo de Descuento'!$B$3:$C$8,2,0),0)</f>
        <v>0</v>
      </c>
      <c r="BF659">
        <f t="shared" si="259"/>
        <v>0</v>
      </c>
      <c r="BG659">
        <f>IFERROR(VLOOKUP(N659,'Tipo de Descuento'!$B$3:$C$8,2,0),0)</f>
        <v>0</v>
      </c>
      <c r="BH659">
        <f t="shared" si="260"/>
        <v>0</v>
      </c>
      <c r="BI659">
        <f>IFERROR(VLOOKUP(P659,'Tipo de Descuento'!$B$3:$C$8,2,0),0)</f>
        <v>0</v>
      </c>
      <c r="BJ659">
        <f t="shared" si="261"/>
        <v>0</v>
      </c>
      <c r="BK659">
        <f>IFERROR(VLOOKUP(R659,'Tipo de Descuento'!$B$3:$C$8,2,0),0)</f>
        <v>0</v>
      </c>
      <c r="BL659">
        <f t="shared" si="262"/>
        <v>0</v>
      </c>
      <c r="BM659">
        <f>IFERROR(VLOOKUP(T659,'Tipo de Descuento'!$B$3:$C$8,2,0),0)</f>
        <v>0</v>
      </c>
      <c r="BN659">
        <f t="shared" si="263"/>
        <v>0</v>
      </c>
      <c r="BO659">
        <f t="shared" si="264"/>
        <v>0</v>
      </c>
      <c r="BP659">
        <f t="shared" si="265"/>
        <v>0</v>
      </c>
      <c r="BQ659">
        <f t="shared" si="266"/>
        <v>0</v>
      </c>
      <c r="BS659" s="75">
        <f t="shared" si="267"/>
        <v>0</v>
      </c>
      <c r="BT659" s="76">
        <f t="shared" si="268"/>
        <v>0</v>
      </c>
      <c r="BU659" s="76">
        <f t="shared" si="269"/>
        <v>0</v>
      </c>
      <c r="BV659" s="76">
        <f t="shared" si="270"/>
        <v>0</v>
      </c>
      <c r="BW659" s="76">
        <f t="shared" si="271"/>
        <v>0</v>
      </c>
      <c r="BX659" s="76">
        <f t="shared" si="272"/>
        <v>0</v>
      </c>
      <c r="BY659" s="77">
        <f t="shared" si="273"/>
        <v>0</v>
      </c>
      <c r="CA659" s="73">
        <f t="shared" si="274"/>
        <v>0</v>
      </c>
      <c r="CB659" s="74"/>
      <c r="CD659" s="13">
        <f t="shared" si="275"/>
        <v>0</v>
      </c>
      <c r="CE659" s="89">
        <f t="shared" si="276"/>
        <v>0</v>
      </c>
      <c r="CF659">
        <v>0</v>
      </c>
    </row>
    <row r="660" spans="2:84" ht="15.75" customHeight="1" thickBot="1">
      <c r="B660" s="26"/>
      <c r="C660" s="13" t="str">
        <f>IF(B660="","",VLOOKUP(BC660,Proveedor!$B$3:$C$2036,2,0))</f>
        <v/>
      </c>
      <c r="D660" s="95"/>
      <c r="E660" s="84"/>
      <c r="F660" s="59"/>
      <c r="G660" s="113" cm="1">
        <f t="array" ref="G660">INDEX(Programas!$F$3:$F$2000,MATCH(1,(Programas!$C$3:$C$2000=D660)*(Programas!$D$3:$D$2000=Auxiliares!$B641),0))</f>
        <v>0</v>
      </c>
      <c r="H660" s="114"/>
      <c r="I660" s="113" cm="1">
        <f t="array" ref="I660">INDEX(Programas!$E$3:$E$2000,MATCH(1,(Programas!$C$3:$C$2000=D660)*(Programas!$D$3:$D$2000=Auxiliares!$B641),0))</f>
        <v>0</v>
      </c>
      <c r="J660" s="114"/>
      <c r="K660" s="23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36"/>
      <c r="BA660" s="58">
        <f t="shared" si="256"/>
        <v>0</v>
      </c>
      <c r="BB660" s="42">
        <f t="shared" si="257"/>
        <v>0</v>
      </c>
      <c r="BC660" s="12">
        <f>IFERROR(VLOOKUP(Input!B660,Medio!$A$3:$D$1552,4,0),0)</f>
        <v>0</v>
      </c>
      <c r="BD660">
        <f t="shared" si="258"/>
        <v>0</v>
      </c>
      <c r="BE660">
        <f>IFERROR(VLOOKUP(L660,'Tipo de Descuento'!$B$3:$C$8,2,0),0)</f>
        <v>0</v>
      </c>
      <c r="BF660">
        <f t="shared" si="259"/>
        <v>0</v>
      </c>
      <c r="BG660">
        <f>IFERROR(VLOOKUP(N660,'Tipo de Descuento'!$B$3:$C$8,2,0),0)</f>
        <v>0</v>
      </c>
      <c r="BH660">
        <f t="shared" si="260"/>
        <v>0</v>
      </c>
      <c r="BI660">
        <f>IFERROR(VLOOKUP(P660,'Tipo de Descuento'!$B$3:$C$8,2,0),0)</f>
        <v>0</v>
      </c>
      <c r="BJ660">
        <f t="shared" si="261"/>
        <v>0</v>
      </c>
      <c r="BK660">
        <f>IFERROR(VLOOKUP(R660,'Tipo de Descuento'!$B$3:$C$8,2,0),0)</f>
        <v>0</v>
      </c>
      <c r="BL660">
        <f t="shared" si="262"/>
        <v>0</v>
      </c>
      <c r="BM660">
        <f>IFERROR(VLOOKUP(T660,'Tipo de Descuento'!$B$3:$C$8,2,0),0)</f>
        <v>0</v>
      </c>
      <c r="BN660">
        <f t="shared" si="263"/>
        <v>0</v>
      </c>
      <c r="BO660">
        <f t="shared" si="264"/>
        <v>0</v>
      </c>
      <c r="BP660">
        <f t="shared" si="265"/>
        <v>0</v>
      </c>
      <c r="BQ660">
        <f t="shared" si="266"/>
        <v>0</v>
      </c>
      <c r="BS660" s="75">
        <f t="shared" si="267"/>
        <v>0</v>
      </c>
      <c r="BT660" s="76">
        <f t="shared" si="268"/>
        <v>0</v>
      </c>
      <c r="BU660" s="76">
        <f t="shared" si="269"/>
        <v>0</v>
      </c>
      <c r="BV660" s="76">
        <f t="shared" si="270"/>
        <v>0</v>
      </c>
      <c r="BW660" s="76">
        <f t="shared" si="271"/>
        <v>0</v>
      </c>
      <c r="BX660" s="76">
        <f t="shared" si="272"/>
        <v>0</v>
      </c>
      <c r="BY660" s="77">
        <f t="shared" si="273"/>
        <v>0</v>
      </c>
      <c r="CA660" s="73">
        <f t="shared" si="274"/>
        <v>0</v>
      </c>
      <c r="CB660" s="74"/>
      <c r="CD660" s="13">
        <f t="shared" si="275"/>
        <v>0</v>
      </c>
      <c r="CE660" s="89">
        <f t="shared" si="276"/>
        <v>0</v>
      </c>
      <c r="CF660">
        <v>0</v>
      </c>
    </row>
    <row r="661" spans="2:84" ht="15.75" customHeight="1" thickBot="1">
      <c r="B661" s="26"/>
      <c r="C661" s="13" t="str">
        <f>IF(B661="","",VLOOKUP(BC661,Proveedor!$B$3:$C$2036,2,0))</f>
        <v/>
      </c>
      <c r="D661" s="95"/>
      <c r="E661" s="84"/>
      <c r="F661" s="59"/>
      <c r="G661" s="113" cm="1">
        <f t="array" ref="G661">INDEX(Programas!$F$3:$F$2000,MATCH(1,(Programas!$C$3:$C$2000=D661)*(Programas!$D$3:$D$2000=Auxiliares!$B642),0))</f>
        <v>0</v>
      </c>
      <c r="H661" s="114"/>
      <c r="I661" s="113" cm="1">
        <f t="array" ref="I661">INDEX(Programas!$E$3:$E$2000,MATCH(1,(Programas!$C$3:$C$2000=D661)*(Programas!$D$3:$D$2000=Auxiliares!$B642),0))</f>
        <v>0</v>
      </c>
      <c r="J661" s="114"/>
      <c r="K661" s="23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36"/>
      <c r="BA661" s="58">
        <f t="shared" si="256"/>
        <v>0</v>
      </c>
      <c r="BB661" s="42">
        <f t="shared" si="257"/>
        <v>0</v>
      </c>
      <c r="BC661" s="12">
        <f>IFERROR(VLOOKUP(Input!B661,Medio!$A$3:$D$1552,4,0),0)</f>
        <v>0</v>
      </c>
      <c r="BD661">
        <f t="shared" si="258"/>
        <v>0</v>
      </c>
      <c r="BE661">
        <f>IFERROR(VLOOKUP(L661,'Tipo de Descuento'!$B$3:$C$8,2,0),0)</f>
        <v>0</v>
      </c>
      <c r="BF661">
        <f t="shared" si="259"/>
        <v>0</v>
      </c>
      <c r="BG661">
        <f>IFERROR(VLOOKUP(N661,'Tipo de Descuento'!$B$3:$C$8,2,0),0)</f>
        <v>0</v>
      </c>
      <c r="BH661">
        <f t="shared" si="260"/>
        <v>0</v>
      </c>
      <c r="BI661">
        <f>IFERROR(VLOOKUP(P661,'Tipo de Descuento'!$B$3:$C$8,2,0),0)</f>
        <v>0</v>
      </c>
      <c r="BJ661">
        <f t="shared" si="261"/>
        <v>0</v>
      </c>
      <c r="BK661">
        <f>IFERROR(VLOOKUP(R661,'Tipo de Descuento'!$B$3:$C$8,2,0),0)</f>
        <v>0</v>
      </c>
      <c r="BL661">
        <f t="shared" si="262"/>
        <v>0</v>
      </c>
      <c r="BM661">
        <f>IFERROR(VLOOKUP(T661,'Tipo de Descuento'!$B$3:$C$8,2,0),0)</f>
        <v>0</v>
      </c>
      <c r="BN661">
        <f t="shared" si="263"/>
        <v>0</v>
      </c>
      <c r="BO661">
        <f t="shared" si="264"/>
        <v>0</v>
      </c>
      <c r="BP661">
        <f t="shared" si="265"/>
        <v>0</v>
      </c>
      <c r="BQ661">
        <f t="shared" si="266"/>
        <v>0</v>
      </c>
      <c r="BS661" s="75">
        <f t="shared" si="267"/>
        <v>0</v>
      </c>
      <c r="BT661" s="76">
        <f t="shared" si="268"/>
        <v>0</v>
      </c>
      <c r="BU661" s="76">
        <f t="shared" si="269"/>
        <v>0</v>
      </c>
      <c r="BV661" s="76">
        <f t="shared" si="270"/>
        <v>0</v>
      </c>
      <c r="BW661" s="76">
        <f t="shared" si="271"/>
        <v>0</v>
      </c>
      <c r="BX661" s="76">
        <f t="shared" si="272"/>
        <v>0</v>
      </c>
      <c r="BY661" s="77">
        <f t="shared" si="273"/>
        <v>0</v>
      </c>
      <c r="CA661" s="73">
        <f t="shared" si="274"/>
        <v>0</v>
      </c>
      <c r="CB661" s="74"/>
      <c r="CD661" s="13">
        <f t="shared" si="275"/>
        <v>0</v>
      </c>
      <c r="CE661" s="89">
        <f t="shared" si="276"/>
        <v>0</v>
      </c>
      <c r="CF661">
        <v>0</v>
      </c>
    </row>
    <row r="662" spans="2:84" ht="15.75" customHeight="1" thickBot="1">
      <c r="B662" s="26"/>
      <c r="C662" s="13" t="str">
        <f>IF(B662="","",VLOOKUP(BC662,Proveedor!$B$3:$C$2036,2,0))</f>
        <v/>
      </c>
      <c r="D662" s="95"/>
      <c r="E662" s="84"/>
      <c r="F662" s="59"/>
      <c r="G662" s="113" cm="1">
        <f t="array" ref="G662">INDEX(Programas!$F$3:$F$2000,MATCH(1,(Programas!$C$3:$C$2000=D662)*(Programas!$D$3:$D$2000=Auxiliares!$B643),0))</f>
        <v>0</v>
      </c>
      <c r="H662" s="114"/>
      <c r="I662" s="113" cm="1">
        <f t="array" ref="I662">INDEX(Programas!$E$3:$E$2000,MATCH(1,(Programas!$C$3:$C$2000=D662)*(Programas!$D$3:$D$2000=Auxiliares!$B643),0))</f>
        <v>0</v>
      </c>
      <c r="J662" s="114"/>
      <c r="K662" s="23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36"/>
      <c r="BA662" s="58">
        <f t="shared" si="256"/>
        <v>0</v>
      </c>
      <c r="BB662" s="42">
        <f t="shared" si="257"/>
        <v>0</v>
      </c>
      <c r="BC662" s="12">
        <f>IFERROR(VLOOKUP(Input!B662,Medio!$A$3:$D$1552,4,0),0)</f>
        <v>0</v>
      </c>
      <c r="BD662">
        <f t="shared" si="258"/>
        <v>0</v>
      </c>
      <c r="BE662">
        <f>IFERROR(VLOOKUP(L662,'Tipo de Descuento'!$B$3:$C$8,2,0),0)</f>
        <v>0</v>
      </c>
      <c r="BF662">
        <f t="shared" si="259"/>
        <v>0</v>
      </c>
      <c r="BG662">
        <f>IFERROR(VLOOKUP(N662,'Tipo de Descuento'!$B$3:$C$8,2,0),0)</f>
        <v>0</v>
      </c>
      <c r="BH662">
        <f t="shared" si="260"/>
        <v>0</v>
      </c>
      <c r="BI662">
        <f>IFERROR(VLOOKUP(P662,'Tipo de Descuento'!$B$3:$C$8,2,0),0)</f>
        <v>0</v>
      </c>
      <c r="BJ662">
        <f t="shared" si="261"/>
        <v>0</v>
      </c>
      <c r="BK662">
        <f>IFERROR(VLOOKUP(R662,'Tipo de Descuento'!$B$3:$C$8,2,0),0)</f>
        <v>0</v>
      </c>
      <c r="BL662">
        <f t="shared" si="262"/>
        <v>0</v>
      </c>
      <c r="BM662">
        <f>IFERROR(VLOOKUP(T662,'Tipo de Descuento'!$B$3:$C$8,2,0),0)</f>
        <v>0</v>
      </c>
      <c r="BN662">
        <f t="shared" si="263"/>
        <v>0</v>
      </c>
      <c r="BO662">
        <f t="shared" si="264"/>
        <v>0</v>
      </c>
      <c r="BP662">
        <f t="shared" si="265"/>
        <v>0</v>
      </c>
      <c r="BQ662">
        <f t="shared" si="266"/>
        <v>0</v>
      </c>
      <c r="BS662" s="75">
        <f t="shared" si="267"/>
        <v>0</v>
      </c>
      <c r="BT662" s="76">
        <f t="shared" si="268"/>
        <v>0</v>
      </c>
      <c r="BU662" s="76">
        <f t="shared" si="269"/>
        <v>0</v>
      </c>
      <c r="BV662" s="76">
        <f t="shared" si="270"/>
        <v>0</v>
      </c>
      <c r="BW662" s="76">
        <f t="shared" si="271"/>
        <v>0</v>
      </c>
      <c r="BX662" s="76">
        <f t="shared" si="272"/>
        <v>0</v>
      </c>
      <c r="BY662" s="77">
        <f t="shared" si="273"/>
        <v>0</v>
      </c>
      <c r="CA662" s="73">
        <f t="shared" si="274"/>
        <v>0</v>
      </c>
      <c r="CB662" s="74"/>
      <c r="CD662" s="13">
        <f t="shared" si="275"/>
        <v>0</v>
      </c>
      <c r="CE662" s="89">
        <f t="shared" si="276"/>
        <v>0</v>
      </c>
      <c r="CF662">
        <v>0</v>
      </c>
    </row>
    <row r="663" spans="2:84" ht="15.75" customHeight="1" thickBot="1">
      <c r="B663" s="26"/>
      <c r="C663" s="13" t="str">
        <f>IF(B663="","",VLOOKUP(BC663,Proveedor!$B$3:$C$2036,2,0))</f>
        <v/>
      </c>
      <c r="D663" s="95"/>
      <c r="E663" s="84"/>
      <c r="F663" s="59"/>
      <c r="G663" s="113" cm="1">
        <f t="array" ref="G663">INDEX(Programas!$F$3:$F$2000,MATCH(1,(Programas!$C$3:$C$2000=D663)*(Programas!$D$3:$D$2000=Auxiliares!$B644),0))</f>
        <v>0</v>
      </c>
      <c r="H663" s="114"/>
      <c r="I663" s="113" cm="1">
        <f t="array" ref="I663">INDEX(Programas!$E$3:$E$2000,MATCH(1,(Programas!$C$3:$C$2000=D663)*(Programas!$D$3:$D$2000=Auxiliares!$B644),0))</f>
        <v>0</v>
      </c>
      <c r="J663" s="114"/>
      <c r="K663" s="23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36"/>
      <c r="BA663" s="58">
        <f t="shared" ref="BA663:BA700" si="277">SUM(V663:AZ663)</f>
        <v>0</v>
      </c>
      <c r="BB663" s="42">
        <f t="shared" ref="BB663:BB700" si="278">+BQ663</f>
        <v>0</v>
      </c>
      <c r="BC663" s="12">
        <f>IFERROR(VLOOKUP(Input!B663,Medio!$A$3:$D$1552,4,0),0)</f>
        <v>0</v>
      </c>
      <c r="BD663">
        <f t="shared" ref="BD663:BD700" si="279">+BA663*G663*F663</f>
        <v>0</v>
      </c>
      <c r="BE663">
        <f>IFERROR(VLOOKUP(L663,'Tipo de Descuento'!$B$3:$C$8,2,0),0)</f>
        <v>0</v>
      </c>
      <c r="BF663">
        <f t="shared" ref="BF663:BF700" si="280">IF(OR(BE663=2,BE663=3),M663,0)</f>
        <v>0</v>
      </c>
      <c r="BG663">
        <f>IFERROR(VLOOKUP(N663,'Tipo de Descuento'!$B$3:$C$8,2,0),0)</f>
        <v>0</v>
      </c>
      <c r="BH663">
        <f t="shared" ref="BH663:BH700" si="281">IF(OR(BG663=2,BG663=3),O663,0)</f>
        <v>0</v>
      </c>
      <c r="BI663">
        <f>IFERROR(VLOOKUP(P663,'Tipo de Descuento'!$B$3:$C$8,2,0),0)</f>
        <v>0</v>
      </c>
      <c r="BJ663">
        <f t="shared" ref="BJ663:BJ700" si="282">IF(OR(BI663=2,BI663=3),Q663,0)</f>
        <v>0</v>
      </c>
      <c r="BK663">
        <f>IFERROR(VLOOKUP(R663,'Tipo de Descuento'!$B$3:$C$8,2,0),0)</f>
        <v>0</v>
      </c>
      <c r="BL663">
        <f t="shared" ref="BL663:BL700" si="283">IF(OR(BK663=2,BK663=3),S663,0)</f>
        <v>0</v>
      </c>
      <c r="BM663">
        <f>IFERROR(VLOOKUP(T663,'Tipo de Descuento'!$B$3:$C$8,2,0),0)</f>
        <v>0</v>
      </c>
      <c r="BN663">
        <f t="shared" ref="BN663:BN700" si="284">IF(OR(BM663=2,BM663=3),U663,0)</f>
        <v>0</v>
      </c>
      <c r="BO663">
        <f t="shared" ref="BO663:BO700" si="285">+BF663+BH663+BJ663+BL663+BN663</f>
        <v>0</v>
      </c>
      <c r="BP663">
        <f t="shared" ref="BP663:BP700" si="286">+BD663*BO663/100</f>
        <v>0</v>
      </c>
      <c r="BQ663">
        <f t="shared" ref="BQ663:BQ700" si="287">+BD663-BP663</f>
        <v>0</v>
      </c>
      <c r="BS663" s="75">
        <f t="shared" ref="BS663:BS700" si="288">+BA663*F663*I663</f>
        <v>0</v>
      </c>
      <c r="BT663" s="76">
        <f t="shared" ref="BT663:BT700" si="289">+(BS663*M663/100)</f>
        <v>0</v>
      </c>
      <c r="BU663" s="76">
        <f t="shared" ref="BU663:BU700" si="290">+(BS663-BT663)*O663/100</f>
        <v>0</v>
      </c>
      <c r="BV663" s="76">
        <f t="shared" ref="BV663:BV700" si="291">+(BS663-BT663-BU663)*Q663/100</f>
        <v>0</v>
      </c>
      <c r="BW663" s="76">
        <f t="shared" ref="BW663:BW700" si="292">+(BS663-BT663-BU663-BV663)*S663/100</f>
        <v>0</v>
      </c>
      <c r="BX663" s="76">
        <f t="shared" ref="BX663:BX700" si="293">+(BS663-BT663-BU663-BV663-BW663)*U663/100</f>
        <v>0</v>
      </c>
      <c r="BY663" s="77">
        <f t="shared" ref="BY663:BY700" si="294">+BS663-SUM(BT663:BX663)</f>
        <v>0</v>
      </c>
      <c r="CA663" s="73">
        <f t="shared" ref="CA663:CA700" si="295">+BB663-BY663</f>
        <v>0</v>
      </c>
      <c r="CB663" s="74"/>
      <c r="CD663" s="13">
        <f t="shared" ref="CD663:CD700" si="296">+B663</f>
        <v>0</v>
      </c>
      <c r="CE663" s="89">
        <f t="shared" ref="CE663:CE700" si="297">+BB663</f>
        <v>0</v>
      </c>
      <c r="CF663">
        <v>0</v>
      </c>
    </row>
    <row r="664" spans="2:84" ht="15.75" customHeight="1" thickBot="1">
      <c r="B664" s="26"/>
      <c r="C664" s="13" t="str">
        <f>IF(B664="","",VLOOKUP(BC664,Proveedor!$B$3:$C$2036,2,0))</f>
        <v/>
      </c>
      <c r="D664" s="95"/>
      <c r="E664" s="84"/>
      <c r="F664" s="59"/>
      <c r="G664" s="113" cm="1">
        <f t="array" ref="G664">INDEX(Programas!$F$3:$F$2000,MATCH(1,(Programas!$C$3:$C$2000=D664)*(Programas!$D$3:$D$2000=Auxiliares!$B645),0))</f>
        <v>0</v>
      </c>
      <c r="H664" s="114"/>
      <c r="I664" s="113" cm="1">
        <f t="array" ref="I664">INDEX(Programas!$E$3:$E$2000,MATCH(1,(Programas!$C$3:$C$2000=D664)*(Programas!$D$3:$D$2000=Auxiliares!$B645),0))</f>
        <v>0</v>
      </c>
      <c r="J664" s="114"/>
      <c r="K664" s="23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36"/>
      <c r="BA664" s="58">
        <f t="shared" si="277"/>
        <v>0</v>
      </c>
      <c r="BB664" s="42">
        <f t="shared" si="278"/>
        <v>0</v>
      </c>
      <c r="BC664" s="12">
        <f>IFERROR(VLOOKUP(Input!B664,Medio!$A$3:$D$1552,4,0),0)</f>
        <v>0</v>
      </c>
      <c r="BD664">
        <f t="shared" si="279"/>
        <v>0</v>
      </c>
      <c r="BE664">
        <f>IFERROR(VLOOKUP(L664,'Tipo de Descuento'!$B$3:$C$8,2,0),0)</f>
        <v>0</v>
      </c>
      <c r="BF664">
        <f t="shared" si="280"/>
        <v>0</v>
      </c>
      <c r="BG664">
        <f>IFERROR(VLOOKUP(N664,'Tipo de Descuento'!$B$3:$C$8,2,0),0)</f>
        <v>0</v>
      </c>
      <c r="BH664">
        <f t="shared" si="281"/>
        <v>0</v>
      </c>
      <c r="BI664">
        <f>IFERROR(VLOOKUP(P664,'Tipo de Descuento'!$B$3:$C$8,2,0),0)</f>
        <v>0</v>
      </c>
      <c r="BJ664">
        <f t="shared" si="282"/>
        <v>0</v>
      </c>
      <c r="BK664">
        <f>IFERROR(VLOOKUP(R664,'Tipo de Descuento'!$B$3:$C$8,2,0),0)</f>
        <v>0</v>
      </c>
      <c r="BL664">
        <f t="shared" si="283"/>
        <v>0</v>
      </c>
      <c r="BM664">
        <f>IFERROR(VLOOKUP(T664,'Tipo de Descuento'!$B$3:$C$8,2,0),0)</f>
        <v>0</v>
      </c>
      <c r="BN664">
        <f t="shared" si="284"/>
        <v>0</v>
      </c>
      <c r="BO664">
        <f t="shared" si="285"/>
        <v>0</v>
      </c>
      <c r="BP664">
        <f t="shared" si="286"/>
        <v>0</v>
      </c>
      <c r="BQ664">
        <f t="shared" si="287"/>
        <v>0</v>
      </c>
      <c r="BS664" s="75">
        <f t="shared" si="288"/>
        <v>0</v>
      </c>
      <c r="BT664" s="76">
        <f t="shared" si="289"/>
        <v>0</v>
      </c>
      <c r="BU664" s="76">
        <f t="shared" si="290"/>
        <v>0</v>
      </c>
      <c r="BV664" s="76">
        <f t="shared" si="291"/>
        <v>0</v>
      </c>
      <c r="BW664" s="76">
        <f t="shared" si="292"/>
        <v>0</v>
      </c>
      <c r="BX664" s="76">
        <f t="shared" si="293"/>
        <v>0</v>
      </c>
      <c r="BY664" s="77">
        <f t="shared" si="294"/>
        <v>0</v>
      </c>
      <c r="CA664" s="73">
        <f t="shared" si="295"/>
        <v>0</v>
      </c>
      <c r="CB664" s="74"/>
      <c r="CD664" s="13">
        <f t="shared" si="296"/>
        <v>0</v>
      </c>
      <c r="CE664" s="89">
        <f t="shared" si="297"/>
        <v>0</v>
      </c>
      <c r="CF664">
        <v>0</v>
      </c>
    </row>
    <row r="665" spans="2:84" ht="15.75" customHeight="1" thickBot="1">
      <c r="B665" s="26"/>
      <c r="C665" s="13" t="str">
        <f>IF(B665="","",VLOOKUP(BC665,Proveedor!$B$3:$C$2036,2,0))</f>
        <v/>
      </c>
      <c r="D665" s="95"/>
      <c r="E665" s="84"/>
      <c r="F665" s="59"/>
      <c r="G665" s="113" cm="1">
        <f t="array" ref="G665">INDEX(Programas!$F$3:$F$2000,MATCH(1,(Programas!$C$3:$C$2000=D665)*(Programas!$D$3:$D$2000=Auxiliares!$B646),0))</f>
        <v>0</v>
      </c>
      <c r="H665" s="114"/>
      <c r="I665" s="113" cm="1">
        <f t="array" ref="I665">INDEX(Programas!$E$3:$E$2000,MATCH(1,(Programas!$C$3:$C$2000=D665)*(Programas!$D$3:$D$2000=Auxiliares!$B646),0))</f>
        <v>0</v>
      </c>
      <c r="J665" s="114"/>
      <c r="K665" s="23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36"/>
      <c r="BA665" s="58">
        <f t="shared" si="277"/>
        <v>0</v>
      </c>
      <c r="BB665" s="42">
        <f t="shared" si="278"/>
        <v>0</v>
      </c>
      <c r="BC665" s="12">
        <f>IFERROR(VLOOKUP(Input!B665,Medio!$A$3:$D$1552,4,0),0)</f>
        <v>0</v>
      </c>
      <c r="BD665">
        <f t="shared" si="279"/>
        <v>0</v>
      </c>
      <c r="BE665">
        <f>IFERROR(VLOOKUP(L665,'Tipo de Descuento'!$B$3:$C$8,2,0),0)</f>
        <v>0</v>
      </c>
      <c r="BF665">
        <f t="shared" si="280"/>
        <v>0</v>
      </c>
      <c r="BG665">
        <f>IFERROR(VLOOKUP(N665,'Tipo de Descuento'!$B$3:$C$8,2,0),0)</f>
        <v>0</v>
      </c>
      <c r="BH665">
        <f t="shared" si="281"/>
        <v>0</v>
      </c>
      <c r="BI665">
        <f>IFERROR(VLOOKUP(P665,'Tipo de Descuento'!$B$3:$C$8,2,0),0)</f>
        <v>0</v>
      </c>
      <c r="BJ665">
        <f t="shared" si="282"/>
        <v>0</v>
      </c>
      <c r="BK665">
        <f>IFERROR(VLOOKUP(R665,'Tipo de Descuento'!$B$3:$C$8,2,0),0)</f>
        <v>0</v>
      </c>
      <c r="BL665">
        <f t="shared" si="283"/>
        <v>0</v>
      </c>
      <c r="BM665">
        <f>IFERROR(VLOOKUP(T665,'Tipo de Descuento'!$B$3:$C$8,2,0),0)</f>
        <v>0</v>
      </c>
      <c r="BN665">
        <f t="shared" si="284"/>
        <v>0</v>
      </c>
      <c r="BO665">
        <f t="shared" si="285"/>
        <v>0</v>
      </c>
      <c r="BP665">
        <f t="shared" si="286"/>
        <v>0</v>
      </c>
      <c r="BQ665">
        <f t="shared" si="287"/>
        <v>0</v>
      </c>
      <c r="BS665" s="75">
        <f t="shared" si="288"/>
        <v>0</v>
      </c>
      <c r="BT665" s="76">
        <f t="shared" si="289"/>
        <v>0</v>
      </c>
      <c r="BU665" s="76">
        <f t="shared" si="290"/>
        <v>0</v>
      </c>
      <c r="BV665" s="76">
        <f t="shared" si="291"/>
        <v>0</v>
      </c>
      <c r="BW665" s="76">
        <f t="shared" si="292"/>
        <v>0</v>
      </c>
      <c r="BX665" s="76">
        <f t="shared" si="293"/>
        <v>0</v>
      </c>
      <c r="BY665" s="77">
        <f t="shared" si="294"/>
        <v>0</v>
      </c>
      <c r="CA665" s="73">
        <f t="shared" si="295"/>
        <v>0</v>
      </c>
      <c r="CB665" s="74"/>
      <c r="CD665" s="13">
        <f t="shared" si="296"/>
        <v>0</v>
      </c>
      <c r="CE665" s="89">
        <f t="shared" si="297"/>
        <v>0</v>
      </c>
      <c r="CF665">
        <v>0</v>
      </c>
    </row>
    <row r="666" spans="2:84" ht="15.75" customHeight="1" thickBot="1">
      <c r="B666" s="26"/>
      <c r="C666" s="13" t="str">
        <f>IF(B666="","",VLOOKUP(BC666,Proveedor!$B$3:$C$2036,2,0))</f>
        <v/>
      </c>
      <c r="D666" s="95"/>
      <c r="E666" s="84"/>
      <c r="F666" s="59"/>
      <c r="G666" s="113" cm="1">
        <f t="array" ref="G666">INDEX(Programas!$F$3:$F$2000,MATCH(1,(Programas!$C$3:$C$2000=D666)*(Programas!$D$3:$D$2000=Auxiliares!$B647),0))</f>
        <v>0</v>
      </c>
      <c r="H666" s="114"/>
      <c r="I666" s="113" cm="1">
        <f t="array" ref="I666">INDEX(Programas!$E$3:$E$2000,MATCH(1,(Programas!$C$3:$C$2000=D666)*(Programas!$D$3:$D$2000=Auxiliares!$B647),0))</f>
        <v>0</v>
      </c>
      <c r="J666" s="114"/>
      <c r="K666" s="23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36"/>
      <c r="BA666" s="58">
        <f t="shared" si="277"/>
        <v>0</v>
      </c>
      <c r="BB666" s="42">
        <f t="shared" si="278"/>
        <v>0</v>
      </c>
      <c r="BC666" s="12">
        <f>IFERROR(VLOOKUP(Input!B666,Medio!$A$3:$D$1552,4,0),0)</f>
        <v>0</v>
      </c>
      <c r="BD666">
        <f t="shared" si="279"/>
        <v>0</v>
      </c>
      <c r="BE666">
        <f>IFERROR(VLOOKUP(L666,'Tipo de Descuento'!$B$3:$C$8,2,0),0)</f>
        <v>0</v>
      </c>
      <c r="BF666">
        <f t="shared" si="280"/>
        <v>0</v>
      </c>
      <c r="BG666">
        <f>IFERROR(VLOOKUP(N666,'Tipo de Descuento'!$B$3:$C$8,2,0),0)</f>
        <v>0</v>
      </c>
      <c r="BH666">
        <f t="shared" si="281"/>
        <v>0</v>
      </c>
      <c r="BI666">
        <f>IFERROR(VLOOKUP(P666,'Tipo de Descuento'!$B$3:$C$8,2,0),0)</f>
        <v>0</v>
      </c>
      <c r="BJ666">
        <f t="shared" si="282"/>
        <v>0</v>
      </c>
      <c r="BK666">
        <f>IFERROR(VLOOKUP(R666,'Tipo de Descuento'!$B$3:$C$8,2,0),0)</f>
        <v>0</v>
      </c>
      <c r="BL666">
        <f t="shared" si="283"/>
        <v>0</v>
      </c>
      <c r="BM666">
        <f>IFERROR(VLOOKUP(T666,'Tipo de Descuento'!$B$3:$C$8,2,0),0)</f>
        <v>0</v>
      </c>
      <c r="BN666">
        <f t="shared" si="284"/>
        <v>0</v>
      </c>
      <c r="BO666">
        <f t="shared" si="285"/>
        <v>0</v>
      </c>
      <c r="BP666">
        <f t="shared" si="286"/>
        <v>0</v>
      </c>
      <c r="BQ666">
        <f t="shared" si="287"/>
        <v>0</v>
      </c>
      <c r="BS666" s="75">
        <f t="shared" si="288"/>
        <v>0</v>
      </c>
      <c r="BT666" s="76">
        <f t="shared" si="289"/>
        <v>0</v>
      </c>
      <c r="BU666" s="76">
        <f t="shared" si="290"/>
        <v>0</v>
      </c>
      <c r="BV666" s="76">
        <f t="shared" si="291"/>
        <v>0</v>
      </c>
      <c r="BW666" s="76">
        <f t="shared" si="292"/>
        <v>0</v>
      </c>
      <c r="BX666" s="76">
        <f t="shared" si="293"/>
        <v>0</v>
      </c>
      <c r="BY666" s="77">
        <f t="shared" si="294"/>
        <v>0</v>
      </c>
      <c r="CA666" s="73">
        <f t="shared" si="295"/>
        <v>0</v>
      </c>
      <c r="CB666" s="74"/>
      <c r="CD666" s="13">
        <f t="shared" si="296"/>
        <v>0</v>
      </c>
      <c r="CE666" s="89">
        <f t="shared" si="297"/>
        <v>0</v>
      </c>
      <c r="CF666">
        <v>0</v>
      </c>
    </row>
    <row r="667" spans="2:84" ht="15.75" customHeight="1" thickBot="1">
      <c r="B667" s="26"/>
      <c r="C667" s="13" t="str">
        <f>IF(B667="","",VLOOKUP(BC667,Proveedor!$B$3:$C$2036,2,0))</f>
        <v/>
      </c>
      <c r="D667" s="95"/>
      <c r="E667" s="84"/>
      <c r="F667" s="59"/>
      <c r="G667" s="113" cm="1">
        <f t="array" ref="G667">INDEX(Programas!$F$3:$F$2000,MATCH(1,(Programas!$C$3:$C$2000=D667)*(Programas!$D$3:$D$2000=Auxiliares!$B648),0))</f>
        <v>0</v>
      </c>
      <c r="H667" s="114"/>
      <c r="I667" s="113" cm="1">
        <f t="array" ref="I667">INDEX(Programas!$E$3:$E$2000,MATCH(1,(Programas!$C$3:$C$2000=D667)*(Programas!$D$3:$D$2000=Auxiliares!$B648),0))</f>
        <v>0</v>
      </c>
      <c r="J667" s="114"/>
      <c r="K667" s="23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36"/>
      <c r="BA667" s="58">
        <f t="shared" si="277"/>
        <v>0</v>
      </c>
      <c r="BB667" s="42">
        <f t="shared" si="278"/>
        <v>0</v>
      </c>
      <c r="BC667" s="12">
        <f>IFERROR(VLOOKUP(Input!B667,Medio!$A$3:$D$1552,4,0),0)</f>
        <v>0</v>
      </c>
      <c r="BD667">
        <f t="shared" si="279"/>
        <v>0</v>
      </c>
      <c r="BE667">
        <f>IFERROR(VLOOKUP(L667,'Tipo de Descuento'!$B$3:$C$8,2,0),0)</f>
        <v>0</v>
      </c>
      <c r="BF667">
        <f t="shared" si="280"/>
        <v>0</v>
      </c>
      <c r="BG667">
        <f>IFERROR(VLOOKUP(N667,'Tipo de Descuento'!$B$3:$C$8,2,0),0)</f>
        <v>0</v>
      </c>
      <c r="BH667">
        <f t="shared" si="281"/>
        <v>0</v>
      </c>
      <c r="BI667">
        <f>IFERROR(VLOOKUP(P667,'Tipo de Descuento'!$B$3:$C$8,2,0),0)</f>
        <v>0</v>
      </c>
      <c r="BJ667">
        <f t="shared" si="282"/>
        <v>0</v>
      </c>
      <c r="BK667">
        <f>IFERROR(VLOOKUP(R667,'Tipo de Descuento'!$B$3:$C$8,2,0),0)</f>
        <v>0</v>
      </c>
      <c r="BL667">
        <f t="shared" si="283"/>
        <v>0</v>
      </c>
      <c r="BM667">
        <f>IFERROR(VLOOKUP(T667,'Tipo de Descuento'!$B$3:$C$8,2,0),0)</f>
        <v>0</v>
      </c>
      <c r="BN667">
        <f t="shared" si="284"/>
        <v>0</v>
      </c>
      <c r="BO667">
        <f t="shared" si="285"/>
        <v>0</v>
      </c>
      <c r="BP667">
        <f t="shared" si="286"/>
        <v>0</v>
      </c>
      <c r="BQ667">
        <f t="shared" si="287"/>
        <v>0</v>
      </c>
      <c r="BS667" s="75">
        <f t="shared" si="288"/>
        <v>0</v>
      </c>
      <c r="BT667" s="76">
        <f t="shared" si="289"/>
        <v>0</v>
      </c>
      <c r="BU667" s="76">
        <f t="shared" si="290"/>
        <v>0</v>
      </c>
      <c r="BV667" s="76">
        <f t="shared" si="291"/>
        <v>0</v>
      </c>
      <c r="BW667" s="76">
        <f t="shared" si="292"/>
        <v>0</v>
      </c>
      <c r="BX667" s="76">
        <f t="shared" si="293"/>
        <v>0</v>
      </c>
      <c r="BY667" s="77">
        <f t="shared" si="294"/>
        <v>0</v>
      </c>
      <c r="CA667" s="73">
        <f t="shared" si="295"/>
        <v>0</v>
      </c>
      <c r="CB667" s="74"/>
      <c r="CD667" s="13">
        <f t="shared" si="296"/>
        <v>0</v>
      </c>
      <c r="CE667" s="89">
        <f t="shared" si="297"/>
        <v>0</v>
      </c>
      <c r="CF667">
        <v>0</v>
      </c>
    </row>
    <row r="668" spans="2:84" ht="15.75" customHeight="1" thickBot="1">
      <c r="B668" s="26"/>
      <c r="C668" s="13" t="str">
        <f>IF(B668="","",VLOOKUP(BC668,Proveedor!$B$3:$C$2036,2,0))</f>
        <v/>
      </c>
      <c r="D668" s="95"/>
      <c r="E668" s="84"/>
      <c r="F668" s="59"/>
      <c r="G668" s="113" cm="1">
        <f t="array" ref="G668">INDEX(Programas!$F$3:$F$2000,MATCH(1,(Programas!$C$3:$C$2000=D668)*(Programas!$D$3:$D$2000=Auxiliares!$B649),0))</f>
        <v>0</v>
      </c>
      <c r="H668" s="114"/>
      <c r="I668" s="113" cm="1">
        <f t="array" ref="I668">INDEX(Programas!$E$3:$E$2000,MATCH(1,(Programas!$C$3:$C$2000=D668)*(Programas!$D$3:$D$2000=Auxiliares!$B649),0))</f>
        <v>0</v>
      </c>
      <c r="J668" s="114"/>
      <c r="K668" s="23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36"/>
      <c r="BA668" s="58">
        <f t="shared" si="277"/>
        <v>0</v>
      </c>
      <c r="BB668" s="42">
        <f t="shared" si="278"/>
        <v>0</v>
      </c>
      <c r="BC668" s="12">
        <f>IFERROR(VLOOKUP(Input!B668,Medio!$A$3:$D$1552,4,0),0)</f>
        <v>0</v>
      </c>
      <c r="BD668">
        <f t="shared" si="279"/>
        <v>0</v>
      </c>
      <c r="BE668">
        <f>IFERROR(VLOOKUP(L668,'Tipo de Descuento'!$B$3:$C$8,2,0),0)</f>
        <v>0</v>
      </c>
      <c r="BF668">
        <f t="shared" si="280"/>
        <v>0</v>
      </c>
      <c r="BG668">
        <f>IFERROR(VLOOKUP(N668,'Tipo de Descuento'!$B$3:$C$8,2,0),0)</f>
        <v>0</v>
      </c>
      <c r="BH668">
        <f t="shared" si="281"/>
        <v>0</v>
      </c>
      <c r="BI668">
        <f>IFERROR(VLOOKUP(P668,'Tipo de Descuento'!$B$3:$C$8,2,0),0)</f>
        <v>0</v>
      </c>
      <c r="BJ668">
        <f t="shared" si="282"/>
        <v>0</v>
      </c>
      <c r="BK668">
        <f>IFERROR(VLOOKUP(R668,'Tipo de Descuento'!$B$3:$C$8,2,0),0)</f>
        <v>0</v>
      </c>
      <c r="BL668">
        <f t="shared" si="283"/>
        <v>0</v>
      </c>
      <c r="BM668">
        <f>IFERROR(VLOOKUP(T668,'Tipo de Descuento'!$B$3:$C$8,2,0),0)</f>
        <v>0</v>
      </c>
      <c r="BN668">
        <f t="shared" si="284"/>
        <v>0</v>
      </c>
      <c r="BO668">
        <f t="shared" si="285"/>
        <v>0</v>
      </c>
      <c r="BP668">
        <f t="shared" si="286"/>
        <v>0</v>
      </c>
      <c r="BQ668">
        <f t="shared" si="287"/>
        <v>0</v>
      </c>
      <c r="BS668" s="75">
        <f t="shared" si="288"/>
        <v>0</v>
      </c>
      <c r="BT668" s="76">
        <f t="shared" si="289"/>
        <v>0</v>
      </c>
      <c r="BU668" s="76">
        <f t="shared" si="290"/>
        <v>0</v>
      </c>
      <c r="BV668" s="76">
        <f t="shared" si="291"/>
        <v>0</v>
      </c>
      <c r="BW668" s="76">
        <f t="shared" si="292"/>
        <v>0</v>
      </c>
      <c r="BX668" s="76">
        <f t="shared" si="293"/>
        <v>0</v>
      </c>
      <c r="BY668" s="77">
        <f t="shared" si="294"/>
        <v>0</v>
      </c>
      <c r="CA668" s="73">
        <f t="shared" si="295"/>
        <v>0</v>
      </c>
      <c r="CB668" s="74"/>
      <c r="CD668" s="13">
        <f t="shared" si="296"/>
        <v>0</v>
      </c>
      <c r="CE668" s="89">
        <f t="shared" si="297"/>
        <v>0</v>
      </c>
      <c r="CF668">
        <v>0</v>
      </c>
    </row>
    <row r="669" spans="2:84" ht="15.75" customHeight="1" thickBot="1">
      <c r="B669" s="26"/>
      <c r="C669" s="13" t="str">
        <f>IF(B669="","",VLOOKUP(BC669,Proveedor!$B$3:$C$2036,2,0))</f>
        <v/>
      </c>
      <c r="D669" s="95"/>
      <c r="E669" s="84"/>
      <c r="F669" s="59"/>
      <c r="G669" s="113" cm="1">
        <f t="array" ref="G669">INDEX(Programas!$F$3:$F$2000,MATCH(1,(Programas!$C$3:$C$2000=D669)*(Programas!$D$3:$D$2000=Auxiliares!$B650),0))</f>
        <v>0</v>
      </c>
      <c r="H669" s="114"/>
      <c r="I669" s="113" cm="1">
        <f t="array" ref="I669">INDEX(Programas!$E$3:$E$2000,MATCH(1,(Programas!$C$3:$C$2000=D669)*(Programas!$D$3:$D$2000=Auxiliares!$B650),0))</f>
        <v>0</v>
      </c>
      <c r="J669" s="114"/>
      <c r="K669" s="23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36"/>
      <c r="BA669" s="58">
        <f t="shared" si="277"/>
        <v>0</v>
      </c>
      <c r="BB669" s="42">
        <f t="shared" si="278"/>
        <v>0</v>
      </c>
      <c r="BC669" s="12">
        <f>IFERROR(VLOOKUP(Input!B669,Medio!$A$3:$D$1552,4,0),0)</f>
        <v>0</v>
      </c>
      <c r="BD669">
        <f t="shared" si="279"/>
        <v>0</v>
      </c>
      <c r="BE669">
        <f>IFERROR(VLOOKUP(L669,'Tipo de Descuento'!$B$3:$C$8,2,0),0)</f>
        <v>0</v>
      </c>
      <c r="BF669">
        <f t="shared" si="280"/>
        <v>0</v>
      </c>
      <c r="BG669">
        <f>IFERROR(VLOOKUP(N669,'Tipo de Descuento'!$B$3:$C$8,2,0),0)</f>
        <v>0</v>
      </c>
      <c r="BH669">
        <f t="shared" si="281"/>
        <v>0</v>
      </c>
      <c r="BI669">
        <f>IFERROR(VLOOKUP(P669,'Tipo de Descuento'!$B$3:$C$8,2,0),0)</f>
        <v>0</v>
      </c>
      <c r="BJ669">
        <f t="shared" si="282"/>
        <v>0</v>
      </c>
      <c r="BK669">
        <f>IFERROR(VLOOKUP(R669,'Tipo de Descuento'!$B$3:$C$8,2,0),0)</f>
        <v>0</v>
      </c>
      <c r="BL669">
        <f t="shared" si="283"/>
        <v>0</v>
      </c>
      <c r="BM669">
        <f>IFERROR(VLOOKUP(T669,'Tipo de Descuento'!$B$3:$C$8,2,0),0)</f>
        <v>0</v>
      </c>
      <c r="BN669">
        <f t="shared" si="284"/>
        <v>0</v>
      </c>
      <c r="BO669">
        <f t="shared" si="285"/>
        <v>0</v>
      </c>
      <c r="BP669">
        <f t="shared" si="286"/>
        <v>0</v>
      </c>
      <c r="BQ669">
        <f t="shared" si="287"/>
        <v>0</v>
      </c>
      <c r="BS669" s="75">
        <f t="shared" si="288"/>
        <v>0</v>
      </c>
      <c r="BT669" s="76">
        <f t="shared" si="289"/>
        <v>0</v>
      </c>
      <c r="BU669" s="76">
        <f t="shared" si="290"/>
        <v>0</v>
      </c>
      <c r="BV669" s="76">
        <f t="shared" si="291"/>
        <v>0</v>
      </c>
      <c r="BW669" s="76">
        <f t="shared" si="292"/>
        <v>0</v>
      </c>
      <c r="BX669" s="76">
        <f t="shared" si="293"/>
        <v>0</v>
      </c>
      <c r="BY669" s="77">
        <f t="shared" si="294"/>
        <v>0</v>
      </c>
      <c r="CA669" s="73">
        <f t="shared" si="295"/>
        <v>0</v>
      </c>
      <c r="CB669" s="74"/>
      <c r="CD669" s="13">
        <f t="shared" si="296"/>
        <v>0</v>
      </c>
      <c r="CE669" s="89">
        <f t="shared" si="297"/>
        <v>0</v>
      </c>
      <c r="CF669">
        <v>0</v>
      </c>
    </row>
    <row r="670" spans="2:84" ht="15.75" customHeight="1" thickBot="1">
      <c r="B670" s="26"/>
      <c r="C670" s="13" t="str">
        <f>IF(B670="","",VLOOKUP(BC670,Proveedor!$B$3:$C$2036,2,0))</f>
        <v/>
      </c>
      <c r="D670" s="95"/>
      <c r="E670" s="84"/>
      <c r="F670" s="59"/>
      <c r="G670" s="113" cm="1">
        <f t="array" ref="G670">INDEX(Programas!$F$3:$F$2000,MATCH(1,(Programas!$C$3:$C$2000=D670)*(Programas!$D$3:$D$2000=Auxiliares!$B651),0))</f>
        <v>0</v>
      </c>
      <c r="H670" s="114"/>
      <c r="I670" s="113" cm="1">
        <f t="array" ref="I670">INDEX(Programas!$E$3:$E$2000,MATCH(1,(Programas!$C$3:$C$2000=D670)*(Programas!$D$3:$D$2000=Auxiliares!$B651),0))</f>
        <v>0</v>
      </c>
      <c r="J670" s="114"/>
      <c r="K670" s="23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36"/>
      <c r="BA670" s="58">
        <f t="shared" si="277"/>
        <v>0</v>
      </c>
      <c r="BB670" s="42">
        <f t="shared" si="278"/>
        <v>0</v>
      </c>
      <c r="BC670" s="12">
        <f>IFERROR(VLOOKUP(Input!B670,Medio!$A$3:$D$1552,4,0),0)</f>
        <v>0</v>
      </c>
      <c r="BD670">
        <f t="shared" si="279"/>
        <v>0</v>
      </c>
      <c r="BE670">
        <f>IFERROR(VLOOKUP(L670,'Tipo de Descuento'!$B$3:$C$8,2,0),0)</f>
        <v>0</v>
      </c>
      <c r="BF670">
        <f t="shared" si="280"/>
        <v>0</v>
      </c>
      <c r="BG670">
        <f>IFERROR(VLOOKUP(N670,'Tipo de Descuento'!$B$3:$C$8,2,0),0)</f>
        <v>0</v>
      </c>
      <c r="BH670">
        <f t="shared" si="281"/>
        <v>0</v>
      </c>
      <c r="BI670">
        <f>IFERROR(VLOOKUP(P670,'Tipo de Descuento'!$B$3:$C$8,2,0),0)</f>
        <v>0</v>
      </c>
      <c r="BJ670">
        <f t="shared" si="282"/>
        <v>0</v>
      </c>
      <c r="BK670">
        <f>IFERROR(VLOOKUP(R670,'Tipo de Descuento'!$B$3:$C$8,2,0),0)</f>
        <v>0</v>
      </c>
      <c r="BL670">
        <f t="shared" si="283"/>
        <v>0</v>
      </c>
      <c r="BM670">
        <f>IFERROR(VLOOKUP(T670,'Tipo de Descuento'!$B$3:$C$8,2,0),0)</f>
        <v>0</v>
      </c>
      <c r="BN670">
        <f t="shared" si="284"/>
        <v>0</v>
      </c>
      <c r="BO670">
        <f t="shared" si="285"/>
        <v>0</v>
      </c>
      <c r="BP670">
        <f t="shared" si="286"/>
        <v>0</v>
      </c>
      <c r="BQ670">
        <f t="shared" si="287"/>
        <v>0</v>
      </c>
      <c r="BS670" s="75">
        <f t="shared" si="288"/>
        <v>0</v>
      </c>
      <c r="BT670" s="76">
        <f t="shared" si="289"/>
        <v>0</v>
      </c>
      <c r="BU670" s="76">
        <f t="shared" si="290"/>
        <v>0</v>
      </c>
      <c r="BV670" s="76">
        <f t="shared" si="291"/>
        <v>0</v>
      </c>
      <c r="BW670" s="76">
        <f t="shared" si="292"/>
        <v>0</v>
      </c>
      <c r="BX670" s="76">
        <f t="shared" si="293"/>
        <v>0</v>
      </c>
      <c r="BY670" s="77">
        <f t="shared" si="294"/>
        <v>0</v>
      </c>
      <c r="CA670" s="73">
        <f t="shared" si="295"/>
        <v>0</v>
      </c>
      <c r="CB670" s="74"/>
      <c r="CD670" s="13">
        <f t="shared" si="296"/>
        <v>0</v>
      </c>
      <c r="CE670" s="89">
        <f t="shared" si="297"/>
        <v>0</v>
      </c>
      <c r="CF670">
        <v>0</v>
      </c>
    </row>
    <row r="671" spans="2:84" ht="15.75" customHeight="1" thickBot="1">
      <c r="B671" s="26"/>
      <c r="C671" s="13" t="str">
        <f>IF(B671="","",VLOOKUP(BC671,Proveedor!$B$3:$C$2036,2,0))</f>
        <v/>
      </c>
      <c r="D671" s="95"/>
      <c r="E671" s="84"/>
      <c r="F671" s="59"/>
      <c r="G671" s="113" cm="1">
        <f t="array" ref="G671">INDEX(Programas!$F$3:$F$2000,MATCH(1,(Programas!$C$3:$C$2000=D671)*(Programas!$D$3:$D$2000=Auxiliares!$B652),0))</f>
        <v>0</v>
      </c>
      <c r="H671" s="114"/>
      <c r="I671" s="113" cm="1">
        <f t="array" ref="I671">INDEX(Programas!$E$3:$E$2000,MATCH(1,(Programas!$C$3:$C$2000=D671)*(Programas!$D$3:$D$2000=Auxiliares!$B652),0))</f>
        <v>0</v>
      </c>
      <c r="J671" s="114"/>
      <c r="K671" s="23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36"/>
      <c r="BA671" s="58">
        <f t="shared" si="277"/>
        <v>0</v>
      </c>
      <c r="BB671" s="42">
        <f t="shared" si="278"/>
        <v>0</v>
      </c>
      <c r="BC671" s="12">
        <f>IFERROR(VLOOKUP(Input!B671,Medio!$A$3:$D$1552,4,0),0)</f>
        <v>0</v>
      </c>
      <c r="BD671">
        <f t="shared" si="279"/>
        <v>0</v>
      </c>
      <c r="BE671">
        <f>IFERROR(VLOOKUP(L671,'Tipo de Descuento'!$B$3:$C$8,2,0),0)</f>
        <v>0</v>
      </c>
      <c r="BF671">
        <f t="shared" si="280"/>
        <v>0</v>
      </c>
      <c r="BG671">
        <f>IFERROR(VLOOKUP(N671,'Tipo de Descuento'!$B$3:$C$8,2,0),0)</f>
        <v>0</v>
      </c>
      <c r="BH671">
        <f t="shared" si="281"/>
        <v>0</v>
      </c>
      <c r="BI671">
        <f>IFERROR(VLOOKUP(P671,'Tipo de Descuento'!$B$3:$C$8,2,0),0)</f>
        <v>0</v>
      </c>
      <c r="BJ671">
        <f t="shared" si="282"/>
        <v>0</v>
      </c>
      <c r="BK671">
        <f>IFERROR(VLOOKUP(R671,'Tipo de Descuento'!$B$3:$C$8,2,0),0)</f>
        <v>0</v>
      </c>
      <c r="BL671">
        <f t="shared" si="283"/>
        <v>0</v>
      </c>
      <c r="BM671">
        <f>IFERROR(VLOOKUP(T671,'Tipo de Descuento'!$B$3:$C$8,2,0),0)</f>
        <v>0</v>
      </c>
      <c r="BN671">
        <f t="shared" si="284"/>
        <v>0</v>
      </c>
      <c r="BO671">
        <f t="shared" si="285"/>
        <v>0</v>
      </c>
      <c r="BP671">
        <f t="shared" si="286"/>
        <v>0</v>
      </c>
      <c r="BQ671">
        <f t="shared" si="287"/>
        <v>0</v>
      </c>
      <c r="BS671" s="75">
        <f t="shared" si="288"/>
        <v>0</v>
      </c>
      <c r="BT671" s="76">
        <f t="shared" si="289"/>
        <v>0</v>
      </c>
      <c r="BU671" s="76">
        <f t="shared" si="290"/>
        <v>0</v>
      </c>
      <c r="BV671" s="76">
        <f t="shared" si="291"/>
        <v>0</v>
      </c>
      <c r="BW671" s="76">
        <f t="shared" si="292"/>
        <v>0</v>
      </c>
      <c r="BX671" s="76">
        <f t="shared" si="293"/>
        <v>0</v>
      </c>
      <c r="BY671" s="77">
        <f t="shared" si="294"/>
        <v>0</v>
      </c>
      <c r="CA671" s="73">
        <f t="shared" si="295"/>
        <v>0</v>
      </c>
      <c r="CB671" s="74"/>
      <c r="CD671" s="13">
        <f t="shared" si="296"/>
        <v>0</v>
      </c>
      <c r="CE671" s="89">
        <f t="shared" si="297"/>
        <v>0</v>
      </c>
      <c r="CF671">
        <v>0</v>
      </c>
    </row>
    <row r="672" spans="2:84" ht="15.75" customHeight="1" thickBot="1">
      <c r="B672" s="26"/>
      <c r="C672" s="13" t="str">
        <f>IF(B672="","",VLOOKUP(BC672,Proveedor!$B$3:$C$2036,2,0))</f>
        <v/>
      </c>
      <c r="D672" s="95"/>
      <c r="E672" s="84"/>
      <c r="F672" s="59"/>
      <c r="G672" s="113" cm="1">
        <f t="array" ref="G672">INDEX(Programas!$F$3:$F$2000,MATCH(1,(Programas!$C$3:$C$2000=D672)*(Programas!$D$3:$D$2000=Auxiliares!$B653),0))</f>
        <v>0</v>
      </c>
      <c r="H672" s="114"/>
      <c r="I672" s="113" cm="1">
        <f t="array" ref="I672">INDEX(Programas!$E$3:$E$2000,MATCH(1,(Programas!$C$3:$C$2000=D672)*(Programas!$D$3:$D$2000=Auxiliares!$B653),0))</f>
        <v>0</v>
      </c>
      <c r="J672" s="114"/>
      <c r="K672" s="23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36"/>
      <c r="BA672" s="58">
        <f t="shared" si="277"/>
        <v>0</v>
      </c>
      <c r="BB672" s="42">
        <f t="shared" si="278"/>
        <v>0</v>
      </c>
      <c r="BC672" s="12">
        <f>IFERROR(VLOOKUP(Input!B672,Medio!$A$3:$D$1552,4,0),0)</f>
        <v>0</v>
      </c>
      <c r="BD672">
        <f t="shared" si="279"/>
        <v>0</v>
      </c>
      <c r="BE672">
        <f>IFERROR(VLOOKUP(L672,'Tipo de Descuento'!$B$3:$C$8,2,0),0)</f>
        <v>0</v>
      </c>
      <c r="BF672">
        <f t="shared" si="280"/>
        <v>0</v>
      </c>
      <c r="BG672">
        <f>IFERROR(VLOOKUP(N672,'Tipo de Descuento'!$B$3:$C$8,2,0),0)</f>
        <v>0</v>
      </c>
      <c r="BH672">
        <f t="shared" si="281"/>
        <v>0</v>
      </c>
      <c r="BI672">
        <f>IFERROR(VLOOKUP(P672,'Tipo de Descuento'!$B$3:$C$8,2,0),0)</f>
        <v>0</v>
      </c>
      <c r="BJ672">
        <f t="shared" si="282"/>
        <v>0</v>
      </c>
      <c r="BK672">
        <f>IFERROR(VLOOKUP(R672,'Tipo de Descuento'!$B$3:$C$8,2,0),0)</f>
        <v>0</v>
      </c>
      <c r="BL672">
        <f t="shared" si="283"/>
        <v>0</v>
      </c>
      <c r="BM672">
        <f>IFERROR(VLOOKUP(T672,'Tipo de Descuento'!$B$3:$C$8,2,0),0)</f>
        <v>0</v>
      </c>
      <c r="BN672">
        <f t="shared" si="284"/>
        <v>0</v>
      </c>
      <c r="BO672">
        <f t="shared" si="285"/>
        <v>0</v>
      </c>
      <c r="BP672">
        <f t="shared" si="286"/>
        <v>0</v>
      </c>
      <c r="BQ672">
        <f t="shared" si="287"/>
        <v>0</v>
      </c>
      <c r="BS672" s="75">
        <f t="shared" si="288"/>
        <v>0</v>
      </c>
      <c r="BT672" s="76">
        <f t="shared" si="289"/>
        <v>0</v>
      </c>
      <c r="BU672" s="76">
        <f t="shared" si="290"/>
        <v>0</v>
      </c>
      <c r="BV672" s="76">
        <f t="shared" si="291"/>
        <v>0</v>
      </c>
      <c r="BW672" s="76">
        <f t="shared" si="292"/>
        <v>0</v>
      </c>
      <c r="BX672" s="76">
        <f t="shared" si="293"/>
        <v>0</v>
      </c>
      <c r="BY672" s="77">
        <f t="shared" si="294"/>
        <v>0</v>
      </c>
      <c r="CA672" s="73">
        <f t="shared" si="295"/>
        <v>0</v>
      </c>
      <c r="CB672" s="74"/>
      <c r="CD672" s="13">
        <f t="shared" si="296"/>
        <v>0</v>
      </c>
      <c r="CE672" s="89">
        <f t="shared" si="297"/>
        <v>0</v>
      </c>
      <c r="CF672">
        <v>0</v>
      </c>
    </row>
    <row r="673" spans="2:84" ht="15.75" customHeight="1" thickBot="1">
      <c r="B673" s="26"/>
      <c r="C673" s="13" t="str">
        <f>IF(B673="","",VLOOKUP(BC673,Proveedor!$B$3:$C$2036,2,0))</f>
        <v/>
      </c>
      <c r="D673" s="95"/>
      <c r="E673" s="84"/>
      <c r="F673" s="59"/>
      <c r="G673" s="113" cm="1">
        <f t="array" ref="G673">INDEX(Programas!$F$3:$F$2000,MATCH(1,(Programas!$C$3:$C$2000=D673)*(Programas!$D$3:$D$2000=Auxiliares!$B654),0))</f>
        <v>0</v>
      </c>
      <c r="H673" s="114"/>
      <c r="I673" s="113" cm="1">
        <f t="array" ref="I673">INDEX(Programas!$E$3:$E$2000,MATCH(1,(Programas!$C$3:$C$2000=D673)*(Programas!$D$3:$D$2000=Auxiliares!$B654),0))</f>
        <v>0</v>
      </c>
      <c r="J673" s="114"/>
      <c r="K673" s="23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36"/>
      <c r="BA673" s="58">
        <f t="shared" si="277"/>
        <v>0</v>
      </c>
      <c r="BB673" s="42">
        <f t="shared" si="278"/>
        <v>0</v>
      </c>
      <c r="BC673" s="12">
        <f>IFERROR(VLOOKUP(Input!B673,Medio!$A$3:$D$1552,4,0),0)</f>
        <v>0</v>
      </c>
      <c r="BD673">
        <f t="shared" si="279"/>
        <v>0</v>
      </c>
      <c r="BE673">
        <f>IFERROR(VLOOKUP(L673,'Tipo de Descuento'!$B$3:$C$8,2,0),0)</f>
        <v>0</v>
      </c>
      <c r="BF673">
        <f t="shared" si="280"/>
        <v>0</v>
      </c>
      <c r="BG673">
        <f>IFERROR(VLOOKUP(N673,'Tipo de Descuento'!$B$3:$C$8,2,0),0)</f>
        <v>0</v>
      </c>
      <c r="BH673">
        <f t="shared" si="281"/>
        <v>0</v>
      </c>
      <c r="BI673">
        <f>IFERROR(VLOOKUP(P673,'Tipo de Descuento'!$B$3:$C$8,2,0),0)</f>
        <v>0</v>
      </c>
      <c r="BJ673">
        <f t="shared" si="282"/>
        <v>0</v>
      </c>
      <c r="BK673">
        <f>IFERROR(VLOOKUP(R673,'Tipo de Descuento'!$B$3:$C$8,2,0),0)</f>
        <v>0</v>
      </c>
      <c r="BL673">
        <f t="shared" si="283"/>
        <v>0</v>
      </c>
      <c r="BM673">
        <f>IFERROR(VLOOKUP(T673,'Tipo de Descuento'!$B$3:$C$8,2,0),0)</f>
        <v>0</v>
      </c>
      <c r="BN673">
        <f t="shared" si="284"/>
        <v>0</v>
      </c>
      <c r="BO673">
        <f t="shared" si="285"/>
        <v>0</v>
      </c>
      <c r="BP673">
        <f t="shared" si="286"/>
        <v>0</v>
      </c>
      <c r="BQ673">
        <f t="shared" si="287"/>
        <v>0</v>
      </c>
      <c r="BS673" s="75">
        <f t="shared" si="288"/>
        <v>0</v>
      </c>
      <c r="BT673" s="76">
        <f t="shared" si="289"/>
        <v>0</v>
      </c>
      <c r="BU673" s="76">
        <f t="shared" si="290"/>
        <v>0</v>
      </c>
      <c r="BV673" s="76">
        <f t="shared" si="291"/>
        <v>0</v>
      </c>
      <c r="BW673" s="76">
        <f t="shared" si="292"/>
        <v>0</v>
      </c>
      <c r="BX673" s="76">
        <f t="shared" si="293"/>
        <v>0</v>
      </c>
      <c r="BY673" s="77">
        <f t="shared" si="294"/>
        <v>0</v>
      </c>
      <c r="CA673" s="73">
        <f t="shared" si="295"/>
        <v>0</v>
      </c>
      <c r="CB673" s="74"/>
      <c r="CD673" s="13">
        <f t="shared" si="296"/>
        <v>0</v>
      </c>
      <c r="CE673" s="89">
        <f t="shared" si="297"/>
        <v>0</v>
      </c>
      <c r="CF673">
        <v>0</v>
      </c>
    </row>
    <row r="674" spans="2:84" ht="15.75" customHeight="1" thickBot="1">
      <c r="B674" s="26"/>
      <c r="C674" s="13" t="str">
        <f>IF(B674="","",VLOOKUP(BC674,Proveedor!$B$3:$C$2036,2,0))</f>
        <v/>
      </c>
      <c r="D674" s="95"/>
      <c r="E674" s="84"/>
      <c r="F674" s="59"/>
      <c r="G674" s="113" cm="1">
        <f t="array" ref="G674">INDEX(Programas!$F$3:$F$2000,MATCH(1,(Programas!$C$3:$C$2000=D674)*(Programas!$D$3:$D$2000=Auxiliares!$B655),0))</f>
        <v>0</v>
      </c>
      <c r="H674" s="114"/>
      <c r="I674" s="113" cm="1">
        <f t="array" ref="I674">INDEX(Programas!$E$3:$E$2000,MATCH(1,(Programas!$C$3:$C$2000=D674)*(Programas!$D$3:$D$2000=Auxiliares!$B655),0))</f>
        <v>0</v>
      </c>
      <c r="J674" s="114"/>
      <c r="K674" s="23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36"/>
      <c r="BA674" s="58">
        <f t="shared" si="277"/>
        <v>0</v>
      </c>
      <c r="BB674" s="42">
        <f t="shared" si="278"/>
        <v>0</v>
      </c>
      <c r="BC674" s="12">
        <f>IFERROR(VLOOKUP(Input!B674,Medio!$A$3:$D$1552,4,0),0)</f>
        <v>0</v>
      </c>
      <c r="BD674">
        <f t="shared" si="279"/>
        <v>0</v>
      </c>
      <c r="BE674">
        <f>IFERROR(VLOOKUP(L674,'Tipo de Descuento'!$B$3:$C$8,2,0),0)</f>
        <v>0</v>
      </c>
      <c r="BF674">
        <f t="shared" si="280"/>
        <v>0</v>
      </c>
      <c r="BG674">
        <f>IFERROR(VLOOKUP(N674,'Tipo de Descuento'!$B$3:$C$8,2,0),0)</f>
        <v>0</v>
      </c>
      <c r="BH674">
        <f t="shared" si="281"/>
        <v>0</v>
      </c>
      <c r="BI674">
        <f>IFERROR(VLOOKUP(P674,'Tipo de Descuento'!$B$3:$C$8,2,0),0)</f>
        <v>0</v>
      </c>
      <c r="BJ674">
        <f t="shared" si="282"/>
        <v>0</v>
      </c>
      <c r="BK674">
        <f>IFERROR(VLOOKUP(R674,'Tipo de Descuento'!$B$3:$C$8,2,0),0)</f>
        <v>0</v>
      </c>
      <c r="BL674">
        <f t="shared" si="283"/>
        <v>0</v>
      </c>
      <c r="BM674">
        <f>IFERROR(VLOOKUP(T674,'Tipo de Descuento'!$B$3:$C$8,2,0),0)</f>
        <v>0</v>
      </c>
      <c r="BN674">
        <f t="shared" si="284"/>
        <v>0</v>
      </c>
      <c r="BO674">
        <f t="shared" si="285"/>
        <v>0</v>
      </c>
      <c r="BP674">
        <f t="shared" si="286"/>
        <v>0</v>
      </c>
      <c r="BQ674">
        <f t="shared" si="287"/>
        <v>0</v>
      </c>
      <c r="BS674" s="75">
        <f t="shared" si="288"/>
        <v>0</v>
      </c>
      <c r="BT674" s="76">
        <f t="shared" si="289"/>
        <v>0</v>
      </c>
      <c r="BU674" s="76">
        <f t="shared" si="290"/>
        <v>0</v>
      </c>
      <c r="BV674" s="76">
        <f t="shared" si="291"/>
        <v>0</v>
      </c>
      <c r="BW674" s="76">
        <f t="shared" si="292"/>
        <v>0</v>
      </c>
      <c r="BX674" s="76">
        <f t="shared" si="293"/>
        <v>0</v>
      </c>
      <c r="BY674" s="77">
        <f t="shared" si="294"/>
        <v>0</v>
      </c>
      <c r="CA674" s="73">
        <f t="shared" si="295"/>
        <v>0</v>
      </c>
      <c r="CB674" s="74"/>
      <c r="CD674" s="13">
        <f t="shared" si="296"/>
        <v>0</v>
      </c>
      <c r="CE674" s="89">
        <f t="shared" si="297"/>
        <v>0</v>
      </c>
      <c r="CF674">
        <v>0</v>
      </c>
    </row>
    <row r="675" spans="2:84" ht="15.75" customHeight="1" thickBot="1">
      <c r="B675" s="26"/>
      <c r="C675" s="13" t="str">
        <f>IF(B675="","",VLOOKUP(BC675,Proveedor!$B$3:$C$2036,2,0))</f>
        <v/>
      </c>
      <c r="D675" s="95"/>
      <c r="E675" s="84"/>
      <c r="F675" s="59"/>
      <c r="G675" s="113" cm="1">
        <f t="array" ref="G675">INDEX(Programas!$F$3:$F$2000,MATCH(1,(Programas!$C$3:$C$2000=D675)*(Programas!$D$3:$D$2000=Auxiliares!$B656),0))</f>
        <v>0</v>
      </c>
      <c r="H675" s="114"/>
      <c r="I675" s="113" cm="1">
        <f t="array" ref="I675">INDEX(Programas!$E$3:$E$2000,MATCH(1,(Programas!$C$3:$C$2000=D675)*(Programas!$D$3:$D$2000=Auxiliares!$B656),0))</f>
        <v>0</v>
      </c>
      <c r="J675" s="114"/>
      <c r="K675" s="23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36"/>
      <c r="BA675" s="58">
        <f t="shared" si="277"/>
        <v>0</v>
      </c>
      <c r="BB675" s="42">
        <f t="shared" si="278"/>
        <v>0</v>
      </c>
      <c r="BC675" s="12">
        <f>IFERROR(VLOOKUP(Input!B675,Medio!$A$3:$D$1552,4,0),0)</f>
        <v>0</v>
      </c>
      <c r="BD675">
        <f t="shared" si="279"/>
        <v>0</v>
      </c>
      <c r="BE675">
        <f>IFERROR(VLOOKUP(L675,'Tipo de Descuento'!$B$3:$C$8,2,0),0)</f>
        <v>0</v>
      </c>
      <c r="BF675">
        <f t="shared" si="280"/>
        <v>0</v>
      </c>
      <c r="BG675">
        <f>IFERROR(VLOOKUP(N675,'Tipo de Descuento'!$B$3:$C$8,2,0),0)</f>
        <v>0</v>
      </c>
      <c r="BH675">
        <f t="shared" si="281"/>
        <v>0</v>
      </c>
      <c r="BI675">
        <f>IFERROR(VLOOKUP(P675,'Tipo de Descuento'!$B$3:$C$8,2,0),0)</f>
        <v>0</v>
      </c>
      <c r="BJ675">
        <f t="shared" si="282"/>
        <v>0</v>
      </c>
      <c r="BK675">
        <f>IFERROR(VLOOKUP(R675,'Tipo de Descuento'!$B$3:$C$8,2,0),0)</f>
        <v>0</v>
      </c>
      <c r="BL675">
        <f t="shared" si="283"/>
        <v>0</v>
      </c>
      <c r="BM675">
        <f>IFERROR(VLOOKUP(T675,'Tipo de Descuento'!$B$3:$C$8,2,0),0)</f>
        <v>0</v>
      </c>
      <c r="BN675">
        <f t="shared" si="284"/>
        <v>0</v>
      </c>
      <c r="BO675">
        <f t="shared" si="285"/>
        <v>0</v>
      </c>
      <c r="BP675">
        <f t="shared" si="286"/>
        <v>0</v>
      </c>
      <c r="BQ675">
        <f t="shared" si="287"/>
        <v>0</v>
      </c>
      <c r="BS675" s="75">
        <f t="shared" si="288"/>
        <v>0</v>
      </c>
      <c r="BT675" s="76">
        <f t="shared" si="289"/>
        <v>0</v>
      </c>
      <c r="BU675" s="76">
        <f t="shared" si="290"/>
        <v>0</v>
      </c>
      <c r="BV675" s="76">
        <f t="shared" si="291"/>
        <v>0</v>
      </c>
      <c r="BW675" s="76">
        <f t="shared" si="292"/>
        <v>0</v>
      </c>
      <c r="BX675" s="76">
        <f t="shared" si="293"/>
        <v>0</v>
      </c>
      <c r="BY675" s="77">
        <f t="shared" si="294"/>
        <v>0</v>
      </c>
      <c r="CA675" s="73">
        <f t="shared" si="295"/>
        <v>0</v>
      </c>
      <c r="CB675" s="74"/>
      <c r="CD675" s="13">
        <f t="shared" si="296"/>
        <v>0</v>
      </c>
      <c r="CE675" s="89">
        <f t="shared" si="297"/>
        <v>0</v>
      </c>
      <c r="CF675">
        <v>0</v>
      </c>
    </row>
    <row r="676" spans="2:84" ht="15.75" customHeight="1" thickBot="1">
      <c r="B676" s="26"/>
      <c r="C676" s="13" t="str">
        <f>IF(B676="","",VLOOKUP(BC676,Proveedor!$B$3:$C$2036,2,0))</f>
        <v/>
      </c>
      <c r="D676" s="95"/>
      <c r="E676" s="84"/>
      <c r="F676" s="59"/>
      <c r="G676" s="113" cm="1">
        <f t="array" ref="G676">INDEX(Programas!$F$3:$F$2000,MATCH(1,(Programas!$C$3:$C$2000=D676)*(Programas!$D$3:$D$2000=Auxiliares!$B657),0))</f>
        <v>0</v>
      </c>
      <c r="H676" s="114"/>
      <c r="I676" s="113" cm="1">
        <f t="array" ref="I676">INDEX(Programas!$E$3:$E$2000,MATCH(1,(Programas!$C$3:$C$2000=D676)*(Programas!$D$3:$D$2000=Auxiliares!$B657),0))</f>
        <v>0</v>
      </c>
      <c r="J676" s="114"/>
      <c r="K676" s="23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36"/>
      <c r="BA676" s="58">
        <f t="shared" si="277"/>
        <v>0</v>
      </c>
      <c r="BB676" s="42">
        <f t="shared" si="278"/>
        <v>0</v>
      </c>
      <c r="BC676" s="12">
        <f>IFERROR(VLOOKUP(Input!B676,Medio!$A$3:$D$1552,4,0),0)</f>
        <v>0</v>
      </c>
      <c r="BD676">
        <f t="shared" si="279"/>
        <v>0</v>
      </c>
      <c r="BE676">
        <f>IFERROR(VLOOKUP(L676,'Tipo de Descuento'!$B$3:$C$8,2,0),0)</f>
        <v>0</v>
      </c>
      <c r="BF676">
        <f t="shared" si="280"/>
        <v>0</v>
      </c>
      <c r="BG676">
        <f>IFERROR(VLOOKUP(N676,'Tipo de Descuento'!$B$3:$C$8,2,0),0)</f>
        <v>0</v>
      </c>
      <c r="BH676">
        <f t="shared" si="281"/>
        <v>0</v>
      </c>
      <c r="BI676">
        <f>IFERROR(VLOOKUP(P676,'Tipo de Descuento'!$B$3:$C$8,2,0),0)</f>
        <v>0</v>
      </c>
      <c r="BJ676">
        <f t="shared" si="282"/>
        <v>0</v>
      </c>
      <c r="BK676">
        <f>IFERROR(VLOOKUP(R676,'Tipo de Descuento'!$B$3:$C$8,2,0),0)</f>
        <v>0</v>
      </c>
      <c r="BL676">
        <f t="shared" si="283"/>
        <v>0</v>
      </c>
      <c r="BM676">
        <f>IFERROR(VLOOKUP(T676,'Tipo de Descuento'!$B$3:$C$8,2,0),0)</f>
        <v>0</v>
      </c>
      <c r="BN676">
        <f t="shared" si="284"/>
        <v>0</v>
      </c>
      <c r="BO676">
        <f t="shared" si="285"/>
        <v>0</v>
      </c>
      <c r="BP676">
        <f t="shared" si="286"/>
        <v>0</v>
      </c>
      <c r="BQ676">
        <f t="shared" si="287"/>
        <v>0</v>
      </c>
      <c r="BS676" s="75">
        <f t="shared" si="288"/>
        <v>0</v>
      </c>
      <c r="BT676" s="76">
        <f t="shared" si="289"/>
        <v>0</v>
      </c>
      <c r="BU676" s="76">
        <f t="shared" si="290"/>
        <v>0</v>
      </c>
      <c r="BV676" s="76">
        <f t="shared" si="291"/>
        <v>0</v>
      </c>
      <c r="BW676" s="76">
        <f t="shared" si="292"/>
        <v>0</v>
      </c>
      <c r="BX676" s="76">
        <f t="shared" si="293"/>
        <v>0</v>
      </c>
      <c r="BY676" s="77">
        <f t="shared" si="294"/>
        <v>0</v>
      </c>
      <c r="CA676" s="73">
        <f t="shared" si="295"/>
        <v>0</v>
      </c>
      <c r="CB676" s="74"/>
      <c r="CD676" s="13">
        <f t="shared" si="296"/>
        <v>0</v>
      </c>
      <c r="CE676" s="89">
        <f t="shared" si="297"/>
        <v>0</v>
      </c>
      <c r="CF676">
        <v>0</v>
      </c>
    </row>
    <row r="677" spans="2:84" ht="15.75" customHeight="1" thickBot="1">
      <c r="B677" s="26"/>
      <c r="C677" s="13" t="str">
        <f>IF(B677="","",VLOOKUP(BC677,Proveedor!$B$3:$C$2036,2,0))</f>
        <v/>
      </c>
      <c r="D677" s="95"/>
      <c r="E677" s="84"/>
      <c r="F677" s="59"/>
      <c r="G677" s="113" cm="1">
        <f t="array" ref="G677">INDEX(Programas!$F$3:$F$2000,MATCH(1,(Programas!$C$3:$C$2000=D677)*(Programas!$D$3:$D$2000=Auxiliares!$B658),0))</f>
        <v>0</v>
      </c>
      <c r="H677" s="114"/>
      <c r="I677" s="113" cm="1">
        <f t="array" ref="I677">INDEX(Programas!$E$3:$E$2000,MATCH(1,(Programas!$C$3:$C$2000=D677)*(Programas!$D$3:$D$2000=Auxiliares!$B658),0))</f>
        <v>0</v>
      </c>
      <c r="J677" s="114"/>
      <c r="K677" s="23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36"/>
      <c r="BA677" s="58">
        <f t="shared" si="277"/>
        <v>0</v>
      </c>
      <c r="BB677" s="42">
        <f t="shared" si="278"/>
        <v>0</v>
      </c>
      <c r="BC677" s="12">
        <f>IFERROR(VLOOKUP(Input!B677,Medio!$A$3:$D$1552,4,0),0)</f>
        <v>0</v>
      </c>
      <c r="BD677">
        <f t="shared" si="279"/>
        <v>0</v>
      </c>
      <c r="BE677">
        <f>IFERROR(VLOOKUP(L677,'Tipo de Descuento'!$B$3:$C$8,2,0),0)</f>
        <v>0</v>
      </c>
      <c r="BF677">
        <f t="shared" si="280"/>
        <v>0</v>
      </c>
      <c r="BG677">
        <f>IFERROR(VLOOKUP(N677,'Tipo de Descuento'!$B$3:$C$8,2,0),0)</f>
        <v>0</v>
      </c>
      <c r="BH677">
        <f t="shared" si="281"/>
        <v>0</v>
      </c>
      <c r="BI677">
        <f>IFERROR(VLOOKUP(P677,'Tipo de Descuento'!$B$3:$C$8,2,0),0)</f>
        <v>0</v>
      </c>
      <c r="BJ677">
        <f t="shared" si="282"/>
        <v>0</v>
      </c>
      <c r="BK677">
        <f>IFERROR(VLOOKUP(R677,'Tipo de Descuento'!$B$3:$C$8,2,0),0)</f>
        <v>0</v>
      </c>
      <c r="BL677">
        <f t="shared" si="283"/>
        <v>0</v>
      </c>
      <c r="BM677">
        <f>IFERROR(VLOOKUP(T677,'Tipo de Descuento'!$B$3:$C$8,2,0),0)</f>
        <v>0</v>
      </c>
      <c r="BN677">
        <f t="shared" si="284"/>
        <v>0</v>
      </c>
      <c r="BO677">
        <f t="shared" si="285"/>
        <v>0</v>
      </c>
      <c r="BP677">
        <f t="shared" si="286"/>
        <v>0</v>
      </c>
      <c r="BQ677">
        <f t="shared" si="287"/>
        <v>0</v>
      </c>
      <c r="BS677" s="75">
        <f t="shared" si="288"/>
        <v>0</v>
      </c>
      <c r="BT677" s="76">
        <f t="shared" si="289"/>
        <v>0</v>
      </c>
      <c r="BU677" s="76">
        <f t="shared" si="290"/>
        <v>0</v>
      </c>
      <c r="BV677" s="76">
        <f t="shared" si="291"/>
        <v>0</v>
      </c>
      <c r="BW677" s="76">
        <f t="shared" si="292"/>
        <v>0</v>
      </c>
      <c r="BX677" s="76">
        <f t="shared" si="293"/>
        <v>0</v>
      </c>
      <c r="BY677" s="77">
        <f t="shared" si="294"/>
        <v>0</v>
      </c>
      <c r="CA677" s="73">
        <f t="shared" si="295"/>
        <v>0</v>
      </c>
      <c r="CB677" s="74"/>
      <c r="CD677" s="13">
        <f t="shared" si="296"/>
        <v>0</v>
      </c>
      <c r="CE677" s="89">
        <f t="shared" si="297"/>
        <v>0</v>
      </c>
      <c r="CF677">
        <v>0</v>
      </c>
    </row>
    <row r="678" spans="2:84" ht="15.75" customHeight="1" thickBot="1">
      <c r="B678" s="26"/>
      <c r="C678" s="13" t="str">
        <f>IF(B678="","",VLOOKUP(BC678,Proveedor!$B$3:$C$2036,2,0))</f>
        <v/>
      </c>
      <c r="D678" s="95"/>
      <c r="E678" s="84"/>
      <c r="F678" s="59"/>
      <c r="G678" s="113" cm="1">
        <f t="array" ref="G678">INDEX(Programas!$F$3:$F$2000,MATCH(1,(Programas!$C$3:$C$2000=D678)*(Programas!$D$3:$D$2000=Auxiliares!$B659),0))</f>
        <v>0</v>
      </c>
      <c r="H678" s="114"/>
      <c r="I678" s="113" cm="1">
        <f t="array" ref="I678">INDEX(Programas!$E$3:$E$2000,MATCH(1,(Programas!$C$3:$C$2000=D678)*(Programas!$D$3:$D$2000=Auxiliares!$B659),0))</f>
        <v>0</v>
      </c>
      <c r="J678" s="114"/>
      <c r="K678" s="23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36"/>
      <c r="BA678" s="58">
        <f t="shared" si="277"/>
        <v>0</v>
      </c>
      <c r="BB678" s="42">
        <f t="shared" si="278"/>
        <v>0</v>
      </c>
      <c r="BC678" s="12">
        <f>IFERROR(VLOOKUP(Input!B678,Medio!$A$3:$D$1552,4,0),0)</f>
        <v>0</v>
      </c>
      <c r="BD678">
        <f t="shared" si="279"/>
        <v>0</v>
      </c>
      <c r="BE678">
        <f>IFERROR(VLOOKUP(L678,'Tipo de Descuento'!$B$3:$C$8,2,0),0)</f>
        <v>0</v>
      </c>
      <c r="BF678">
        <f t="shared" si="280"/>
        <v>0</v>
      </c>
      <c r="BG678">
        <f>IFERROR(VLOOKUP(N678,'Tipo de Descuento'!$B$3:$C$8,2,0),0)</f>
        <v>0</v>
      </c>
      <c r="BH678">
        <f t="shared" si="281"/>
        <v>0</v>
      </c>
      <c r="BI678">
        <f>IFERROR(VLOOKUP(P678,'Tipo de Descuento'!$B$3:$C$8,2,0),0)</f>
        <v>0</v>
      </c>
      <c r="BJ678">
        <f t="shared" si="282"/>
        <v>0</v>
      </c>
      <c r="BK678">
        <f>IFERROR(VLOOKUP(R678,'Tipo de Descuento'!$B$3:$C$8,2,0),0)</f>
        <v>0</v>
      </c>
      <c r="BL678">
        <f t="shared" si="283"/>
        <v>0</v>
      </c>
      <c r="BM678">
        <f>IFERROR(VLOOKUP(T678,'Tipo de Descuento'!$B$3:$C$8,2,0),0)</f>
        <v>0</v>
      </c>
      <c r="BN678">
        <f t="shared" si="284"/>
        <v>0</v>
      </c>
      <c r="BO678">
        <f t="shared" si="285"/>
        <v>0</v>
      </c>
      <c r="BP678">
        <f t="shared" si="286"/>
        <v>0</v>
      </c>
      <c r="BQ678">
        <f t="shared" si="287"/>
        <v>0</v>
      </c>
      <c r="BS678" s="75">
        <f t="shared" si="288"/>
        <v>0</v>
      </c>
      <c r="BT678" s="76">
        <f t="shared" si="289"/>
        <v>0</v>
      </c>
      <c r="BU678" s="76">
        <f t="shared" si="290"/>
        <v>0</v>
      </c>
      <c r="BV678" s="76">
        <f t="shared" si="291"/>
        <v>0</v>
      </c>
      <c r="BW678" s="76">
        <f t="shared" si="292"/>
        <v>0</v>
      </c>
      <c r="BX678" s="76">
        <f t="shared" si="293"/>
        <v>0</v>
      </c>
      <c r="BY678" s="77">
        <f t="shared" si="294"/>
        <v>0</v>
      </c>
      <c r="CA678" s="73">
        <f t="shared" si="295"/>
        <v>0</v>
      </c>
      <c r="CB678" s="74"/>
      <c r="CD678" s="13">
        <f t="shared" si="296"/>
        <v>0</v>
      </c>
      <c r="CE678" s="89">
        <f t="shared" si="297"/>
        <v>0</v>
      </c>
      <c r="CF678">
        <v>0</v>
      </c>
    </row>
    <row r="679" spans="2:84" ht="15.75" customHeight="1" thickBot="1">
      <c r="B679" s="26"/>
      <c r="C679" s="13" t="str">
        <f>IF(B679="","",VLOOKUP(BC679,Proveedor!$B$3:$C$2036,2,0))</f>
        <v/>
      </c>
      <c r="D679" s="95"/>
      <c r="E679" s="84"/>
      <c r="F679" s="59"/>
      <c r="G679" s="113" cm="1">
        <f t="array" ref="G679">INDEX(Programas!$F$3:$F$2000,MATCH(1,(Programas!$C$3:$C$2000=D679)*(Programas!$D$3:$D$2000=Auxiliares!$B660),0))</f>
        <v>0</v>
      </c>
      <c r="H679" s="114"/>
      <c r="I679" s="113" cm="1">
        <f t="array" ref="I679">INDEX(Programas!$E$3:$E$2000,MATCH(1,(Programas!$C$3:$C$2000=D679)*(Programas!$D$3:$D$2000=Auxiliares!$B660),0))</f>
        <v>0</v>
      </c>
      <c r="J679" s="114"/>
      <c r="K679" s="23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36"/>
      <c r="BA679" s="58">
        <f t="shared" si="277"/>
        <v>0</v>
      </c>
      <c r="BB679" s="42">
        <f t="shared" si="278"/>
        <v>0</v>
      </c>
      <c r="BC679" s="12">
        <f>IFERROR(VLOOKUP(Input!B679,Medio!$A$3:$D$1552,4,0),0)</f>
        <v>0</v>
      </c>
      <c r="BD679">
        <f t="shared" si="279"/>
        <v>0</v>
      </c>
      <c r="BE679">
        <f>IFERROR(VLOOKUP(L679,'Tipo de Descuento'!$B$3:$C$8,2,0),0)</f>
        <v>0</v>
      </c>
      <c r="BF679">
        <f t="shared" si="280"/>
        <v>0</v>
      </c>
      <c r="BG679">
        <f>IFERROR(VLOOKUP(N679,'Tipo de Descuento'!$B$3:$C$8,2,0),0)</f>
        <v>0</v>
      </c>
      <c r="BH679">
        <f t="shared" si="281"/>
        <v>0</v>
      </c>
      <c r="BI679">
        <f>IFERROR(VLOOKUP(P679,'Tipo de Descuento'!$B$3:$C$8,2,0),0)</f>
        <v>0</v>
      </c>
      <c r="BJ679">
        <f t="shared" si="282"/>
        <v>0</v>
      </c>
      <c r="BK679">
        <f>IFERROR(VLOOKUP(R679,'Tipo de Descuento'!$B$3:$C$8,2,0),0)</f>
        <v>0</v>
      </c>
      <c r="BL679">
        <f t="shared" si="283"/>
        <v>0</v>
      </c>
      <c r="BM679">
        <f>IFERROR(VLOOKUP(T679,'Tipo de Descuento'!$B$3:$C$8,2,0),0)</f>
        <v>0</v>
      </c>
      <c r="BN679">
        <f t="shared" si="284"/>
        <v>0</v>
      </c>
      <c r="BO679">
        <f t="shared" si="285"/>
        <v>0</v>
      </c>
      <c r="BP679">
        <f t="shared" si="286"/>
        <v>0</v>
      </c>
      <c r="BQ679">
        <f t="shared" si="287"/>
        <v>0</v>
      </c>
      <c r="BS679" s="75">
        <f t="shared" si="288"/>
        <v>0</v>
      </c>
      <c r="BT679" s="76">
        <f t="shared" si="289"/>
        <v>0</v>
      </c>
      <c r="BU679" s="76">
        <f t="shared" si="290"/>
        <v>0</v>
      </c>
      <c r="BV679" s="76">
        <f t="shared" si="291"/>
        <v>0</v>
      </c>
      <c r="BW679" s="76">
        <f t="shared" si="292"/>
        <v>0</v>
      </c>
      <c r="BX679" s="76">
        <f t="shared" si="293"/>
        <v>0</v>
      </c>
      <c r="BY679" s="77">
        <f t="shared" si="294"/>
        <v>0</v>
      </c>
      <c r="CA679" s="73">
        <f t="shared" si="295"/>
        <v>0</v>
      </c>
      <c r="CB679" s="74"/>
      <c r="CD679" s="13">
        <f t="shared" si="296"/>
        <v>0</v>
      </c>
      <c r="CE679" s="89">
        <f t="shared" si="297"/>
        <v>0</v>
      </c>
      <c r="CF679">
        <v>0</v>
      </c>
    </row>
    <row r="680" spans="2:84" ht="15.75" customHeight="1" thickBot="1">
      <c r="B680" s="26"/>
      <c r="C680" s="13" t="str">
        <f>IF(B680="","",VLOOKUP(BC680,Proveedor!$B$3:$C$2036,2,0))</f>
        <v/>
      </c>
      <c r="D680" s="95"/>
      <c r="E680" s="84"/>
      <c r="F680" s="59"/>
      <c r="G680" s="113" cm="1">
        <f t="array" ref="G680">INDEX(Programas!$F$3:$F$2000,MATCH(1,(Programas!$C$3:$C$2000=D680)*(Programas!$D$3:$D$2000=Auxiliares!$B661),0))</f>
        <v>0</v>
      </c>
      <c r="H680" s="114"/>
      <c r="I680" s="113" cm="1">
        <f t="array" ref="I680">INDEX(Programas!$E$3:$E$2000,MATCH(1,(Programas!$C$3:$C$2000=D680)*(Programas!$D$3:$D$2000=Auxiliares!$B661),0))</f>
        <v>0</v>
      </c>
      <c r="J680" s="114"/>
      <c r="K680" s="23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36"/>
      <c r="BA680" s="58">
        <f t="shared" si="277"/>
        <v>0</v>
      </c>
      <c r="BB680" s="42">
        <f t="shared" si="278"/>
        <v>0</v>
      </c>
      <c r="BC680" s="12">
        <f>IFERROR(VLOOKUP(Input!B680,Medio!$A$3:$D$1552,4,0),0)</f>
        <v>0</v>
      </c>
      <c r="BD680">
        <f t="shared" si="279"/>
        <v>0</v>
      </c>
      <c r="BE680">
        <f>IFERROR(VLOOKUP(L680,'Tipo de Descuento'!$B$3:$C$8,2,0),0)</f>
        <v>0</v>
      </c>
      <c r="BF680">
        <f t="shared" si="280"/>
        <v>0</v>
      </c>
      <c r="BG680">
        <f>IFERROR(VLOOKUP(N680,'Tipo de Descuento'!$B$3:$C$8,2,0),0)</f>
        <v>0</v>
      </c>
      <c r="BH680">
        <f t="shared" si="281"/>
        <v>0</v>
      </c>
      <c r="BI680">
        <f>IFERROR(VLOOKUP(P680,'Tipo de Descuento'!$B$3:$C$8,2,0),0)</f>
        <v>0</v>
      </c>
      <c r="BJ680">
        <f t="shared" si="282"/>
        <v>0</v>
      </c>
      <c r="BK680">
        <f>IFERROR(VLOOKUP(R680,'Tipo de Descuento'!$B$3:$C$8,2,0),0)</f>
        <v>0</v>
      </c>
      <c r="BL680">
        <f t="shared" si="283"/>
        <v>0</v>
      </c>
      <c r="BM680">
        <f>IFERROR(VLOOKUP(T680,'Tipo de Descuento'!$B$3:$C$8,2,0),0)</f>
        <v>0</v>
      </c>
      <c r="BN680">
        <f t="shared" si="284"/>
        <v>0</v>
      </c>
      <c r="BO680">
        <f t="shared" si="285"/>
        <v>0</v>
      </c>
      <c r="BP680">
        <f t="shared" si="286"/>
        <v>0</v>
      </c>
      <c r="BQ680">
        <f t="shared" si="287"/>
        <v>0</v>
      </c>
      <c r="BS680" s="75">
        <f t="shared" si="288"/>
        <v>0</v>
      </c>
      <c r="BT680" s="76">
        <f t="shared" si="289"/>
        <v>0</v>
      </c>
      <c r="BU680" s="76">
        <f t="shared" si="290"/>
        <v>0</v>
      </c>
      <c r="BV680" s="76">
        <f t="shared" si="291"/>
        <v>0</v>
      </c>
      <c r="BW680" s="76">
        <f t="shared" si="292"/>
        <v>0</v>
      </c>
      <c r="BX680" s="76">
        <f t="shared" si="293"/>
        <v>0</v>
      </c>
      <c r="BY680" s="77">
        <f t="shared" si="294"/>
        <v>0</v>
      </c>
      <c r="CA680" s="73">
        <f t="shared" si="295"/>
        <v>0</v>
      </c>
      <c r="CB680" s="74"/>
      <c r="CD680" s="13">
        <f t="shared" si="296"/>
        <v>0</v>
      </c>
      <c r="CE680" s="89">
        <f t="shared" si="297"/>
        <v>0</v>
      </c>
      <c r="CF680">
        <v>0</v>
      </c>
    </row>
    <row r="681" spans="2:84" ht="15.75" customHeight="1" thickBot="1">
      <c r="B681" s="26"/>
      <c r="C681" s="13" t="str">
        <f>IF(B681="","",VLOOKUP(BC681,Proveedor!$B$3:$C$2036,2,0))</f>
        <v/>
      </c>
      <c r="D681" s="95"/>
      <c r="E681" s="84"/>
      <c r="F681" s="59"/>
      <c r="G681" s="113" cm="1">
        <f t="array" ref="G681">INDEX(Programas!$F$3:$F$2000,MATCH(1,(Programas!$C$3:$C$2000=D681)*(Programas!$D$3:$D$2000=Auxiliares!$B662),0))</f>
        <v>0</v>
      </c>
      <c r="H681" s="114"/>
      <c r="I681" s="113" cm="1">
        <f t="array" ref="I681">INDEX(Programas!$E$3:$E$2000,MATCH(1,(Programas!$C$3:$C$2000=D681)*(Programas!$D$3:$D$2000=Auxiliares!$B662),0))</f>
        <v>0</v>
      </c>
      <c r="J681" s="114"/>
      <c r="K681" s="23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36"/>
      <c r="BA681" s="58">
        <f t="shared" si="277"/>
        <v>0</v>
      </c>
      <c r="BB681" s="42">
        <f t="shared" si="278"/>
        <v>0</v>
      </c>
      <c r="BC681" s="12">
        <f>IFERROR(VLOOKUP(Input!B681,Medio!$A$3:$D$1552,4,0),0)</f>
        <v>0</v>
      </c>
      <c r="BD681">
        <f t="shared" si="279"/>
        <v>0</v>
      </c>
      <c r="BE681">
        <f>IFERROR(VLOOKUP(L681,'Tipo de Descuento'!$B$3:$C$8,2,0),0)</f>
        <v>0</v>
      </c>
      <c r="BF681">
        <f t="shared" si="280"/>
        <v>0</v>
      </c>
      <c r="BG681">
        <f>IFERROR(VLOOKUP(N681,'Tipo de Descuento'!$B$3:$C$8,2,0),0)</f>
        <v>0</v>
      </c>
      <c r="BH681">
        <f t="shared" si="281"/>
        <v>0</v>
      </c>
      <c r="BI681">
        <f>IFERROR(VLOOKUP(P681,'Tipo de Descuento'!$B$3:$C$8,2,0),0)</f>
        <v>0</v>
      </c>
      <c r="BJ681">
        <f t="shared" si="282"/>
        <v>0</v>
      </c>
      <c r="BK681">
        <f>IFERROR(VLOOKUP(R681,'Tipo de Descuento'!$B$3:$C$8,2,0),0)</f>
        <v>0</v>
      </c>
      <c r="BL681">
        <f t="shared" si="283"/>
        <v>0</v>
      </c>
      <c r="BM681">
        <f>IFERROR(VLOOKUP(T681,'Tipo de Descuento'!$B$3:$C$8,2,0),0)</f>
        <v>0</v>
      </c>
      <c r="BN681">
        <f t="shared" si="284"/>
        <v>0</v>
      </c>
      <c r="BO681">
        <f t="shared" si="285"/>
        <v>0</v>
      </c>
      <c r="BP681">
        <f t="shared" si="286"/>
        <v>0</v>
      </c>
      <c r="BQ681">
        <f t="shared" si="287"/>
        <v>0</v>
      </c>
      <c r="BS681" s="75">
        <f t="shared" si="288"/>
        <v>0</v>
      </c>
      <c r="BT681" s="76">
        <f t="shared" si="289"/>
        <v>0</v>
      </c>
      <c r="BU681" s="76">
        <f t="shared" si="290"/>
        <v>0</v>
      </c>
      <c r="BV681" s="76">
        <f t="shared" si="291"/>
        <v>0</v>
      </c>
      <c r="BW681" s="76">
        <f t="shared" si="292"/>
        <v>0</v>
      </c>
      <c r="BX681" s="76">
        <f t="shared" si="293"/>
        <v>0</v>
      </c>
      <c r="BY681" s="77">
        <f t="shared" si="294"/>
        <v>0</v>
      </c>
      <c r="CA681" s="73">
        <f t="shared" si="295"/>
        <v>0</v>
      </c>
      <c r="CB681" s="74"/>
      <c r="CD681" s="13">
        <f t="shared" si="296"/>
        <v>0</v>
      </c>
      <c r="CE681" s="89">
        <f t="shared" si="297"/>
        <v>0</v>
      </c>
      <c r="CF681">
        <v>0</v>
      </c>
    </row>
    <row r="682" spans="2:84" ht="15.75" customHeight="1" thickBot="1">
      <c r="B682" s="26"/>
      <c r="C682" s="13" t="str">
        <f>IF(B682="","",VLOOKUP(BC682,Proveedor!$B$3:$C$2036,2,0))</f>
        <v/>
      </c>
      <c r="D682" s="95"/>
      <c r="E682" s="84"/>
      <c r="F682" s="59"/>
      <c r="G682" s="113" cm="1">
        <f t="array" ref="G682">INDEX(Programas!$F$3:$F$2000,MATCH(1,(Programas!$C$3:$C$2000=D682)*(Programas!$D$3:$D$2000=Auxiliares!$B663),0))</f>
        <v>0</v>
      </c>
      <c r="H682" s="114"/>
      <c r="I682" s="113" cm="1">
        <f t="array" ref="I682">INDEX(Programas!$E$3:$E$2000,MATCH(1,(Programas!$C$3:$C$2000=D682)*(Programas!$D$3:$D$2000=Auxiliares!$B663),0))</f>
        <v>0</v>
      </c>
      <c r="J682" s="114"/>
      <c r="K682" s="23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36"/>
      <c r="BA682" s="58">
        <f t="shared" si="277"/>
        <v>0</v>
      </c>
      <c r="BB682" s="42">
        <f t="shared" si="278"/>
        <v>0</v>
      </c>
      <c r="BC682" s="12">
        <f>IFERROR(VLOOKUP(Input!B682,Medio!$A$3:$D$1552,4,0),0)</f>
        <v>0</v>
      </c>
      <c r="BD682">
        <f t="shared" si="279"/>
        <v>0</v>
      </c>
      <c r="BE682">
        <f>IFERROR(VLOOKUP(L682,'Tipo de Descuento'!$B$3:$C$8,2,0),0)</f>
        <v>0</v>
      </c>
      <c r="BF682">
        <f t="shared" si="280"/>
        <v>0</v>
      </c>
      <c r="BG682">
        <f>IFERROR(VLOOKUP(N682,'Tipo de Descuento'!$B$3:$C$8,2,0),0)</f>
        <v>0</v>
      </c>
      <c r="BH682">
        <f t="shared" si="281"/>
        <v>0</v>
      </c>
      <c r="BI682">
        <f>IFERROR(VLOOKUP(P682,'Tipo de Descuento'!$B$3:$C$8,2,0),0)</f>
        <v>0</v>
      </c>
      <c r="BJ682">
        <f t="shared" si="282"/>
        <v>0</v>
      </c>
      <c r="BK682">
        <f>IFERROR(VLOOKUP(R682,'Tipo de Descuento'!$B$3:$C$8,2,0),0)</f>
        <v>0</v>
      </c>
      <c r="BL682">
        <f t="shared" si="283"/>
        <v>0</v>
      </c>
      <c r="BM682">
        <f>IFERROR(VLOOKUP(T682,'Tipo de Descuento'!$B$3:$C$8,2,0),0)</f>
        <v>0</v>
      </c>
      <c r="BN682">
        <f t="shared" si="284"/>
        <v>0</v>
      </c>
      <c r="BO682">
        <f t="shared" si="285"/>
        <v>0</v>
      </c>
      <c r="BP682">
        <f t="shared" si="286"/>
        <v>0</v>
      </c>
      <c r="BQ682">
        <f t="shared" si="287"/>
        <v>0</v>
      </c>
      <c r="BS682" s="75">
        <f t="shared" si="288"/>
        <v>0</v>
      </c>
      <c r="BT682" s="76">
        <f t="shared" si="289"/>
        <v>0</v>
      </c>
      <c r="BU682" s="76">
        <f t="shared" si="290"/>
        <v>0</v>
      </c>
      <c r="BV682" s="76">
        <f t="shared" si="291"/>
        <v>0</v>
      </c>
      <c r="BW682" s="76">
        <f t="shared" si="292"/>
        <v>0</v>
      </c>
      <c r="BX682" s="76">
        <f t="shared" si="293"/>
        <v>0</v>
      </c>
      <c r="BY682" s="77">
        <f t="shared" si="294"/>
        <v>0</v>
      </c>
      <c r="CA682" s="73">
        <f t="shared" si="295"/>
        <v>0</v>
      </c>
      <c r="CB682" s="74"/>
      <c r="CD682" s="13">
        <f t="shared" si="296"/>
        <v>0</v>
      </c>
      <c r="CE682" s="89">
        <f t="shared" si="297"/>
        <v>0</v>
      </c>
      <c r="CF682">
        <v>0</v>
      </c>
    </row>
    <row r="683" spans="2:84" ht="15.75" customHeight="1" thickBot="1">
      <c r="B683" s="26"/>
      <c r="C683" s="13" t="str">
        <f>IF(B683="","",VLOOKUP(BC683,Proveedor!$B$3:$C$2036,2,0))</f>
        <v/>
      </c>
      <c r="D683" s="95"/>
      <c r="E683" s="84"/>
      <c r="F683" s="59"/>
      <c r="G683" s="113" cm="1">
        <f t="array" ref="G683">INDEX(Programas!$F$3:$F$2000,MATCH(1,(Programas!$C$3:$C$2000=D683)*(Programas!$D$3:$D$2000=Auxiliares!$B664),0))</f>
        <v>0</v>
      </c>
      <c r="H683" s="114"/>
      <c r="I683" s="113" cm="1">
        <f t="array" ref="I683">INDEX(Programas!$E$3:$E$2000,MATCH(1,(Programas!$C$3:$C$2000=D683)*(Programas!$D$3:$D$2000=Auxiliares!$B664),0))</f>
        <v>0</v>
      </c>
      <c r="J683" s="114"/>
      <c r="K683" s="23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36"/>
      <c r="BA683" s="58">
        <f t="shared" si="277"/>
        <v>0</v>
      </c>
      <c r="BB683" s="42">
        <f t="shared" si="278"/>
        <v>0</v>
      </c>
      <c r="BC683" s="12">
        <f>IFERROR(VLOOKUP(Input!B683,Medio!$A$3:$D$1552,4,0),0)</f>
        <v>0</v>
      </c>
      <c r="BD683">
        <f t="shared" si="279"/>
        <v>0</v>
      </c>
      <c r="BE683">
        <f>IFERROR(VLOOKUP(L683,'Tipo de Descuento'!$B$3:$C$8,2,0),0)</f>
        <v>0</v>
      </c>
      <c r="BF683">
        <f t="shared" si="280"/>
        <v>0</v>
      </c>
      <c r="BG683">
        <f>IFERROR(VLOOKUP(N683,'Tipo de Descuento'!$B$3:$C$8,2,0),0)</f>
        <v>0</v>
      </c>
      <c r="BH683">
        <f t="shared" si="281"/>
        <v>0</v>
      </c>
      <c r="BI683">
        <f>IFERROR(VLOOKUP(P683,'Tipo de Descuento'!$B$3:$C$8,2,0),0)</f>
        <v>0</v>
      </c>
      <c r="BJ683">
        <f t="shared" si="282"/>
        <v>0</v>
      </c>
      <c r="BK683">
        <f>IFERROR(VLOOKUP(R683,'Tipo de Descuento'!$B$3:$C$8,2,0),0)</f>
        <v>0</v>
      </c>
      <c r="BL683">
        <f t="shared" si="283"/>
        <v>0</v>
      </c>
      <c r="BM683">
        <f>IFERROR(VLOOKUP(T683,'Tipo de Descuento'!$B$3:$C$8,2,0),0)</f>
        <v>0</v>
      </c>
      <c r="BN683">
        <f t="shared" si="284"/>
        <v>0</v>
      </c>
      <c r="BO683">
        <f t="shared" si="285"/>
        <v>0</v>
      </c>
      <c r="BP683">
        <f t="shared" si="286"/>
        <v>0</v>
      </c>
      <c r="BQ683">
        <f t="shared" si="287"/>
        <v>0</v>
      </c>
      <c r="BS683" s="75">
        <f t="shared" si="288"/>
        <v>0</v>
      </c>
      <c r="BT683" s="76">
        <f t="shared" si="289"/>
        <v>0</v>
      </c>
      <c r="BU683" s="76">
        <f t="shared" si="290"/>
        <v>0</v>
      </c>
      <c r="BV683" s="76">
        <f t="shared" si="291"/>
        <v>0</v>
      </c>
      <c r="BW683" s="76">
        <f t="shared" si="292"/>
        <v>0</v>
      </c>
      <c r="BX683" s="76">
        <f t="shared" si="293"/>
        <v>0</v>
      </c>
      <c r="BY683" s="77">
        <f t="shared" si="294"/>
        <v>0</v>
      </c>
      <c r="CA683" s="73">
        <f t="shared" si="295"/>
        <v>0</v>
      </c>
      <c r="CB683" s="74"/>
      <c r="CD683" s="13">
        <f t="shared" si="296"/>
        <v>0</v>
      </c>
      <c r="CE683" s="89">
        <f t="shared" si="297"/>
        <v>0</v>
      </c>
      <c r="CF683">
        <v>0</v>
      </c>
    </row>
    <row r="684" spans="2:84" ht="15.75" customHeight="1" thickBot="1">
      <c r="B684" s="26"/>
      <c r="C684" s="13" t="str">
        <f>IF(B684="","",VLOOKUP(BC684,Proveedor!$B$3:$C$2036,2,0))</f>
        <v/>
      </c>
      <c r="D684" s="95"/>
      <c r="E684" s="84"/>
      <c r="F684" s="59"/>
      <c r="G684" s="113" cm="1">
        <f t="array" ref="G684">INDEX(Programas!$F$3:$F$2000,MATCH(1,(Programas!$C$3:$C$2000=D684)*(Programas!$D$3:$D$2000=Auxiliares!$B665),0))</f>
        <v>0</v>
      </c>
      <c r="H684" s="114"/>
      <c r="I684" s="113" cm="1">
        <f t="array" ref="I684">INDEX(Programas!$E$3:$E$2000,MATCH(1,(Programas!$C$3:$C$2000=D684)*(Programas!$D$3:$D$2000=Auxiliares!$B665),0))</f>
        <v>0</v>
      </c>
      <c r="J684" s="114"/>
      <c r="K684" s="23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36"/>
      <c r="BA684" s="58">
        <f t="shared" si="277"/>
        <v>0</v>
      </c>
      <c r="BB684" s="42">
        <f t="shared" si="278"/>
        <v>0</v>
      </c>
      <c r="BC684" s="12">
        <f>IFERROR(VLOOKUP(Input!B684,Medio!$A$3:$D$1552,4,0),0)</f>
        <v>0</v>
      </c>
      <c r="BD684">
        <f t="shared" si="279"/>
        <v>0</v>
      </c>
      <c r="BE684">
        <f>IFERROR(VLOOKUP(L684,'Tipo de Descuento'!$B$3:$C$8,2,0),0)</f>
        <v>0</v>
      </c>
      <c r="BF684">
        <f t="shared" si="280"/>
        <v>0</v>
      </c>
      <c r="BG684">
        <f>IFERROR(VLOOKUP(N684,'Tipo de Descuento'!$B$3:$C$8,2,0),0)</f>
        <v>0</v>
      </c>
      <c r="BH684">
        <f t="shared" si="281"/>
        <v>0</v>
      </c>
      <c r="BI684">
        <f>IFERROR(VLOOKUP(P684,'Tipo de Descuento'!$B$3:$C$8,2,0),0)</f>
        <v>0</v>
      </c>
      <c r="BJ684">
        <f t="shared" si="282"/>
        <v>0</v>
      </c>
      <c r="BK684">
        <f>IFERROR(VLOOKUP(R684,'Tipo de Descuento'!$B$3:$C$8,2,0),0)</f>
        <v>0</v>
      </c>
      <c r="BL684">
        <f t="shared" si="283"/>
        <v>0</v>
      </c>
      <c r="BM684">
        <f>IFERROR(VLOOKUP(T684,'Tipo de Descuento'!$B$3:$C$8,2,0),0)</f>
        <v>0</v>
      </c>
      <c r="BN684">
        <f t="shared" si="284"/>
        <v>0</v>
      </c>
      <c r="BO684">
        <f t="shared" si="285"/>
        <v>0</v>
      </c>
      <c r="BP684">
        <f t="shared" si="286"/>
        <v>0</v>
      </c>
      <c r="BQ684">
        <f t="shared" si="287"/>
        <v>0</v>
      </c>
      <c r="BS684" s="75">
        <f t="shared" si="288"/>
        <v>0</v>
      </c>
      <c r="BT684" s="76">
        <f t="shared" si="289"/>
        <v>0</v>
      </c>
      <c r="BU684" s="76">
        <f t="shared" si="290"/>
        <v>0</v>
      </c>
      <c r="BV684" s="76">
        <f t="shared" si="291"/>
        <v>0</v>
      </c>
      <c r="BW684" s="76">
        <f t="shared" si="292"/>
        <v>0</v>
      </c>
      <c r="BX684" s="76">
        <f t="shared" si="293"/>
        <v>0</v>
      </c>
      <c r="BY684" s="77">
        <f t="shared" si="294"/>
        <v>0</v>
      </c>
      <c r="CA684" s="73">
        <f t="shared" si="295"/>
        <v>0</v>
      </c>
      <c r="CB684" s="74"/>
      <c r="CD684" s="13">
        <f t="shared" si="296"/>
        <v>0</v>
      </c>
      <c r="CE684" s="89">
        <f t="shared" si="297"/>
        <v>0</v>
      </c>
      <c r="CF684">
        <v>0</v>
      </c>
    </row>
    <row r="685" spans="2:84" ht="15.75" customHeight="1" thickBot="1">
      <c r="B685" s="26"/>
      <c r="C685" s="13" t="str">
        <f>IF(B685="","",VLOOKUP(BC685,Proveedor!$B$3:$C$2036,2,0))</f>
        <v/>
      </c>
      <c r="D685" s="95"/>
      <c r="E685" s="84"/>
      <c r="F685" s="59"/>
      <c r="G685" s="113" cm="1">
        <f t="array" ref="G685">INDEX(Programas!$F$3:$F$2000,MATCH(1,(Programas!$C$3:$C$2000=D685)*(Programas!$D$3:$D$2000=Auxiliares!$B666),0))</f>
        <v>0</v>
      </c>
      <c r="H685" s="114"/>
      <c r="I685" s="113" cm="1">
        <f t="array" ref="I685">INDEX(Programas!$E$3:$E$2000,MATCH(1,(Programas!$C$3:$C$2000=D685)*(Programas!$D$3:$D$2000=Auxiliares!$B666),0))</f>
        <v>0</v>
      </c>
      <c r="J685" s="114"/>
      <c r="K685" s="23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36"/>
      <c r="BA685" s="58">
        <f t="shared" si="277"/>
        <v>0</v>
      </c>
      <c r="BB685" s="42">
        <f t="shared" si="278"/>
        <v>0</v>
      </c>
      <c r="BC685" s="12">
        <f>IFERROR(VLOOKUP(Input!B685,Medio!$A$3:$D$1552,4,0),0)</f>
        <v>0</v>
      </c>
      <c r="BD685">
        <f t="shared" si="279"/>
        <v>0</v>
      </c>
      <c r="BE685">
        <f>IFERROR(VLOOKUP(L685,'Tipo de Descuento'!$B$3:$C$8,2,0),0)</f>
        <v>0</v>
      </c>
      <c r="BF685">
        <f t="shared" si="280"/>
        <v>0</v>
      </c>
      <c r="BG685">
        <f>IFERROR(VLOOKUP(N685,'Tipo de Descuento'!$B$3:$C$8,2,0),0)</f>
        <v>0</v>
      </c>
      <c r="BH685">
        <f t="shared" si="281"/>
        <v>0</v>
      </c>
      <c r="BI685">
        <f>IFERROR(VLOOKUP(P685,'Tipo de Descuento'!$B$3:$C$8,2,0),0)</f>
        <v>0</v>
      </c>
      <c r="BJ685">
        <f t="shared" si="282"/>
        <v>0</v>
      </c>
      <c r="BK685">
        <f>IFERROR(VLOOKUP(R685,'Tipo de Descuento'!$B$3:$C$8,2,0),0)</f>
        <v>0</v>
      </c>
      <c r="BL685">
        <f t="shared" si="283"/>
        <v>0</v>
      </c>
      <c r="BM685">
        <f>IFERROR(VLOOKUP(T685,'Tipo de Descuento'!$B$3:$C$8,2,0),0)</f>
        <v>0</v>
      </c>
      <c r="BN685">
        <f t="shared" si="284"/>
        <v>0</v>
      </c>
      <c r="BO685">
        <f t="shared" si="285"/>
        <v>0</v>
      </c>
      <c r="BP685">
        <f t="shared" si="286"/>
        <v>0</v>
      </c>
      <c r="BQ685">
        <f t="shared" si="287"/>
        <v>0</v>
      </c>
      <c r="BS685" s="75">
        <f t="shared" si="288"/>
        <v>0</v>
      </c>
      <c r="BT685" s="76">
        <f t="shared" si="289"/>
        <v>0</v>
      </c>
      <c r="BU685" s="76">
        <f t="shared" si="290"/>
        <v>0</v>
      </c>
      <c r="BV685" s="76">
        <f t="shared" si="291"/>
        <v>0</v>
      </c>
      <c r="BW685" s="76">
        <f t="shared" si="292"/>
        <v>0</v>
      </c>
      <c r="BX685" s="76">
        <f t="shared" si="293"/>
        <v>0</v>
      </c>
      <c r="BY685" s="77">
        <f t="shared" si="294"/>
        <v>0</v>
      </c>
      <c r="CA685" s="73">
        <f t="shared" si="295"/>
        <v>0</v>
      </c>
      <c r="CB685" s="74"/>
      <c r="CD685" s="13">
        <f t="shared" si="296"/>
        <v>0</v>
      </c>
      <c r="CE685" s="89">
        <f t="shared" si="297"/>
        <v>0</v>
      </c>
      <c r="CF685">
        <v>0</v>
      </c>
    </row>
    <row r="686" spans="2:84" ht="15.75" customHeight="1" thickBot="1">
      <c r="B686" s="26"/>
      <c r="C686" s="13" t="str">
        <f>IF(B686="","",VLOOKUP(BC686,Proveedor!$B$3:$C$2036,2,0))</f>
        <v/>
      </c>
      <c r="D686" s="95"/>
      <c r="E686" s="84"/>
      <c r="F686" s="59"/>
      <c r="G686" s="113" cm="1">
        <f t="array" ref="G686">INDEX(Programas!$F$3:$F$2000,MATCH(1,(Programas!$C$3:$C$2000=D686)*(Programas!$D$3:$D$2000=Auxiliares!$B667),0))</f>
        <v>0</v>
      </c>
      <c r="H686" s="114"/>
      <c r="I686" s="113" cm="1">
        <f t="array" ref="I686">INDEX(Programas!$E$3:$E$2000,MATCH(1,(Programas!$C$3:$C$2000=D686)*(Programas!$D$3:$D$2000=Auxiliares!$B667),0))</f>
        <v>0</v>
      </c>
      <c r="J686" s="114"/>
      <c r="K686" s="23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36"/>
      <c r="BA686" s="58">
        <f t="shared" si="277"/>
        <v>0</v>
      </c>
      <c r="BB686" s="42">
        <f t="shared" si="278"/>
        <v>0</v>
      </c>
      <c r="BC686" s="12">
        <f>IFERROR(VLOOKUP(Input!B686,Medio!$A$3:$D$1552,4,0),0)</f>
        <v>0</v>
      </c>
      <c r="BD686">
        <f t="shared" si="279"/>
        <v>0</v>
      </c>
      <c r="BE686">
        <f>IFERROR(VLOOKUP(L686,'Tipo de Descuento'!$B$3:$C$8,2,0),0)</f>
        <v>0</v>
      </c>
      <c r="BF686">
        <f t="shared" si="280"/>
        <v>0</v>
      </c>
      <c r="BG686">
        <f>IFERROR(VLOOKUP(N686,'Tipo de Descuento'!$B$3:$C$8,2,0),0)</f>
        <v>0</v>
      </c>
      <c r="BH686">
        <f t="shared" si="281"/>
        <v>0</v>
      </c>
      <c r="BI686">
        <f>IFERROR(VLOOKUP(P686,'Tipo de Descuento'!$B$3:$C$8,2,0),0)</f>
        <v>0</v>
      </c>
      <c r="BJ686">
        <f t="shared" si="282"/>
        <v>0</v>
      </c>
      <c r="BK686">
        <f>IFERROR(VLOOKUP(R686,'Tipo de Descuento'!$B$3:$C$8,2,0),0)</f>
        <v>0</v>
      </c>
      <c r="BL686">
        <f t="shared" si="283"/>
        <v>0</v>
      </c>
      <c r="BM686">
        <f>IFERROR(VLOOKUP(T686,'Tipo de Descuento'!$B$3:$C$8,2,0),0)</f>
        <v>0</v>
      </c>
      <c r="BN686">
        <f t="shared" si="284"/>
        <v>0</v>
      </c>
      <c r="BO686">
        <f t="shared" si="285"/>
        <v>0</v>
      </c>
      <c r="BP686">
        <f t="shared" si="286"/>
        <v>0</v>
      </c>
      <c r="BQ686">
        <f t="shared" si="287"/>
        <v>0</v>
      </c>
      <c r="BS686" s="75">
        <f t="shared" si="288"/>
        <v>0</v>
      </c>
      <c r="BT686" s="76">
        <f t="shared" si="289"/>
        <v>0</v>
      </c>
      <c r="BU686" s="76">
        <f t="shared" si="290"/>
        <v>0</v>
      </c>
      <c r="BV686" s="76">
        <f t="shared" si="291"/>
        <v>0</v>
      </c>
      <c r="BW686" s="76">
        <f t="shared" si="292"/>
        <v>0</v>
      </c>
      <c r="BX686" s="76">
        <f t="shared" si="293"/>
        <v>0</v>
      </c>
      <c r="BY686" s="77">
        <f t="shared" si="294"/>
        <v>0</v>
      </c>
      <c r="CA686" s="73">
        <f t="shared" si="295"/>
        <v>0</v>
      </c>
      <c r="CB686" s="74"/>
      <c r="CD686" s="13">
        <f t="shared" si="296"/>
        <v>0</v>
      </c>
      <c r="CE686" s="89">
        <f t="shared" si="297"/>
        <v>0</v>
      </c>
      <c r="CF686">
        <v>0</v>
      </c>
    </row>
    <row r="687" spans="2:84" ht="15.75" customHeight="1" thickBot="1">
      <c r="B687" s="26"/>
      <c r="C687" s="13" t="str">
        <f>IF(B687="","",VLOOKUP(BC687,Proveedor!$B$3:$C$2036,2,0))</f>
        <v/>
      </c>
      <c r="D687" s="95"/>
      <c r="E687" s="84"/>
      <c r="F687" s="59"/>
      <c r="G687" s="113" cm="1">
        <f t="array" ref="G687">INDEX(Programas!$F$3:$F$2000,MATCH(1,(Programas!$C$3:$C$2000=D687)*(Programas!$D$3:$D$2000=Auxiliares!$B668),0))</f>
        <v>0</v>
      </c>
      <c r="H687" s="114"/>
      <c r="I687" s="113" cm="1">
        <f t="array" ref="I687">INDEX(Programas!$E$3:$E$2000,MATCH(1,(Programas!$C$3:$C$2000=D687)*(Programas!$D$3:$D$2000=Auxiliares!$B668),0))</f>
        <v>0</v>
      </c>
      <c r="J687" s="114"/>
      <c r="K687" s="23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36"/>
      <c r="BA687" s="58">
        <f t="shared" si="277"/>
        <v>0</v>
      </c>
      <c r="BB687" s="42">
        <f t="shared" si="278"/>
        <v>0</v>
      </c>
      <c r="BC687" s="12">
        <f>IFERROR(VLOOKUP(Input!B687,Medio!$A$3:$D$1552,4,0),0)</f>
        <v>0</v>
      </c>
      <c r="BD687">
        <f t="shared" si="279"/>
        <v>0</v>
      </c>
      <c r="BE687">
        <f>IFERROR(VLOOKUP(L687,'Tipo de Descuento'!$B$3:$C$8,2,0),0)</f>
        <v>0</v>
      </c>
      <c r="BF687">
        <f t="shared" si="280"/>
        <v>0</v>
      </c>
      <c r="BG687">
        <f>IFERROR(VLOOKUP(N687,'Tipo de Descuento'!$B$3:$C$8,2,0),0)</f>
        <v>0</v>
      </c>
      <c r="BH687">
        <f t="shared" si="281"/>
        <v>0</v>
      </c>
      <c r="BI687">
        <f>IFERROR(VLOOKUP(P687,'Tipo de Descuento'!$B$3:$C$8,2,0),0)</f>
        <v>0</v>
      </c>
      <c r="BJ687">
        <f t="shared" si="282"/>
        <v>0</v>
      </c>
      <c r="BK687">
        <f>IFERROR(VLOOKUP(R687,'Tipo de Descuento'!$B$3:$C$8,2,0),0)</f>
        <v>0</v>
      </c>
      <c r="BL687">
        <f t="shared" si="283"/>
        <v>0</v>
      </c>
      <c r="BM687">
        <f>IFERROR(VLOOKUP(T687,'Tipo de Descuento'!$B$3:$C$8,2,0),0)</f>
        <v>0</v>
      </c>
      <c r="BN687">
        <f t="shared" si="284"/>
        <v>0</v>
      </c>
      <c r="BO687">
        <f t="shared" si="285"/>
        <v>0</v>
      </c>
      <c r="BP687">
        <f t="shared" si="286"/>
        <v>0</v>
      </c>
      <c r="BQ687">
        <f t="shared" si="287"/>
        <v>0</v>
      </c>
      <c r="BS687" s="75">
        <f t="shared" si="288"/>
        <v>0</v>
      </c>
      <c r="BT687" s="76">
        <f t="shared" si="289"/>
        <v>0</v>
      </c>
      <c r="BU687" s="76">
        <f t="shared" si="290"/>
        <v>0</v>
      </c>
      <c r="BV687" s="76">
        <f t="shared" si="291"/>
        <v>0</v>
      </c>
      <c r="BW687" s="76">
        <f t="shared" si="292"/>
        <v>0</v>
      </c>
      <c r="BX687" s="76">
        <f t="shared" si="293"/>
        <v>0</v>
      </c>
      <c r="BY687" s="77">
        <f t="shared" si="294"/>
        <v>0</v>
      </c>
      <c r="CA687" s="73">
        <f t="shared" si="295"/>
        <v>0</v>
      </c>
      <c r="CB687" s="74"/>
      <c r="CD687" s="13">
        <f t="shared" si="296"/>
        <v>0</v>
      </c>
      <c r="CE687" s="89">
        <f t="shared" si="297"/>
        <v>0</v>
      </c>
      <c r="CF687">
        <v>0</v>
      </c>
    </row>
    <row r="688" spans="2:84" ht="15.75" customHeight="1" thickBot="1">
      <c r="B688" s="26"/>
      <c r="C688" s="13" t="str">
        <f>IF(B688="","",VLOOKUP(BC688,Proveedor!$B$3:$C$2036,2,0))</f>
        <v/>
      </c>
      <c r="D688" s="95"/>
      <c r="E688" s="84"/>
      <c r="F688" s="59"/>
      <c r="G688" s="113" cm="1">
        <f t="array" ref="G688">INDEX(Programas!$F$3:$F$2000,MATCH(1,(Programas!$C$3:$C$2000=D688)*(Programas!$D$3:$D$2000=Auxiliares!$B669),0))</f>
        <v>0</v>
      </c>
      <c r="H688" s="114"/>
      <c r="I688" s="113" cm="1">
        <f t="array" ref="I688">INDEX(Programas!$E$3:$E$2000,MATCH(1,(Programas!$C$3:$C$2000=D688)*(Programas!$D$3:$D$2000=Auxiliares!$B669),0))</f>
        <v>0</v>
      </c>
      <c r="J688" s="114"/>
      <c r="K688" s="23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36"/>
      <c r="BA688" s="58">
        <f t="shared" si="277"/>
        <v>0</v>
      </c>
      <c r="BB688" s="42">
        <f t="shared" si="278"/>
        <v>0</v>
      </c>
      <c r="BC688" s="12">
        <f>IFERROR(VLOOKUP(Input!B688,Medio!$A$3:$D$1552,4,0),0)</f>
        <v>0</v>
      </c>
      <c r="BD688">
        <f t="shared" si="279"/>
        <v>0</v>
      </c>
      <c r="BE688">
        <f>IFERROR(VLOOKUP(L688,'Tipo de Descuento'!$B$3:$C$8,2,0),0)</f>
        <v>0</v>
      </c>
      <c r="BF688">
        <f t="shared" si="280"/>
        <v>0</v>
      </c>
      <c r="BG688">
        <f>IFERROR(VLOOKUP(N688,'Tipo de Descuento'!$B$3:$C$8,2,0),0)</f>
        <v>0</v>
      </c>
      <c r="BH688">
        <f t="shared" si="281"/>
        <v>0</v>
      </c>
      <c r="BI688">
        <f>IFERROR(VLOOKUP(P688,'Tipo de Descuento'!$B$3:$C$8,2,0),0)</f>
        <v>0</v>
      </c>
      <c r="BJ688">
        <f t="shared" si="282"/>
        <v>0</v>
      </c>
      <c r="BK688">
        <f>IFERROR(VLOOKUP(R688,'Tipo de Descuento'!$B$3:$C$8,2,0),0)</f>
        <v>0</v>
      </c>
      <c r="BL688">
        <f t="shared" si="283"/>
        <v>0</v>
      </c>
      <c r="BM688">
        <f>IFERROR(VLOOKUP(T688,'Tipo de Descuento'!$B$3:$C$8,2,0),0)</f>
        <v>0</v>
      </c>
      <c r="BN688">
        <f t="shared" si="284"/>
        <v>0</v>
      </c>
      <c r="BO688">
        <f t="shared" si="285"/>
        <v>0</v>
      </c>
      <c r="BP688">
        <f t="shared" si="286"/>
        <v>0</v>
      </c>
      <c r="BQ688">
        <f t="shared" si="287"/>
        <v>0</v>
      </c>
      <c r="BS688" s="75">
        <f t="shared" si="288"/>
        <v>0</v>
      </c>
      <c r="BT688" s="76">
        <f t="shared" si="289"/>
        <v>0</v>
      </c>
      <c r="BU688" s="76">
        <f t="shared" si="290"/>
        <v>0</v>
      </c>
      <c r="BV688" s="76">
        <f t="shared" si="291"/>
        <v>0</v>
      </c>
      <c r="BW688" s="76">
        <f t="shared" si="292"/>
        <v>0</v>
      </c>
      <c r="BX688" s="76">
        <f t="shared" si="293"/>
        <v>0</v>
      </c>
      <c r="BY688" s="77">
        <f t="shared" si="294"/>
        <v>0</v>
      </c>
      <c r="CA688" s="73">
        <f t="shared" si="295"/>
        <v>0</v>
      </c>
      <c r="CB688" s="74"/>
      <c r="CD688" s="13">
        <f t="shared" si="296"/>
        <v>0</v>
      </c>
      <c r="CE688" s="89">
        <f t="shared" si="297"/>
        <v>0</v>
      </c>
      <c r="CF688">
        <v>0</v>
      </c>
    </row>
    <row r="689" spans="2:84" ht="15.75" customHeight="1" thickBot="1">
      <c r="B689" s="26"/>
      <c r="C689" s="13" t="str">
        <f>IF(B689="","",VLOOKUP(BC689,Proveedor!$B$3:$C$2036,2,0))</f>
        <v/>
      </c>
      <c r="D689" s="95"/>
      <c r="E689" s="84"/>
      <c r="F689" s="59"/>
      <c r="G689" s="113" cm="1">
        <f t="array" ref="G689">INDEX(Programas!$F$3:$F$2000,MATCH(1,(Programas!$C$3:$C$2000=D689)*(Programas!$D$3:$D$2000=Auxiliares!$B670),0))</f>
        <v>0</v>
      </c>
      <c r="H689" s="114"/>
      <c r="I689" s="113" cm="1">
        <f t="array" ref="I689">INDEX(Programas!$E$3:$E$2000,MATCH(1,(Programas!$C$3:$C$2000=D689)*(Programas!$D$3:$D$2000=Auxiliares!$B670),0))</f>
        <v>0</v>
      </c>
      <c r="J689" s="114"/>
      <c r="K689" s="23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36"/>
      <c r="BA689" s="58">
        <f t="shared" si="277"/>
        <v>0</v>
      </c>
      <c r="BB689" s="42">
        <f t="shared" si="278"/>
        <v>0</v>
      </c>
      <c r="BC689" s="12">
        <f>IFERROR(VLOOKUP(Input!B689,Medio!$A$3:$D$1552,4,0),0)</f>
        <v>0</v>
      </c>
      <c r="BD689">
        <f t="shared" si="279"/>
        <v>0</v>
      </c>
      <c r="BE689">
        <f>IFERROR(VLOOKUP(L689,'Tipo de Descuento'!$B$3:$C$8,2,0),0)</f>
        <v>0</v>
      </c>
      <c r="BF689">
        <f t="shared" si="280"/>
        <v>0</v>
      </c>
      <c r="BG689">
        <f>IFERROR(VLOOKUP(N689,'Tipo de Descuento'!$B$3:$C$8,2,0),0)</f>
        <v>0</v>
      </c>
      <c r="BH689">
        <f t="shared" si="281"/>
        <v>0</v>
      </c>
      <c r="BI689">
        <f>IFERROR(VLOOKUP(P689,'Tipo de Descuento'!$B$3:$C$8,2,0),0)</f>
        <v>0</v>
      </c>
      <c r="BJ689">
        <f t="shared" si="282"/>
        <v>0</v>
      </c>
      <c r="BK689">
        <f>IFERROR(VLOOKUP(R689,'Tipo de Descuento'!$B$3:$C$8,2,0),0)</f>
        <v>0</v>
      </c>
      <c r="BL689">
        <f t="shared" si="283"/>
        <v>0</v>
      </c>
      <c r="BM689">
        <f>IFERROR(VLOOKUP(T689,'Tipo de Descuento'!$B$3:$C$8,2,0),0)</f>
        <v>0</v>
      </c>
      <c r="BN689">
        <f t="shared" si="284"/>
        <v>0</v>
      </c>
      <c r="BO689">
        <f t="shared" si="285"/>
        <v>0</v>
      </c>
      <c r="BP689">
        <f t="shared" si="286"/>
        <v>0</v>
      </c>
      <c r="BQ689">
        <f t="shared" si="287"/>
        <v>0</v>
      </c>
      <c r="BS689" s="75">
        <f t="shared" si="288"/>
        <v>0</v>
      </c>
      <c r="BT689" s="76">
        <f t="shared" si="289"/>
        <v>0</v>
      </c>
      <c r="BU689" s="76">
        <f t="shared" si="290"/>
        <v>0</v>
      </c>
      <c r="BV689" s="76">
        <f t="shared" si="291"/>
        <v>0</v>
      </c>
      <c r="BW689" s="76">
        <f t="shared" si="292"/>
        <v>0</v>
      </c>
      <c r="BX689" s="76">
        <f t="shared" si="293"/>
        <v>0</v>
      </c>
      <c r="BY689" s="77">
        <f t="shared" si="294"/>
        <v>0</v>
      </c>
      <c r="CA689" s="73">
        <f t="shared" si="295"/>
        <v>0</v>
      </c>
      <c r="CB689" s="74"/>
      <c r="CD689" s="13">
        <f t="shared" si="296"/>
        <v>0</v>
      </c>
      <c r="CE689" s="89">
        <f t="shared" si="297"/>
        <v>0</v>
      </c>
      <c r="CF689">
        <v>0</v>
      </c>
    </row>
    <row r="690" spans="2:84" ht="15.75" customHeight="1" thickBot="1">
      <c r="B690" s="26"/>
      <c r="C690" s="13" t="str">
        <f>IF(B690="","",VLOOKUP(BC690,Proveedor!$B$3:$C$2036,2,0))</f>
        <v/>
      </c>
      <c r="D690" s="95"/>
      <c r="E690" s="84"/>
      <c r="F690" s="59"/>
      <c r="G690" s="113" cm="1">
        <f t="array" ref="G690">INDEX(Programas!$F$3:$F$2000,MATCH(1,(Programas!$C$3:$C$2000=D690)*(Programas!$D$3:$D$2000=Auxiliares!$B671),0))</f>
        <v>0</v>
      </c>
      <c r="H690" s="114"/>
      <c r="I690" s="113" cm="1">
        <f t="array" ref="I690">INDEX(Programas!$E$3:$E$2000,MATCH(1,(Programas!$C$3:$C$2000=D690)*(Programas!$D$3:$D$2000=Auxiliares!$B671),0))</f>
        <v>0</v>
      </c>
      <c r="J690" s="114"/>
      <c r="K690" s="23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36"/>
      <c r="BA690" s="58">
        <f t="shared" si="277"/>
        <v>0</v>
      </c>
      <c r="BB690" s="42">
        <f t="shared" si="278"/>
        <v>0</v>
      </c>
      <c r="BC690" s="12">
        <f>IFERROR(VLOOKUP(Input!B690,Medio!$A$3:$D$1552,4,0),0)</f>
        <v>0</v>
      </c>
      <c r="BD690">
        <f t="shared" si="279"/>
        <v>0</v>
      </c>
      <c r="BE690">
        <f>IFERROR(VLOOKUP(L690,'Tipo de Descuento'!$B$3:$C$8,2,0),0)</f>
        <v>0</v>
      </c>
      <c r="BF690">
        <f t="shared" si="280"/>
        <v>0</v>
      </c>
      <c r="BG690">
        <f>IFERROR(VLOOKUP(N690,'Tipo de Descuento'!$B$3:$C$8,2,0),0)</f>
        <v>0</v>
      </c>
      <c r="BH690">
        <f t="shared" si="281"/>
        <v>0</v>
      </c>
      <c r="BI690">
        <f>IFERROR(VLOOKUP(P690,'Tipo de Descuento'!$B$3:$C$8,2,0),0)</f>
        <v>0</v>
      </c>
      <c r="BJ690">
        <f t="shared" si="282"/>
        <v>0</v>
      </c>
      <c r="BK690">
        <f>IFERROR(VLOOKUP(R690,'Tipo de Descuento'!$B$3:$C$8,2,0),0)</f>
        <v>0</v>
      </c>
      <c r="BL690">
        <f t="shared" si="283"/>
        <v>0</v>
      </c>
      <c r="BM690">
        <f>IFERROR(VLOOKUP(T690,'Tipo de Descuento'!$B$3:$C$8,2,0),0)</f>
        <v>0</v>
      </c>
      <c r="BN690">
        <f t="shared" si="284"/>
        <v>0</v>
      </c>
      <c r="BO690">
        <f t="shared" si="285"/>
        <v>0</v>
      </c>
      <c r="BP690">
        <f t="shared" si="286"/>
        <v>0</v>
      </c>
      <c r="BQ690">
        <f t="shared" si="287"/>
        <v>0</v>
      </c>
      <c r="BS690" s="75">
        <f t="shared" si="288"/>
        <v>0</v>
      </c>
      <c r="BT690" s="76">
        <f t="shared" si="289"/>
        <v>0</v>
      </c>
      <c r="BU690" s="76">
        <f t="shared" si="290"/>
        <v>0</v>
      </c>
      <c r="BV690" s="76">
        <f t="shared" si="291"/>
        <v>0</v>
      </c>
      <c r="BW690" s="76">
        <f t="shared" si="292"/>
        <v>0</v>
      </c>
      <c r="BX690" s="76">
        <f t="shared" si="293"/>
        <v>0</v>
      </c>
      <c r="BY690" s="77">
        <f t="shared" si="294"/>
        <v>0</v>
      </c>
      <c r="CA690" s="73">
        <f t="shared" si="295"/>
        <v>0</v>
      </c>
      <c r="CB690" s="74"/>
      <c r="CD690" s="13">
        <f t="shared" si="296"/>
        <v>0</v>
      </c>
      <c r="CE690" s="89">
        <f t="shared" si="297"/>
        <v>0</v>
      </c>
      <c r="CF690">
        <v>0</v>
      </c>
    </row>
    <row r="691" spans="2:84" ht="15.75" customHeight="1" thickBot="1">
      <c r="B691" s="26"/>
      <c r="C691" s="13" t="str">
        <f>IF(B691="","",VLOOKUP(BC691,Proveedor!$B$3:$C$2036,2,0))</f>
        <v/>
      </c>
      <c r="D691" s="95"/>
      <c r="E691" s="84"/>
      <c r="F691" s="59"/>
      <c r="G691" s="113" cm="1">
        <f t="array" ref="G691">INDEX(Programas!$F$3:$F$2000,MATCH(1,(Programas!$C$3:$C$2000=D691)*(Programas!$D$3:$D$2000=Auxiliares!$B672),0))</f>
        <v>0</v>
      </c>
      <c r="H691" s="114"/>
      <c r="I691" s="113" cm="1">
        <f t="array" ref="I691">INDEX(Programas!$E$3:$E$2000,MATCH(1,(Programas!$C$3:$C$2000=D691)*(Programas!$D$3:$D$2000=Auxiliares!$B672),0))</f>
        <v>0</v>
      </c>
      <c r="J691" s="114"/>
      <c r="K691" s="23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36"/>
      <c r="BA691" s="58">
        <f t="shared" si="277"/>
        <v>0</v>
      </c>
      <c r="BB691" s="42">
        <f t="shared" si="278"/>
        <v>0</v>
      </c>
      <c r="BC691" s="12">
        <f>IFERROR(VLOOKUP(Input!B691,Medio!$A$3:$D$1552,4,0),0)</f>
        <v>0</v>
      </c>
      <c r="BD691">
        <f t="shared" si="279"/>
        <v>0</v>
      </c>
      <c r="BE691">
        <f>IFERROR(VLOOKUP(L691,'Tipo de Descuento'!$B$3:$C$8,2,0),0)</f>
        <v>0</v>
      </c>
      <c r="BF691">
        <f t="shared" si="280"/>
        <v>0</v>
      </c>
      <c r="BG691">
        <f>IFERROR(VLOOKUP(N691,'Tipo de Descuento'!$B$3:$C$8,2,0),0)</f>
        <v>0</v>
      </c>
      <c r="BH691">
        <f t="shared" si="281"/>
        <v>0</v>
      </c>
      <c r="BI691">
        <f>IFERROR(VLOOKUP(P691,'Tipo de Descuento'!$B$3:$C$8,2,0),0)</f>
        <v>0</v>
      </c>
      <c r="BJ691">
        <f t="shared" si="282"/>
        <v>0</v>
      </c>
      <c r="BK691">
        <f>IFERROR(VLOOKUP(R691,'Tipo de Descuento'!$B$3:$C$8,2,0),0)</f>
        <v>0</v>
      </c>
      <c r="BL691">
        <f t="shared" si="283"/>
        <v>0</v>
      </c>
      <c r="BM691">
        <f>IFERROR(VLOOKUP(T691,'Tipo de Descuento'!$B$3:$C$8,2,0),0)</f>
        <v>0</v>
      </c>
      <c r="BN691">
        <f t="shared" si="284"/>
        <v>0</v>
      </c>
      <c r="BO691">
        <f t="shared" si="285"/>
        <v>0</v>
      </c>
      <c r="BP691">
        <f t="shared" si="286"/>
        <v>0</v>
      </c>
      <c r="BQ691">
        <f t="shared" si="287"/>
        <v>0</v>
      </c>
      <c r="BS691" s="75">
        <f t="shared" si="288"/>
        <v>0</v>
      </c>
      <c r="BT691" s="76">
        <f t="shared" si="289"/>
        <v>0</v>
      </c>
      <c r="BU691" s="76">
        <f t="shared" si="290"/>
        <v>0</v>
      </c>
      <c r="BV691" s="76">
        <f t="shared" si="291"/>
        <v>0</v>
      </c>
      <c r="BW691" s="76">
        <f t="shared" si="292"/>
        <v>0</v>
      </c>
      <c r="BX691" s="76">
        <f t="shared" si="293"/>
        <v>0</v>
      </c>
      <c r="BY691" s="77">
        <f t="shared" si="294"/>
        <v>0</v>
      </c>
      <c r="CA691" s="73">
        <f t="shared" si="295"/>
        <v>0</v>
      </c>
      <c r="CB691" s="74"/>
      <c r="CD691" s="13">
        <f t="shared" si="296"/>
        <v>0</v>
      </c>
      <c r="CE691" s="89">
        <f t="shared" si="297"/>
        <v>0</v>
      </c>
      <c r="CF691">
        <v>0</v>
      </c>
    </row>
    <row r="692" spans="2:84" ht="15.75" customHeight="1" thickBot="1">
      <c r="B692" s="26"/>
      <c r="C692" s="13" t="str">
        <f>IF(B692="","",VLOOKUP(BC692,Proveedor!$B$3:$C$2036,2,0))</f>
        <v/>
      </c>
      <c r="D692" s="95"/>
      <c r="E692" s="84"/>
      <c r="F692" s="59"/>
      <c r="G692" s="113" cm="1">
        <f t="array" ref="G692">INDEX(Programas!$F$3:$F$2000,MATCH(1,(Programas!$C$3:$C$2000=D692)*(Programas!$D$3:$D$2000=Auxiliares!$B673),0))</f>
        <v>0</v>
      </c>
      <c r="H692" s="114"/>
      <c r="I692" s="113" cm="1">
        <f t="array" ref="I692">INDEX(Programas!$E$3:$E$2000,MATCH(1,(Programas!$C$3:$C$2000=D692)*(Programas!$D$3:$D$2000=Auxiliares!$B673),0))</f>
        <v>0</v>
      </c>
      <c r="J692" s="114"/>
      <c r="K692" s="23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36"/>
      <c r="BA692" s="58">
        <f t="shared" si="277"/>
        <v>0</v>
      </c>
      <c r="BB692" s="42">
        <f t="shared" si="278"/>
        <v>0</v>
      </c>
      <c r="BC692" s="12">
        <f>IFERROR(VLOOKUP(Input!B692,Medio!$A$3:$D$1552,4,0),0)</f>
        <v>0</v>
      </c>
      <c r="BD692">
        <f t="shared" si="279"/>
        <v>0</v>
      </c>
      <c r="BE692">
        <f>IFERROR(VLOOKUP(L692,'Tipo de Descuento'!$B$3:$C$8,2,0),0)</f>
        <v>0</v>
      </c>
      <c r="BF692">
        <f t="shared" si="280"/>
        <v>0</v>
      </c>
      <c r="BG692">
        <f>IFERROR(VLOOKUP(N692,'Tipo de Descuento'!$B$3:$C$8,2,0),0)</f>
        <v>0</v>
      </c>
      <c r="BH692">
        <f t="shared" si="281"/>
        <v>0</v>
      </c>
      <c r="BI692">
        <f>IFERROR(VLOOKUP(P692,'Tipo de Descuento'!$B$3:$C$8,2,0),0)</f>
        <v>0</v>
      </c>
      <c r="BJ692">
        <f t="shared" si="282"/>
        <v>0</v>
      </c>
      <c r="BK692">
        <f>IFERROR(VLOOKUP(R692,'Tipo de Descuento'!$B$3:$C$8,2,0),0)</f>
        <v>0</v>
      </c>
      <c r="BL692">
        <f t="shared" si="283"/>
        <v>0</v>
      </c>
      <c r="BM692">
        <f>IFERROR(VLOOKUP(T692,'Tipo de Descuento'!$B$3:$C$8,2,0),0)</f>
        <v>0</v>
      </c>
      <c r="BN692">
        <f t="shared" si="284"/>
        <v>0</v>
      </c>
      <c r="BO692">
        <f t="shared" si="285"/>
        <v>0</v>
      </c>
      <c r="BP692">
        <f t="shared" si="286"/>
        <v>0</v>
      </c>
      <c r="BQ692">
        <f t="shared" si="287"/>
        <v>0</v>
      </c>
      <c r="BS692" s="75">
        <f t="shared" si="288"/>
        <v>0</v>
      </c>
      <c r="BT692" s="76">
        <f t="shared" si="289"/>
        <v>0</v>
      </c>
      <c r="BU692" s="76">
        <f t="shared" si="290"/>
        <v>0</v>
      </c>
      <c r="BV692" s="76">
        <f t="shared" si="291"/>
        <v>0</v>
      </c>
      <c r="BW692" s="76">
        <f t="shared" si="292"/>
        <v>0</v>
      </c>
      <c r="BX692" s="76">
        <f t="shared" si="293"/>
        <v>0</v>
      </c>
      <c r="BY692" s="77">
        <f t="shared" si="294"/>
        <v>0</v>
      </c>
      <c r="CA692" s="73">
        <f t="shared" si="295"/>
        <v>0</v>
      </c>
      <c r="CB692" s="74"/>
      <c r="CD692" s="13">
        <f t="shared" si="296"/>
        <v>0</v>
      </c>
      <c r="CE692" s="89">
        <f t="shared" si="297"/>
        <v>0</v>
      </c>
      <c r="CF692">
        <v>0</v>
      </c>
    </row>
    <row r="693" spans="2:84" ht="15.75" customHeight="1" thickBot="1">
      <c r="B693" s="26"/>
      <c r="C693" s="13" t="str">
        <f>IF(B693="","",VLOOKUP(BC693,Proveedor!$B$3:$C$2036,2,0))</f>
        <v/>
      </c>
      <c r="D693" s="95"/>
      <c r="E693" s="84"/>
      <c r="F693" s="59"/>
      <c r="G693" s="113" cm="1">
        <f t="array" ref="G693">INDEX(Programas!$F$3:$F$2000,MATCH(1,(Programas!$C$3:$C$2000=D693)*(Programas!$D$3:$D$2000=Auxiliares!$B674),0))</f>
        <v>0</v>
      </c>
      <c r="H693" s="114"/>
      <c r="I693" s="113" cm="1">
        <f t="array" ref="I693">INDEX(Programas!$E$3:$E$2000,MATCH(1,(Programas!$C$3:$C$2000=D693)*(Programas!$D$3:$D$2000=Auxiliares!$B674),0))</f>
        <v>0</v>
      </c>
      <c r="J693" s="114"/>
      <c r="K693" s="23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36"/>
      <c r="BA693" s="58">
        <f t="shared" si="277"/>
        <v>0</v>
      </c>
      <c r="BB693" s="42">
        <f t="shared" si="278"/>
        <v>0</v>
      </c>
      <c r="BC693" s="12">
        <f>IFERROR(VLOOKUP(Input!B693,Medio!$A$3:$D$1552,4,0),0)</f>
        <v>0</v>
      </c>
      <c r="BD693">
        <f t="shared" si="279"/>
        <v>0</v>
      </c>
      <c r="BE693">
        <f>IFERROR(VLOOKUP(L693,'Tipo de Descuento'!$B$3:$C$8,2,0),0)</f>
        <v>0</v>
      </c>
      <c r="BF693">
        <f t="shared" si="280"/>
        <v>0</v>
      </c>
      <c r="BG693">
        <f>IFERROR(VLOOKUP(N693,'Tipo de Descuento'!$B$3:$C$8,2,0),0)</f>
        <v>0</v>
      </c>
      <c r="BH693">
        <f t="shared" si="281"/>
        <v>0</v>
      </c>
      <c r="BI693">
        <f>IFERROR(VLOOKUP(P693,'Tipo de Descuento'!$B$3:$C$8,2,0),0)</f>
        <v>0</v>
      </c>
      <c r="BJ693">
        <f t="shared" si="282"/>
        <v>0</v>
      </c>
      <c r="BK693">
        <f>IFERROR(VLOOKUP(R693,'Tipo de Descuento'!$B$3:$C$8,2,0),0)</f>
        <v>0</v>
      </c>
      <c r="BL693">
        <f t="shared" si="283"/>
        <v>0</v>
      </c>
      <c r="BM693">
        <f>IFERROR(VLOOKUP(T693,'Tipo de Descuento'!$B$3:$C$8,2,0),0)</f>
        <v>0</v>
      </c>
      <c r="BN693">
        <f t="shared" si="284"/>
        <v>0</v>
      </c>
      <c r="BO693">
        <f t="shared" si="285"/>
        <v>0</v>
      </c>
      <c r="BP693">
        <f t="shared" si="286"/>
        <v>0</v>
      </c>
      <c r="BQ693">
        <f t="shared" si="287"/>
        <v>0</v>
      </c>
      <c r="BS693" s="75">
        <f t="shared" si="288"/>
        <v>0</v>
      </c>
      <c r="BT693" s="76">
        <f t="shared" si="289"/>
        <v>0</v>
      </c>
      <c r="BU693" s="76">
        <f t="shared" si="290"/>
        <v>0</v>
      </c>
      <c r="BV693" s="76">
        <f t="shared" si="291"/>
        <v>0</v>
      </c>
      <c r="BW693" s="76">
        <f t="shared" si="292"/>
        <v>0</v>
      </c>
      <c r="BX693" s="76">
        <f t="shared" si="293"/>
        <v>0</v>
      </c>
      <c r="BY693" s="77">
        <f t="shared" si="294"/>
        <v>0</v>
      </c>
      <c r="CA693" s="73">
        <f t="shared" si="295"/>
        <v>0</v>
      </c>
      <c r="CB693" s="74"/>
      <c r="CD693" s="13">
        <f t="shared" si="296"/>
        <v>0</v>
      </c>
      <c r="CE693" s="89">
        <f t="shared" si="297"/>
        <v>0</v>
      </c>
      <c r="CF693">
        <v>0</v>
      </c>
    </row>
    <row r="694" spans="2:84" ht="15.75" customHeight="1" thickBot="1">
      <c r="B694" s="26"/>
      <c r="C694" s="13" t="str">
        <f>IF(B694="","",VLOOKUP(BC694,Proveedor!$B$3:$C$2036,2,0))</f>
        <v/>
      </c>
      <c r="D694" s="95"/>
      <c r="E694" s="84"/>
      <c r="F694" s="59"/>
      <c r="G694" s="113" cm="1">
        <f t="array" ref="G694">INDEX(Programas!$F$3:$F$2000,MATCH(1,(Programas!$C$3:$C$2000=D694)*(Programas!$D$3:$D$2000=Auxiliares!$B675),0))</f>
        <v>0</v>
      </c>
      <c r="H694" s="114"/>
      <c r="I694" s="113" cm="1">
        <f t="array" ref="I694">INDEX(Programas!$E$3:$E$2000,MATCH(1,(Programas!$C$3:$C$2000=D694)*(Programas!$D$3:$D$2000=Auxiliares!$B675),0))</f>
        <v>0</v>
      </c>
      <c r="J694" s="114"/>
      <c r="K694" s="23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36"/>
      <c r="BA694" s="58">
        <f t="shared" si="277"/>
        <v>0</v>
      </c>
      <c r="BB694" s="42">
        <f t="shared" si="278"/>
        <v>0</v>
      </c>
      <c r="BC694" s="12">
        <f>IFERROR(VLOOKUP(Input!B694,Medio!$A$3:$D$1552,4,0),0)</f>
        <v>0</v>
      </c>
      <c r="BD694">
        <f t="shared" si="279"/>
        <v>0</v>
      </c>
      <c r="BE694">
        <f>IFERROR(VLOOKUP(L694,'Tipo de Descuento'!$B$3:$C$8,2,0),0)</f>
        <v>0</v>
      </c>
      <c r="BF694">
        <f t="shared" si="280"/>
        <v>0</v>
      </c>
      <c r="BG694">
        <f>IFERROR(VLOOKUP(N694,'Tipo de Descuento'!$B$3:$C$8,2,0),0)</f>
        <v>0</v>
      </c>
      <c r="BH694">
        <f t="shared" si="281"/>
        <v>0</v>
      </c>
      <c r="BI694">
        <f>IFERROR(VLOOKUP(P694,'Tipo de Descuento'!$B$3:$C$8,2,0),0)</f>
        <v>0</v>
      </c>
      <c r="BJ694">
        <f t="shared" si="282"/>
        <v>0</v>
      </c>
      <c r="BK694">
        <f>IFERROR(VLOOKUP(R694,'Tipo de Descuento'!$B$3:$C$8,2,0),0)</f>
        <v>0</v>
      </c>
      <c r="BL694">
        <f t="shared" si="283"/>
        <v>0</v>
      </c>
      <c r="BM694">
        <f>IFERROR(VLOOKUP(T694,'Tipo de Descuento'!$B$3:$C$8,2,0),0)</f>
        <v>0</v>
      </c>
      <c r="BN694">
        <f t="shared" si="284"/>
        <v>0</v>
      </c>
      <c r="BO694">
        <f t="shared" si="285"/>
        <v>0</v>
      </c>
      <c r="BP694">
        <f t="shared" si="286"/>
        <v>0</v>
      </c>
      <c r="BQ694">
        <f t="shared" si="287"/>
        <v>0</v>
      </c>
      <c r="BS694" s="75">
        <f t="shared" si="288"/>
        <v>0</v>
      </c>
      <c r="BT694" s="76">
        <f t="shared" si="289"/>
        <v>0</v>
      </c>
      <c r="BU694" s="76">
        <f t="shared" si="290"/>
        <v>0</v>
      </c>
      <c r="BV694" s="76">
        <f t="shared" si="291"/>
        <v>0</v>
      </c>
      <c r="BW694" s="76">
        <f t="shared" si="292"/>
        <v>0</v>
      </c>
      <c r="BX694" s="76">
        <f t="shared" si="293"/>
        <v>0</v>
      </c>
      <c r="BY694" s="77">
        <f t="shared" si="294"/>
        <v>0</v>
      </c>
      <c r="CA694" s="73">
        <f t="shared" si="295"/>
        <v>0</v>
      </c>
      <c r="CB694" s="74"/>
      <c r="CD694" s="13">
        <f t="shared" si="296"/>
        <v>0</v>
      </c>
      <c r="CE694" s="89">
        <f t="shared" si="297"/>
        <v>0</v>
      </c>
      <c r="CF694">
        <v>0</v>
      </c>
    </row>
    <row r="695" spans="2:84" ht="15.75" customHeight="1" thickBot="1">
      <c r="B695" s="26"/>
      <c r="C695" s="13" t="str">
        <f>IF(B695="","",VLOOKUP(BC695,Proveedor!$B$3:$C$2036,2,0))</f>
        <v/>
      </c>
      <c r="D695" s="95"/>
      <c r="E695" s="84"/>
      <c r="F695" s="59"/>
      <c r="G695" s="113" cm="1">
        <f t="array" ref="G695">INDEX(Programas!$F$3:$F$2000,MATCH(1,(Programas!$C$3:$C$2000=D695)*(Programas!$D$3:$D$2000=Auxiliares!$B676),0))</f>
        <v>0</v>
      </c>
      <c r="H695" s="114"/>
      <c r="I695" s="113" cm="1">
        <f t="array" ref="I695">INDEX(Programas!$E$3:$E$2000,MATCH(1,(Programas!$C$3:$C$2000=D695)*(Programas!$D$3:$D$2000=Auxiliares!$B676),0))</f>
        <v>0</v>
      </c>
      <c r="J695" s="114"/>
      <c r="K695" s="23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36"/>
      <c r="BA695" s="58">
        <f t="shared" si="277"/>
        <v>0</v>
      </c>
      <c r="BB695" s="42">
        <f t="shared" si="278"/>
        <v>0</v>
      </c>
      <c r="BC695" s="12">
        <f>IFERROR(VLOOKUP(Input!B695,Medio!$A$3:$D$1552,4,0),0)</f>
        <v>0</v>
      </c>
      <c r="BD695">
        <f t="shared" si="279"/>
        <v>0</v>
      </c>
      <c r="BE695">
        <f>IFERROR(VLOOKUP(L695,'Tipo de Descuento'!$B$3:$C$8,2,0),0)</f>
        <v>0</v>
      </c>
      <c r="BF695">
        <f t="shared" si="280"/>
        <v>0</v>
      </c>
      <c r="BG695">
        <f>IFERROR(VLOOKUP(N695,'Tipo de Descuento'!$B$3:$C$8,2,0),0)</f>
        <v>0</v>
      </c>
      <c r="BH695">
        <f t="shared" si="281"/>
        <v>0</v>
      </c>
      <c r="BI695">
        <f>IFERROR(VLOOKUP(P695,'Tipo de Descuento'!$B$3:$C$8,2,0),0)</f>
        <v>0</v>
      </c>
      <c r="BJ695">
        <f t="shared" si="282"/>
        <v>0</v>
      </c>
      <c r="BK695">
        <f>IFERROR(VLOOKUP(R695,'Tipo de Descuento'!$B$3:$C$8,2,0),0)</f>
        <v>0</v>
      </c>
      <c r="BL695">
        <f t="shared" si="283"/>
        <v>0</v>
      </c>
      <c r="BM695">
        <f>IFERROR(VLOOKUP(T695,'Tipo de Descuento'!$B$3:$C$8,2,0),0)</f>
        <v>0</v>
      </c>
      <c r="BN695">
        <f t="shared" si="284"/>
        <v>0</v>
      </c>
      <c r="BO695">
        <f t="shared" si="285"/>
        <v>0</v>
      </c>
      <c r="BP695">
        <f t="shared" si="286"/>
        <v>0</v>
      </c>
      <c r="BQ695">
        <f t="shared" si="287"/>
        <v>0</v>
      </c>
      <c r="BS695" s="75">
        <f t="shared" si="288"/>
        <v>0</v>
      </c>
      <c r="BT695" s="76">
        <f t="shared" si="289"/>
        <v>0</v>
      </c>
      <c r="BU695" s="76">
        <f t="shared" si="290"/>
        <v>0</v>
      </c>
      <c r="BV695" s="76">
        <f t="shared" si="291"/>
        <v>0</v>
      </c>
      <c r="BW695" s="76">
        <f t="shared" si="292"/>
        <v>0</v>
      </c>
      <c r="BX695" s="76">
        <f t="shared" si="293"/>
        <v>0</v>
      </c>
      <c r="BY695" s="77">
        <f t="shared" si="294"/>
        <v>0</v>
      </c>
      <c r="CA695" s="73">
        <f t="shared" si="295"/>
        <v>0</v>
      </c>
      <c r="CB695" s="74"/>
      <c r="CD695" s="13">
        <f t="shared" si="296"/>
        <v>0</v>
      </c>
      <c r="CE695" s="89">
        <f t="shared" si="297"/>
        <v>0</v>
      </c>
      <c r="CF695">
        <v>0</v>
      </c>
    </row>
    <row r="696" spans="2:84" ht="15.75" customHeight="1" thickBot="1">
      <c r="B696" s="26"/>
      <c r="C696" s="13" t="str">
        <f>IF(B696="","",VLOOKUP(BC696,Proveedor!$B$3:$C$2036,2,0))</f>
        <v/>
      </c>
      <c r="D696" s="95"/>
      <c r="E696" s="84"/>
      <c r="F696" s="59"/>
      <c r="G696" s="113" cm="1">
        <f t="array" ref="G696">INDEX(Programas!$F$3:$F$2000,MATCH(1,(Programas!$C$3:$C$2000=D696)*(Programas!$D$3:$D$2000=Auxiliares!$B677),0))</f>
        <v>0</v>
      </c>
      <c r="H696" s="114"/>
      <c r="I696" s="113" cm="1">
        <f t="array" ref="I696">INDEX(Programas!$E$3:$E$2000,MATCH(1,(Programas!$C$3:$C$2000=D696)*(Programas!$D$3:$D$2000=Auxiliares!$B677),0))</f>
        <v>0</v>
      </c>
      <c r="J696" s="114"/>
      <c r="K696" s="23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36"/>
      <c r="BA696" s="58">
        <f t="shared" si="277"/>
        <v>0</v>
      </c>
      <c r="BB696" s="42">
        <f t="shared" si="278"/>
        <v>0</v>
      </c>
      <c r="BC696" s="12">
        <f>IFERROR(VLOOKUP(Input!B696,Medio!$A$3:$D$1552,4,0),0)</f>
        <v>0</v>
      </c>
      <c r="BD696">
        <f t="shared" si="279"/>
        <v>0</v>
      </c>
      <c r="BE696">
        <f>IFERROR(VLOOKUP(L696,'Tipo de Descuento'!$B$3:$C$8,2,0),0)</f>
        <v>0</v>
      </c>
      <c r="BF696">
        <f t="shared" si="280"/>
        <v>0</v>
      </c>
      <c r="BG696">
        <f>IFERROR(VLOOKUP(N696,'Tipo de Descuento'!$B$3:$C$8,2,0),0)</f>
        <v>0</v>
      </c>
      <c r="BH696">
        <f t="shared" si="281"/>
        <v>0</v>
      </c>
      <c r="BI696">
        <f>IFERROR(VLOOKUP(P696,'Tipo de Descuento'!$B$3:$C$8,2,0),0)</f>
        <v>0</v>
      </c>
      <c r="BJ696">
        <f t="shared" si="282"/>
        <v>0</v>
      </c>
      <c r="BK696">
        <f>IFERROR(VLOOKUP(R696,'Tipo de Descuento'!$B$3:$C$8,2,0),0)</f>
        <v>0</v>
      </c>
      <c r="BL696">
        <f t="shared" si="283"/>
        <v>0</v>
      </c>
      <c r="BM696">
        <f>IFERROR(VLOOKUP(T696,'Tipo de Descuento'!$B$3:$C$8,2,0),0)</f>
        <v>0</v>
      </c>
      <c r="BN696">
        <f t="shared" si="284"/>
        <v>0</v>
      </c>
      <c r="BO696">
        <f t="shared" si="285"/>
        <v>0</v>
      </c>
      <c r="BP696">
        <f t="shared" si="286"/>
        <v>0</v>
      </c>
      <c r="BQ696">
        <f t="shared" si="287"/>
        <v>0</v>
      </c>
      <c r="BS696" s="75">
        <f t="shared" si="288"/>
        <v>0</v>
      </c>
      <c r="BT696" s="76">
        <f t="shared" si="289"/>
        <v>0</v>
      </c>
      <c r="BU696" s="76">
        <f t="shared" si="290"/>
        <v>0</v>
      </c>
      <c r="BV696" s="76">
        <f t="shared" si="291"/>
        <v>0</v>
      </c>
      <c r="BW696" s="76">
        <f t="shared" si="292"/>
        <v>0</v>
      </c>
      <c r="BX696" s="76">
        <f t="shared" si="293"/>
        <v>0</v>
      </c>
      <c r="BY696" s="77">
        <f t="shared" si="294"/>
        <v>0</v>
      </c>
      <c r="CA696" s="73">
        <f t="shared" si="295"/>
        <v>0</v>
      </c>
      <c r="CB696" s="74"/>
      <c r="CD696" s="13">
        <f t="shared" si="296"/>
        <v>0</v>
      </c>
      <c r="CE696" s="89">
        <f t="shared" si="297"/>
        <v>0</v>
      </c>
      <c r="CF696">
        <v>0</v>
      </c>
    </row>
    <row r="697" spans="2:84" ht="15.75" customHeight="1" thickBot="1">
      <c r="B697" s="26"/>
      <c r="C697" s="13" t="str">
        <f>IF(B697="","",VLOOKUP(BC697,Proveedor!$B$3:$C$2036,2,0))</f>
        <v/>
      </c>
      <c r="D697" s="95"/>
      <c r="E697" s="84"/>
      <c r="F697" s="59"/>
      <c r="G697" s="113" cm="1">
        <f t="array" ref="G697">INDEX(Programas!$F$3:$F$2000,MATCH(1,(Programas!$C$3:$C$2000=D697)*(Programas!$D$3:$D$2000=Auxiliares!$B678),0))</f>
        <v>0</v>
      </c>
      <c r="H697" s="114"/>
      <c r="I697" s="113" cm="1">
        <f t="array" ref="I697">INDEX(Programas!$E$3:$E$2000,MATCH(1,(Programas!$C$3:$C$2000=D697)*(Programas!$D$3:$D$2000=Auxiliares!$B678),0))</f>
        <v>0</v>
      </c>
      <c r="J697" s="114"/>
      <c r="K697" s="23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36"/>
      <c r="BA697" s="58">
        <f t="shared" si="277"/>
        <v>0</v>
      </c>
      <c r="BB697" s="42">
        <f t="shared" si="278"/>
        <v>0</v>
      </c>
      <c r="BC697" s="12">
        <f>IFERROR(VLOOKUP(Input!B697,Medio!$A$3:$D$1552,4,0),0)</f>
        <v>0</v>
      </c>
      <c r="BD697">
        <f t="shared" si="279"/>
        <v>0</v>
      </c>
      <c r="BE697">
        <f>IFERROR(VLOOKUP(L697,'Tipo de Descuento'!$B$3:$C$8,2,0),0)</f>
        <v>0</v>
      </c>
      <c r="BF697">
        <f t="shared" si="280"/>
        <v>0</v>
      </c>
      <c r="BG697">
        <f>IFERROR(VLOOKUP(N697,'Tipo de Descuento'!$B$3:$C$8,2,0),0)</f>
        <v>0</v>
      </c>
      <c r="BH697">
        <f t="shared" si="281"/>
        <v>0</v>
      </c>
      <c r="BI697">
        <f>IFERROR(VLOOKUP(P697,'Tipo de Descuento'!$B$3:$C$8,2,0),0)</f>
        <v>0</v>
      </c>
      <c r="BJ697">
        <f t="shared" si="282"/>
        <v>0</v>
      </c>
      <c r="BK697">
        <f>IFERROR(VLOOKUP(R697,'Tipo de Descuento'!$B$3:$C$8,2,0),0)</f>
        <v>0</v>
      </c>
      <c r="BL697">
        <f t="shared" si="283"/>
        <v>0</v>
      </c>
      <c r="BM697">
        <f>IFERROR(VLOOKUP(T697,'Tipo de Descuento'!$B$3:$C$8,2,0),0)</f>
        <v>0</v>
      </c>
      <c r="BN697">
        <f t="shared" si="284"/>
        <v>0</v>
      </c>
      <c r="BO697">
        <f t="shared" si="285"/>
        <v>0</v>
      </c>
      <c r="BP697">
        <f t="shared" si="286"/>
        <v>0</v>
      </c>
      <c r="BQ697">
        <f t="shared" si="287"/>
        <v>0</v>
      </c>
      <c r="BS697" s="75">
        <f t="shared" si="288"/>
        <v>0</v>
      </c>
      <c r="BT697" s="76">
        <f t="shared" si="289"/>
        <v>0</v>
      </c>
      <c r="BU697" s="76">
        <f t="shared" si="290"/>
        <v>0</v>
      </c>
      <c r="BV697" s="76">
        <f t="shared" si="291"/>
        <v>0</v>
      </c>
      <c r="BW697" s="76">
        <f t="shared" si="292"/>
        <v>0</v>
      </c>
      <c r="BX697" s="76">
        <f t="shared" si="293"/>
        <v>0</v>
      </c>
      <c r="BY697" s="77">
        <f t="shared" si="294"/>
        <v>0</v>
      </c>
      <c r="CA697" s="73">
        <f t="shared" si="295"/>
        <v>0</v>
      </c>
      <c r="CB697" s="74"/>
      <c r="CD697" s="13">
        <f t="shared" si="296"/>
        <v>0</v>
      </c>
      <c r="CE697" s="89">
        <f t="shared" si="297"/>
        <v>0</v>
      </c>
      <c r="CF697">
        <v>0</v>
      </c>
    </row>
    <row r="698" spans="2:84" ht="15.75" customHeight="1" thickBot="1">
      <c r="B698" s="26"/>
      <c r="C698" s="13" t="str">
        <f>IF(B698="","",VLOOKUP(BC698,Proveedor!$B$3:$C$2036,2,0))</f>
        <v/>
      </c>
      <c r="D698" s="95"/>
      <c r="E698" s="84"/>
      <c r="F698" s="59"/>
      <c r="G698" s="113" cm="1">
        <f t="array" ref="G698">INDEX(Programas!$F$3:$F$2000,MATCH(1,(Programas!$C$3:$C$2000=D698)*(Programas!$D$3:$D$2000=Auxiliares!$B679),0))</f>
        <v>0</v>
      </c>
      <c r="H698" s="114"/>
      <c r="I698" s="113" cm="1">
        <f t="array" ref="I698">INDEX(Programas!$E$3:$E$2000,MATCH(1,(Programas!$C$3:$C$2000=D698)*(Programas!$D$3:$D$2000=Auxiliares!$B679),0))</f>
        <v>0</v>
      </c>
      <c r="J698" s="114"/>
      <c r="K698" s="23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36"/>
      <c r="BA698" s="58">
        <f t="shared" si="277"/>
        <v>0</v>
      </c>
      <c r="BB698" s="42">
        <f t="shared" si="278"/>
        <v>0</v>
      </c>
      <c r="BC698" s="12">
        <f>IFERROR(VLOOKUP(Input!B698,Medio!$A$3:$D$1552,4,0),0)</f>
        <v>0</v>
      </c>
      <c r="BD698">
        <f t="shared" si="279"/>
        <v>0</v>
      </c>
      <c r="BE698">
        <f>IFERROR(VLOOKUP(L698,'Tipo de Descuento'!$B$3:$C$8,2,0),0)</f>
        <v>0</v>
      </c>
      <c r="BF698">
        <f t="shared" si="280"/>
        <v>0</v>
      </c>
      <c r="BG698">
        <f>IFERROR(VLOOKUP(N698,'Tipo de Descuento'!$B$3:$C$8,2,0),0)</f>
        <v>0</v>
      </c>
      <c r="BH698">
        <f t="shared" si="281"/>
        <v>0</v>
      </c>
      <c r="BI698">
        <f>IFERROR(VLOOKUP(P698,'Tipo de Descuento'!$B$3:$C$8,2,0),0)</f>
        <v>0</v>
      </c>
      <c r="BJ698">
        <f t="shared" si="282"/>
        <v>0</v>
      </c>
      <c r="BK698">
        <f>IFERROR(VLOOKUP(R698,'Tipo de Descuento'!$B$3:$C$8,2,0),0)</f>
        <v>0</v>
      </c>
      <c r="BL698">
        <f t="shared" si="283"/>
        <v>0</v>
      </c>
      <c r="BM698">
        <f>IFERROR(VLOOKUP(T698,'Tipo de Descuento'!$B$3:$C$8,2,0),0)</f>
        <v>0</v>
      </c>
      <c r="BN698">
        <f t="shared" si="284"/>
        <v>0</v>
      </c>
      <c r="BO698">
        <f t="shared" si="285"/>
        <v>0</v>
      </c>
      <c r="BP698">
        <f t="shared" si="286"/>
        <v>0</v>
      </c>
      <c r="BQ698">
        <f t="shared" si="287"/>
        <v>0</v>
      </c>
      <c r="BS698" s="75">
        <f t="shared" si="288"/>
        <v>0</v>
      </c>
      <c r="BT698" s="76">
        <f t="shared" si="289"/>
        <v>0</v>
      </c>
      <c r="BU698" s="76">
        <f t="shared" si="290"/>
        <v>0</v>
      </c>
      <c r="BV698" s="76">
        <f t="shared" si="291"/>
        <v>0</v>
      </c>
      <c r="BW698" s="76">
        <f t="shared" si="292"/>
        <v>0</v>
      </c>
      <c r="BX698" s="76">
        <f t="shared" si="293"/>
        <v>0</v>
      </c>
      <c r="BY698" s="77">
        <f t="shared" si="294"/>
        <v>0</v>
      </c>
      <c r="CA698" s="73">
        <f t="shared" si="295"/>
        <v>0</v>
      </c>
      <c r="CB698" s="74"/>
      <c r="CD698" s="13">
        <f t="shared" si="296"/>
        <v>0</v>
      </c>
      <c r="CE698" s="89">
        <f t="shared" si="297"/>
        <v>0</v>
      </c>
      <c r="CF698">
        <v>0</v>
      </c>
    </row>
    <row r="699" spans="2:84" ht="15.75" customHeight="1" thickBot="1">
      <c r="B699" s="26"/>
      <c r="C699" s="13" t="str">
        <f>IF(B699="","",VLOOKUP(BC699,Proveedor!$B$3:$C$2036,2,0))</f>
        <v/>
      </c>
      <c r="D699" s="95"/>
      <c r="E699" s="84"/>
      <c r="F699" s="59"/>
      <c r="G699" s="113" cm="1">
        <f t="array" ref="G699">INDEX(Programas!$F$3:$F$2000,MATCH(1,(Programas!$C$3:$C$2000=D699)*(Programas!$D$3:$D$2000=Auxiliares!$B680),0))</f>
        <v>0</v>
      </c>
      <c r="H699" s="114"/>
      <c r="I699" s="113" cm="1">
        <f t="array" ref="I699">INDEX(Programas!$E$3:$E$2000,MATCH(1,(Programas!$C$3:$C$2000=D699)*(Programas!$D$3:$D$2000=Auxiliares!$B680),0))</f>
        <v>0</v>
      </c>
      <c r="J699" s="114"/>
      <c r="K699" s="23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36"/>
      <c r="BA699" s="58">
        <f t="shared" si="277"/>
        <v>0</v>
      </c>
      <c r="BB699" s="42">
        <f t="shared" si="278"/>
        <v>0</v>
      </c>
      <c r="BC699" s="12">
        <f>IFERROR(VLOOKUP(Input!B699,Medio!$A$3:$D$1552,4,0),0)</f>
        <v>0</v>
      </c>
      <c r="BD699">
        <f t="shared" si="279"/>
        <v>0</v>
      </c>
      <c r="BE699">
        <f>IFERROR(VLOOKUP(L699,'Tipo de Descuento'!$B$3:$C$8,2,0),0)</f>
        <v>0</v>
      </c>
      <c r="BF699">
        <f t="shared" si="280"/>
        <v>0</v>
      </c>
      <c r="BG699">
        <f>IFERROR(VLOOKUP(N699,'Tipo de Descuento'!$B$3:$C$8,2,0),0)</f>
        <v>0</v>
      </c>
      <c r="BH699">
        <f t="shared" si="281"/>
        <v>0</v>
      </c>
      <c r="BI699">
        <f>IFERROR(VLOOKUP(P699,'Tipo de Descuento'!$B$3:$C$8,2,0),0)</f>
        <v>0</v>
      </c>
      <c r="BJ699">
        <f t="shared" si="282"/>
        <v>0</v>
      </c>
      <c r="BK699">
        <f>IFERROR(VLOOKUP(R699,'Tipo de Descuento'!$B$3:$C$8,2,0),0)</f>
        <v>0</v>
      </c>
      <c r="BL699">
        <f t="shared" si="283"/>
        <v>0</v>
      </c>
      <c r="BM699">
        <f>IFERROR(VLOOKUP(T699,'Tipo de Descuento'!$B$3:$C$8,2,0),0)</f>
        <v>0</v>
      </c>
      <c r="BN699">
        <f t="shared" si="284"/>
        <v>0</v>
      </c>
      <c r="BO699">
        <f t="shared" si="285"/>
        <v>0</v>
      </c>
      <c r="BP699">
        <f t="shared" si="286"/>
        <v>0</v>
      </c>
      <c r="BQ699">
        <f t="shared" si="287"/>
        <v>0</v>
      </c>
      <c r="BS699" s="75">
        <f t="shared" si="288"/>
        <v>0</v>
      </c>
      <c r="BT699" s="76">
        <f t="shared" si="289"/>
        <v>0</v>
      </c>
      <c r="BU699" s="76">
        <f t="shared" si="290"/>
        <v>0</v>
      </c>
      <c r="BV699" s="76">
        <f t="shared" si="291"/>
        <v>0</v>
      </c>
      <c r="BW699" s="76">
        <f t="shared" si="292"/>
        <v>0</v>
      </c>
      <c r="BX699" s="76">
        <f t="shared" si="293"/>
        <v>0</v>
      </c>
      <c r="BY699" s="77">
        <f t="shared" si="294"/>
        <v>0</v>
      </c>
      <c r="CA699" s="73">
        <f t="shared" si="295"/>
        <v>0</v>
      </c>
      <c r="CB699" s="74"/>
      <c r="CD699" s="13">
        <f t="shared" si="296"/>
        <v>0</v>
      </c>
      <c r="CE699" s="89">
        <f t="shared" si="297"/>
        <v>0</v>
      </c>
      <c r="CF699">
        <v>0</v>
      </c>
    </row>
    <row r="700" spans="2:84" ht="15.75" customHeight="1" thickBot="1">
      <c r="B700" s="26"/>
      <c r="C700" s="13" t="str">
        <f>IF(B700="","",VLOOKUP(BC700,Proveedor!$B$3:$C$2036,2,0))</f>
        <v/>
      </c>
      <c r="D700" s="95"/>
      <c r="E700" s="84"/>
      <c r="F700" s="59"/>
      <c r="G700" s="113" cm="1">
        <f t="array" ref="G700">INDEX(Programas!$F$3:$F$2000,MATCH(1,(Programas!$C$3:$C$2000=D700)*(Programas!$D$3:$D$2000=Auxiliares!$B681),0))</f>
        <v>0</v>
      </c>
      <c r="H700" s="114"/>
      <c r="I700" s="113" cm="1">
        <f t="array" ref="I700">INDEX(Programas!$E$3:$E$2000,MATCH(1,(Programas!$C$3:$C$2000=D700)*(Programas!$D$3:$D$2000=Auxiliares!$B681),0))</f>
        <v>0</v>
      </c>
      <c r="J700" s="114"/>
      <c r="K700" s="23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36"/>
      <c r="BA700" s="58">
        <f t="shared" si="277"/>
        <v>0</v>
      </c>
      <c r="BB700" s="42">
        <f t="shared" si="278"/>
        <v>0</v>
      </c>
      <c r="BC700" s="12">
        <f>IFERROR(VLOOKUP(Input!B700,Medio!$A$3:$D$1552,4,0),0)</f>
        <v>0</v>
      </c>
      <c r="BD700">
        <f t="shared" si="279"/>
        <v>0</v>
      </c>
      <c r="BE700">
        <f>IFERROR(VLOOKUP(L700,'Tipo de Descuento'!$B$3:$C$8,2,0),0)</f>
        <v>0</v>
      </c>
      <c r="BF700">
        <f t="shared" si="280"/>
        <v>0</v>
      </c>
      <c r="BG700">
        <f>IFERROR(VLOOKUP(N700,'Tipo de Descuento'!$B$3:$C$8,2,0),0)</f>
        <v>0</v>
      </c>
      <c r="BH700">
        <f t="shared" si="281"/>
        <v>0</v>
      </c>
      <c r="BI700">
        <f>IFERROR(VLOOKUP(P700,'Tipo de Descuento'!$B$3:$C$8,2,0),0)</f>
        <v>0</v>
      </c>
      <c r="BJ700">
        <f t="shared" si="282"/>
        <v>0</v>
      </c>
      <c r="BK700">
        <f>IFERROR(VLOOKUP(R700,'Tipo de Descuento'!$B$3:$C$8,2,0),0)</f>
        <v>0</v>
      </c>
      <c r="BL700">
        <f t="shared" si="283"/>
        <v>0</v>
      </c>
      <c r="BM700">
        <f>IFERROR(VLOOKUP(T700,'Tipo de Descuento'!$B$3:$C$8,2,0),0)</f>
        <v>0</v>
      </c>
      <c r="BN700">
        <f t="shared" si="284"/>
        <v>0</v>
      </c>
      <c r="BO700">
        <f t="shared" si="285"/>
        <v>0</v>
      </c>
      <c r="BP700">
        <f t="shared" si="286"/>
        <v>0</v>
      </c>
      <c r="BQ700">
        <f t="shared" si="287"/>
        <v>0</v>
      </c>
      <c r="BS700" s="75">
        <f t="shared" si="288"/>
        <v>0</v>
      </c>
      <c r="BT700" s="76">
        <f t="shared" si="289"/>
        <v>0</v>
      </c>
      <c r="BU700" s="76">
        <f t="shared" si="290"/>
        <v>0</v>
      </c>
      <c r="BV700" s="76">
        <f t="shared" si="291"/>
        <v>0</v>
      </c>
      <c r="BW700" s="76">
        <f t="shared" si="292"/>
        <v>0</v>
      </c>
      <c r="BX700" s="76">
        <f t="shared" si="293"/>
        <v>0</v>
      </c>
      <c r="BY700" s="77">
        <f t="shared" si="294"/>
        <v>0</v>
      </c>
      <c r="CA700" s="73">
        <f t="shared" si="295"/>
        <v>0</v>
      </c>
      <c r="CB700" s="74"/>
      <c r="CD700" s="13">
        <f t="shared" si="296"/>
        <v>0</v>
      </c>
      <c r="CE700" s="89">
        <f t="shared" si="297"/>
        <v>0</v>
      </c>
      <c r="CF700">
        <v>0</v>
      </c>
    </row>
    <row r="701" spans="2:84" ht="15.75" customHeight="1">
      <c r="CF701">
        <v>0</v>
      </c>
    </row>
    <row r="702" spans="2:84" ht="15.75" customHeight="1">
      <c r="CF702">
        <v>0</v>
      </c>
    </row>
    <row r="703" spans="2:84" ht="15.75" customHeight="1">
      <c r="CF703">
        <v>0</v>
      </c>
    </row>
    <row r="704" spans="2:84" ht="15.75" customHeight="1">
      <c r="CF704">
        <v>0</v>
      </c>
    </row>
    <row r="705" spans="84:84" ht="15.75" customHeight="1">
      <c r="CF705">
        <v>0</v>
      </c>
    </row>
    <row r="706" spans="84:84" ht="15.75" customHeight="1">
      <c r="CF706">
        <v>0</v>
      </c>
    </row>
    <row r="707" spans="84:84" ht="15.75" customHeight="1">
      <c r="CF707">
        <v>0</v>
      </c>
    </row>
    <row r="708" spans="84:84" ht="15.75" customHeight="1">
      <c r="CF708">
        <v>0</v>
      </c>
    </row>
    <row r="709" spans="84:84" ht="15.75" customHeight="1">
      <c r="CF709">
        <v>0</v>
      </c>
    </row>
    <row r="710" spans="84:84" ht="15.75" customHeight="1">
      <c r="CF710">
        <v>0</v>
      </c>
    </row>
    <row r="711" spans="84:84" ht="15.75" customHeight="1">
      <c r="CF711">
        <v>0</v>
      </c>
    </row>
    <row r="712" spans="84:84" ht="15.75" customHeight="1">
      <c r="CF712">
        <v>0</v>
      </c>
    </row>
    <row r="713" spans="84:84" ht="15.75" customHeight="1">
      <c r="CF713">
        <v>0</v>
      </c>
    </row>
    <row r="714" spans="84:84" ht="15.75" customHeight="1">
      <c r="CF714">
        <v>0</v>
      </c>
    </row>
    <row r="715" spans="84:84" ht="15.75" customHeight="1">
      <c r="CF715">
        <v>0</v>
      </c>
    </row>
    <row r="716" spans="84:84" ht="15.75" customHeight="1">
      <c r="CF716">
        <v>0</v>
      </c>
    </row>
    <row r="717" spans="84:84" ht="15.75" customHeight="1">
      <c r="CF717">
        <v>0</v>
      </c>
    </row>
    <row r="718" spans="84:84" ht="15.75" customHeight="1">
      <c r="CF718">
        <v>0</v>
      </c>
    </row>
    <row r="719" spans="84:84" ht="15.75" customHeight="1">
      <c r="CF719">
        <v>0</v>
      </c>
    </row>
    <row r="720" spans="84:84" ht="15.75" customHeight="1">
      <c r="CF720">
        <v>0</v>
      </c>
    </row>
    <row r="721" spans="84:84" ht="15.75" customHeight="1">
      <c r="CF721">
        <v>0</v>
      </c>
    </row>
    <row r="722" spans="84:84" ht="15.75" customHeight="1">
      <c r="CF722">
        <v>0</v>
      </c>
    </row>
    <row r="723" spans="84:84" ht="15.75" customHeight="1">
      <c r="CF723">
        <v>0</v>
      </c>
    </row>
    <row r="724" spans="84:84" ht="15.75" customHeight="1">
      <c r="CF724">
        <v>0</v>
      </c>
    </row>
    <row r="725" spans="84:84" ht="15.75" customHeight="1">
      <c r="CF725">
        <v>0</v>
      </c>
    </row>
    <row r="726" spans="84:84" ht="15.75" customHeight="1">
      <c r="CF726">
        <v>0</v>
      </c>
    </row>
    <row r="727" spans="84:84" ht="15.75" customHeight="1">
      <c r="CF727">
        <v>0</v>
      </c>
    </row>
    <row r="728" spans="84:84" ht="15.75" customHeight="1">
      <c r="CF728">
        <v>0</v>
      </c>
    </row>
    <row r="729" spans="84:84" ht="15.75" customHeight="1">
      <c r="CF729">
        <v>0</v>
      </c>
    </row>
    <row r="730" spans="84:84" ht="15.75" customHeight="1">
      <c r="CF730">
        <v>0</v>
      </c>
    </row>
    <row r="731" spans="84:84" ht="15.75" customHeight="1">
      <c r="CF731">
        <v>0</v>
      </c>
    </row>
    <row r="732" spans="84:84" ht="15.75" customHeight="1">
      <c r="CF732">
        <v>0</v>
      </c>
    </row>
    <row r="733" spans="84:84" ht="15.75" customHeight="1">
      <c r="CF733">
        <v>0</v>
      </c>
    </row>
    <row r="734" spans="84:84" ht="15.75" customHeight="1">
      <c r="CF734">
        <v>0</v>
      </c>
    </row>
    <row r="735" spans="84:84" ht="15.75" customHeight="1">
      <c r="CF735">
        <v>0</v>
      </c>
    </row>
    <row r="736" spans="84:84" ht="15.75" customHeight="1">
      <c r="CF736">
        <v>0</v>
      </c>
    </row>
    <row r="737" spans="84:84" ht="15.75" customHeight="1">
      <c r="CF737">
        <v>0</v>
      </c>
    </row>
    <row r="738" spans="84:84" ht="15.75" customHeight="1">
      <c r="CF738">
        <v>0</v>
      </c>
    </row>
    <row r="739" spans="84:84" ht="15.75" customHeight="1">
      <c r="CF739">
        <v>0</v>
      </c>
    </row>
    <row r="740" spans="84:84" ht="15.75" customHeight="1">
      <c r="CF740">
        <v>0</v>
      </c>
    </row>
    <row r="741" spans="84:84" ht="15.75" customHeight="1">
      <c r="CF741">
        <v>0</v>
      </c>
    </row>
    <row r="742" spans="84:84" ht="15.75" customHeight="1">
      <c r="CF742">
        <v>0</v>
      </c>
    </row>
    <row r="743" spans="84:84" ht="15.75" customHeight="1">
      <c r="CF743">
        <v>0</v>
      </c>
    </row>
    <row r="744" spans="84:84" ht="15.75" customHeight="1">
      <c r="CF744">
        <v>0</v>
      </c>
    </row>
    <row r="745" spans="84:84" ht="15.75" customHeight="1">
      <c r="CF745">
        <v>0</v>
      </c>
    </row>
    <row r="746" spans="84:84" ht="15.75" customHeight="1">
      <c r="CF746">
        <v>0</v>
      </c>
    </row>
    <row r="747" spans="84:84" ht="15.75" customHeight="1">
      <c r="CF747">
        <v>0</v>
      </c>
    </row>
    <row r="748" spans="84:84" ht="15.75" customHeight="1">
      <c r="CF748">
        <v>0</v>
      </c>
    </row>
    <row r="749" spans="84:84" ht="15.75" customHeight="1">
      <c r="CF749">
        <v>0</v>
      </c>
    </row>
    <row r="750" spans="84:84" ht="15.75" customHeight="1">
      <c r="CF750">
        <v>0</v>
      </c>
    </row>
    <row r="751" spans="84:84" ht="15.75" customHeight="1">
      <c r="CF751">
        <v>0</v>
      </c>
    </row>
    <row r="752" spans="84:84" ht="15.75" customHeight="1">
      <c r="CF752">
        <v>0</v>
      </c>
    </row>
    <row r="753" spans="84:84" ht="15.75" customHeight="1">
      <c r="CF753">
        <v>0</v>
      </c>
    </row>
    <row r="754" spans="84:84" ht="15.75" customHeight="1">
      <c r="CF754">
        <v>0</v>
      </c>
    </row>
    <row r="755" spans="84:84" ht="15.75" customHeight="1">
      <c r="CF755">
        <v>0</v>
      </c>
    </row>
    <row r="756" spans="84:84" ht="15.75" customHeight="1">
      <c r="CF756">
        <v>0</v>
      </c>
    </row>
    <row r="757" spans="84:84" ht="15.75" customHeight="1">
      <c r="CF757">
        <v>0</v>
      </c>
    </row>
    <row r="758" spans="84:84" ht="15.75" customHeight="1">
      <c r="CF758">
        <v>0</v>
      </c>
    </row>
    <row r="759" spans="84:84" ht="15.75" customHeight="1">
      <c r="CF759">
        <v>0</v>
      </c>
    </row>
    <row r="760" spans="84:84" ht="15.75" customHeight="1">
      <c r="CF760">
        <v>0</v>
      </c>
    </row>
    <row r="761" spans="84:84" ht="15.75" customHeight="1">
      <c r="CF761">
        <v>0</v>
      </c>
    </row>
    <row r="762" spans="84:84" ht="15.75" customHeight="1">
      <c r="CF762">
        <v>0</v>
      </c>
    </row>
    <row r="763" spans="84:84" ht="15.75" customHeight="1">
      <c r="CF763">
        <v>0</v>
      </c>
    </row>
    <row r="764" spans="84:84" ht="15.75" customHeight="1">
      <c r="CF764">
        <v>0</v>
      </c>
    </row>
    <row r="765" spans="84:84" ht="15.75" customHeight="1">
      <c r="CF765">
        <v>0</v>
      </c>
    </row>
    <row r="766" spans="84:84" ht="15.75" customHeight="1">
      <c r="CF766">
        <v>0</v>
      </c>
    </row>
    <row r="767" spans="84:84" ht="15.75" customHeight="1">
      <c r="CF767">
        <v>0</v>
      </c>
    </row>
    <row r="768" spans="84:84" ht="15.75" customHeight="1">
      <c r="CF768">
        <v>0</v>
      </c>
    </row>
    <row r="769" spans="84:84" ht="15.75" customHeight="1">
      <c r="CF769">
        <v>0</v>
      </c>
    </row>
    <row r="770" spans="84:84" ht="15.75" customHeight="1">
      <c r="CF770">
        <v>0</v>
      </c>
    </row>
    <row r="771" spans="84:84" ht="15.75" customHeight="1">
      <c r="CF771">
        <v>0</v>
      </c>
    </row>
    <row r="772" spans="84:84" ht="15.75" customHeight="1">
      <c r="CF772">
        <v>0</v>
      </c>
    </row>
    <row r="773" spans="84:84" ht="15.75" customHeight="1">
      <c r="CF773">
        <v>0</v>
      </c>
    </row>
    <row r="774" spans="84:84" ht="15.75" customHeight="1">
      <c r="CF774">
        <v>0</v>
      </c>
    </row>
    <row r="775" spans="84:84" ht="15.75" customHeight="1">
      <c r="CF775">
        <v>0</v>
      </c>
    </row>
    <row r="776" spans="84:84" ht="15.75" customHeight="1">
      <c r="CF776">
        <v>0</v>
      </c>
    </row>
    <row r="777" spans="84:84" ht="15.75" customHeight="1">
      <c r="CF777">
        <v>0</v>
      </c>
    </row>
    <row r="778" spans="84:84" ht="15.75" customHeight="1">
      <c r="CF778">
        <v>0</v>
      </c>
    </row>
    <row r="779" spans="84:84" ht="15.75" customHeight="1">
      <c r="CF779">
        <v>0</v>
      </c>
    </row>
    <row r="780" spans="84:84" ht="15.75" customHeight="1">
      <c r="CF780">
        <v>0</v>
      </c>
    </row>
    <row r="781" spans="84:84" ht="15.75" customHeight="1">
      <c r="CF781">
        <v>0</v>
      </c>
    </row>
    <row r="782" spans="84:84" ht="15.75" customHeight="1">
      <c r="CF782">
        <v>0</v>
      </c>
    </row>
    <row r="783" spans="84:84" ht="15.75" customHeight="1">
      <c r="CF783">
        <v>0</v>
      </c>
    </row>
    <row r="784" spans="84:84" ht="15.75" customHeight="1">
      <c r="CF784">
        <v>0</v>
      </c>
    </row>
    <row r="785" spans="84:84" ht="15.75" customHeight="1">
      <c r="CF785">
        <v>0</v>
      </c>
    </row>
    <row r="786" spans="84:84" ht="15.75" customHeight="1">
      <c r="CF786">
        <v>0</v>
      </c>
    </row>
    <row r="787" spans="84:84" ht="15.75" customHeight="1">
      <c r="CF787">
        <v>0</v>
      </c>
    </row>
    <row r="788" spans="84:84" ht="15.75" customHeight="1">
      <c r="CF788">
        <v>0</v>
      </c>
    </row>
    <row r="789" spans="84:84" ht="15.75" customHeight="1">
      <c r="CF789">
        <v>0</v>
      </c>
    </row>
    <row r="790" spans="84:84" ht="15.75" customHeight="1">
      <c r="CF790">
        <v>0</v>
      </c>
    </row>
    <row r="791" spans="84:84" ht="15.75" customHeight="1">
      <c r="CF791">
        <v>0</v>
      </c>
    </row>
    <row r="792" spans="84:84" ht="15.75" customHeight="1">
      <c r="CF792">
        <v>0</v>
      </c>
    </row>
    <row r="793" spans="84:84" ht="15.75" customHeight="1">
      <c r="CF793">
        <v>0</v>
      </c>
    </row>
    <row r="794" spans="84:84" ht="15.75" customHeight="1">
      <c r="CF794">
        <v>0</v>
      </c>
    </row>
    <row r="795" spans="84:84" ht="15.75" customHeight="1">
      <c r="CF795">
        <v>0</v>
      </c>
    </row>
    <row r="796" spans="84:84" ht="15.75" customHeight="1">
      <c r="CF796">
        <v>0</v>
      </c>
    </row>
    <row r="797" spans="84:84" ht="15.75" customHeight="1">
      <c r="CF797">
        <v>0</v>
      </c>
    </row>
    <row r="798" spans="84:84" ht="15.75" customHeight="1">
      <c r="CF798">
        <v>0</v>
      </c>
    </row>
    <row r="799" spans="84:84" ht="15.75" customHeight="1">
      <c r="CF799">
        <v>0</v>
      </c>
    </row>
    <row r="800" spans="84:84" ht="15.75" customHeight="1">
      <c r="CF800">
        <v>0</v>
      </c>
    </row>
    <row r="801" spans="84:84" ht="15.75" customHeight="1">
      <c r="CF801">
        <v>0</v>
      </c>
    </row>
    <row r="802" spans="84:84" ht="15.75" customHeight="1">
      <c r="CF802">
        <v>0</v>
      </c>
    </row>
    <row r="803" spans="84:84" ht="15.75" customHeight="1">
      <c r="CF803">
        <v>0</v>
      </c>
    </row>
    <row r="804" spans="84:84" ht="15.75" customHeight="1">
      <c r="CF804">
        <v>0</v>
      </c>
    </row>
    <row r="805" spans="84:84" ht="15.75" customHeight="1">
      <c r="CF805">
        <v>0</v>
      </c>
    </row>
    <row r="806" spans="84:84" ht="15.75" customHeight="1">
      <c r="CF806">
        <v>0</v>
      </c>
    </row>
    <row r="807" spans="84:84" ht="15.75" customHeight="1">
      <c r="CF807">
        <v>0</v>
      </c>
    </row>
    <row r="808" spans="84:84" ht="15.75" customHeight="1">
      <c r="CF808">
        <v>0</v>
      </c>
    </row>
    <row r="809" spans="84:84" ht="15.75" customHeight="1">
      <c r="CF809">
        <v>0</v>
      </c>
    </row>
    <row r="810" spans="84:84" ht="15.75" customHeight="1">
      <c r="CF810">
        <v>0</v>
      </c>
    </row>
    <row r="811" spans="84:84" ht="15.75" customHeight="1">
      <c r="CF811">
        <v>0</v>
      </c>
    </row>
    <row r="812" spans="84:84" ht="15.75" customHeight="1">
      <c r="CF812">
        <v>0</v>
      </c>
    </row>
    <row r="813" spans="84:84" ht="15.75" customHeight="1">
      <c r="CF813">
        <v>0</v>
      </c>
    </row>
    <row r="814" spans="84:84" ht="15.75" customHeight="1">
      <c r="CF814">
        <v>0</v>
      </c>
    </row>
    <row r="815" spans="84:84" ht="15.75" customHeight="1">
      <c r="CF815">
        <v>0</v>
      </c>
    </row>
    <row r="816" spans="84:84" ht="15.75" customHeight="1">
      <c r="CF816">
        <v>0</v>
      </c>
    </row>
    <row r="817" spans="84:84" ht="15.75" customHeight="1">
      <c r="CF817">
        <v>0</v>
      </c>
    </row>
    <row r="818" spans="84:84" ht="15.75" customHeight="1">
      <c r="CF818">
        <v>0</v>
      </c>
    </row>
    <row r="819" spans="84:84" ht="15.75" customHeight="1">
      <c r="CF819">
        <v>0</v>
      </c>
    </row>
    <row r="820" spans="84:84" ht="15.75" customHeight="1">
      <c r="CF820">
        <v>0</v>
      </c>
    </row>
    <row r="821" spans="84:84" ht="15.75" customHeight="1">
      <c r="CF821">
        <v>0</v>
      </c>
    </row>
    <row r="822" spans="84:84" ht="15.75" customHeight="1">
      <c r="CF822">
        <v>0</v>
      </c>
    </row>
    <row r="823" spans="84:84" ht="15.75" customHeight="1">
      <c r="CF823">
        <v>0</v>
      </c>
    </row>
    <row r="824" spans="84:84" ht="15.75" customHeight="1">
      <c r="CF824">
        <v>0</v>
      </c>
    </row>
    <row r="825" spans="84:84" ht="15.75" customHeight="1">
      <c r="CF825">
        <v>0</v>
      </c>
    </row>
    <row r="826" spans="84:84" ht="15.75" customHeight="1">
      <c r="CF826">
        <v>0</v>
      </c>
    </row>
    <row r="827" spans="84:84" ht="15.75" customHeight="1">
      <c r="CF827">
        <v>0</v>
      </c>
    </row>
    <row r="828" spans="84:84" ht="15.75" customHeight="1">
      <c r="CF828">
        <v>0</v>
      </c>
    </row>
    <row r="829" spans="84:84" ht="15.75" customHeight="1">
      <c r="CF829">
        <v>0</v>
      </c>
    </row>
    <row r="830" spans="84:84" ht="15.75" customHeight="1">
      <c r="CF830">
        <v>0</v>
      </c>
    </row>
    <row r="831" spans="84:84" ht="15.75" customHeight="1">
      <c r="CF831">
        <v>0</v>
      </c>
    </row>
    <row r="832" spans="84:84" ht="15.75" customHeight="1">
      <c r="CF832">
        <v>0</v>
      </c>
    </row>
    <row r="833" spans="84:84" ht="15.75" customHeight="1">
      <c r="CF833">
        <v>0</v>
      </c>
    </row>
    <row r="834" spans="84:84" ht="15.75" customHeight="1">
      <c r="CF834">
        <v>0</v>
      </c>
    </row>
    <row r="835" spans="84:84" ht="15.75" customHeight="1">
      <c r="CF835">
        <v>0</v>
      </c>
    </row>
    <row r="836" spans="84:84" ht="15.75" customHeight="1">
      <c r="CF836">
        <v>0</v>
      </c>
    </row>
    <row r="837" spans="84:84" ht="15.75" customHeight="1">
      <c r="CF837">
        <v>0</v>
      </c>
    </row>
    <row r="838" spans="84:84" ht="15.75" customHeight="1">
      <c r="CF838">
        <v>0</v>
      </c>
    </row>
    <row r="839" spans="84:84" ht="15.75" customHeight="1">
      <c r="CF839">
        <v>0</v>
      </c>
    </row>
    <row r="840" spans="84:84" ht="15.75" customHeight="1">
      <c r="CF840">
        <v>0</v>
      </c>
    </row>
    <row r="841" spans="84:84" ht="15.75" customHeight="1">
      <c r="CF841">
        <v>0</v>
      </c>
    </row>
    <row r="842" spans="84:84" ht="15.75" customHeight="1">
      <c r="CF842">
        <v>0</v>
      </c>
    </row>
    <row r="843" spans="84:84" ht="15.75" customHeight="1">
      <c r="CF843">
        <v>0</v>
      </c>
    </row>
    <row r="844" spans="84:84" ht="15.75" customHeight="1">
      <c r="CF844">
        <v>0</v>
      </c>
    </row>
    <row r="845" spans="84:84" ht="15.75" customHeight="1">
      <c r="CF845">
        <v>0</v>
      </c>
    </row>
    <row r="846" spans="84:84" ht="15.75" customHeight="1">
      <c r="CF846">
        <v>0</v>
      </c>
    </row>
    <row r="847" spans="84:84" ht="15.75" customHeight="1">
      <c r="CF847">
        <v>0</v>
      </c>
    </row>
    <row r="848" spans="84:84" ht="15.75" customHeight="1">
      <c r="CF848">
        <v>0</v>
      </c>
    </row>
    <row r="849" spans="84:84" ht="15.75" customHeight="1">
      <c r="CF849">
        <v>0</v>
      </c>
    </row>
    <row r="850" spans="84:84" ht="15.75" customHeight="1">
      <c r="CF850">
        <v>0</v>
      </c>
    </row>
    <row r="851" spans="84:84" ht="15.75" customHeight="1">
      <c r="CF851">
        <v>0</v>
      </c>
    </row>
    <row r="852" spans="84:84" ht="15" customHeight="1">
      <c r="CF852">
        <v>0</v>
      </c>
    </row>
    <row r="853" spans="84:84" ht="15" customHeight="1">
      <c r="CF853">
        <v>0</v>
      </c>
    </row>
    <row r="854" spans="84:84" ht="15" customHeight="1">
      <c r="CF854">
        <v>0</v>
      </c>
    </row>
    <row r="855" spans="84:84" ht="15" customHeight="1">
      <c r="CF855">
        <v>0</v>
      </c>
    </row>
    <row r="856" spans="84:84" ht="15" customHeight="1">
      <c r="CF856">
        <v>0</v>
      </c>
    </row>
    <row r="857" spans="84:84" ht="15" customHeight="1">
      <c r="CF857">
        <v>0</v>
      </c>
    </row>
    <row r="858" spans="84:84" ht="15" customHeight="1">
      <c r="CF858">
        <v>0</v>
      </c>
    </row>
    <row r="859" spans="84:84" ht="15" customHeight="1">
      <c r="CF859">
        <v>0</v>
      </c>
    </row>
    <row r="860" spans="84:84" ht="15" customHeight="1">
      <c r="CF860">
        <v>0</v>
      </c>
    </row>
    <row r="861" spans="84:84" ht="15" customHeight="1">
      <c r="CF861">
        <v>0</v>
      </c>
    </row>
    <row r="862" spans="84:84" ht="15" customHeight="1">
      <c r="CF862">
        <v>0</v>
      </c>
    </row>
    <row r="863" spans="84:84" ht="15" customHeight="1">
      <c r="CF863">
        <v>0</v>
      </c>
    </row>
    <row r="864" spans="84:84" ht="15" customHeight="1">
      <c r="CF864">
        <v>0</v>
      </c>
    </row>
    <row r="865" spans="84:84" ht="15" customHeight="1">
      <c r="CF865">
        <v>0</v>
      </c>
    </row>
    <row r="866" spans="84:84" ht="15" customHeight="1">
      <c r="CF866">
        <v>0</v>
      </c>
    </row>
    <row r="867" spans="84:84" ht="15" customHeight="1">
      <c r="CF867">
        <v>0</v>
      </c>
    </row>
    <row r="868" spans="84:84" ht="15" customHeight="1">
      <c r="CF868">
        <v>0</v>
      </c>
    </row>
    <row r="869" spans="84:84" ht="15" customHeight="1">
      <c r="CF869">
        <v>0</v>
      </c>
    </row>
    <row r="870" spans="84:84" ht="15" customHeight="1">
      <c r="CF870">
        <v>0</v>
      </c>
    </row>
    <row r="871" spans="84:84" ht="15" customHeight="1">
      <c r="CF871">
        <v>0</v>
      </c>
    </row>
    <row r="872" spans="84:84" ht="15" customHeight="1">
      <c r="CF872">
        <v>0</v>
      </c>
    </row>
    <row r="873" spans="84:84" ht="15" customHeight="1">
      <c r="CF873">
        <v>0</v>
      </c>
    </row>
    <row r="874" spans="84:84" ht="15" customHeight="1">
      <c r="CF874">
        <v>0</v>
      </c>
    </row>
    <row r="875" spans="84:84" ht="15" customHeight="1">
      <c r="CF875">
        <v>0</v>
      </c>
    </row>
    <row r="876" spans="84:84" ht="15" customHeight="1">
      <c r="CF876">
        <v>0</v>
      </c>
    </row>
    <row r="877" spans="84:84" ht="15" customHeight="1">
      <c r="CF877">
        <v>0</v>
      </c>
    </row>
    <row r="878" spans="84:84" ht="15" customHeight="1">
      <c r="CF878">
        <v>0</v>
      </c>
    </row>
    <row r="879" spans="84:84" ht="15" customHeight="1">
      <c r="CF879">
        <v>0</v>
      </c>
    </row>
    <row r="880" spans="84:84" ht="15" customHeight="1">
      <c r="CF880">
        <v>0</v>
      </c>
    </row>
    <row r="881" spans="84:84" ht="15" customHeight="1">
      <c r="CF881">
        <v>0</v>
      </c>
    </row>
    <row r="882" spans="84:84" ht="15" customHeight="1">
      <c r="CF882">
        <v>0</v>
      </c>
    </row>
    <row r="883" spans="84:84" ht="15" customHeight="1">
      <c r="CF883">
        <v>0</v>
      </c>
    </row>
    <row r="884" spans="84:84" ht="15" customHeight="1">
      <c r="CF884">
        <v>0</v>
      </c>
    </row>
    <row r="885" spans="84:84" ht="15" customHeight="1">
      <c r="CF885">
        <v>0</v>
      </c>
    </row>
    <row r="886" spans="84:84" ht="15" customHeight="1">
      <c r="CF886">
        <v>0</v>
      </c>
    </row>
    <row r="887" spans="84:84" ht="15" customHeight="1">
      <c r="CF887">
        <v>0</v>
      </c>
    </row>
    <row r="888" spans="84:84" ht="15" customHeight="1">
      <c r="CF888">
        <v>0</v>
      </c>
    </row>
    <row r="889" spans="84:84" ht="15" customHeight="1">
      <c r="CF889">
        <v>0</v>
      </c>
    </row>
    <row r="890" spans="84:84" ht="15" customHeight="1">
      <c r="CF890">
        <v>0</v>
      </c>
    </row>
    <row r="891" spans="84:84" ht="15" customHeight="1">
      <c r="CF891">
        <v>0</v>
      </c>
    </row>
    <row r="892" spans="84:84" ht="15" customHeight="1">
      <c r="CF892">
        <v>0</v>
      </c>
    </row>
    <row r="893" spans="84:84" ht="15" customHeight="1">
      <c r="CF893">
        <v>0</v>
      </c>
    </row>
    <row r="894" spans="84:84" ht="15" customHeight="1">
      <c r="CF894">
        <v>0</v>
      </c>
    </row>
    <row r="895" spans="84:84" ht="15" customHeight="1">
      <c r="CF895">
        <v>0</v>
      </c>
    </row>
    <row r="896" spans="84:84" ht="15" customHeight="1">
      <c r="CF896">
        <v>0</v>
      </c>
    </row>
    <row r="897" spans="84:84" ht="15" customHeight="1">
      <c r="CF897">
        <v>0</v>
      </c>
    </row>
    <row r="898" spans="84:84" ht="15" customHeight="1">
      <c r="CF898">
        <v>0</v>
      </c>
    </row>
    <row r="899" spans="84:84" ht="15" customHeight="1">
      <c r="CF899">
        <v>0</v>
      </c>
    </row>
    <row r="900" spans="84:84" ht="15" customHeight="1">
      <c r="CF900">
        <v>0</v>
      </c>
    </row>
    <row r="901" spans="84:84" ht="15" customHeight="1">
      <c r="CF901">
        <v>0</v>
      </c>
    </row>
    <row r="902" spans="84:84" ht="15" customHeight="1">
      <c r="CF902">
        <v>0</v>
      </c>
    </row>
    <row r="903" spans="84:84" ht="15" customHeight="1">
      <c r="CF903">
        <v>0</v>
      </c>
    </row>
    <row r="904" spans="84:84" ht="15" customHeight="1">
      <c r="CF904">
        <v>0</v>
      </c>
    </row>
    <row r="905" spans="84:84" ht="15" customHeight="1">
      <c r="CF905">
        <v>0</v>
      </c>
    </row>
    <row r="906" spans="84:84" ht="15" customHeight="1">
      <c r="CF906">
        <v>0</v>
      </c>
    </row>
    <row r="907" spans="84:84" ht="15" customHeight="1">
      <c r="CF907">
        <v>0</v>
      </c>
    </row>
    <row r="908" spans="84:84" ht="15" customHeight="1">
      <c r="CF908">
        <v>0</v>
      </c>
    </row>
    <row r="909" spans="84:84" ht="15" customHeight="1">
      <c r="CF909">
        <v>0</v>
      </c>
    </row>
    <row r="910" spans="84:84" ht="15" customHeight="1">
      <c r="CF910">
        <v>0</v>
      </c>
    </row>
    <row r="911" spans="84:84" ht="15" customHeight="1">
      <c r="CF911">
        <v>0</v>
      </c>
    </row>
    <row r="912" spans="84:84" ht="15" customHeight="1">
      <c r="CF912">
        <v>0</v>
      </c>
    </row>
    <row r="913" spans="84:84" ht="15" customHeight="1">
      <c r="CF913">
        <v>0</v>
      </c>
    </row>
    <row r="914" spans="84:84" ht="15" customHeight="1">
      <c r="CF914">
        <v>0</v>
      </c>
    </row>
    <row r="915" spans="84:84" ht="15" customHeight="1">
      <c r="CF915">
        <v>0</v>
      </c>
    </row>
    <row r="916" spans="84:84" ht="15" customHeight="1">
      <c r="CF916">
        <v>0</v>
      </c>
    </row>
    <row r="917" spans="84:84" ht="15" customHeight="1">
      <c r="CF917">
        <v>0</v>
      </c>
    </row>
    <row r="918" spans="84:84" ht="15" customHeight="1">
      <c r="CF918">
        <v>0</v>
      </c>
    </row>
    <row r="919" spans="84:84" ht="15" customHeight="1">
      <c r="CF919">
        <v>0</v>
      </c>
    </row>
    <row r="920" spans="84:84" ht="15" customHeight="1">
      <c r="CF920">
        <v>0</v>
      </c>
    </row>
    <row r="921" spans="84:84" ht="15" customHeight="1">
      <c r="CF921">
        <v>0</v>
      </c>
    </row>
    <row r="922" spans="84:84" ht="15" customHeight="1">
      <c r="CF922">
        <v>0</v>
      </c>
    </row>
    <row r="923" spans="84:84" ht="15" customHeight="1">
      <c r="CF923">
        <v>0</v>
      </c>
    </row>
    <row r="924" spans="84:84" ht="15" customHeight="1">
      <c r="CF924">
        <v>0</v>
      </c>
    </row>
    <row r="925" spans="84:84" ht="15" customHeight="1">
      <c r="CF925">
        <v>0</v>
      </c>
    </row>
    <row r="926" spans="84:84" ht="15" customHeight="1">
      <c r="CF926">
        <v>0</v>
      </c>
    </row>
    <row r="927" spans="84:84" ht="15" customHeight="1">
      <c r="CF927">
        <v>0</v>
      </c>
    </row>
    <row r="928" spans="84:84" ht="15" customHeight="1">
      <c r="CF928">
        <v>0</v>
      </c>
    </row>
    <row r="929" spans="84:84" ht="15" customHeight="1">
      <c r="CF929">
        <v>0</v>
      </c>
    </row>
    <row r="930" spans="84:84" ht="15" customHeight="1">
      <c r="CF930">
        <v>0</v>
      </c>
    </row>
    <row r="931" spans="84:84" ht="15" customHeight="1">
      <c r="CF931">
        <v>0</v>
      </c>
    </row>
    <row r="932" spans="84:84" ht="15" customHeight="1">
      <c r="CF932">
        <v>0</v>
      </c>
    </row>
    <row r="933" spans="84:84" ht="15" customHeight="1">
      <c r="CF933">
        <v>0</v>
      </c>
    </row>
    <row r="934" spans="84:84" ht="15" customHeight="1">
      <c r="CF934">
        <v>0</v>
      </c>
    </row>
    <row r="935" spans="84:84" ht="15" customHeight="1">
      <c r="CF935">
        <v>0</v>
      </c>
    </row>
    <row r="936" spans="84:84" ht="15" customHeight="1">
      <c r="CF936">
        <v>0</v>
      </c>
    </row>
    <row r="937" spans="84:84" ht="15" customHeight="1">
      <c r="CF937">
        <v>0</v>
      </c>
    </row>
    <row r="938" spans="84:84" ht="15" customHeight="1">
      <c r="CF938">
        <v>0</v>
      </c>
    </row>
    <row r="939" spans="84:84" ht="15" customHeight="1">
      <c r="CF939">
        <v>0</v>
      </c>
    </row>
    <row r="940" spans="84:84" ht="15" customHeight="1">
      <c r="CF940">
        <v>0</v>
      </c>
    </row>
    <row r="941" spans="84:84" ht="15" customHeight="1">
      <c r="CF941">
        <v>0</v>
      </c>
    </row>
    <row r="942" spans="84:84" ht="15" customHeight="1">
      <c r="CF942">
        <v>0</v>
      </c>
    </row>
    <row r="943" spans="84:84" ht="15" customHeight="1">
      <c r="CF943">
        <v>0</v>
      </c>
    </row>
    <row r="944" spans="84:84" ht="15" customHeight="1">
      <c r="CF944">
        <v>0</v>
      </c>
    </row>
    <row r="945" spans="84:84" ht="15" customHeight="1">
      <c r="CF945">
        <v>0</v>
      </c>
    </row>
    <row r="946" spans="84:84" ht="15" customHeight="1">
      <c r="CF946">
        <v>0</v>
      </c>
    </row>
    <row r="947" spans="84:84" ht="15" customHeight="1">
      <c r="CF947">
        <v>0</v>
      </c>
    </row>
    <row r="948" spans="84:84" ht="15" customHeight="1">
      <c r="CF948">
        <v>0</v>
      </c>
    </row>
    <row r="949" spans="84:84" ht="15" customHeight="1">
      <c r="CF949">
        <v>0</v>
      </c>
    </row>
    <row r="950" spans="84:84" ht="15" customHeight="1">
      <c r="CF950">
        <v>0</v>
      </c>
    </row>
    <row r="951" spans="84:84" ht="15" customHeight="1">
      <c r="CF951">
        <v>0</v>
      </c>
    </row>
    <row r="952" spans="84:84" ht="15" customHeight="1">
      <c r="CF952">
        <v>0</v>
      </c>
    </row>
    <row r="953" spans="84:84" ht="15" customHeight="1">
      <c r="CF953">
        <v>0</v>
      </c>
    </row>
    <row r="954" spans="84:84" ht="15" customHeight="1">
      <c r="CF954">
        <v>0</v>
      </c>
    </row>
    <row r="955" spans="84:84" ht="15" customHeight="1">
      <c r="CF955">
        <v>0</v>
      </c>
    </row>
    <row r="956" spans="84:84" ht="15" customHeight="1">
      <c r="CF956">
        <v>0</v>
      </c>
    </row>
    <row r="957" spans="84:84" ht="15" customHeight="1">
      <c r="CF957">
        <v>0</v>
      </c>
    </row>
    <row r="958" spans="84:84" ht="15" customHeight="1">
      <c r="CF958">
        <v>0</v>
      </c>
    </row>
    <row r="959" spans="84:84" ht="15" customHeight="1">
      <c r="CF959">
        <v>0</v>
      </c>
    </row>
    <row r="960" spans="84:84" ht="15" customHeight="1">
      <c r="CF960">
        <v>0</v>
      </c>
    </row>
    <row r="961" spans="84:84" ht="15" customHeight="1">
      <c r="CF961">
        <v>0</v>
      </c>
    </row>
    <row r="962" spans="84:84" ht="15" customHeight="1">
      <c r="CF962">
        <v>0</v>
      </c>
    </row>
    <row r="963" spans="84:84" ht="15" customHeight="1">
      <c r="CF963">
        <v>0</v>
      </c>
    </row>
    <row r="964" spans="84:84" ht="15" customHeight="1">
      <c r="CF964">
        <v>0</v>
      </c>
    </row>
    <row r="965" spans="84:84" ht="15" customHeight="1">
      <c r="CF965">
        <v>0</v>
      </c>
    </row>
    <row r="966" spans="84:84" ht="15" customHeight="1">
      <c r="CF966">
        <v>0</v>
      </c>
    </row>
    <row r="967" spans="84:84" ht="15" customHeight="1">
      <c r="CF967">
        <v>0</v>
      </c>
    </row>
    <row r="968" spans="84:84" ht="15" customHeight="1">
      <c r="CF968">
        <v>0</v>
      </c>
    </row>
    <row r="969" spans="84:84" ht="15" customHeight="1">
      <c r="CF969">
        <v>0</v>
      </c>
    </row>
    <row r="970" spans="84:84" ht="15" customHeight="1">
      <c r="CF970">
        <v>0</v>
      </c>
    </row>
    <row r="971" spans="84:84" ht="15" customHeight="1">
      <c r="CF971">
        <v>0</v>
      </c>
    </row>
    <row r="972" spans="84:84" ht="15" customHeight="1">
      <c r="CF972">
        <v>0</v>
      </c>
    </row>
    <row r="973" spans="84:84" ht="15" customHeight="1">
      <c r="CF973">
        <v>0</v>
      </c>
    </row>
    <row r="974" spans="84:84" ht="15" customHeight="1">
      <c r="CF974">
        <v>0</v>
      </c>
    </row>
    <row r="975" spans="84:84" ht="15" customHeight="1">
      <c r="CF975">
        <v>0</v>
      </c>
    </row>
    <row r="976" spans="84:84" ht="15" customHeight="1">
      <c r="CF976">
        <v>0</v>
      </c>
    </row>
    <row r="977" spans="84:84" ht="15" customHeight="1">
      <c r="CF977">
        <v>0</v>
      </c>
    </row>
    <row r="978" spans="84:84" ht="15" customHeight="1">
      <c r="CF978">
        <v>0</v>
      </c>
    </row>
    <row r="979" spans="84:84" ht="15" customHeight="1">
      <c r="CF979">
        <v>0</v>
      </c>
    </row>
    <row r="980" spans="84:84" ht="15" customHeight="1">
      <c r="CF980">
        <v>0</v>
      </c>
    </row>
    <row r="981" spans="84:84" ht="15" customHeight="1">
      <c r="CF981">
        <v>0</v>
      </c>
    </row>
    <row r="982" spans="84:84" ht="15" customHeight="1">
      <c r="CF982">
        <v>0</v>
      </c>
    </row>
    <row r="983" spans="84:84" ht="15" customHeight="1">
      <c r="CF983">
        <v>0</v>
      </c>
    </row>
    <row r="984" spans="84:84" ht="15" customHeight="1">
      <c r="CF984">
        <v>0</v>
      </c>
    </row>
    <row r="985" spans="84:84" ht="15" customHeight="1">
      <c r="CF985">
        <v>0</v>
      </c>
    </row>
    <row r="986" spans="84:84" ht="15" customHeight="1">
      <c r="CF986">
        <v>0</v>
      </c>
    </row>
    <row r="987" spans="84:84" ht="15" customHeight="1">
      <c r="CF987">
        <v>0</v>
      </c>
    </row>
    <row r="988" spans="84:84" ht="15" customHeight="1">
      <c r="CF988">
        <v>0</v>
      </c>
    </row>
    <row r="989" spans="84:84" ht="15" customHeight="1">
      <c r="CF989">
        <v>0</v>
      </c>
    </row>
    <row r="990" spans="84:84" ht="15" customHeight="1">
      <c r="CF990">
        <v>0</v>
      </c>
    </row>
    <row r="991" spans="84:84" ht="15" customHeight="1">
      <c r="CF991">
        <v>0</v>
      </c>
    </row>
    <row r="992" spans="84:84" ht="15" customHeight="1">
      <c r="CF992">
        <v>0</v>
      </c>
    </row>
    <row r="993" spans="84:84" ht="15" customHeight="1">
      <c r="CF993">
        <v>0</v>
      </c>
    </row>
    <row r="994" spans="84:84" ht="15" customHeight="1">
      <c r="CF994">
        <v>0</v>
      </c>
    </row>
    <row r="995" spans="84:84" ht="15" customHeight="1">
      <c r="CF995">
        <v>0</v>
      </c>
    </row>
    <row r="996" spans="84:84" ht="15" customHeight="1">
      <c r="CF996">
        <v>0</v>
      </c>
    </row>
    <row r="997" spans="84:84" ht="15" customHeight="1">
      <c r="CF997">
        <v>0</v>
      </c>
    </row>
    <row r="998" spans="84:84" ht="15" customHeight="1">
      <c r="CF998">
        <v>0</v>
      </c>
    </row>
    <row r="999" spans="84:84" ht="15" customHeight="1">
      <c r="CF999">
        <v>0</v>
      </c>
    </row>
    <row r="1000" spans="84:84" ht="15" customHeight="1">
      <c r="CF1000">
        <v>0</v>
      </c>
    </row>
    <row r="1001" spans="84:84" ht="15" customHeight="1">
      <c r="CF1001">
        <v>0</v>
      </c>
    </row>
    <row r="1002" spans="84:84" ht="15" customHeight="1">
      <c r="CF1002">
        <v>0</v>
      </c>
    </row>
    <row r="1003" spans="84:84" ht="15" customHeight="1">
      <c r="CF1003">
        <v>0</v>
      </c>
    </row>
    <row r="1004" spans="84:84" ht="15" customHeight="1">
      <c r="CF1004">
        <v>0</v>
      </c>
    </row>
    <row r="1005" spans="84:84" ht="15" customHeight="1">
      <c r="CF1005">
        <v>0</v>
      </c>
    </row>
    <row r="1006" spans="84:84" ht="15" customHeight="1">
      <c r="CF1006">
        <v>0</v>
      </c>
    </row>
    <row r="1007" spans="84:84" ht="15" customHeight="1">
      <c r="CF1007">
        <v>0</v>
      </c>
    </row>
    <row r="1008" spans="84:84" ht="15" customHeight="1">
      <c r="CF1008">
        <v>0</v>
      </c>
    </row>
    <row r="1009" spans="84:84" ht="15" customHeight="1">
      <c r="CF1009">
        <v>0</v>
      </c>
    </row>
    <row r="1010" spans="84:84" ht="15" customHeight="1">
      <c r="CF1010">
        <v>0</v>
      </c>
    </row>
    <row r="1011" spans="84:84" ht="15" customHeight="1">
      <c r="CF1011">
        <v>0</v>
      </c>
    </row>
    <row r="1012" spans="84:84" ht="15" customHeight="1">
      <c r="CF1012">
        <v>0</v>
      </c>
    </row>
    <row r="1013" spans="84:84" ht="15" customHeight="1">
      <c r="CF1013">
        <v>0</v>
      </c>
    </row>
    <row r="1014" spans="84:84" ht="15" customHeight="1">
      <c r="CF1014">
        <v>0</v>
      </c>
    </row>
    <row r="1015" spans="84:84" ht="15" customHeight="1">
      <c r="CF1015">
        <v>0</v>
      </c>
    </row>
    <row r="1016" spans="84:84" ht="15" customHeight="1">
      <c r="CF1016">
        <v>0</v>
      </c>
    </row>
    <row r="1017" spans="84:84" ht="15" customHeight="1">
      <c r="CF1017">
        <v>0</v>
      </c>
    </row>
    <row r="1018" spans="84:84" ht="15" customHeight="1">
      <c r="CF1018">
        <v>0</v>
      </c>
    </row>
    <row r="1019" spans="84:84" ht="15" customHeight="1">
      <c r="CF1019">
        <v>0</v>
      </c>
    </row>
    <row r="1020" spans="84:84" ht="15" customHeight="1">
      <c r="CF1020">
        <v>0</v>
      </c>
    </row>
    <row r="1021" spans="84:84" ht="15" customHeight="1">
      <c r="CF1021">
        <v>0</v>
      </c>
    </row>
    <row r="1022" spans="84:84" ht="15" customHeight="1">
      <c r="CF1022">
        <v>0</v>
      </c>
    </row>
    <row r="1023" spans="84:84" ht="15" customHeight="1">
      <c r="CF1023">
        <v>0</v>
      </c>
    </row>
    <row r="1024" spans="84:84" ht="15" customHeight="1">
      <c r="CF1024">
        <v>0</v>
      </c>
    </row>
    <row r="1025" spans="84:84" ht="15" customHeight="1">
      <c r="CF1025">
        <v>0</v>
      </c>
    </row>
    <row r="1026" spans="84:84" ht="15" customHeight="1">
      <c r="CF1026">
        <v>0</v>
      </c>
    </row>
    <row r="1027" spans="84:84" ht="15" customHeight="1">
      <c r="CF1027">
        <v>0</v>
      </c>
    </row>
    <row r="1028" spans="84:84" ht="15" customHeight="1">
      <c r="CF1028">
        <v>0</v>
      </c>
    </row>
    <row r="1029" spans="84:84" ht="15" customHeight="1">
      <c r="CF1029">
        <v>0</v>
      </c>
    </row>
    <row r="1030" spans="84:84" ht="15" customHeight="1">
      <c r="CF1030">
        <v>0</v>
      </c>
    </row>
    <row r="1031" spans="84:84" ht="15" customHeight="1">
      <c r="CF1031">
        <v>0</v>
      </c>
    </row>
    <row r="1032" spans="84:84" ht="15" customHeight="1">
      <c r="CF1032">
        <v>0</v>
      </c>
    </row>
    <row r="1033" spans="84:84" ht="15" customHeight="1">
      <c r="CF1033">
        <v>0</v>
      </c>
    </row>
    <row r="1034" spans="84:84" ht="15" customHeight="1">
      <c r="CF1034">
        <v>0</v>
      </c>
    </row>
    <row r="1035" spans="84:84" ht="15" customHeight="1">
      <c r="CF1035">
        <v>0</v>
      </c>
    </row>
    <row r="1036" spans="84:84" ht="15" customHeight="1">
      <c r="CF1036">
        <v>0</v>
      </c>
    </row>
    <row r="1037" spans="84:84" ht="15" customHeight="1">
      <c r="CF1037">
        <v>0</v>
      </c>
    </row>
    <row r="1038" spans="84:84" ht="15" customHeight="1">
      <c r="CF1038">
        <v>0</v>
      </c>
    </row>
    <row r="1039" spans="84:84" ht="15" customHeight="1">
      <c r="CF1039">
        <v>0</v>
      </c>
    </row>
    <row r="1040" spans="84:84" ht="15" customHeight="1">
      <c r="CF1040">
        <v>0</v>
      </c>
    </row>
    <row r="1041" spans="84:84" ht="15" customHeight="1">
      <c r="CF1041">
        <v>0</v>
      </c>
    </row>
    <row r="1042" spans="84:84" ht="15" customHeight="1">
      <c r="CF1042">
        <v>0</v>
      </c>
    </row>
    <row r="1043" spans="84:84" ht="15" customHeight="1">
      <c r="CF1043">
        <v>0</v>
      </c>
    </row>
    <row r="1044" spans="84:84" ht="15" customHeight="1">
      <c r="CF1044">
        <v>0</v>
      </c>
    </row>
    <row r="1045" spans="84:84" ht="15" customHeight="1">
      <c r="CF1045">
        <v>0</v>
      </c>
    </row>
    <row r="1046" spans="84:84" ht="15" customHeight="1">
      <c r="CF1046">
        <v>0</v>
      </c>
    </row>
    <row r="1047" spans="84:84" ht="15" customHeight="1">
      <c r="CF1047">
        <v>0</v>
      </c>
    </row>
    <row r="1048" spans="84:84" ht="15" customHeight="1">
      <c r="CF1048">
        <v>0</v>
      </c>
    </row>
    <row r="1049" spans="84:84" ht="15" customHeight="1">
      <c r="CF1049">
        <v>0</v>
      </c>
    </row>
    <row r="1050" spans="84:84" ht="15" customHeight="1">
      <c r="CF1050">
        <v>0</v>
      </c>
    </row>
    <row r="1051" spans="84:84" ht="15" customHeight="1">
      <c r="CF1051">
        <v>0</v>
      </c>
    </row>
    <row r="1052" spans="84:84" ht="15" customHeight="1">
      <c r="CF1052">
        <v>0</v>
      </c>
    </row>
    <row r="1053" spans="84:84" ht="15" customHeight="1">
      <c r="CF1053">
        <v>0</v>
      </c>
    </row>
    <row r="1054" spans="84:84" ht="15" customHeight="1">
      <c r="CF1054">
        <v>0</v>
      </c>
    </row>
    <row r="1055" spans="84:84" ht="15" customHeight="1">
      <c r="CF1055">
        <v>0</v>
      </c>
    </row>
    <row r="1056" spans="84:84" ht="15" customHeight="1">
      <c r="CF1056">
        <v>0</v>
      </c>
    </row>
    <row r="1057" spans="84:84" ht="15" customHeight="1">
      <c r="CF1057">
        <v>0</v>
      </c>
    </row>
    <row r="1058" spans="84:84" ht="15" customHeight="1">
      <c r="CF1058">
        <v>0</v>
      </c>
    </row>
    <row r="1059" spans="84:84" ht="15" customHeight="1">
      <c r="CF1059">
        <v>0</v>
      </c>
    </row>
    <row r="1060" spans="84:84" ht="15" customHeight="1">
      <c r="CF1060">
        <v>0</v>
      </c>
    </row>
    <row r="1061" spans="84:84" ht="15" customHeight="1">
      <c r="CF1061">
        <v>0</v>
      </c>
    </row>
    <row r="1062" spans="84:84" ht="15" customHeight="1">
      <c r="CF1062">
        <v>0</v>
      </c>
    </row>
    <row r="1063" spans="84:84" ht="15" customHeight="1">
      <c r="CF1063">
        <v>0</v>
      </c>
    </row>
    <row r="1064" spans="84:84" ht="15" customHeight="1">
      <c r="CF1064">
        <v>0</v>
      </c>
    </row>
    <row r="1065" spans="84:84" ht="15" customHeight="1">
      <c r="CF1065">
        <v>0</v>
      </c>
    </row>
    <row r="1066" spans="84:84" ht="15" customHeight="1">
      <c r="CF1066">
        <v>0</v>
      </c>
    </row>
    <row r="1067" spans="84:84" ht="15" customHeight="1">
      <c r="CF1067">
        <v>0</v>
      </c>
    </row>
    <row r="1068" spans="84:84" ht="15" customHeight="1">
      <c r="CF1068">
        <v>0</v>
      </c>
    </row>
    <row r="1069" spans="84:84" ht="15" customHeight="1">
      <c r="CF1069">
        <v>0</v>
      </c>
    </row>
    <row r="1070" spans="84:84" ht="15" customHeight="1">
      <c r="CF1070">
        <v>0</v>
      </c>
    </row>
    <row r="1071" spans="84:84" ht="15" customHeight="1">
      <c r="CF1071">
        <v>0</v>
      </c>
    </row>
    <row r="1072" spans="84:84" ht="15" customHeight="1">
      <c r="CF1072">
        <v>0</v>
      </c>
    </row>
    <row r="1073" spans="84:84" ht="15" customHeight="1">
      <c r="CF1073">
        <v>0</v>
      </c>
    </row>
    <row r="1074" spans="84:84" ht="15" customHeight="1">
      <c r="CF1074">
        <v>0</v>
      </c>
    </row>
    <row r="1075" spans="84:84" ht="15" customHeight="1">
      <c r="CF1075">
        <v>0</v>
      </c>
    </row>
    <row r="1076" spans="84:84" ht="15" customHeight="1">
      <c r="CF1076">
        <v>0</v>
      </c>
    </row>
    <row r="1077" spans="84:84" ht="15" customHeight="1">
      <c r="CF1077">
        <v>0</v>
      </c>
    </row>
    <row r="1078" spans="84:84" ht="15" customHeight="1">
      <c r="CF1078">
        <v>0</v>
      </c>
    </row>
    <row r="1079" spans="84:84" ht="15" customHeight="1">
      <c r="CF1079">
        <v>0</v>
      </c>
    </row>
    <row r="1080" spans="84:84" ht="15" customHeight="1">
      <c r="CF1080">
        <v>0</v>
      </c>
    </row>
    <row r="1081" spans="84:84" ht="15" customHeight="1">
      <c r="CF1081">
        <v>0</v>
      </c>
    </row>
    <row r="1082" spans="84:84" ht="15" customHeight="1">
      <c r="CF1082">
        <v>0</v>
      </c>
    </row>
    <row r="1083" spans="84:84" ht="15" customHeight="1">
      <c r="CF1083">
        <v>0</v>
      </c>
    </row>
    <row r="1084" spans="84:84" ht="15" customHeight="1">
      <c r="CF1084">
        <v>0</v>
      </c>
    </row>
    <row r="1085" spans="84:84" ht="15" customHeight="1">
      <c r="CF1085">
        <v>0</v>
      </c>
    </row>
    <row r="1086" spans="84:84" ht="15" customHeight="1">
      <c r="CF1086">
        <v>0</v>
      </c>
    </row>
    <row r="1087" spans="84:84" ht="15" customHeight="1">
      <c r="CF1087">
        <v>0</v>
      </c>
    </row>
    <row r="1088" spans="84:84" ht="15" customHeight="1">
      <c r="CF1088">
        <v>0</v>
      </c>
    </row>
    <row r="1089" spans="84:84" ht="15" customHeight="1">
      <c r="CF1089">
        <v>0</v>
      </c>
    </row>
    <row r="1090" spans="84:84" ht="15" customHeight="1">
      <c r="CF1090">
        <v>0</v>
      </c>
    </row>
    <row r="1091" spans="84:84" ht="15" customHeight="1">
      <c r="CF1091">
        <v>0</v>
      </c>
    </row>
    <row r="1092" spans="84:84" ht="15" customHeight="1">
      <c r="CF1092">
        <v>0</v>
      </c>
    </row>
    <row r="1093" spans="84:84" ht="15" customHeight="1">
      <c r="CF1093">
        <v>0</v>
      </c>
    </row>
    <row r="1094" spans="84:84" ht="15" customHeight="1">
      <c r="CF1094">
        <v>0</v>
      </c>
    </row>
    <row r="1095" spans="84:84" ht="15" customHeight="1">
      <c r="CF1095">
        <v>0</v>
      </c>
    </row>
    <row r="1096" spans="84:84" ht="15" customHeight="1">
      <c r="CF1096">
        <v>0</v>
      </c>
    </row>
    <row r="1097" spans="84:84" ht="15" customHeight="1">
      <c r="CF1097">
        <v>0</v>
      </c>
    </row>
    <row r="1098" spans="84:84" ht="15" customHeight="1">
      <c r="CF1098">
        <v>0</v>
      </c>
    </row>
    <row r="1099" spans="84:84" ht="15" customHeight="1">
      <c r="CF1099">
        <v>0</v>
      </c>
    </row>
    <row r="1100" spans="84:84" ht="15" customHeight="1">
      <c r="CF1100">
        <v>0</v>
      </c>
    </row>
    <row r="1101" spans="84:84" ht="15" customHeight="1">
      <c r="CF1101">
        <v>0</v>
      </c>
    </row>
    <row r="1102" spans="84:84" ht="15" customHeight="1">
      <c r="CF1102">
        <v>0</v>
      </c>
    </row>
    <row r="1103" spans="84:84" ht="15" customHeight="1">
      <c r="CF1103">
        <v>0</v>
      </c>
    </row>
    <row r="1104" spans="84:84" ht="15" customHeight="1">
      <c r="CF1104">
        <v>0</v>
      </c>
    </row>
    <row r="1105" spans="84:84" ht="15" customHeight="1">
      <c r="CF1105">
        <v>0</v>
      </c>
    </row>
    <row r="1106" spans="84:84" ht="15" customHeight="1">
      <c r="CF1106">
        <v>0</v>
      </c>
    </row>
    <row r="1107" spans="84:84" ht="15" customHeight="1">
      <c r="CF1107">
        <v>0</v>
      </c>
    </row>
    <row r="1108" spans="84:84" ht="15" customHeight="1">
      <c r="CF1108">
        <v>0</v>
      </c>
    </row>
    <row r="1109" spans="84:84" ht="15" customHeight="1">
      <c r="CF1109">
        <v>0</v>
      </c>
    </row>
    <row r="1110" spans="84:84" ht="15" customHeight="1">
      <c r="CF1110">
        <v>0</v>
      </c>
    </row>
    <row r="1111" spans="84:84" ht="15" customHeight="1">
      <c r="CF1111">
        <v>0</v>
      </c>
    </row>
    <row r="1112" spans="84:84" ht="15" customHeight="1">
      <c r="CF1112">
        <v>0</v>
      </c>
    </row>
    <row r="1113" spans="84:84" ht="15" customHeight="1">
      <c r="CF1113">
        <v>0</v>
      </c>
    </row>
    <row r="1114" spans="84:84" ht="15" customHeight="1">
      <c r="CF1114">
        <v>0</v>
      </c>
    </row>
    <row r="1115" spans="84:84" ht="15" customHeight="1">
      <c r="CF1115">
        <v>0</v>
      </c>
    </row>
    <row r="1116" spans="84:84" ht="15" customHeight="1">
      <c r="CF1116">
        <v>0</v>
      </c>
    </row>
    <row r="1117" spans="84:84" ht="15" customHeight="1">
      <c r="CF1117">
        <v>0</v>
      </c>
    </row>
    <row r="1118" spans="84:84" ht="15" customHeight="1">
      <c r="CF1118">
        <v>0</v>
      </c>
    </row>
    <row r="1119" spans="84:84" ht="15" customHeight="1">
      <c r="CF1119">
        <v>0</v>
      </c>
    </row>
    <row r="1120" spans="84:84" ht="15" customHeight="1">
      <c r="CF1120">
        <v>0</v>
      </c>
    </row>
    <row r="1121" spans="84:84" ht="15" customHeight="1">
      <c r="CF1121">
        <v>0</v>
      </c>
    </row>
    <row r="1122" spans="84:84" ht="15" customHeight="1">
      <c r="CF1122">
        <v>0</v>
      </c>
    </row>
    <row r="1123" spans="84:84" ht="15" customHeight="1">
      <c r="CF1123">
        <v>0</v>
      </c>
    </row>
    <row r="1124" spans="84:84" ht="15" customHeight="1">
      <c r="CF1124">
        <v>0</v>
      </c>
    </row>
    <row r="1125" spans="84:84" ht="15" customHeight="1">
      <c r="CF1125">
        <v>0</v>
      </c>
    </row>
    <row r="1126" spans="84:84" ht="15" customHeight="1">
      <c r="CF1126">
        <v>0</v>
      </c>
    </row>
    <row r="1127" spans="84:84" ht="15" customHeight="1">
      <c r="CF1127">
        <v>0</v>
      </c>
    </row>
    <row r="1128" spans="84:84" ht="15" customHeight="1">
      <c r="CF1128">
        <v>0</v>
      </c>
    </row>
    <row r="1129" spans="84:84" ht="15" customHeight="1">
      <c r="CF1129">
        <v>0</v>
      </c>
    </row>
    <row r="1130" spans="84:84" ht="15" customHeight="1">
      <c r="CF1130">
        <v>0</v>
      </c>
    </row>
    <row r="1131" spans="84:84" ht="15" customHeight="1">
      <c r="CF1131">
        <v>0</v>
      </c>
    </row>
    <row r="1132" spans="84:84" ht="15" customHeight="1">
      <c r="CF1132">
        <v>0</v>
      </c>
    </row>
    <row r="1133" spans="84:84" ht="15" customHeight="1">
      <c r="CF1133">
        <v>0</v>
      </c>
    </row>
    <row r="1134" spans="84:84" ht="15" customHeight="1">
      <c r="CF1134">
        <v>0</v>
      </c>
    </row>
    <row r="1135" spans="84:84" ht="15" customHeight="1">
      <c r="CF1135">
        <v>0</v>
      </c>
    </row>
    <row r="1136" spans="84:84" ht="15" customHeight="1">
      <c r="CF1136">
        <v>0</v>
      </c>
    </row>
    <row r="1137" spans="84:84" ht="15" customHeight="1">
      <c r="CF1137">
        <v>0</v>
      </c>
    </row>
    <row r="1138" spans="84:84" ht="15" customHeight="1">
      <c r="CF1138">
        <v>0</v>
      </c>
    </row>
    <row r="1139" spans="84:84" ht="15" customHeight="1">
      <c r="CF1139">
        <v>0</v>
      </c>
    </row>
    <row r="1140" spans="84:84" ht="15" customHeight="1">
      <c r="CF1140">
        <v>0</v>
      </c>
    </row>
    <row r="1141" spans="84:84" ht="15" customHeight="1">
      <c r="CF1141">
        <v>0</v>
      </c>
    </row>
    <row r="1142" spans="84:84" ht="15" customHeight="1">
      <c r="CF1142">
        <v>0</v>
      </c>
    </row>
    <row r="1143" spans="84:84" ht="15" customHeight="1">
      <c r="CF1143">
        <v>0</v>
      </c>
    </row>
    <row r="1144" spans="84:84" ht="15" customHeight="1">
      <c r="CF1144">
        <v>0</v>
      </c>
    </row>
    <row r="1145" spans="84:84" ht="15" customHeight="1">
      <c r="CF1145">
        <v>0</v>
      </c>
    </row>
    <row r="1146" spans="84:84" ht="15" customHeight="1">
      <c r="CF1146">
        <v>0</v>
      </c>
    </row>
    <row r="1147" spans="84:84" ht="15" customHeight="1">
      <c r="CF1147">
        <v>0</v>
      </c>
    </row>
    <row r="1148" spans="84:84" ht="15" customHeight="1">
      <c r="CF1148">
        <v>0</v>
      </c>
    </row>
    <row r="1149" spans="84:84" ht="15" customHeight="1">
      <c r="CF1149">
        <v>0</v>
      </c>
    </row>
    <row r="1150" spans="84:84" ht="15" customHeight="1">
      <c r="CF1150">
        <v>0</v>
      </c>
    </row>
    <row r="1151" spans="84:84" ht="15" customHeight="1">
      <c r="CF1151">
        <v>0</v>
      </c>
    </row>
    <row r="1152" spans="84:84" ht="15" customHeight="1">
      <c r="CF1152">
        <v>0</v>
      </c>
    </row>
    <row r="1153" spans="84:84" ht="15" customHeight="1">
      <c r="CF1153">
        <v>0</v>
      </c>
    </row>
    <row r="1154" spans="84:84" ht="15" customHeight="1">
      <c r="CF1154">
        <v>0</v>
      </c>
    </row>
    <row r="1155" spans="84:84" ht="15" customHeight="1">
      <c r="CF1155">
        <v>0</v>
      </c>
    </row>
    <row r="1156" spans="84:84" ht="15" customHeight="1">
      <c r="CF1156">
        <v>0</v>
      </c>
    </row>
    <row r="1157" spans="84:84" ht="15" customHeight="1">
      <c r="CF1157">
        <v>0</v>
      </c>
    </row>
    <row r="1158" spans="84:84" ht="15" customHeight="1">
      <c r="CF1158">
        <v>0</v>
      </c>
    </row>
    <row r="1159" spans="84:84" ht="15" customHeight="1">
      <c r="CF1159">
        <v>0</v>
      </c>
    </row>
    <row r="1160" spans="84:84" ht="15" customHeight="1">
      <c r="CF1160">
        <v>0</v>
      </c>
    </row>
    <row r="1161" spans="84:84" ht="15" customHeight="1">
      <c r="CF1161">
        <v>0</v>
      </c>
    </row>
    <row r="1162" spans="84:84" ht="15" customHeight="1">
      <c r="CF1162">
        <v>0</v>
      </c>
    </row>
    <row r="1163" spans="84:84" ht="15" customHeight="1">
      <c r="CF1163">
        <v>0</v>
      </c>
    </row>
    <row r="1164" spans="84:84" ht="15" customHeight="1">
      <c r="CF1164">
        <v>0</v>
      </c>
    </row>
    <row r="1165" spans="84:84" ht="15" customHeight="1">
      <c r="CF1165">
        <v>0</v>
      </c>
    </row>
    <row r="1166" spans="84:84" ht="15" customHeight="1">
      <c r="CF1166">
        <v>0</v>
      </c>
    </row>
    <row r="1167" spans="84:84" ht="15" customHeight="1">
      <c r="CF1167">
        <v>0</v>
      </c>
    </row>
    <row r="1168" spans="84:84" ht="15" customHeight="1">
      <c r="CF1168">
        <v>0</v>
      </c>
    </row>
    <row r="1169" spans="84:84" ht="15" customHeight="1">
      <c r="CF1169">
        <v>0</v>
      </c>
    </row>
    <row r="1170" spans="84:84" ht="15" customHeight="1">
      <c r="CF1170">
        <v>0</v>
      </c>
    </row>
    <row r="1171" spans="84:84" ht="15" customHeight="1">
      <c r="CF1171">
        <v>0</v>
      </c>
    </row>
    <row r="1172" spans="84:84" ht="15" customHeight="1">
      <c r="CF1172">
        <v>0</v>
      </c>
    </row>
    <row r="1173" spans="84:84" ht="15" customHeight="1">
      <c r="CF1173">
        <v>0</v>
      </c>
    </row>
    <row r="1174" spans="84:84" ht="15" customHeight="1">
      <c r="CF1174">
        <v>0</v>
      </c>
    </row>
    <row r="1175" spans="84:84" ht="15" customHeight="1">
      <c r="CF1175">
        <v>0</v>
      </c>
    </row>
    <row r="1176" spans="84:84" ht="15" customHeight="1">
      <c r="CF1176">
        <v>0</v>
      </c>
    </row>
    <row r="1177" spans="84:84" ht="15" customHeight="1">
      <c r="CF1177">
        <v>0</v>
      </c>
    </row>
    <row r="1178" spans="84:84" ht="15" customHeight="1">
      <c r="CF1178">
        <v>0</v>
      </c>
    </row>
    <row r="1179" spans="84:84" ht="15" customHeight="1">
      <c r="CF1179">
        <v>0</v>
      </c>
    </row>
    <row r="1180" spans="84:84" ht="15" customHeight="1">
      <c r="CF1180">
        <v>0</v>
      </c>
    </row>
    <row r="1181" spans="84:84" ht="15" customHeight="1">
      <c r="CF1181">
        <v>0</v>
      </c>
    </row>
    <row r="1182" spans="84:84" ht="15" customHeight="1">
      <c r="CF1182">
        <v>0</v>
      </c>
    </row>
    <row r="1183" spans="84:84" ht="15" customHeight="1">
      <c r="CF1183">
        <v>0</v>
      </c>
    </row>
    <row r="1184" spans="84:84" ht="15" customHeight="1">
      <c r="CF1184">
        <v>0</v>
      </c>
    </row>
    <row r="1185" spans="84:84" ht="15" customHeight="1">
      <c r="CF1185">
        <v>0</v>
      </c>
    </row>
    <row r="1186" spans="84:84" ht="15" customHeight="1">
      <c r="CF1186">
        <v>0</v>
      </c>
    </row>
    <row r="1187" spans="84:84" ht="15" customHeight="1">
      <c r="CF1187">
        <v>0</v>
      </c>
    </row>
    <row r="1188" spans="84:84" ht="15" customHeight="1">
      <c r="CF1188">
        <v>0</v>
      </c>
    </row>
    <row r="1189" spans="84:84" ht="15" customHeight="1">
      <c r="CF1189">
        <v>0</v>
      </c>
    </row>
    <row r="1190" spans="84:84" ht="15" customHeight="1">
      <c r="CF1190">
        <v>0</v>
      </c>
    </row>
    <row r="1191" spans="84:84" ht="15" customHeight="1">
      <c r="CF1191">
        <v>0</v>
      </c>
    </row>
    <row r="1192" spans="84:84" ht="15" customHeight="1">
      <c r="CF1192">
        <v>0</v>
      </c>
    </row>
    <row r="1193" spans="84:84" ht="15" customHeight="1">
      <c r="CF1193">
        <v>0</v>
      </c>
    </row>
    <row r="1194" spans="84:84" ht="15" customHeight="1">
      <c r="CF1194">
        <v>0</v>
      </c>
    </row>
    <row r="1195" spans="84:84" ht="15" customHeight="1">
      <c r="CF1195">
        <v>0</v>
      </c>
    </row>
    <row r="1196" spans="84:84" ht="15" customHeight="1">
      <c r="CF1196">
        <v>0</v>
      </c>
    </row>
    <row r="1197" spans="84:84" ht="15" customHeight="1">
      <c r="CF1197">
        <v>0</v>
      </c>
    </row>
    <row r="1198" spans="84:84" ht="15" customHeight="1">
      <c r="CF1198">
        <v>0</v>
      </c>
    </row>
    <row r="1199" spans="84:84" ht="15" customHeight="1">
      <c r="CF1199">
        <v>0</v>
      </c>
    </row>
    <row r="1200" spans="84:84" ht="15" customHeight="1">
      <c r="CF1200">
        <v>0</v>
      </c>
    </row>
    <row r="1201" spans="84:84" ht="15" customHeight="1">
      <c r="CF1201">
        <v>0</v>
      </c>
    </row>
    <row r="1202" spans="84:84" ht="15" customHeight="1">
      <c r="CF1202">
        <v>0</v>
      </c>
    </row>
    <row r="1203" spans="84:84" ht="15" customHeight="1">
      <c r="CF1203">
        <v>0</v>
      </c>
    </row>
    <row r="1204" spans="84:84" ht="15" customHeight="1">
      <c r="CF1204">
        <v>0</v>
      </c>
    </row>
    <row r="1205" spans="84:84" ht="15" customHeight="1">
      <c r="CF1205">
        <v>0</v>
      </c>
    </row>
    <row r="1206" spans="84:84" ht="15" customHeight="1">
      <c r="CF1206">
        <v>0</v>
      </c>
    </row>
    <row r="1207" spans="84:84" ht="15" customHeight="1">
      <c r="CF1207">
        <v>0</v>
      </c>
    </row>
    <row r="1208" spans="84:84" ht="15" customHeight="1">
      <c r="CF1208">
        <v>0</v>
      </c>
    </row>
    <row r="1209" spans="84:84" ht="15" customHeight="1">
      <c r="CF1209">
        <v>0</v>
      </c>
    </row>
    <row r="1210" spans="84:84" ht="15" customHeight="1">
      <c r="CF1210">
        <v>0</v>
      </c>
    </row>
    <row r="1211" spans="84:84" ht="15" customHeight="1">
      <c r="CF1211">
        <v>0</v>
      </c>
    </row>
    <row r="1212" spans="84:84" ht="15" customHeight="1">
      <c r="CF1212">
        <v>0</v>
      </c>
    </row>
    <row r="1213" spans="84:84" ht="15" customHeight="1">
      <c r="CF1213">
        <v>0</v>
      </c>
    </row>
    <row r="1214" spans="84:84" ht="15" customHeight="1">
      <c r="CF1214">
        <v>0</v>
      </c>
    </row>
    <row r="1215" spans="84:84" ht="15" customHeight="1">
      <c r="CF1215">
        <v>0</v>
      </c>
    </row>
    <row r="1216" spans="84:84" ht="15" customHeight="1">
      <c r="CF1216">
        <v>0</v>
      </c>
    </row>
    <row r="1217" spans="84:84" ht="15" customHeight="1">
      <c r="CF1217">
        <v>0</v>
      </c>
    </row>
    <row r="1218" spans="84:84" ht="15" customHeight="1">
      <c r="CF1218">
        <v>0</v>
      </c>
    </row>
    <row r="1219" spans="84:84" ht="15" customHeight="1">
      <c r="CF1219">
        <v>0</v>
      </c>
    </row>
    <row r="1220" spans="84:84" ht="15" customHeight="1">
      <c r="CF1220">
        <v>0</v>
      </c>
    </row>
    <row r="1221" spans="84:84" ht="15" customHeight="1">
      <c r="CF1221">
        <v>0</v>
      </c>
    </row>
    <row r="1222" spans="84:84" ht="15" customHeight="1">
      <c r="CF1222">
        <v>0</v>
      </c>
    </row>
    <row r="1223" spans="84:84" ht="15" customHeight="1">
      <c r="CF1223">
        <v>0</v>
      </c>
    </row>
    <row r="1224" spans="84:84" ht="15" customHeight="1">
      <c r="CF1224">
        <v>0</v>
      </c>
    </row>
    <row r="1225" spans="84:84" ht="15" customHeight="1">
      <c r="CF1225">
        <v>0</v>
      </c>
    </row>
    <row r="1226" spans="84:84" ht="15" customHeight="1">
      <c r="CF1226">
        <v>0</v>
      </c>
    </row>
    <row r="1227" spans="84:84" ht="15" customHeight="1">
      <c r="CF1227">
        <v>0</v>
      </c>
    </row>
    <row r="1228" spans="84:84" ht="15" customHeight="1">
      <c r="CF1228">
        <v>0</v>
      </c>
    </row>
    <row r="1229" spans="84:84" ht="15" customHeight="1">
      <c r="CF1229">
        <v>0</v>
      </c>
    </row>
    <row r="1230" spans="84:84" ht="15" customHeight="1">
      <c r="CF1230">
        <v>0</v>
      </c>
    </row>
    <row r="1231" spans="84:84" ht="15" customHeight="1">
      <c r="CF1231">
        <v>0</v>
      </c>
    </row>
    <row r="1232" spans="84:84" ht="15" customHeight="1">
      <c r="CF1232">
        <v>0</v>
      </c>
    </row>
    <row r="1233" spans="84:84" ht="15" customHeight="1">
      <c r="CF1233">
        <v>0</v>
      </c>
    </row>
    <row r="1234" spans="84:84" ht="15" customHeight="1">
      <c r="CF1234">
        <v>0</v>
      </c>
    </row>
    <row r="1235" spans="84:84" ht="15" customHeight="1">
      <c r="CF1235">
        <v>0</v>
      </c>
    </row>
    <row r="1236" spans="84:84" ht="15" customHeight="1">
      <c r="CF1236">
        <v>0</v>
      </c>
    </row>
    <row r="1237" spans="84:84" ht="15" customHeight="1">
      <c r="CF1237">
        <v>0</v>
      </c>
    </row>
    <row r="1238" spans="84:84" ht="15" customHeight="1">
      <c r="CF1238">
        <v>0</v>
      </c>
    </row>
    <row r="1239" spans="84:84" ht="15" customHeight="1">
      <c r="CF1239">
        <v>0</v>
      </c>
    </row>
    <row r="1240" spans="84:84" ht="15" customHeight="1">
      <c r="CF1240">
        <v>0</v>
      </c>
    </row>
    <row r="1241" spans="84:84" ht="15" customHeight="1">
      <c r="CF1241">
        <v>0</v>
      </c>
    </row>
    <row r="1242" spans="84:84" ht="15" customHeight="1">
      <c r="CF1242">
        <v>0</v>
      </c>
    </row>
    <row r="1243" spans="84:84" ht="15" customHeight="1">
      <c r="CF1243">
        <v>0</v>
      </c>
    </row>
    <row r="1244" spans="84:84" ht="15" customHeight="1">
      <c r="CF1244">
        <v>0</v>
      </c>
    </row>
    <row r="1245" spans="84:84" ht="15" customHeight="1">
      <c r="CF1245">
        <v>0</v>
      </c>
    </row>
    <row r="1246" spans="84:84" ht="15" customHeight="1">
      <c r="CF1246">
        <v>0</v>
      </c>
    </row>
    <row r="1247" spans="84:84" ht="15" customHeight="1">
      <c r="CF1247">
        <v>0</v>
      </c>
    </row>
    <row r="1248" spans="84:84" ht="15" customHeight="1">
      <c r="CF1248">
        <v>0</v>
      </c>
    </row>
    <row r="1249" spans="84:84" ht="15" customHeight="1">
      <c r="CF1249">
        <v>0</v>
      </c>
    </row>
    <row r="1250" spans="84:84" ht="15" customHeight="1">
      <c r="CF1250">
        <v>0</v>
      </c>
    </row>
    <row r="1251" spans="84:84" ht="15" customHeight="1">
      <c r="CF1251">
        <v>0</v>
      </c>
    </row>
    <row r="1252" spans="84:84" ht="15" customHeight="1">
      <c r="CF1252">
        <v>0</v>
      </c>
    </row>
    <row r="1253" spans="84:84" ht="15" customHeight="1">
      <c r="CF1253">
        <v>0</v>
      </c>
    </row>
    <row r="1254" spans="84:84" ht="15" customHeight="1">
      <c r="CF1254">
        <v>0</v>
      </c>
    </row>
    <row r="1255" spans="84:84" ht="15" customHeight="1">
      <c r="CF1255">
        <v>0</v>
      </c>
    </row>
    <row r="1256" spans="84:84" ht="15" customHeight="1">
      <c r="CF1256">
        <v>0</v>
      </c>
    </row>
    <row r="1257" spans="84:84" ht="15" customHeight="1">
      <c r="CF1257">
        <v>0</v>
      </c>
    </row>
    <row r="1258" spans="84:84" ht="15" customHeight="1">
      <c r="CF1258">
        <v>0</v>
      </c>
    </row>
    <row r="1259" spans="84:84" ht="15" customHeight="1">
      <c r="CF1259">
        <v>0</v>
      </c>
    </row>
    <row r="1260" spans="84:84" ht="15" customHeight="1">
      <c r="CF1260">
        <v>0</v>
      </c>
    </row>
    <row r="1261" spans="84:84" ht="15" customHeight="1">
      <c r="CF1261">
        <v>0</v>
      </c>
    </row>
    <row r="1262" spans="84:84" ht="15" customHeight="1">
      <c r="CF1262">
        <v>0</v>
      </c>
    </row>
    <row r="1263" spans="84:84" ht="15" customHeight="1">
      <c r="CF1263">
        <v>0</v>
      </c>
    </row>
    <row r="1264" spans="84:84" ht="15" customHeight="1">
      <c r="CF1264">
        <v>0</v>
      </c>
    </row>
    <row r="1265" spans="84:84" ht="15" customHeight="1">
      <c r="CF1265">
        <v>0</v>
      </c>
    </row>
    <row r="1266" spans="84:84" ht="15" customHeight="1">
      <c r="CF1266">
        <v>0</v>
      </c>
    </row>
    <row r="1267" spans="84:84" ht="15" customHeight="1">
      <c r="CF1267">
        <v>0</v>
      </c>
    </row>
    <row r="1268" spans="84:84" ht="15" customHeight="1">
      <c r="CF1268">
        <v>0</v>
      </c>
    </row>
    <row r="1269" spans="84:84" ht="15" customHeight="1">
      <c r="CF1269">
        <v>0</v>
      </c>
    </row>
    <row r="1270" spans="84:84" ht="15" customHeight="1">
      <c r="CF1270">
        <v>0</v>
      </c>
    </row>
    <row r="1271" spans="84:84" ht="15" customHeight="1">
      <c r="CF1271">
        <v>0</v>
      </c>
    </row>
    <row r="1272" spans="84:84" ht="15" customHeight="1">
      <c r="CF1272">
        <v>0</v>
      </c>
    </row>
    <row r="1273" spans="84:84" ht="15" customHeight="1">
      <c r="CF1273">
        <v>0</v>
      </c>
    </row>
    <row r="1274" spans="84:84" ht="15" customHeight="1">
      <c r="CF1274">
        <v>0</v>
      </c>
    </row>
    <row r="1275" spans="84:84" ht="15" customHeight="1">
      <c r="CF1275">
        <v>0</v>
      </c>
    </row>
    <row r="1276" spans="84:84" ht="15" customHeight="1">
      <c r="CF1276">
        <v>0</v>
      </c>
    </row>
    <row r="1277" spans="84:84" ht="15" customHeight="1">
      <c r="CF1277">
        <v>0</v>
      </c>
    </row>
    <row r="1278" spans="84:84" ht="15" customHeight="1">
      <c r="CF1278">
        <v>0</v>
      </c>
    </row>
    <row r="1279" spans="84:84" ht="15" customHeight="1">
      <c r="CF1279">
        <v>0</v>
      </c>
    </row>
    <row r="1280" spans="84:84" ht="15" customHeight="1">
      <c r="CF1280">
        <v>0</v>
      </c>
    </row>
    <row r="1281" spans="84:84" ht="15" customHeight="1">
      <c r="CF1281">
        <v>0</v>
      </c>
    </row>
    <row r="1282" spans="84:84" ht="15" customHeight="1">
      <c r="CF1282">
        <v>0</v>
      </c>
    </row>
    <row r="1283" spans="84:84" ht="15" customHeight="1">
      <c r="CF1283">
        <v>0</v>
      </c>
    </row>
    <row r="1284" spans="84:84" ht="15" customHeight="1">
      <c r="CF1284">
        <v>0</v>
      </c>
    </row>
    <row r="1285" spans="84:84" ht="15" customHeight="1">
      <c r="CF1285">
        <v>0</v>
      </c>
    </row>
    <row r="1286" spans="84:84" ht="15" customHeight="1">
      <c r="CF1286">
        <v>0</v>
      </c>
    </row>
    <row r="1287" spans="84:84" ht="15" customHeight="1">
      <c r="CF1287">
        <v>0</v>
      </c>
    </row>
    <row r="1288" spans="84:84" ht="15" customHeight="1">
      <c r="CF1288">
        <v>0</v>
      </c>
    </row>
    <row r="1289" spans="84:84" ht="15" customHeight="1">
      <c r="CF1289">
        <v>0</v>
      </c>
    </row>
    <row r="1290" spans="84:84" ht="15" customHeight="1">
      <c r="CF1290">
        <v>0</v>
      </c>
    </row>
    <row r="1291" spans="84:84" ht="15" customHeight="1">
      <c r="CF1291">
        <v>0</v>
      </c>
    </row>
    <row r="1292" spans="84:84" ht="15" customHeight="1">
      <c r="CF1292">
        <v>0</v>
      </c>
    </row>
    <row r="1293" spans="84:84" ht="15" customHeight="1">
      <c r="CF1293">
        <v>0</v>
      </c>
    </row>
    <row r="1294" spans="84:84" ht="15" customHeight="1">
      <c r="CF1294">
        <v>0</v>
      </c>
    </row>
    <row r="1295" spans="84:84" ht="15" customHeight="1">
      <c r="CF1295">
        <v>0</v>
      </c>
    </row>
    <row r="1296" spans="84:84" ht="15" customHeight="1">
      <c r="CF1296">
        <v>0</v>
      </c>
    </row>
    <row r="1297" spans="84:84" ht="15" customHeight="1">
      <c r="CF1297">
        <v>0</v>
      </c>
    </row>
    <row r="1298" spans="84:84" ht="15" customHeight="1">
      <c r="CF1298">
        <v>0</v>
      </c>
    </row>
    <row r="1299" spans="84:84" ht="15" customHeight="1">
      <c r="CF1299">
        <v>0</v>
      </c>
    </row>
    <row r="1300" spans="84:84" ht="15" customHeight="1">
      <c r="CF1300">
        <v>0</v>
      </c>
    </row>
    <row r="1301" spans="84:84" ht="15" customHeight="1">
      <c r="CF1301">
        <v>0</v>
      </c>
    </row>
    <row r="1302" spans="84:84" ht="15" customHeight="1">
      <c r="CF1302">
        <v>0</v>
      </c>
    </row>
    <row r="1303" spans="84:84" ht="15" customHeight="1">
      <c r="CF1303">
        <v>0</v>
      </c>
    </row>
    <row r="1304" spans="84:84" ht="15" customHeight="1">
      <c r="CF1304">
        <v>0</v>
      </c>
    </row>
    <row r="1305" spans="84:84" ht="15" customHeight="1">
      <c r="CF1305">
        <v>0</v>
      </c>
    </row>
    <row r="1306" spans="84:84" ht="15" customHeight="1">
      <c r="CF1306">
        <v>0</v>
      </c>
    </row>
    <row r="1307" spans="84:84" ht="15" customHeight="1">
      <c r="CF1307">
        <v>0</v>
      </c>
    </row>
    <row r="1308" spans="84:84" ht="15" customHeight="1">
      <c r="CF1308">
        <v>0</v>
      </c>
    </row>
    <row r="1309" spans="84:84" ht="15" customHeight="1">
      <c r="CF1309">
        <v>0</v>
      </c>
    </row>
    <row r="1310" spans="84:84" ht="15" customHeight="1">
      <c r="CF1310">
        <v>0</v>
      </c>
    </row>
    <row r="1311" spans="84:84" ht="15" customHeight="1">
      <c r="CF1311">
        <v>0</v>
      </c>
    </row>
    <row r="1312" spans="84:84" ht="15" customHeight="1">
      <c r="CF1312">
        <v>0</v>
      </c>
    </row>
    <row r="1313" spans="84:84" ht="15" customHeight="1">
      <c r="CF1313">
        <v>0</v>
      </c>
    </row>
    <row r="1314" spans="84:84" ht="15" customHeight="1">
      <c r="CF1314">
        <v>0</v>
      </c>
    </row>
    <row r="1315" spans="84:84" ht="15" customHeight="1">
      <c r="CF1315">
        <v>0</v>
      </c>
    </row>
    <row r="1316" spans="84:84" ht="15" customHeight="1">
      <c r="CF1316">
        <v>0</v>
      </c>
    </row>
    <row r="1317" spans="84:84" ht="15" customHeight="1">
      <c r="CF1317">
        <v>0</v>
      </c>
    </row>
    <row r="1318" spans="84:84" ht="15" customHeight="1">
      <c r="CF1318">
        <v>0</v>
      </c>
    </row>
    <row r="1319" spans="84:84" ht="15" customHeight="1">
      <c r="CF1319">
        <v>0</v>
      </c>
    </row>
    <row r="1320" spans="84:84" ht="15" customHeight="1">
      <c r="CF1320">
        <v>0</v>
      </c>
    </row>
    <row r="1321" spans="84:84" ht="15" customHeight="1">
      <c r="CF1321">
        <v>0</v>
      </c>
    </row>
    <row r="1322" spans="84:84" ht="15" customHeight="1">
      <c r="CF1322">
        <v>0</v>
      </c>
    </row>
    <row r="1323" spans="84:84" ht="15" customHeight="1">
      <c r="CF1323">
        <v>0</v>
      </c>
    </row>
    <row r="1324" spans="84:84" ht="15" customHeight="1">
      <c r="CF1324">
        <v>0</v>
      </c>
    </row>
    <row r="1325" spans="84:84" ht="15" customHeight="1">
      <c r="CF1325">
        <v>0</v>
      </c>
    </row>
    <row r="1326" spans="84:84" ht="15" customHeight="1">
      <c r="CF1326">
        <v>0</v>
      </c>
    </row>
    <row r="1327" spans="84:84" ht="15" customHeight="1">
      <c r="CF1327">
        <v>0</v>
      </c>
    </row>
    <row r="1328" spans="84:84" ht="15" customHeight="1">
      <c r="CF1328">
        <v>0</v>
      </c>
    </row>
    <row r="1329" spans="84:84" ht="15" customHeight="1">
      <c r="CF1329">
        <v>0</v>
      </c>
    </row>
    <row r="1330" spans="84:84" ht="15" customHeight="1">
      <c r="CF1330">
        <v>0</v>
      </c>
    </row>
    <row r="1331" spans="84:84" ht="15" customHeight="1">
      <c r="CF1331">
        <v>0</v>
      </c>
    </row>
    <row r="1332" spans="84:84" ht="15" customHeight="1">
      <c r="CF1332">
        <v>0</v>
      </c>
    </row>
    <row r="1333" spans="84:84" ht="15" customHeight="1">
      <c r="CF1333">
        <v>0</v>
      </c>
    </row>
    <row r="1334" spans="84:84" ht="15" customHeight="1">
      <c r="CF1334">
        <v>0</v>
      </c>
    </row>
    <row r="1335" spans="84:84" ht="15" customHeight="1">
      <c r="CF1335">
        <v>0</v>
      </c>
    </row>
    <row r="1336" spans="84:84" ht="15" customHeight="1">
      <c r="CF1336">
        <v>0</v>
      </c>
    </row>
    <row r="1337" spans="84:84" ht="15" customHeight="1">
      <c r="CF1337">
        <v>0</v>
      </c>
    </row>
    <row r="1338" spans="84:84" ht="15" customHeight="1">
      <c r="CF1338">
        <v>0</v>
      </c>
    </row>
    <row r="1339" spans="84:84" ht="15" customHeight="1">
      <c r="CF1339">
        <v>0</v>
      </c>
    </row>
    <row r="1340" spans="84:84" ht="15" customHeight="1">
      <c r="CF1340">
        <v>0</v>
      </c>
    </row>
    <row r="1341" spans="84:84" ht="15" customHeight="1">
      <c r="CF1341">
        <v>0</v>
      </c>
    </row>
    <row r="1342" spans="84:84" ht="15" customHeight="1">
      <c r="CF1342">
        <v>0</v>
      </c>
    </row>
    <row r="1343" spans="84:84" ht="15" customHeight="1">
      <c r="CF1343">
        <v>0</v>
      </c>
    </row>
    <row r="1344" spans="84:84" ht="15" customHeight="1">
      <c r="CF1344">
        <v>0</v>
      </c>
    </row>
    <row r="1345" spans="84:84" ht="15" customHeight="1">
      <c r="CF1345">
        <v>0</v>
      </c>
    </row>
    <row r="1346" spans="84:84" ht="15" customHeight="1">
      <c r="CF1346">
        <v>0</v>
      </c>
    </row>
    <row r="1347" spans="84:84" ht="15" customHeight="1">
      <c r="CF1347">
        <v>0</v>
      </c>
    </row>
    <row r="1348" spans="84:84" ht="15" customHeight="1">
      <c r="CF1348">
        <v>0</v>
      </c>
    </row>
    <row r="1349" spans="84:84" ht="15" customHeight="1">
      <c r="CF1349">
        <v>0</v>
      </c>
    </row>
    <row r="1350" spans="84:84" ht="15" customHeight="1">
      <c r="CF1350">
        <v>0</v>
      </c>
    </row>
    <row r="1351" spans="84:84" ht="15" customHeight="1">
      <c r="CF1351">
        <v>0</v>
      </c>
    </row>
    <row r="1352" spans="84:84" ht="15" customHeight="1">
      <c r="CF1352">
        <v>0</v>
      </c>
    </row>
    <row r="1353" spans="84:84" ht="15" customHeight="1">
      <c r="CF1353">
        <v>0</v>
      </c>
    </row>
    <row r="1354" spans="84:84" ht="15" customHeight="1">
      <c r="CF1354">
        <v>0</v>
      </c>
    </row>
    <row r="1355" spans="84:84" ht="15" customHeight="1">
      <c r="CF1355">
        <v>0</v>
      </c>
    </row>
    <row r="1356" spans="84:84" ht="15" customHeight="1">
      <c r="CF1356">
        <v>0</v>
      </c>
    </row>
    <row r="1357" spans="84:84" ht="15" customHeight="1">
      <c r="CF1357">
        <v>0</v>
      </c>
    </row>
    <row r="1358" spans="84:84" ht="15" customHeight="1">
      <c r="CF1358">
        <v>0</v>
      </c>
    </row>
    <row r="1359" spans="84:84" ht="15" customHeight="1">
      <c r="CF1359">
        <v>0</v>
      </c>
    </row>
    <row r="1360" spans="84:84" ht="15" customHeight="1">
      <c r="CF1360">
        <v>0</v>
      </c>
    </row>
    <row r="1361" spans="84:84" ht="15" customHeight="1">
      <c r="CF1361">
        <v>0</v>
      </c>
    </row>
    <row r="1362" spans="84:84" ht="15" customHeight="1">
      <c r="CF1362">
        <v>0</v>
      </c>
    </row>
    <row r="1363" spans="84:84" ht="15" customHeight="1">
      <c r="CF1363">
        <v>0</v>
      </c>
    </row>
    <row r="1364" spans="84:84" ht="15" customHeight="1">
      <c r="CF1364">
        <v>0</v>
      </c>
    </row>
    <row r="1365" spans="84:84" ht="15" customHeight="1">
      <c r="CF1365">
        <v>0</v>
      </c>
    </row>
    <row r="1366" spans="84:84" ht="15" customHeight="1">
      <c r="CF1366">
        <v>0</v>
      </c>
    </row>
    <row r="1367" spans="84:84" ht="15" customHeight="1">
      <c r="CF1367">
        <v>0</v>
      </c>
    </row>
    <row r="1368" spans="84:84" ht="15" customHeight="1">
      <c r="CF1368">
        <v>0</v>
      </c>
    </row>
    <row r="1369" spans="84:84" ht="15" customHeight="1">
      <c r="CF1369">
        <v>0</v>
      </c>
    </row>
    <row r="1370" spans="84:84" ht="15" customHeight="1">
      <c r="CF1370">
        <v>0</v>
      </c>
    </row>
    <row r="1371" spans="84:84" ht="15" customHeight="1">
      <c r="CF1371">
        <v>0</v>
      </c>
    </row>
    <row r="1372" spans="84:84" ht="15" customHeight="1">
      <c r="CF1372">
        <v>0</v>
      </c>
    </row>
    <row r="1373" spans="84:84" ht="15" customHeight="1">
      <c r="CF1373">
        <v>0</v>
      </c>
    </row>
    <row r="1374" spans="84:84" ht="15" customHeight="1">
      <c r="CF1374">
        <v>0</v>
      </c>
    </row>
    <row r="1375" spans="84:84" ht="15" customHeight="1">
      <c r="CF1375">
        <v>0</v>
      </c>
    </row>
    <row r="1376" spans="84:84" ht="15" customHeight="1">
      <c r="CF1376">
        <v>0</v>
      </c>
    </row>
    <row r="1377" spans="84:84" ht="15" customHeight="1">
      <c r="CF1377">
        <v>0</v>
      </c>
    </row>
    <row r="1378" spans="84:84" ht="15" customHeight="1">
      <c r="CF1378">
        <v>0</v>
      </c>
    </row>
    <row r="1379" spans="84:84" ht="15" customHeight="1">
      <c r="CF1379">
        <v>0</v>
      </c>
    </row>
    <row r="1380" spans="84:84" ht="15" customHeight="1">
      <c r="CF1380">
        <v>0</v>
      </c>
    </row>
    <row r="1381" spans="84:84" ht="15" customHeight="1">
      <c r="CF1381">
        <v>0</v>
      </c>
    </row>
    <row r="1382" spans="84:84" ht="15" customHeight="1">
      <c r="CF1382">
        <v>0</v>
      </c>
    </row>
    <row r="1383" spans="84:84" ht="15" customHeight="1">
      <c r="CF1383">
        <v>0</v>
      </c>
    </row>
    <row r="1384" spans="84:84" ht="15" customHeight="1">
      <c r="CF1384">
        <v>0</v>
      </c>
    </row>
    <row r="1385" spans="84:84" ht="15" customHeight="1">
      <c r="CF1385">
        <v>0</v>
      </c>
    </row>
    <row r="1386" spans="84:84" ht="15" customHeight="1">
      <c r="CF1386">
        <v>0</v>
      </c>
    </row>
    <row r="1387" spans="84:84" ht="15" customHeight="1">
      <c r="CF1387">
        <v>0</v>
      </c>
    </row>
    <row r="1388" spans="84:84" ht="15" customHeight="1">
      <c r="CF1388">
        <v>0</v>
      </c>
    </row>
    <row r="1389" spans="84:84" ht="15" customHeight="1">
      <c r="CF1389">
        <v>0</v>
      </c>
    </row>
    <row r="1390" spans="84:84" ht="15" customHeight="1">
      <c r="CF1390">
        <v>0</v>
      </c>
    </row>
    <row r="1391" spans="84:84" ht="15" customHeight="1">
      <c r="CF1391">
        <v>0</v>
      </c>
    </row>
    <row r="1392" spans="84:84" ht="15" customHeight="1">
      <c r="CF1392">
        <v>0</v>
      </c>
    </row>
    <row r="1393" spans="84:84" ht="15" customHeight="1">
      <c r="CF1393">
        <v>0</v>
      </c>
    </row>
    <row r="1394" spans="84:84" ht="15" customHeight="1">
      <c r="CF1394">
        <v>0</v>
      </c>
    </row>
    <row r="1395" spans="84:84" ht="15" customHeight="1">
      <c r="CF1395">
        <v>0</v>
      </c>
    </row>
    <row r="1396" spans="84:84" ht="15" customHeight="1">
      <c r="CF1396">
        <v>0</v>
      </c>
    </row>
    <row r="1397" spans="84:84" ht="15" customHeight="1">
      <c r="CF1397">
        <v>0</v>
      </c>
    </row>
    <row r="1398" spans="84:84" ht="15" customHeight="1">
      <c r="CF1398">
        <v>0</v>
      </c>
    </row>
    <row r="1399" spans="84:84" ht="15" customHeight="1">
      <c r="CF1399">
        <v>0</v>
      </c>
    </row>
    <row r="1400" spans="84:84" ht="15" customHeight="1">
      <c r="CF1400">
        <v>0</v>
      </c>
    </row>
    <row r="1401" spans="84:84" ht="15" customHeight="1">
      <c r="CF1401">
        <v>0</v>
      </c>
    </row>
    <row r="1402" spans="84:84" ht="15" customHeight="1">
      <c r="CF1402">
        <v>0</v>
      </c>
    </row>
    <row r="1403" spans="84:84" ht="15" customHeight="1">
      <c r="CF1403">
        <v>0</v>
      </c>
    </row>
    <row r="1404" spans="84:84" ht="15" customHeight="1">
      <c r="CF1404">
        <v>0</v>
      </c>
    </row>
    <row r="1405" spans="84:84" ht="15" customHeight="1">
      <c r="CF1405">
        <v>0</v>
      </c>
    </row>
    <row r="1406" spans="84:84" ht="15" customHeight="1">
      <c r="CF1406">
        <v>0</v>
      </c>
    </row>
    <row r="1407" spans="84:84" ht="15" customHeight="1">
      <c r="CF1407">
        <v>0</v>
      </c>
    </row>
    <row r="1408" spans="84:84" ht="15" customHeight="1">
      <c r="CF1408">
        <v>0</v>
      </c>
    </row>
    <row r="1409" spans="84:84" ht="15" customHeight="1">
      <c r="CF1409">
        <v>0</v>
      </c>
    </row>
    <row r="1410" spans="84:84" ht="15" customHeight="1">
      <c r="CF1410">
        <v>0</v>
      </c>
    </row>
    <row r="1411" spans="84:84" ht="15" customHeight="1">
      <c r="CF1411">
        <v>0</v>
      </c>
    </row>
    <row r="1412" spans="84:84" ht="15" customHeight="1">
      <c r="CF1412">
        <v>0</v>
      </c>
    </row>
    <row r="1413" spans="84:84" ht="15" customHeight="1">
      <c r="CF1413">
        <v>0</v>
      </c>
    </row>
    <row r="1414" spans="84:84" ht="15" customHeight="1">
      <c r="CF1414">
        <v>0</v>
      </c>
    </row>
    <row r="1415" spans="84:84" ht="15" customHeight="1">
      <c r="CF1415">
        <v>0</v>
      </c>
    </row>
    <row r="1416" spans="84:84" ht="15" customHeight="1">
      <c r="CF1416">
        <v>0</v>
      </c>
    </row>
    <row r="1417" spans="84:84" ht="15" customHeight="1">
      <c r="CF1417">
        <v>0</v>
      </c>
    </row>
    <row r="1418" spans="84:84" ht="15" customHeight="1">
      <c r="CF1418">
        <v>0</v>
      </c>
    </row>
    <row r="1419" spans="84:84" ht="15" customHeight="1">
      <c r="CF1419">
        <v>0</v>
      </c>
    </row>
    <row r="1420" spans="84:84" ht="15" customHeight="1">
      <c r="CF1420">
        <v>0</v>
      </c>
    </row>
    <row r="1421" spans="84:84" ht="15" customHeight="1">
      <c r="CF1421">
        <v>0</v>
      </c>
    </row>
    <row r="1422" spans="84:84" ht="15" customHeight="1">
      <c r="CF1422">
        <v>0</v>
      </c>
    </row>
    <row r="1423" spans="84:84" ht="15" customHeight="1">
      <c r="CF1423">
        <v>0</v>
      </c>
    </row>
    <row r="1424" spans="84:84" ht="15" customHeight="1">
      <c r="CF1424">
        <v>0</v>
      </c>
    </row>
    <row r="1425" spans="84:84" ht="15" customHeight="1">
      <c r="CF1425">
        <v>0</v>
      </c>
    </row>
    <row r="1426" spans="84:84" ht="15" customHeight="1">
      <c r="CF1426">
        <v>0</v>
      </c>
    </row>
    <row r="1427" spans="84:84" ht="15" customHeight="1">
      <c r="CF1427">
        <v>0</v>
      </c>
    </row>
    <row r="1428" spans="84:84" ht="15" customHeight="1">
      <c r="CF1428">
        <v>0</v>
      </c>
    </row>
    <row r="1429" spans="84:84" ht="15" customHeight="1">
      <c r="CF1429">
        <v>0</v>
      </c>
    </row>
    <row r="1430" spans="84:84" ht="15" customHeight="1">
      <c r="CF1430">
        <v>0</v>
      </c>
    </row>
    <row r="1431" spans="84:84" ht="15" customHeight="1">
      <c r="CF1431">
        <v>0</v>
      </c>
    </row>
    <row r="1432" spans="84:84" ht="15" customHeight="1">
      <c r="CF1432">
        <v>0</v>
      </c>
    </row>
    <row r="1433" spans="84:84" ht="15" customHeight="1">
      <c r="CF1433">
        <v>0</v>
      </c>
    </row>
    <row r="1434" spans="84:84" ht="15" customHeight="1">
      <c r="CF1434">
        <v>0</v>
      </c>
    </row>
    <row r="1435" spans="84:84" ht="15" customHeight="1">
      <c r="CF1435">
        <v>0</v>
      </c>
    </row>
    <row r="1436" spans="84:84" ht="15" customHeight="1">
      <c r="CF1436">
        <v>0</v>
      </c>
    </row>
    <row r="1437" spans="84:84" ht="15" customHeight="1">
      <c r="CF1437">
        <v>0</v>
      </c>
    </row>
    <row r="1438" spans="84:84" ht="15" customHeight="1">
      <c r="CF1438">
        <v>0</v>
      </c>
    </row>
    <row r="1439" spans="84:84" ht="15" customHeight="1">
      <c r="CF1439">
        <v>0</v>
      </c>
    </row>
    <row r="1440" spans="84:84" ht="15" customHeight="1">
      <c r="CF1440">
        <v>0</v>
      </c>
    </row>
    <row r="1441" spans="84:84" ht="15" customHeight="1">
      <c r="CF1441">
        <v>0</v>
      </c>
    </row>
    <row r="1442" spans="84:84" ht="15" customHeight="1">
      <c r="CF1442">
        <v>0</v>
      </c>
    </row>
    <row r="1443" spans="84:84" ht="15" customHeight="1">
      <c r="CF1443">
        <v>0</v>
      </c>
    </row>
    <row r="1444" spans="84:84" ht="15" customHeight="1">
      <c r="CF1444">
        <v>0</v>
      </c>
    </row>
    <row r="1445" spans="84:84" ht="15" customHeight="1">
      <c r="CF1445">
        <v>0</v>
      </c>
    </row>
    <row r="1446" spans="84:84" ht="15" customHeight="1">
      <c r="CF1446">
        <v>0</v>
      </c>
    </row>
    <row r="1447" spans="84:84" ht="15" customHeight="1">
      <c r="CF1447">
        <v>0</v>
      </c>
    </row>
    <row r="1448" spans="84:84" ht="15" customHeight="1">
      <c r="CF1448">
        <v>0</v>
      </c>
    </row>
    <row r="1449" spans="84:84" ht="15" customHeight="1">
      <c r="CF1449">
        <v>0</v>
      </c>
    </row>
    <row r="1450" spans="84:84" ht="15" customHeight="1">
      <c r="CF1450">
        <v>0</v>
      </c>
    </row>
    <row r="1451" spans="84:84" ht="15" customHeight="1">
      <c r="CF1451">
        <v>0</v>
      </c>
    </row>
    <row r="1452" spans="84:84" ht="15" customHeight="1">
      <c r="CF1452">
        <v>0</v>
      </c>
    </row>
    <row r="1453" spans="84:84" ht="15" customHeight="1">
      <c r="CF1453">
        <v>0</v>
      </c>
    </row>
    <row r="1454" spans="84:84" ht="15" customHeight="1">
      <c r="CF1454">
        <v>0</v>
      </c>
    </row>
    <row r="1455" spans="84:84" ht="15" customHeight="1">
      <c r="CF1455">
        <v>0</v>
      </c>
    </row>
    <row r="1456" spans="84:84" ht="15" customHeight="1">
      <c r="CF1456">
        <v>0</v>
      </c>
    </row>
    <row r="1457" spans="84:84" ht="15" customHeight="1">
      <c r="CF1457">
        <v>0</v>
      </c>
    </row>
    <row r="1458" spans="84:84" ht="15" customHeight="1">
      <c r="CF1458">
        <v>0</v>
      </c>
    </row>
    <row r="1459" spans="84:84" ht="15" customHeight="1">
      <c r="CF1459">
        <v>0</v>
      </c>
    </row>
    <row r="1460" spans="84:84" ht="15" customHeight="1">
      <c r="CF1460">
        <v>0</v>
      </c>
    </row>
    <row r="1461" spans="84:84" ht="15" customHeight="1">
      <c r="CF1461">
        <v>0</v>
      </c>
    </row>
    <row r="1462" spans="84:84" ht="15" customHeight="1">
      <c r="CF1462">
        <v>0</v>
      </c>
    </row>
    <row r="1463" spans="84:84" ht="15" customHeight="1">
      <c r="CF1463">
        <v>0</v>
      </c>
    </row>
    <row r="1464" spans="84:84" ht="15" customHeight="1">
      <c r="CF1464">
        <v>0</v>
      </c>
    </row>
    <row r="1465" spans="84:84" ht="15" customHeight="1">
      <c r="CF1465">
        <v>0</v>
      </c>
    </row>
    <row r="1466" spans="84:84" ht="15" customHeight="1">
      <c r="CF1466">
        <v>0</v>
      </c>
    </row>
    <row r="1467" spans="84:84" ht="15" customHeight="1">
      <c r="CF1467">
        <v>0</v>
      </c>
    </row>
    <row r="1468" spans="84:84" ht="15" customHeight="1">
      <c r="CF1468">
        <v>0</v>
      </c>
    </row>
    <row r="1469" spans="84:84" ht="15" customHeight="1">
      <c r="CF1469">
        <v>0</v>
      </c>
    </row>
    <row r="1470" spans="84:84" ht="15" customHeight="1">
      <c r="CF1470">
        <v>0</v>
      </c>
    </row>
    <row r="1471" spans="84:84" ht="15" customHeight="1">
      <c r="CF1471">
        <v>0</v>
      </c>
    </row>
    <row r="1472" spans="84:84" ht="15" customHeight="1">
      <c r="CF1472">
        <v>0</v>
      </c>
    </row>
    <row r="1473" spans="84:84" ht="15" customHeight="1">
      <c r="CF1473">
        <v>0</v>
      </c>
    </row>
    <row r="1474" spans="84:84" ht="15" customHeight="1">
      <c r="CF1474">
        <v>0</v>
      </c>
    </row>
    <row r="1475" spans="84:84" ht="15" customHeight="1">
      <c r="CF1475">
        <v>0</v>
      </c>
    </row>
    <row r="1476" spans="84:84" ht="15" customHeight="1">
      <c r="CF1476">
        <v>0</v>
      </c>
    </row>
    <row r="1477" spans="84:84" ht="15" customHeight="1">
      <c r="CF1477">
        <v>0</v>
      </c>
    </row>
    <row r="1478" spans="84:84" ht="15" customHeight="1">
      <c r="CF1478">
        <v>0</v>
      </c>
    </row>
    <row r="1479" spans="84:84" ht="15" customHeight="1">
      <c r="CF1479">
        <v>0</v>
      </c>
    </row>
    <row r="1480" spans="84:84" ht="15" customHeight="1">
      <c r="CF1480">
        <v>0</v>
      </c>
    </row>
    <row r="1481" spans="84:84" ht="15" customHeight="1">
      <c r="CF1481">
        <v>0</v>
      </c>
    </row>
    <row r="1482" spans="84:84" ht="15" customHeight="1">
      <c r="CF1482">
        <v>0</v>
      </c>
    </row>
    <row r="1483" spans="84:84" ht="15" customHeight="1">
      <c r="CF1483">
        <v>0</v>
      </c>
    </row>
    <row r="1484" spans="84:84" ht="15" customHeight="1">
      <c r="CF1484">
        <v>0</v>
      </c>
    </row>
    <row r="1485" spans="84:84" ht="15" customHeight="1">
      <c r="CF1485">
        <v>0</v>
      </c>
    </row>
    <row r="1486" spans="84:84" ht="15" customHeight="1">
      <c r="CF1486">
        <v>0</v>
      </c>
    </row>
    <row r="1487" spans="84:84" ht="15" customHeight="1">
      <c r="CF1487">
        <v>0</v>
      </c>
    </row>
    <row r="1488" spans="84:84" ht="15" customHeight="1">
      <c r="CF1488">
        <v>0</v>
      </c>
    </row>
    <row r="1489" spans="84:84" ht="15" customHeight="1">
      <c r="CF1489">
        <v>0</v>
      </c>
    </row>
    <row r="1490" spans="84:84" ht="15" customHeight="1">
      <c r="CF1490">
        <v>0</v>
      </c>
    </row>
    <row r="1491" spans="84:84" ht="15" customHeight="1">
      <c r="CF1491">
        <v>0</v>
      </c>
    </row>
    <row r="1492" spans="84:84" ht="15" customHeight="1">
      <c r="CF1492">
        <v>0</v>
      </c>
    </row>
    <row r="1493" spans="84:84" ht="15" customHeight="1">
      <c r="CF1493">
        <v>0</v>
      </c>
    </row>
    <row r="1494" spans="84:84" ht="15" customHeight="1">
      <c r="CF1494">
        <v>0</v>
      </c>
    </row>
    <row r="1495" spans="84:84" ht="15" customHeight="1">
      <c r="CF1495">
        <v>0</v>
      </c>
    </row>
    <row r="1496" spans="84:84" ht="15" customHeight="1">
      <c r="CF1496">
        <v>0</v>
      </c>
    </row>
    <row r="1497" spans="84:84" ht="15" customHeight="1">
      <c r="CF1497">
        <v>0</v>
      </c>
    </row>
    <row r="1498" spans="84:84" ht="15" customHeight="1">
      <c r="CF1498">
        <v>0</v>
      </c>
    </row>
    <row r="1499" spans="84:84" ht="15" customHeight="1">
      <c r="CF1499">
        <v>0</v>
      </c>
    </row>
    <row r="1500" spans="84:84" ht="15" customHeight="1">
      <c r="CF1500">
        <v>0</v>
      </c>
    </row>
    <row r="1501" spans="84:84" ht="15" customHeight="1">
      <c r="CF1501">
        <v>0</v>
      </c>
    </row>
    <row r="1502" spans="84:84" ht="15" customHeight="1">
      <c r="CF1502">
        <v>0</v>
      </c>
    </row>
    <row r="1503" spans="84:84" ht="15" customHeight="1">
      <c r="CF1503">
        <v>0</v>
      </c>
    </row>
    <row r="1504" spans="84:84" ht="15" customHeight="1">
      <c r="CF1504">
        <v>0</v>
      </c>
    </row>
    <row r="1505" spans="84:84" ht="15" customHeight="1">
      <c r="CF1505">
        <v>0</v>
      </c>
    </row>
    <row r="1506" spans="84:84" ht="15" customHeight="1">
      <c r="CF1506">
        <v>0</v>
      </c>
    </row>
    <row r="1507" spans="84:84" ht="15" customHeight="1">
      <c r="CF1507">
        <v>0</v>
      </c>
    </row>
    <row r="1508" spans="84:84" ht="15" customHeight="1">
      <c r="CF1508">
        <v>0</v>
      </c>
    </row>
    <row r="1509" spans="84:84" ht="15" customHeight="1">
      <c r="CF1509">
        <v>0</v>
      </c>
    </row>
    <row r="1510" spans="84:84" ht="15" customHeight="1">
      <c r="CF1510">
        <v>0</v>
      </c>
    </row>
    <row r="1511" spans="84:84" ht="15" customHeight="1">
      <c r="CF1511">
        <v>0</v>
      </c>
    </row>
    <row r="1512" spans="84:84" ht="15" customHeight="1">
      <c r="CF1512">
        <v>0</v>
      </c>
    </row>
    <row r="1513" spans="84:84" ht="15" customHeight="1">
      <c r="CF1513">
        <v>0</v>
      </c>
    </row>
    <row r="1514" spans="84:84" ht="15" customHeight="1">
      <c r="CF1514">
        <v>0</v>
      </c>
    </row>
    <row r="1515" spans="84:84" ht="15" customHeight="1">
      <c r="CF1515">
        <v>0</v>
      </c>
    </row>
    <row r="1516" spans="84:84" ht="15" customHeight="1">
      <c r="CF1516">
        <v>0</v>
      </c>
    </row>
    <row r="1517" spans="84:84" ht="15" customHeight="1">
      <c r="CF1517">
        <v>0</v>
      </c>
    </row>
    <row r="1518" spans="84:84" ht="15" customHeight="1">
      <c r="CF1518">
        <v>0</v>
      </c>
    </row>
    <row r="1519" spans="84:84" ht="15" customHeight="1">
      <c r="CF1519">
        <v>0</v>
      </c>
    </row>
    <row r="1520" spans="84:84" ht="15" customHeight="1">
      <c r="CF1520">
        <v>0</v>
      </c>
    </row>
    <row r="1521" spans="84:84" ht="15" customHeight="1">
      <c r="CF1521">
        <v>0</v>
      </c>
    </row>
    <row r="1522" spans="84:84" ht="15" customHeight="1">
      <c r="CF1522">
        <v>0</v>
      </c>
    </row>
    <row r="1523" spans="84:84" ht="15" customHeight="1">
      <c r="CF1523">
        <v>0</v>
      </c>
    </row>
    <row r="1524" spans="84:84" ht="15" customHeight="1">
      <c r="CF1524">
        <v>0</v>
      </c>
    </row>
    <row r="1525" spans="84:84" ht="15" customHeight="1">
      <c r="CF1525">
        <v>0</v>
      </c>
    </row>
    <row r="1526" spans="84:84" ht="15" customHeight="1">
      <c r="CF1526">
        <v>0</v>
      </c>
    </row>
    <row r="1527" spans="84:84" ht="15" customHeight="1">
      <c r="CF1527">
        <v>0</v>
      </c>
    </row>
    <row r="1528" spans="84:84" ht="15" customHeight="1">
      <c r="CF1528">
        <v>0</v>
      </c>
    </row>
    <row r="1529" spans="84:84" ht="15" customHeight="1">
      <c r="CF1529">
        <v>0</v>
      </c>
    </row>
    <row r="1530" spans="84:84" ht="15" customHeight="1">
      <c r="CF1530">
        <v>0</v>
      </c>
    </row>
    <row r="1531" spans="84:84" ht="15" customHeight="1">
      <c r="CF1531">
        <v>0</v>
      </c>
    </row>
    <row r="1532" spans="84:84" ht="15" customHeight="1">
      <c r="CF1532">
        <v>0</v>
      </c>
    </row>
    <row r="1533" spans="84:84" ht="15" customHeight="1">
      <c r="CF1533">
        <v>0</v>
      </c>
    </row>
    <row r="1534" spans="84:84" ht="15" customHeight="1">
      <c r="CF1534">
        <v>0</v>
      </c>
    </row>
    <row r="1535" spans="84:84" ht="15" customHeight="1">
      <c r="CF1535">
        <v>0</v>
      </c>
    </row>
    <row r="1536" spans="84:84" ht="15" customHeight="1">
      <c r="CF1536">
        <v>0</v>
      </c>
    </row>
    <row r="1537" spans="84:84" ht="15" customHeight="1">
      <c r="CF1537">
        <v>0</v>
      </c>
    </row>
    <row r="1538" spans="84:84" ht="15" customHeight="1">
      <c r="CF1538">
        <v>0</v>
      </c>
    </row>
    <row r="1539" spans="84:84" ht="15" customHeight="1">
      <c r="CF1539">
        <v>0</v>
      </c>
    </row>
    <row r="1540" spans="84:84" ht="15" customHeight="1">
      <c r="CF1540">
        <v>0</v>
      </c>
    </row>
    <row r="1541" spans="84:84" ht="15" customHeight="1">
      <c r="CF1541">
        <v>0</v>
      </c>
    </row>
    <row r="1542" spans="84:84" ht="15" customHeight="1">
      <c r="CF1542">
        <v>0</v>
      </c>
    </row>
    <row r="1543" spans="84:84" ht="15" customHeight="1">
      <c r="CF1543">
        <v>0</v>
      </c>
    </row>
    <row r="1544" spans="84:84" ht="15" customHeight="1">
      <c r="CF1544">
        <v>0</v>
      </c>
    </row>
    <row r="1545" spans="84:84" ht="15" customHeight="1">
      <c r="CF1545">
        <v>0</v>
      </c>
    </row>
    <row r="1546" spans="84:84" ht="15" customHeight="1">
      <c r="CF1546">
        <v>0</v>
      </c>
    </row>
    <row r="1547" spans="84:84" ht="15" customHeight="1">
      <c r="CF1547">
        <v>0</v>
      </c>
    </row>
    <row r="1548" spans="84:84" ht="15" customHeight="1">
      <c r="CF1548">
        <v>0</v>
      </c>
    </row>
    <row r="1549" spans="84:84" ht="15" customHeight="1">
      <c r="CF1549">
        <v>0</v>
      </c>
    </row>
    <row r="1550" spans="84:84" ht="15" customHeight="1">
      <c r="CF1550">
        <v>0</v>
      </c>
    </row>
    <row r="1551" spans="84:84" ht="15" customHeight="1">
      <c r="CF1551">
        <v>0</v>
      </c>
    </row>
    <row r="1552" spans="84:84" ht="15" customHeight="1">
      <c r="CF1552">
        <v>0</v>
      </c>
    </row>
    <row r="1553" spans="84:84" ht="15" customHeight="1">
      <c r="CF1553">
        <v>0</v>
      </c>
    </row>
    <row r="1554" spans="84:84" ht="15" customHeight="1">
      <c r="CF1554">
        <v>0</v>
      </c>
    </row>
    <row r="1555" spans="84:84" ht="15" customHeight="1">
      <c r="CF1555">
        <v>0</v>
      </c>
    </row>
    <row r="1556" spans="84:84" ht="15" customHeight="1">
      <c r="CF1556">
        <v>0</v>
      </c>
    </row>
    <row r="1557" spans="84:84" ht="15" customHeight="1">
      <c r="CF1557">
        <v>0</v>
      </c>
    </row>
    <row r="1558" spans="84:84" ht="15" customHeight="1">
      <c r="CF1558">
        <v>0</v>
      </c>
    </row>
    <row r="1559" spans="84:84" ht="15" customHeight="1">
      <c r="CF1559">
        <v>0</v>
      </c>
    </row>
    <row r="1560" spans="84:84" ht="15" customHeight="1">
      <c r="CF1560">
        <v>0</v>
      </c>
    </row>
    <row r="1561" spans="84:84" ht="15" customHeight="1">
      <c r="CF1561">
        <v>0</v>
      </c>
    </row>
    <row r="1562" spans="84:84" ht="15" customHeight="1">
      <c r="CF1562">
        <v>0</v>
      </c>
    </row>
    <row r="1563" spans="84:84" ht="15" customHeight="1">
      <c r="CF1563">
        <v>0</v>
      </c>
    </row>
    <row r="1564" spans="84:84" ht="15" customHeight="1">
      <c r="CF1564">
        <v>0</v>
      </c>
    </row>
    <row r="1565" spans="84:84" ht="15" customHeight="1">
      <c r="CF1565">
        <v>0</v>
      </c>
    </row>
    <row r="1566" spans="84:84" ht="15" customHeight="1">
      <c r="CF1566">
        <v>0</v>
      </c>
    </row>
    <row r="1567" spans="84:84" ht="15" customHeight="1">
      <c r="CF1567">
        <v>0</v>
      </c>
    </row>
    <row r="1568" spans="84:84" ht="15" customHeight="1">
      <c r="CF1568">
        <v>0</v>
      </c>
    </row>
    <row r="1569" spans="84:84" ht="15" customHeight="1">
      <c r="CF1569">
        <v>0</v>
      </c>
    </row>
    <row r="1570" spans="84:84" ht="15" customHeight="1">
      <c r="CF1570">
        <v>0</v>
      </c>
    </row>
    <row r="1571" spans="84:84" ht="15" customHeight="1">
      <c r="CF1571">
        <v>0</v>
      </c>
    </row>
    <row r="1572" spans="84:84" ht="15" customHeight="1">
      <c r="CF1572">
        <v>0</v>
      </c>
    </row>
    <row r="1573" spans="84:84" ht="15" customHeight="1">
      <c r="CF1573">
        <v>0</v>
      </c>
    </row>
    <row r="1574" spans="84:84" ht="15" customHeight="1">
      <c r="CF1574">
        <v>0</v>
      </c>
    </row>
    <row r="1575" spans="84:84" ht="15" customHeight="1">
      <c r="CF1575">
        <v>0</v>
      </c>
    </row>
    <row r="1576" spans="84:84" ht="15" customHeight="1">
      <c r="CF1576">
        <v>0</v>
      </c>
    </row>
    <row r="1577" spans="84:84" ht="15" customHeight="1">
      <c r="CF1577">
        <v>0</v>
      </c>
    </row>
    <row r="1578" spans="84:84" ht="15" customHeight="1">
      <c r="CF1578">
        <v>0</v>
      </c>
    </row>
    <row r="1579" spans="84:84" ht="15" customHeight="1">
      <c r="CF1579">
        <v>0</v>
      </c>
    </row>
    <row r="1580" spans="84:84" ht="15" customHeight="1">
      <c r="CF1580">
        <v>0</v>
      </c>
    </row>
    <row r="1581" spans="84:84" ht="15" customHeight="1">
      <c r="CF1581">
        <v>0</v>
      </c>
    </row>
    <row r="1582" spans="84:84" ht="15" customHeight="1">
      <c r="CF1582">
        <v>0</v>
      </c>
    </row>
    <row r="1583" spans="84:84" ht="15" customHeight="1">
      <c r="CF1583">
        <v>0</v>
      </c>
    </row>
    <row r="1584" spans="84:84" ht="15" customHeight="1">
      <c r="CF1584">
        <v>0</v>
      </c>
    </row>
    <row r="1585" spans="84:84" ht="15" customHeight="1">
      <c r="CF1585">
        <v>0</v>
      </c>
    </row>
    <row r="1586" spans="84:84" ht="15" customHeight="1">
      <c r="CF1586">
        <v>0</v>
      </c>
    </row>
    <row r="1587" spans="84:84" ht="15" customHeight="1">
      <c r="CF1587">
        <v>0</v>
      </c>
    </row>
    <row r="1588" spans="84:84" ht="15" customHeight="1">
      <c r="CF1588">
        <v>0</v>
      </c>
    </row>
    <row r="1589" spans="84:84" ht="15" customHeight="1">
      <c r="CF1589">
        <v>0</v>
      </c>
    </row>
    <row r="1590" spans="84:84" ht="15" customHeight="1">
      <c r="CF1590">
        <v>0</v>
      </c>
    </row>
    <row r="1591" spans="84:84" ht="15" customHeight="1">
      <c r="CF1591">
        <v>0</v>
      </c>
    </row>
    <row r="1592" spans="84:84" ht="15" customHeight="1">
      <c r="CF1592">
        <v>0</v>
      </c>
    </row>
    <row r="1593" spans="84:84" ht="15" customHeight="1">
      <c r="CF1593">
        <v>0</v>
      </c>
    </row>
    <row r="1594" spans="84:84" ht="15" customHeight="1">
      <c r="CF1594">
        <v>0</v>
      </c>
    </row>
    <row r="1595" spans="84:84" ht="15" customHeight="1">
      <c r="CF1595">
        <v>0</v>
      </c>
    </row>
    <row r="1596" spans="84:84" ht="15" customHeight="1">
      <c r="CF1596">
        <v>0</v>
      </c>
    </row>
    <row r="1597" spans="84:84" ht="15" customHeight="1">
      <c r="CF1597">
        <v>0</v>
      </c>
    </row>
    <row r="1598" spans="84:84" ht="15" customHeight="1">
      <c r="CF1598">
        <v>0</v>
      </c>
    </row>
    <row r="1599" spans="84:84" ht="15" customHeight="1">
      <c r="CF1599">
        <v>0</v>
      </c>
    </row>
    <row r="1600" spans="84:84" ht="15" customHeight="1">
      <c r="CF1600">
        <v>0</v>
      </c>
    </row>
    <row r="1601" spans="84:84" ht="15" customHeight="1">
      <c r="CF1601">
        <v>0</v>
      </c>
    </row>
    <row r="1602" spans="84:84" ht="15" customHeight="1">
      <c r="CF1602">
        <v>0</v>
      </c>
    </row>
    <row r="1603" spans="84:84" ht="15" customHeight="1">
      <c r="CF1603">
        <v>0</v>
      </c>
    </row>
    <row r="1604" spans="84:84" ht="15" customHeight="1">
      <c r="CF1604">
        <v>0</v>
      </c>
    </row>
    <row r="1605" spans="84:84" ht="15" customHeight="1">
      <c r="CF1605">
        <v>0</v>
      </c>
    </row>
    <row r="1606" spans="84:84" ht="15" customHeight="1">
      <c r="CF1606">
        <v>0</v>
      </c>
    </row>
    <row r="1607" spans="84:84" ht="15" customHeight="1">
      <c r="CF1607">
        <v>0</v>
      </c>
    </row>
    <row r="1608" spans="84:84" ht="15" customHeight="1">
      <c r="CF1608">
        <v>0</v>
      </c>
    </row>
    <row r="1609" spans="84:84" ht="15" customHeight="1">
      <c r="CF1609">
        <v>0</v>
      </c>
    </row>
    <row r="1610" spans="84:84" ht="15" customHeight="1">
      <c r="CF1610">
        <v>0</v>
      </c>
    </row>
    <row r="1611" spans="84:84" ht="15" customHeight="1">
      <c r="CF1611">
        <v>0</v>
      </c>
    </row>
    <row r="1612" spans="84:84" ht="15" customHeight="1">
      <c r="CF1612">
        <v>0</v>
      </c>
    </row>
    <row r="1613" spans="84:84" ht="15" customHeight="1">
      <c r="CF1613">
        <v>0</v>
      </c>
    </row>
    <row r="1614" spans="84:84" ht="15" customHeight="1">
      <c r="CF1614">
        <v>0</v>
      </c>
    </row>
    <row r="1615" spans="84:84" ht="15" customHeight="1">
      <c r="CF1615">
        <v>0</v>
      </c>
    </row>
    <row r="1616" spans="84:84" ht="15" customHeight="1">
      <c r="CF1616">
        <v>0</v>
      </c>
    </row>
    <row r="1617" spans="84:84" ht="15" customHeight="1">
      <c r="CF1617">
        <v>0</v>
      </c>
    </row>
    <row r="1618" spans="84:84" ht="15" customHeight="1">
      <c r="CF1618">
        <v>0</v>
      </c>
    </row>
    <row r="1619" spans="84:84" ht="15" customHeight="1">
      <c r="CF1619">
        <v>0</v>
      </c>
    </row>
    <row r="1620" spans="84:84" ht="15" customHeight="1">
      <c r="CF1620">
        <v>0</v>
      </c>
    </row>
    <row r="1621" spans="84:84" ht="15" customHeight="1">
      <c r="CF1621">
        <v>0</v>
      </c>
    </row>
    <row r="1622" spans="84:84" ht="15" customHeight="1">
      <c r="CF1622">
        <v>0</v>
      </c>
    </row>
    <row r="1623" spans="84:84" ht="15" customHeight="1">
      <c r="CF1623">
        <v>0</v>
      </c>
    </row>
    <row r="1624" spans="84:84" ht="15" customHeight="1">
      <c r="CF1624">
        <v>0</v>
      </c>
    </row>
    <row r="1625" spans="84:84" ht="15" customHeight="1">
      <c r="CF1625">
        <v>0</v>
      </c>
    </row>
    <row r="1626" spans="84:84" ht="15" customHeight="1">
      <c r="CF1626">
        <v>0</v>
      </c>
    </row>
    <row r="1627" spans="84:84" ht="15" customHeight="1">
      <c r="CF1627">
        <v>0</v>
      </c>
    </row>
    <row r="1628" spans="84:84" ht="15" customHeight="1">
      <c r="CF1628">
        <v>0</v>
      </c>
    </row>
    <row r="1629" spans="84:84" ht="15" customHeight="1">
      <c r="CF1629">
        <v>0</v>
      </c>
    </row>
    <row r="1630" spans="84:84" ht="15" customHeight="1">
      <c r="CF1630">
        <v>0</v>
      </c>
    </row>
    <row r="1631" spans="84:84" ht="15" customHeight="1">
      <c r="CF1631">
        <v>0</v>
      </c>
    </row>
    <row r="1632" spans="84:84" ht="15" customHeight="1">
      <c r="CF1632">
        <v>0</v>
      </c>
    </row>
    <row r="1633" spans="84:84" ht="15" customHeight="1">
      <c r="CF1633">
        <v>0</v>
      </c>
    </row>
    <row r="1634" spans="84:84" ht="15" customHeight="1">
      <c r="CF1634">
        <v>0</v>
      </c>
    </row>
    <row r="1635" spans="84:84" ht="15" customHeight="1">
      <c r="CF1635">
        <v>0</v>
      </c>
    </row>
    <row r="1636" spans="84:84" ht="15" customHeight="1">
      <c r="CF1636">
        <v>0</v>
      </c>
    </row>
    <row r="1637" spans="84:84" ht="15" customHeight="1">
      <c r="CF1637">
        <v>0</v>
      </c>
    </row>
    <row r="1638" spans="84:84" ht="15" customHeight="1">
      <c r="CF1638">
        <v>0</v>
      </c>
    </row>
    <row r="1639" spans="84:84" ht="15" customHeight="1">
      <c r="CF1639">
        <v>0</v>
      </c>
    </row>
    <row r="1640" spans="84:84" ht="15" customHeight="1">
      <c r="CF1640">
        <v>0</v>
      </c>
    </row>
    <row r="1641" spans="84:84" ht="15" customHeight="1">
      <c r="CF1641">
        <v>0</v>
      </c>
    </row>
    <row r="1642" spans="84:84" ht="15" customHeight="1">
      <c r="CF1642">
        <v>0</v>
      </c>
    </row>
    <row r="1643" spans="84:84" ht="15" customHeight="1">
      <c r="CF1643">
        <v>0</v>
      </c>
    </row>
    <row r="1644" spans="84:84" ht="15" customHeight="1">
      <c r="CF1644">
        <v>0</v>
      </c>
    </row>
    <row r="1645" spans="84:84" ht="15" customHeight="1">
      <c r="CF1645">
        <v>0</v>
      </c>
    </row>
    <row r="1646" spans="84:84" ht="15" customHeight="1">
      <c r="CF1646">
        <v>0</v>
      </c>
    </row>
    <row r="1647" spans="84:84" ht="15" customHeight="1">
      <c r="CF1647">
        <v>0</v>
      </c>
    </row>
    <row r="1648" spans="84:84" ht="15" customHeight="1">
      <c r="CF1648">
        <v>0</v>
      </c>
    </row>
    <row r="1649" spans="84:84" ht="15" customHeight="1">
      <c r="CF1649">
        <v>0</v>
      </c>
    </row>
    <row r="1650" spans="84:84" ht="15" customHeight="1">
      <c r="CF1650">
        <v>0</v>
      </c>
    </row>
    <row r="1651" spans="84:84" ht="15" customHeight="1">
      <c r="CF1651">
        <v>0</v>
      </c>
    </row>
    <row r="1652" spans="84:84" ht="15" customHeight="1">
      <c r="CF1652">
        <v>0</v>
      </c>
    </row>
    <row r="1653" spans="84:84" ht="15" customHeight="1">
      <c r="CF1653">
        <v>0</v>
      </c>
    </row>
    <row r="1654" spans="84:84" ht="15" customHeight="1">
      <c r="CF1654">
        <v>0</v>
      </c>
    </row>
    <row r="1655" spans="84:84" ht="15" customHeight="1">
      <c r="CF1655">
        <v>0</v>
      </c>
    </row>
    <row r="1656" spans="84:84" ht="15" customHeight="1">
      <c r="CF1656">
        <v>0</v>
      </c>
    </row>
    <row r="1657" spans="84:84" ht="15" customHeight="1">
      <c r="CF1657">
        <v>0</v>
      </c>
    </row>
    <row r="1658" spans="84:84" ht="15" customHeight="1">
      <c r="CF1658">
        <v>0</v>
      </c>
    </row>
    <row r="1659" spans="84:84" ht="15" customHeight="1">
      <c r="CF1659">
        <v>0</v>
      </c>
    </row>
    <row r="1660" spans="84:84" ht="15" customHeight="1">
      <c r="CF1660">
        <v>0</v>
      </c>
    </row>
    <row r="1661" spans="84:84" ht="15" customHeight="1">
      <c r="CF1661">
        <v>0</v>
      </c>
    </row>
    <row r="1662" spans="84:84" ht="15" customHeight="1">
      <c r="CF1662">
        <v>0</v>
      </c>
    </row>
    <row r="1663" spans="84:84" ht="15" customHeight="1">
      <c r="CF1663">
        <v>0</v>
      </c>
    </row>
    <row r="1664" spans="84:84" ht="15" customHeight="1">
      <c r="CF1664">
        <v>0</v>
      </c>
    </row>
    <row r="1665" spans="84:84" ht="15" customHeight="1">
      <c r="CF1665">
        <v>0</v>
      </c>
    </row>
    <row r="1666" spans="84:84" ht="15" customHeight="1">
      <c r="CF1666">
        <v>0</v>
      </c>
    </row>
    <row r="1667" spans="84:84" ht="15" customHeight="1">
      <c r="CF1667">
        <v>0</v>
      </c>
    </row>
    <row r="1668" spans="84:84" ht="15" customHeight="1">
      <c r="CF1668">
        <v>0</v>
      </c>
    </row>
    <row r="1669" spans="84:84" ht="15" customHeight="1">
      <c r="CF1669">
        <v>0</v>
      </c>
    </row>
    <row r="1670" spans="84:84" ht="15" customHeight="1">
      <c r="CF1670">
        <v>0</v>
      </c>
    </row>
    <row r="1671" spans="84:84" ht="15" customHeight="1">
      <c r="CF1671">
        <v>0</v>
      </c>
    </row>
    <row r="1672" spans="84:84" ht="15" customHeight="1">
      <c r="CF1672">
        <v>0</v>
      </c>
    </row>
    <row r="1673" spans="84:84" ht="15" customHeight="1">
      <c r="CF1673">
        <v>0</v>
      </c>
    </row>
    <row r="1674" spans="84:84" ht="15" customHeight="1">
      <c r="CF1674">
        <v>0</v>
      </c>
    </row>
    <row r="1675" spans="84:84" ht="15" customHeight="1">
      <c r="CF1675">
        <v>0</v>
      </c>
    </row>
    <row r="1676" spans="84:84" ht="15" customHeight="1">
      <c r="CF1676">
        <v>0</v>
      </c>
    </row>
    <row r="1677" spans="84:84" ht="15" customHeight="1">
      <c r="CF1677">
        <v>0</v>
      </c>
    </row>
    <row r="1678" spans="84:84" ht="15" customHeight="1">
      <c r="CF1678">
        <v>0</v>
      </c>
    </row>
    <row r="1679" spans="84:84" ht="15" customHeight="1">
      <c r="CF1679">
        <v>0</v>
      </c>
    </row>
    <row r="1680" spans="84:84" ht="15" customHeight="1">
      <c r="CF1680">
        <v>0</v>
      </c>
    </row>
    <row r="1681" spans="84:84" ht="15" customHeight="1">
      <c r="CF1681">
        <v>0</v>
      </c>
    </row>
    <row r="1682" spans="84:84" ht="15" customHeight="1">
      <c r="CF1682">
        <v>0</v>
      </c>
    </row>
    <row r="1683" spans="84:84" ht="15" customHeight="1">
      <c r="CF1683">
        <v>0</v>
      </c>
    </row>
    <row r="1684" spans="84:84" ht="15" customHeight="1">
      <c r="CF1684">
        <v>0</v>
      </c>
    </row>
    <row r="1685" spans="84:84" ht="15" customHeight="1">
      <c r="CF1685">
        <v>0</v>
      </c>
    </row>
    <row r="1686" spans="84:84" ht="15" customHeight="1">
      <c r="CF1686">
        <v>0</v>
      </c>
    </row>
    <row r="1687" spans="84:84" ht="15" customHeight="1">
      <c r="CF1687">
        <v>0</v>
      </c>
    </row>
    <row r="1688" spans="84:84" ht="15" customHeight="1">
      <c r="CF1688">
        <v>0</v>
      </c>
    </row>
    <row r="1689" spans="84:84" ht="15" customHeight="1">
      <c r="CF1689">
        <v>0</v>
      </c>
    </row>
    <row r="1690" spans="84:84" ht="15" customHeight="1">
      <c r="CF1690">
        <v>0</v>
      </c>
    </row>
    <row r="1691" spans="84:84" ht="15" customHeight="1">
      <c r="CF1691">
        <v>0</v>
      </c>
    </row>
    <row r="1692" spans="84:84" ht="15" customHeight="1">
      <c r="CF1692">
        <v>0</v>
      </c>
    </row>
    <row r="1693" spans="84:84" ht="15" customHeight="1">
      <c r="CF1693">
        <v>0</v>
      </c>
    </row>
    <row r="1694" spans="84:84" ht="15" customHeight="1">
      <c r="CF1694">
        <v>0</v>
      </c>
    </row>
    <row r="1695" spans="84:84" ht="15" customHeight="1">
      <c r="CF1695">
        <v>0</v>
      </c>
    </row>
    <row r="1696" spans="84:84" ht="15" customHeight="1">
      <c r="CF1696">
        <v>0</v>
      </c>
    </row>
    <row r="1697" spans="84:84" ht="15" customHeight="1">
      <c r="CF1697">
        <v>0</v>
      </c>
    </row>
    <row r="1698" spans="84:84" ht="15" customHeight="1">
      <c r="CF1698">
        <v>0</v>
      </c>
    </row>
    <row r="1699" spans="84:84" ht="15" customHeight="1">
      <c r="CF1699">
        <v>0</v>
      </c>
    </row>
    <row r="1700" spans="84:84" ht="15" customHeight="1">
      <c r="CF1700">
        <v>0</v>
      </c>
    </row>
    <row r="1701" spans="84:84" ht="15" customHeight="1">
      <c r="CF1701">
        <v>0</v>
      </c>
    </row>
    <row r="1702" spans="84:84" ht="15" customHeight="1">
      <c r="CF1702">
        <v>0</v>
      </c>
    </row>
    <row r="1703" spans="84:84" ht="15" customHeight="1">
      <c r="CF1703">
        <v>0</v>
      </c>
    </row>
    <row r="1704" spans="84:84" ht="15" customHeight="1">
      <c r="CF1704">
        <v>0</v>
      </c>
    </row>
    <row r="1705" spans="84:84" ht="15" customHeight="1">
      <c r="CF1705">
        <v>0</v>
      </c>
    </row>
    <row r="1706" spans="84:84" ht="15" customHeight="1">
      <c r="CF1706">
        <v>0</v>
      </c>
    </row>
    <row r="1707" spans="84:84" ht="15" customHeight="1">
      <c r="CF1707">
        <v>0</v>
      </c>
    </row>
    <row r="1708" spans="84:84" ht="15" customHeight="1">
      <c r="CF1708">
        <v>0</v>
      </c>
    </row>
    <row r="1709" spans="84:84" ht="15" customHeight="1">
      <c r="CF1709">
        <v>0</v>
      </c>
    </row>
    <row r="1710" spans="84:84" ht="15" customHeight="1">
      <c r="CF1710">
        <v>0</v>
      </c>
    </row>
    <row r="1711" spans="84:84" ht="15" customHeight="1">
      <c r="CF1711">
        <v>0</v>
      </c>
    </row>
    <row r="1712" spans="84:84" ht="15" customHeight="1">
      <c r="CF1712">
        <v>0</v>
      </c>
    </row>
    <row r="1713" spans="84:84" ht="15" customHeight="1">
      <c r="CF1713">
        <v>0</v>
      </c>
    </row>
    <row r="1714" spans="84:84" ht="15" customHeight="1">
      <c r="CF1714">
        <v>0</v>
      </c>
    </row>
    <row r="1715" spans="84:84" ht="15" customHeight="1">
      <c r="CF1715">
        <v>0</v>
      </c>
    </row>
    <row r="1716" spans="84:84" ht="15" customHeight="1">
      <c r="CF1716">
        <v>0</v>
      </c>
    </row>
    <row r="1717" spans="84:84" ht="15" customHeight="1">
      <c r="CF1717">
        <v>0</v>
      </c>
    </row>
    <row r="1718" spans="84:84" ht="15" customHeight="1">
      <c r="CF1718">
        <v>0</v>
      </c>
    </row>
    <row r="1719" spans="84:84" ht="15" customHeight="1">
      <c r="CF1719">
        <v>0</v>
      </c>
    </row>
    <row r="1720" spans="84:84" ht="15" customHeight="1">
      <c r="CF1720">
        <v>0</v>
      </c>
    </row>
    <row r="1721" spans="84:84" ht="15" customHeight="1">
      <c r="CF1721">
        <v>0</v>
      </c>
    </row>
    <row r="1722" spans="84:84" ht="15" customHeight="1">
      <c r="CF1722">
        <v>0</v>
      </c>
    </row>
    <row r="1723" spans="84:84" ht="15" customHeight="1">
      <c r="CF1723">
        <v>0</v>
      </c>
    </row>
    <row r="1724" spans="84:84" ht="15" customHeight="1">
      <c r="CF1724">
        <v>0</v>
      </c>
    </row>
    <row r="1725" spans="84:84" ht="15" customHeight="1">
      <c r="CF1725">
        <v>0</v>
      </c>
    </row>
    <row r="1726" spans="84:84" ht="15" customHeight="1">
      <c r="CF1726">
        <v>0</v>
      </c>
    </row>
    <row r="1727" spans="84:84" ht="15" customHeight="1">
      <c r="CF1727">
        <v>0</v>
      </c>
    </row>
    <row r="1728" spans="84:84" ht="15" customHeight="1">
      <c r="CF1728">
        <v>0</v>
      </c>
    </row>
    <row r="1729" spans="84:84" ht="15" customHeight="1">
      <c r="CF1729">
        <v>0</v>
      </c>
    </row>
    <row r="1730" spans="84:84" ht="15" customHeight="1">
      <c r="CF1730">
        <v>0</v>
      </c>
    </row>
    <row r="1731" spans="84:84" ht="15" customHeight="1">
      <c r="CF1731">
        <v>0</v>
      </c>
    </row>
    <row r="1732" spans="84:84" ht="15" customHeight="1">
      <c r="CF1732">
        <v>0</v>
      </c>
    </row>
    <row r="1733" spans="84:84" ht="15" customHeight="1">
      <c r="CF1733">
        <v>0</v>
      </c>
    </row>
    <row r="1734" spans="84:84" ht="15" customHeight="1">
      <c r="CF1734">
        <v>0</v>
      </c>
    </row>
    <row r="1735" spans="84:84" ht="15" customHeight="1">
      <c r="CF1735">
        <v>0</v>
      </c>
    </row>
    <row r="1736" spans="84:84" ht="15" customHeight="1">
      <c r="CF1736">
        <v>0</v>
      </c>
    </row>
    <row r="1737" spans="84:84" ht="15" customHeight="1">
      <c r="CF1737">
        <v>0</v>
      </c>
    </row>
    <row r="1738" spans="84:84" ht="15" customHeight="1">
      <c r="CF1738">
        <v>0</v>
      </c>
    </row>
    <row r="1739" spans="84:84" ht="15" customHeight="1">
      <c r="CF1739">
        <v>0</v>
      </c>
    </row>
    <row r="1740" spans="84:84" ht="15" customHeight="1">
      <c r="CF1740">
        <v>0</v>
      </c>
    </row>
    <row r="1741" spans="84:84" ht="15" customHeight="1">
      <c r="CF1741">
        <v>0</v>
      </c>
    </row>
    <row r="1742" spans="84:84" ht="15" customHeight="1">
      <c r="CF1742">
        <v>0</v>
      </c>
    </row>
    <row r="1743" spans="84:84" ht="15" customHeight="1">
      <c r="CF1743">
        <v>0</v>
      </c>
    </row>
    <row r="1744" spans="84:84" ht="15" customHeight="1">
      <c r="CF1744">
        <v>0</v>
      </c>
    </row>
    <row r="1745" spans="84:84" ht="15" customHeight="1">
      <c r="CF1745">
        <v>0</v>
      </c>
    </row>
    <row r="1746" spans="84:84" ht="15" customHeight="1">
      <c r="CF1746">
        <v>0</v>
      </c>
    </row>
    <row r="1747" spans="84:84" ht="15" customHeight="1">
      <c r="CF1747">
        <v>0</v>
      </c>
    </row>
    <row r="1748" spans="84:84" ht="15" customHeight="1">
      <c r="CF1748">
        <v>0</v>
      </c>
    </row>
    <row r="1749" spans="84:84" ht="15" customHeight="1">
      <c r="CF1749">
        <v>0</v>
      </c>
    </row>
    <row r="1750" spans="84:84" ht="15" customHeight="1">
      <c r="CF1750">
        <v>0</v>
      </c>
    </row>
    <row r="1751" spans="84:84" ht="15" customHeight="1">
      <c r="CF1751">
        <v>0</v>
      </c>
    </row>
    <row r="1752" spans="84:84" ht="15" customHeight="1">
      <c r="CF1752">
        <v>0</v>
      </c>
    </row>
    <row r="1753" spans="84:84" ht="15" customHeight="1">
      <c r="CF1753">
        <v>0</v>
      </c>
    </row>
    <row r="1754" spans="84:84" ht="15" customHeight="1">
      <c r="CF1754">
        <v>0</v>
      </c>
    </row>
    <row r="1755" spans="84:84" ht="15" customHeight="1">
      <c r="CF1755">
        <v>0</v>
      </c>
    </row>
    <row r="1756" spans="84:84" ht="15" customHeight="1">
      <c r="CF1756">
        <v>0</v>
      </c>
    </row>
    <row r="1757" spans="84:84" ht="15" customHeight="1">
      <c r="CF1757">
        <v>0</v>
      </c>
    </row>
    <row r="1758" spans="84:84" ht="15" customHeight="1">
      <c r="CF1758">
        <v>0</v>
      </c>
    </row>
    <row r="1759" spans="84:84" ht="15" customHeight="1">
      <c r="CF1759">
        <v>0</v>
      </c>
    </row>
    <row r="1760" spans="84:84" ht="15" customHeight="1">
      <c r="CF1760">
        <v>0</v>
      </c>
    </row>
    <row r="1761" spans="84:84" ht="15" customHeight="1">
      <c r="CF1761">
        <v>0</v>
      </c>
    </row>
    <row r="1762" spans="84:84" ht="15" customHeight="1">
      <c r="CF1762">
        <v>0</v>
      </c>
    </row>
    <row r="1763" spans="84:84" ht="15" customHeight="1">
      <c r="CF1763">
        <v>0</v>
      </c>
    </row>
    <row r="1764" spans="84:84" ht="15" customHeight="1">
      <c r="CF1764">
        <v>0</v>
      </c>
    </row>
    <row r="1765" spans="84:84" ht="15" customHeight="1">
      <c r="CF1765">
        <v>0</v>
      </c>
    </row>
    <row r="1766" spans="84:84" ht="15" customHeight="1">
      <c r="CF1766">
        <v>0</v>
      </c>
    </row>
    <row r="1767" spans="84:84" ht="15" customHeight="1">
      <c r="CF1767">
        <v>0</v>
      </c>
    </row>
    <row r="1768" spans="84:84" ht="15" customHeight="1">
      <c r="CF1768">
        <v>0</v>
      </c>
    </row>
    <row r="1769" spans="84:84" ht="15" customHeight="1">
      <c r="CF1769">
        <v>0</v>
      </c>
    </row>
    <row r="1770" spans="84:84" ht="15" customHeight="1">
      <c r="CF1770">
        <v>0</v>
      </c>
    </row>
    <row r="1771" spans="84:84" ht="15" customHeight="1">
      <c r="CF1771">
        <v>0</v>
      </c>
    </row>
    <row r="1772" spans="84:84" ht="15" customHeight="1">
      <c r="CF1772">
        <v>0</v>
      </c>
    </row>
    <row r="1773" spans="84:84" ht="15" customHeight="1">
      <c r="CF1773">
        <v>0</v>
      </c>
    </row>
    <row r="1774" spans="84:84" ht="15" customHeight="1">
      <c r="CF1774">
        <v>0</v>
      </c>
    </row>
    <row r="1775" spans="84:84" ht="15" customHeight="1">
      <c r="CF1775">
        <v>0</v>
      </c>
    </row>
    <row r="1776" spans="84:84" ht="15" customHeight="1">
      <c r="CF1776">
        <v>0</v>
      </c>
    </row>
    <row r="1777" spans="84:84" ht="15" customHeight="1">
      <c r="CF1777">
        <v>0</v>
      </c>
    </row>
    <row r="1778" spans="84:84" ht="15" customHeight="1">
      <c r="CF1778">
        <v>0</v>
      </c>
    </row>
    <row r="1779" spans="84:84" ht="15" customHeight="1">
      <c r="CF1779">
        <v>0</v>
      </c>
    </row>
    <row r="1780" spans="84:84" ht="15" customHeight="1">
      <c r="CF1780">
        <v>0</v>
      </c>
    </row>
    <row r="1781" spans="84:84" ht="15" customHeight="1">
      <c r="CF1781">
        <v>0</v>
      </c>
    </row>
    <row r="1782" spans="84:84" ht="15" customHeight="1">
      <c r="CF1782">
        <v>0</v>
      </c>
    </row>
    <row r="1783" spans="84:84" ht="15" customHeight="1">
      <c r="CF1783">
        <v>0</v>
      </c>
    </row>
    <row r="1784" spans="84:84" ht="15" customHeight="1">
      <c r="CF1784">
        <v>0</v>
      </c>
    </row>
    <row r="1785" spans="84:84" ht="15" customHeight="1">
      <c r="CF1785">
        <v>0</v>
      </c>
    </row>
    <row r="1786" spans="84:84" ht="15" customHeight="1">
      <c r="CF1786">
        <v>0</v>
      </c>
    </row>
    <row r="1787" spans="84:84" ht="15" customHeight="1">
      <c r="CF1787">
        <v>0</v>
      </c>
    </row>
    <row r="1788" spans="84:84" ht="15" customHeight="1">
      <c r="CF1788">
        <v>0</v>
      </c>
    </row>
    <row r="1789" spans="84:84" ht="15" customHeight="1">
      <c r="CF1789">
        <v>0</v>
      </c>
    </row>
    <row r="1790" spans="84:84" ht="15" customHeight="1">
      <c r="CF1790">
        <v>0</v>
      </c>
    </row>
    <row r="1791" spans="84:84" ht="15" customHeight="1">
      <c r="CF1791">
        <v>0</v>
      </c>
    </row>
    <row r="1792" spans="84:84" ht="15" customHeight="1">
      <c r="CF1792">
        <v>0</v>
      </c>
    </row>
    <row r="1793" spans="84:84" ht="15" customHeight="1">
      <c r="CF1793">
        <v>0</v>
      </c>
    </row>
    <row r="1794" spans="84:84" ht="15" customHeight="1">
      <c r="CF1794">
        <v>0</v>
      </c>
    </row>
    <row r="1795" spans="84:84" ht="15" customHeight="1">
      <c r="CF1795">
        <v>0</v>
      </c>
    </row>
    <row r="1796" spans="84:84" ht="15" customHeight="1">
      <c r="CF1796">
        <v>0</v>
      </c>
    </row>
    <row r="1797" spans="84:84" ht="15" customHeight="1">
      <c r="CF1797">
        <v>0</v>
      </c>
    </row>
    <row r="1798" spans="84:84" ht="15" customHeight="1">
      <c r="CF1798">
        <v>0</v>
      </c>
    </row>
    <row r="1799" spans="84:84" ht="15" customHeight="1">
      <c r="CF1799">
        <v>0</v>
      </c>
    </row>
    <row r="1800" spans="84:84" ht="15" customHeight="1">
      <c r="CF1800">
        <v>0</v>
      </c>
    </row>
    <row r="1801" spans="84:84" ht="15" customHeight="1">
      <c r="CF1801">
        <v>0</v>
      </c>
    </row>
    <row r="1802" spans="84:84" ht="15" customHeight="1">
      <c r="CF1802">
        <v>0</v>
      </c>
    </row>
    <row r="1803" spans="84:84" ht="15" customHeight="1">
      <c r="CF1803">
        <v>0</v>
      </c>
    </row>
    <row r="1804" spans="84:84" ht="15" customHeight="1">
      <c r="CF1804">
        <v>0</v>
      </c>
    </row>
    <row r="1805" spans="84:84" ht="15" customHeight="1">
      <c r="CF1805">
        <v>0</v>
      </c>
    </row>
    <row r="1806" spans="84:84" ht="15" customHeight="1">
      <c r="CF1806">
        <v>0</v>
      </c>
    </row>
    <row r="1807" spans="84:84" ht="15" customHeight="1">
      <c r="CF1807">
        <v>0</v>
      </c>
    </row>
    <row r="1808" spans="84:84" ht="15" customHeight="1">
      <c r="CF1808">
        <v>0</v>
      </c>
    </row>
    <row r="1809" spans="84:84" ht="15" customHeight="1">
      <c r="CF1809">
        <v>0</v>
      </c>
    </row>
    <row r="1810" spans="84:84" ht="15" customHeight="1">
      <c r="CF1810">
        <v>0</v>
      </c>
    </row>
    <row r="1811" spans="84:84" ht="15" customHeight="1">
      <c r="CF1811">
        <v>0</v>
      </c>
    </row>
    <row r="1812" spans="84:84" ht="15" customHeight="1">
      <c r="CF1812">
        <v>0</v>
      </c>
    </row>
    <row r="1813" spans="84:84" ht="15" customHeight="1">
      <c r="CF1813">
        <v>0</v>
      </c>
    </row>
    <row r="1814" spans="84:84" ht="15" customHeight="1">
      <c r="CF1814">
        <v>0</v>
      </c>
    </row>
    <row r="1815" spans="84:84" ht="15" customHeight="1">
      <c r="CF1815">
        <v>0</v>
      </c>
    </row>
    <row r="1816" spans="84:84" ht="15" customHeight="1">
      <c r="CF1816">
        <v>0</v>
      </c>
    </row>
    <row r="1817" spans="84:84" ht="15" customHeight="1">
      <c r="CF1817">
        <v>0</v>
      </c>
    </row>
    <row r="1818" spans="84:84" ht="15" customHeight="1">
      <c r="CF1818">
        <v>0</v>
      </c>
    </row>
    <row r="1819" spans="84:84" ht="15" customHeight="1">
      <c r="CF1819">
        <v>0</v>
      </c>
    </row>
    <row r="1820" spans="84:84" ht="15" customHeight="1">
      <c r="CF1820">
        <v>0</v>
      </c>
    </row>
    <row r="1821" spans="84:84" ht="15" customHeight="1">
      <c r="CF1821">
        <v>0</v>
      </c>
    </row>
    <row r="1822" spans="84:84" ht="15" customHeight="1">
      <c r="CF1822">
        <v>0</v>
      </c>
    </row>
    <row r="1823" spans="84:84" ht="15" customHeight="1">
      <c r="CF1823">
        <v>0</v>
      </c>
    </row>
    <row r="1824" spans="84:84" ht="15" customHeight="1">
      <c r="CF1824">
        <v>0</v>
      </c>
    </row>
    <row r="1825" spans="84:84" ht="15" customHeight="1">
      <c r="CF1825">
        <v>0</v>
      </c>
    </row>
    <row r="1826" spans="84:84" ht="15" customHeight="1">
      <c r="CF1826">
        <v>0</v>
      </c>
    </row>
    <row r="1827" spans="84:84" ht="15" customHeight="1">
      <c r="CF1827">
        <v>0</v>
      </c>
    </row>
    <row r="1828" spans="84:84" ht="15" customHeight="1">
      <c r="CF1828">
        <v>0</v>
      </c>
    </row>
    <row r="1829" spans="84:84" ht="15" customHeight="1">
      <c r="CF1829">
        <v>0</v>
      </c>
    </row>
    <row r="1830" spans="84:84" ht="15" customHeight="1">
      <c r="CF1830">
        <v>0</v>
      </c>
    </row>
    <row r="1831" spans="84:84" ht="15" customHeight="1">
      <c r="CF1831">
        <v>0</v>
      </c>
    </row>
    <row r="1832" spans="84:84" ht="15" customHeight="1">
      <c r="CF1832">
        <v>0</v>
      </c>
    </row>
    <row r="1833" spans="84:84" ht="15" customHeight="1">
      <c r="CF1833">
        <v>0</v>
      </c>
    </row>
    <row r="1834" spans="84:84" ht="15" customHeight="1">
      <c r="CF1834">
        <v>0</v>
      </c>
    </row>
    <row r="1835" spans="84:84" ht="15" customHeight="1">
      <c r="CF1835">
        <v>0</v>
      </c>
    </row>
    <row r="1836" spans="84:84" ht="15" customHeight="1">
      <c r="CF1836">
        <v>0</v>
      </c>
    </row>
    <row r="1837" spans="84:84" ht="15" customHeight="1">
      <c r="CF1837">
        <v>0</v>
      </c>
    </row>
    <row r="1838" spans="84:84" ht="15" customHeight="1">
      <c r="CF1838">
        <v>0</v>
      </c>
    </row>
    <row r="1839" spans="84:84" ht="15" customHeight="1">
      <c r="CF1839">
        <v>0</v>
      </c>
    </row>
    <row r="1840" spans="84:84" ht="15" customHeight="1">
      <c r="CF1840">
        <v>0</v>
      </c>
    </row>
    <row r="1841" spans="84:84" ht="15" customHeight="1">
      <c r="CF1841">
        <v>0</v>
      </c>
    </row>
    <row r="1842" spans="84:84" ht="15" customHeight="1">
      <c r="CF1842">
        <v>0</v>
      </c>
    </row>
    <row r="1843" spans="84:84" ht="15" customHeight="1">
      <c r="CF1843">
        <v>0</v>
      </c>
    </row>
    <row r="1844" spans="84:84" ht="15" customHeight="1">
      <c r="CF1844">
        <v>0</v>
      </c>
    </row>
    <row r="1845" spans="84:84" ht="15" customHeight="1">
      <c r="CF1845">
        <v>0</v>
      </c>
    </row>
    <row r="1846" spans="84:84" ht="15" customHeight="1">
      <c r="CF1846">
        <v>0</v>
      </c>
    </row>
    <row r="1847" spans="84:84" ht="15" customHeight="1">
      <c r="CF1847">
        <v>0</v>
      </c>
    </row>
    <row r="1848" spans="84:84" ht="15" customHeight="1">
      <c r="CF1848">
        <v>0</v>
      </c>
    </row>
    <row r="1849" spans="84:84" ht="15" customHeight="1">
      <c r="CF1849">
        <v>0</v>
      </c>
    </row>
    <row r="1850" spans="84:84" ht="15" customHeight="1">
      <c r="CF1850">
        <v>0</v>
      </c>
    </row>
    <row r="1851" spans="84:84" ht="15" customHeight="1">
      <c r="CF1851">
        <v>0</v>
      </c>
    </row>
    <row r="1852" spans="84:84" ht="15" customHeight="1">
      <c r="CF1852">
        <v>0</v>
      </c>
    </row>
    <row r="1853" spans="84:84" ht="15" customHeight="1">
      <c r="CF1853">
        <v>0</v>
      </c>
    </row>
    <row r="1854" spans="84:84" ht="15" customHeight="1">
      <c r="CF1854">
        <v>0</v>
      </c>
    </row>
    <row r="1855" spans="84:84" ht="15" customHeight="1">
      <c r="CF1855">
        <v>0</v>
      </c>
    </row>
    <row r="1856" spans="84:84" ht="15" customHeight="1">
      <c r="CF1856">
        <v>0</v>
      </c>
    </row>
    <row r="1857" spans="84:84" ht="15" customHeight="1">
      <c r="CF1857">
        <v>0</v>
      </c>
    </row>
    <row r="1858" spans="84:84" ht="15" customHeight="1">
      <c r="CF1858">
        <v>0</v>
      </c>
    </row>
    <row r="1859" spans="84:84" ht="15" customHeight="1">
      <c r="CF1859">
        <v>0</v>
      </c>
    </row>
    <row r="1860" spans="84:84" ht="15" customHeight="1">
      <c r="CF1860">
        <v>0</v>
      </c>
    </row>
    <row r="1861" spans="84:84" ht="15" customHeight="1">
      <c r="CF1861">
        <v>0</v>
      </c>
    </row>
    <row r="1862" spans="84:84" ht="15" customHeight="1">
      <c r="CF1862">
        <v>0</v>
      </c>
    </row>
    <row r="1863" spans="84:84" ht="15" customHeight="1">
      <c r="CF1863">
        <v>0</v>
      </c>
    </row>
    <row r="1864" spans="84:84" ht="15" customHeight="1">
      <c r="CF1864">
        <v>0</v>
      </c>
    </row>
    <row r="1865" spans="84:84" ht="15" customHeight="1">
      <c r="CF1865">
        <v>0</v>
      </c>
    </row>
    <row r="1866" spans="84:84" ht="15" customHeight="1">
      <c r="CF1866">
        <v>0</v>
      </c>
    </row>
    <row r="1867" spans="84:84" ht="15" customHeight="1">
      <c r="CF1867">
        <v>0</v>
      </c>
    </row>
    <row r="1868" spans="84:84" ht="15" customHeight="1">
      <c r="CF1868">
        <v>0</v>
      </c>
    </row>
    <row r="1869" spans="84:84" ht="15" customHeight="1">
      <c r="CF1869">
        <v>0</v>
      </c>
    </row>
    <row r="1870" spans="84:84" ht="15" customHeight="1">
      <c r="CF1870">
        <v>0</v>
      </c>
    </row>
    <row r="1871" spans="84:84" ht="15" customHeight="1">
      <c r="CF1871">
        <v>0</v>
      </c>
    </row>
    <row r="1872" spans="84:84" ht="15" customHeight="1">
      <c r="CF1872">
        <v>0</v>
      </c>
    </row>
    <row r="1873" spans="84:84" ht="15" customHeight="1">
      <c r="CF1873">
        <v>0</v>
      </c>
    </row>
    <row r="1874" spans="84:84" ht="15" customHeight="1">
      <c r="CF1874">
        <v>0</v>
      </c>
    </row>
    <row r="1875" spans="84:84" ht="15" customHeight="1">
      <c r="CF1875">
        <v>0</v>
      </c>
    </row>
    <row r="1876" spans="84:84" ht="15" customHeight="1">
      <c r="CF1876">
        <v>0</v>
      </c>
    </row>
    <row r="1877" spans="84:84" ht="15" customHeight="1">
      <c r="CF1877">
        <v>0</v>
      </c>
    </row>
    <row r="1878" spans="84:84" ht="15" customHeight="1">
      <c r="CF1878">
        <v>0</v>
      </c>
    </row>
    <row r="1879" spans="84:84" ht="15" customHeight="1">
      <c r="CF1879">
        <v>0</v>
      </c>
    </row>
    <row r="1880" spans="84:84" ht="15" customHeight="1">
      <c r="CF1880">
        <v>0</v>
      </c>
    </row>
    <row r="1881" spans="84:84" ht="15" customHeight="1">
      <c r="CF1881">
        <v>0</v>
      </c>
    </row>
    <row r="1882" spans="84:84" ht="15" customHeight="1">
      <c r="CF1882">
        <v>0</v>
      </c>
    </row>
    <row r="1883" spans="84:84" ht="15" customHeight="1">
      <c r="CF1883">
        <v>0</v>
      </c>
    </row>
    <row r="1884" spans="84:84" ht="15" customHeight="1">
      <c r="CF1884">
        <v>0</v>
      </c>
    </row>
    <row r="1885" spans="84:84" ht="15" customHeight="1">
      <c r="CF1885">
        <v>0</v>
      </c>
    </row>
    <row r="1886" spans="84:84" ht="15" customHeight="1">
      <c r="CF1886">
        <v>0</v>
      </c>
    </row>
    <row r="1887" spans="84:84" ht="15" customHeight="1">
      <c r="CF1887">
        <v>0</v>
      </c>
    </row>
    <row r="1888" spans="84:84" ht="15" customHeight="1">
      <c r="CF1888">
        <v>0</v>
      </c>
    </row>
    <row r="1889" spans="84:84" ht="15" customHeight="1">
      <c r="CF1889">
        <v>0</v>
      </c>
    </row>
    <row r="1890" spans="84:84" ht="15" customHeight="1">
      <c r="CF1890">
        <v>0</v>
      </c>
    </row>
    <row r="1891" spans="84:84" ht="15" customHeight="1">
      <c r="CF1891">
        <v>0</v>
      </c>
    </row>
    <row r="1892" spans="84:84" ht="15" customHeight="1">
      <c r="CF1892">
        <v>0</v>
      </c>
    </row>
    <row r="1893" spans="84:84" ht="15" customHeight="1">
      <c r="CF1893">
        <v>0</v>
      </c>
    </row>
    <row r="1894" spans="84:84" ht="15" customHeight="1">
      <c r="CF1894">
        <v>0</v>
      </c>
    </row>
    <row r="1895" spans="84:84" ht="15" customHeight="1">
      <c r="CF1895">
        <v>0</v>
      </c>
    </row>
    <row r="1896" spans="84:84" ht="15" customHeight="1">
      <c r="CF1896">
        <v>0</v>
      </c>
    </row>
    <row r="1897" spans="84:84" ht="15" customHeight="1">
      <c r="CF1897">
        <v>0</v>
      </c>
    </row>
    <row r="1898" spans="84:84" ht="15" customHeight="1">
      <c r="CF1898">
        <v>0</v>
      </c>
    </row>
    <row r="1899" spans="84:84" ht="15" customHeight="1">
      <c r="CF1899">
        <v>0</v>
      </c>
    </row>
    <row r="1900" spans="84:84" ht="15" customHeight="1">
      <c r="CF1900">
        <v>0</v>
      </c>
    </row>
    <row r="1901" spans="84:84" ht="15" customHeight="1">
      <c r="CF1901">
        <v>0</v>
      </c>
    </row>
    <row r="1902" spans="84:84" ht="15" customHeight="1">
      <c r="CF1902">
        <v>0</v>
      </c>
    </row>
    <row r="1903" spans="84:84" ht="15" customHeight="1">
      <c r="CF1903">
        <v>0</v>
      </c>
    </row>
    <row r="1904" spans="84:84" ht="15" customHeight="1">
      <c r="CF1904">
        <v>0</v>
      </c>
    </row>
    <row r="1905" spans="84:84" ht="15" customHeight="1">
      <c r="CF1905">
        <v>0</v>
      </c>
    </row>
    <row r="1906" spans="84:84" ht="15" customHeight="1">
      <c r="CF1906">
        <v>0</v>
      </c>
    </row>
    <row r="1907" spans="84:84" ht="15" customHeight="1">
      <c r="CF1907">
        <v>0</v>
      </c>
    </row>
    <row r="1908" spans="84:84" ht="15" customHeight="1">
      <c r="CF1908">
        <v>0</v>
      </c>
    </row>
    <row r="1909" spans="84:84" ht="15" customHeight="1">
      <c r="CF1909">
        <v>0</v>
      </c>
    </row>
    <row r="1910" spans="84:84" ht="15" customHeight="1">
      <c r="CF1910">
        <v>0</v>
      </c>
    </row>
    <row r="1911" spans="84:84" ht="15" customHeight="1">
      <c r="CF1911">
        <v>0</v>
      </c>
    </row>
    <row r="1912" spans="84:84" ht="15" customHeight="1">
      <c r="CF1912">
        <v>0</v>
      </c>
    </row>
    <row r="1913" spans="84:84" ht="15" customHeight="1">
      <c r="CF1913">
        <v>0</v>
      </c>
    </row>
    <row r="1914" spans="84:84" ht="15" customHeight="1">
      <c r="CF1914">
        <v>0</v>
      </c>
    </row>
    <row r="1915" spans="84:84" ht="15" customHeight="1">
      <c r="CF1915">
        <v>0</v>
      </c>
    </row>
    <row r="1916" spans="84:84" ht="15" customHeight="1">
      <c r="CF1916">
        <v>0</v>
      </c>
    </row>
    <row r="1917" spans="84:84" ht="15" customHeight="1">
      <c r="CF1917">
        <v>0</v>
      </c>
    </row>
    <row r="1918" spans="84:84" ht="15" customHeight="1">
      <c r="CF1918">
        <v>0</v>
      </c>
    </row>
    <row r="1919" spans="84:84" ht="15" customHeight="1">
      <c r="CF1919">
        <v>0</v>
      </c>
    </row>
    <row r="1920" spans="84:84" ht="15" customHeight="1">
      <c r="CF1920">
        <v>0</v>
      </c>
    </row>
    <row r="1921" spans="84:84" ht="15" customHeight="1">
      <c r="CF1921">
        <v>0</v>
      </c>
    </row>
    <row r="1922" spans="84:84" ht="15" customHeight="1">
      <c r="CF1922">
        <v>0</v>
      </c>
    </row>
    <row r="1923" spans="84:84" ht="15" customHeight="1">
      <c r="CF1923">
        <v>0</v>
      </c>
    </row>
    <row r="1924" spans="84:84" ht="15" customHeight="1">
      <c r="CF1924">
        <v>0</v>
      </c>
    </row>
    <row r="1925" spans="84:84" ht="15" customHeight="1">
      <c r="CF1925">
        <v>0</v>
      </c>
    </row>
    <row r="1926" spans="84:84" ht="15" customHeight="1">
      <c r="CF1926">
        <v>0</v>
      </c>
    </row>
    <row r="1927" spans="84:84" ht="15" customHeight="1">
      <c r="CF1927">
        <v>0</v>
      </c>
    </row>
    <row r="1928" spans="84:84" ht="15" customHeight="1">
      <c r="CF1928">
        <v>0</v>
      </c>
    </row>
    <row r="1929" spans="84:84" ht="15" customHeight="1">
      <c r="CF1929">
        <v>0</v>
      </c>
    </row>
    <row r="1930" spans="84:84" ht="15" customHeight="1">
      <c r="CF1930">
        <v>0</v>
      </c>
    </row>
    <row r="1931" spans="84:84" ht="15" customHeight="1">
      <c r="CF1931">
        <v>0</v>
      </c>
    </row>
    <row r="1932" spans="84:84" ht="15" customHeight="1">
      <c r="CF1932">
        <v>0</v>
      </c>
    </row>
    <row r="1933" spans="84:84" ht="15" customHeight="1">
      <c r="CF1933">
        <v>0</v>
      </c>
    </row>
    <row r="1934" spans="84:84" ht="15" customHeight="1">
      <c r="CF1934">
        <v>0</v>
      </c>
    </row>
    <row r="1935" spans="84:84" ht="15" customHeight="1">
      <c r="CF1935">
        <v>0</v>
      </c>
    </row>
    <row r="1936" spans="84:84" ht="15" customHeight="1">
      <c r="CF1936">
        <v>0</v>
      </c>
    </row>
    <row r="1937" spans="84:84" ht="15" customHeight="1">
      <c r="CF1937">
        <v>0</v>
      </c>
    </row>
    <row r="1938" spans="84:84" ht="15" customHeight="1">
      <c r="CF1938">
        <v>0</v>
      </c>
    </row>
    <row r="1939" spans="84:84" ht="15" customHeight="1">
      <c r="CF1939">
        <v>0</v>
      </c>
    </row>
    <row r="1940" spans="84:84" ht="15" customHeight="1">
      <c r="CF1940">
        <v>0</v>
      </c>
    </row>
    <row r="1941" spans="84:84" ht="15" customHeight="1">
      <c r="CF1941">
        <v>0</v>
      </c>
    </row>
    <row r="1942" spans="84:84" ht="15" customHeight="1">
      <c r="CF1942">
        <v>0</v>
      </c>
    </row>
    <row r="1943" spans="84:84" ht="15" customHeight="1">
      <c r="CF1943">
        <v>0</v>
      </c>
    </row>
    <row r="1944" spans="84:84" ht="15" customHeight="1">
      <c r="CF1944">
        <v>0</v>
      </c>
    </row>
    <row r="1945" spans="84:84" ht="15" customHeight="1">
      <c r="CF1945">
        <v>0</v>
      </c>
    </row>
    <row r="1946" spans="84:84" ht="15" customHeight="1">
      <c r="CF1946">
        <v>0</v>
      </c>
    </row>
    <row r="1947" spans="84:84" ht="15" customHeight="1">
      <c r="CF1947">
        <v>0</v>
      </c>
    </row>
    <row r="1948" spans="84:84" ht="15" customHeight="1">
      <c r="CF1948">
        <v>0</v>
      </c>
    </row>
    <row r="1949" spans="84:84" ht="15" customHeight="1">
      <c r="CF1949">
        <v>0</v>
      </c>
    </row>
    <row r="1950" spans="84:84" ht="15" customHeight="1">
      <c r="CF1950">
        <v>0</v>
      </c>
    </row>
    <row r="1951" spans="84:84" ht="15" customHeight="1">
      <c r="CF1951">
        <v>0</v>
      </c>
    </row>
    <row r="1952" spans="84:84" ht="15" customHeight="1">
      <c r="CF1952">
        <v>0</v>
      </c>
    </row>
    <row r="1953" spans="84:84" ht="15" customHeight="1">
      <c r="CF1953">
        <v>0</v>
      </c>
    </row>
    <row r="1954" spans="84:84" ht="15" customHeight="1">
      <c r="CF1954">
        <v>0</v>
      </c>
    </row>
    <row r="1955" spans="84:84" ht="15" customHeight="1">
      <c r="CF1955">
        <v>0</v>
      </c>
    </row>
    <row r="1956" spans="84:84" ht="15" customHeight="1">
      <c r="CF1956">
        <v>0</v>
      </c>
    </row>
    <row r="1957" spans="84:84" ht="15" customHeight="1">
      <c r="CF1957">
        <v>0</v>
      </c>
    </row>
    <row r="1958" spans="84:84" ht="15" customHeight="1">
      <c r="CF1958">
        <v>0</v>
      </c>
    </row>
    <row r="1959" spans="84:84" ht="15" customHeight="1">
      <c r="CF1959">
        <v>0</v>
      </c>
    </row>
    <row r="1960" spans="84:84" ht="15" customHeight="1">
      <c r="CF1960">
        <v>0</v>
      </c>
    </row>
    <row r="1961" spans="84:84" ht="15" customHeight="1">
      <c r="CF1961">
        <v>0</v>
      </c>
    </row>
    <row r="1962" spans="84:84" ht="15" customHeight="1">
      <c r="CF1962">
        <v>0</v>
      </c>
    </row>
    <row r="1963" spans="84:84" ht="15" customHeight="1">
      <c r="CF1963">
        <v>0</v>
      </c>
    </row>
    <row r="1964" spans="84:84" ht="15" customHeight="1">
      <c r="CF1964">
        <v>0</v>
      </c>
    </row>
    <row r="1965" spans="84:84" ht="15" customHeight="1">
      <c r="CF1965">
        <v>0</v>
      </c>
    </row>
    <row r="1966" spans="84:84" ht="15" customHeight="1">
      <c r="CF1966">
        <v>0</v>
      </c>
    </row>
    <row r="1967" spans="84:84" ht="15" customHeight="1">
      <c r="CF1967">
        <v>0</v>
      </c>
    </row>
    <row r="1968" spans="84:84" ht="15" customHeight="1">
      <c r="CF1968">
        <v>0</v>
      </c>
    </row>
    <row r="1969" spans="84:84" ht="15" customHeight="1">
      <c r="CF1969">
        <v>0</v>
      </c>
    </row>
    <row r="1970" spans="84:84" ht="15" customHeight="1">
      <c r="CF1970">
        <v>0</v>
      </c>
    </row>
    <row r="1971" spans="84:84" ht="15" customHeight="1">
      <c r="CF1971">
        <v>0</v>
      </c>
    </row>
    <row r="1972" spans="84:84" ht="15" customHeight="1">
      <c r="CF1972">
        <v>0</v>
      </c>
    </row>
    <row r="1973" spans="84:84" ht="15" customHeight="1">
      <c r="CF1973">
        <v>0</v>
      </c>
    </row>
    <row r="1974" spans="84:84" ht="15" customHeight="1">
      <c r="CF1974">
        <v>0</v>
      </c>
    </row>
    <row r="1975" spans="84:84" ht="15" customHeight="1">
      <c r="CF1975">
        <v>0</v>
      </c>
    </row>
    <row r="1976" spans="84:84" ht="15" customHeight="1">
      <c r="CF1976">
        <v>0</v>
      </c>
    </row>
    <row r="1977" spans="84:84" ht="15" customHeight="1">
      <c r="CF1977">
        <v>0</v>
      </c>
    </row>
    <row r="1978" spans="84:84" ht="15" customHeight="1">
      <c r="CF1978">
        <v>0</v>
      </c>
    </row>
    <row r="1979" spans="84:84" ht="15" customHeight="1">
      <c r="CF1979">
        <v>0</v>
      </c>
    </row>
    <row r="1980" spans="84:84" ht="15" customHeight="1">
      <c r="CF1980">
        <v>0</v>
      </c>
    </row>
    <row r="1981" spans="84:84" ht="15" customHeight="1">
      <c r="CF1981">
        <v>0</v>
      </c>
    </row>
    <row r="1982" spans="84:84" ht="15" customHeight="1">
      <c r="CF1982">
        <v>0</v>
      </c>
    </row>
    <row r="1983" spans="84:84" ht="15" customHeight="1">
      <c r="CF1983">
        <v>0</v>
      </c>
    </row>
    <row r="1984" spans="84:84" ht="15" customHeight="1">
      <c r="CF1984">
        <v>0</v>
      </c>
    </row>
    <row r="1985" spans="84:84" ht="15" customHeight="1">
      <c r="CF1985">
        <v>0</v>
      </c>
    </row>
    <row r="1986" spans="84:84" ht="15" customHeight="1">
      <c r="CF1986">
        <v>0</v>
      </c>
    </row>
    <row r="1987" spans="84:84" ht="15" customHeight="1">
      <c r="CF1987">
        <v>0</v>
      </c>
    </row>
    <row r="1988" spans="84:84" ht="15" customHeight="1">
      <c r="CF1988">
        <v>0</v>
      </c>
    </row>
    <row r="1989" spans="84:84" ht="15" customHeight="1">
      <c r="CF1989">
        <v>0</v>
      </c>
    </row>
    <row r="1990" spans="84:84" ht="15" customHeight="1">
      <c r="CF1990">
        <v>0</v>
      </c>
    </row>
    <row r="1991" spans="84:84" ht="15" customHeight="1">
      <c r="CF1991">
        <v>0</v>
      </c>
    </row>
    <row r="1992" spans="84:84" ht="15" customHeight="1">
      <c r="CF1992">
        <v>0</v>
      </c>
    </row>
    <row r="1993" spans="84:84" ht="15" customHeight="1">
      <c r="CF1993">
        <v>0</v>
      </c>
    </row>
    <row r="1994" spans="84:84" ht="15" customHeight="1">
      <c r="CF1994">
        <v>0</v>
      </c>
    </row>
    <row r="1995" spans="84:84" ht="15" customHeight="1">
      <c r="CF1995">
        <v>0</v>
      </c>
    </row>
    <row r="1996" spans="84:84" ht="15" customHeight="1">
      <c r="CF1996">
        <v>0</v>
      </c>
    </row>
    <row r="1997" spans="84:84" ht="15" customHeight="1">
      <c r="CF1997">
        <v>0</v>
      </c>
    </row>
    <row r="1998" spans="84:84" ht="15" customHeight="1">
      <c r="CF1998">
        <v>0</v>
      </c>
    </row>
    <row r="1999" spans="84:84" ht="15" customHeight="1">
      <c r="CF1999">
        <v>0</v>
      </c>
    </row>
    <row r="2000" spans="84:84" ht="15" customHeight="1">
      <c r="CF2000">
        <v>0</v>
      </c>
    </row>
    <row r="2001" spans="84:84" ht="15" customHeight="1">
      <c r="CF2001">
        <v>0</v>
      </c>
    </row>
    <row r="2002" spans="84:84" ht="15" customHeight="1">
      <c r="CF2002">
        <v>0</v>
      </c>
    </row>
    <row r="2003" spans="84:84" ht="15" customHeight="1">
      <c r="CF2003">
        <v>0</v>
      </c>
    </row>
    <row r="2004" spans="84:84" ht="15" customHeight="1">
      <c r="CF2004">
        <v>0</v>
      </c>
    </row>
    <row r="2005" spans="84:84" ht="15" customHeight="1">
      <c r="CF2005">
        <v>0</v>
      </c>
    </row>
    <row r="2006" spans="84:84" ht="15" customHeight="1">
      <c r="CF2006">
        <v>0</v>
      </c>
    </row>
    <row r="2007" spans="84:84" ht="15" customHeight="1">
      <c r="CF2007">
        <v>0</v>
      </c>
    </row>
    <row r="2008" spans="84:84" ht="15" customHeight="1">
      <c r="CF2008">
        <v>0</v>
      </c>
    </row>
    <row r="2009" spans="84:84" ht="15" customHeight="1">
      <c r="CF2009">
        <v>0</v>
      </c>
    </row>
    <row r="2010" spans="84:84" ht="15" customHeight="1">
      <c r="CF2010">
        <v>0</v>
      </c>
    </row>
    <row r="2011" spans="84:84" ht="15" customHeight="1">
      <c r="CF2011">
        <v>0</v>
      </c>
    </row>
    <row r="2012" spans="84:84" ht="15" customHeight="1">
      <c r="CF2012">
        <v>0</v>
      </c>
    </row>
    <row r="2013" spans="84:84" ht="15" customHeight="1">
      <c r="CF2013">
        <v>0</v>
      </c>
    </row>
    <row r="2014" spans="84:84" ht="15" customHeight="1">
      <c r="CF2014">
        <v>0</v>
      </c>
    </row>
    <row r="2015" spans="84:84" ht="15" customHeight="1">
      <c r="CF2015">
        <v>0</v>
      </c>
    </row>
    <row r="2016" spans="84:84" ht="15" customHeight="1">
      <c r="CF2016">
        <v>0</v>
      </c>
    </row>
    <row r="2017" spans="84:84" ht="15" customHeight="1">
      <c r="CF2017">
        <v>0</v>
      </c>
    </row>
    <row r="2018" spans="84:84" ht="15" customHeight="1">
      <c r="CF2018">
        <v>0</v>
      </c>
    </row>
  </sheetData>
  <mergeCells count="1375">
    <mergeCell ref="G37:H37"/>
    <mergeCell ref="G38:H38"/>
    <mergeCell ref="G39:H39"/>
    <mergeCell ref="G40:H40"/>
    <mergeCell ref="G41:H41"/>
    <mergeCell ref="G42:H42"/>
    <mergeCell ref="I62:J62"/>
    <mergeCell ref="I63:J63"/>
    <mergeCell ref="I47:J47"/>
    <mergeCell ref="I48:J48"/>
    <mergeCell ref="I49:J49"/>
    <mergeCell ref="G43:H43"/>
    <mergeCell ref="G44:H44"/>
    <mergeCell ref="G45:H45"/>
    <mergeCell ref="G46:H46"/>
    <mergeCell ref="G47:H47"/>
    <mergeCell ref="G60:H60"/>
    <mergeCell ref="G61:H61"/>
    <mergeCell ref="G55:H55"/>
    <mergeCell ref="I55:J55"/>
    <mergeCell ref="G62:H62"/>
    <mergeCell ref="G63:H63"/>
    <mergeCell ref="G64:H64"/>
    <mergeCell ref="G49:H49"/>
    <mergeCell ref="G50:H50"/>
    <mergeCell ref="G51:H51"/>
    <mergeCell ref="G52:H52"/>
    <mergeCell ref="C16:E16"/>
    <mergeCell ref="I32:J32"/>
    <mergeCell ref="I33:J33"/>
    <mergeCell ref="I34:J34"/>
    <mergeCell ref="I35:J35"/>
    <mergeCell ref="I36:J36"/>
    <mergeCell ref="I27:J27"/>
    <mergeCell ref="I28:J28"/>
    <mergeCell ref="I29:J29"/>
    <mergeCell ref="I30:J30"/>
    <mergeCell ref="I31:J31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I6:J6"/>
    <mergeCell ref="B2:O2"/>
    <mergeCell ref="I149:J149"/>
    <mergeCell ref="I50:J50"/>
    <mergeCell ref="I51:J51"/>
    <mergeCell ref="I42:J42"/>
    <mergeCell ref="I43:J43"/>
    <mergeCell ref="I44:J44"/>
    <mergeCell ref="I45:J45"/>
    <mergeCell ref="I46:J46"/>
    <mergeCell ref="I37:J37"/>
    <mergeCell ref="I38:J38"/>
    <mergeCell ref="I39:J39"/>
    <mergeCell ref="I40:J40"/>
    <mergeCell ref="I41:J41"/>
    <mergeCell ref="I64:J64"/>
    <mergeCell ref="G23:H23"/>
    <mergeCell ref="G24:H24"/>
    <mergeCell ref="B4:H4"/>
    <mergeCell ref="G67:H67"/>
    <mergeCell ref="C7:E7"/>
    <mergeCell ref="C8:E8"/>
    <mergeCell ref="C10:E10"/>
    <mergeCell ref="G20:H20"/>
    <mergeCell ref="I20:J20"/>
    <mergeCell ref="G21:H21"/>
    <mergeCell ref="I21:J21"/>
    <mergeCell ref="G22:H22"/>
    <mergeCell ref="B19:E19"/>
    <mergeCell ref="C9:E9"/>
    <mergeCell ref="C14:E14"/>
    <mergeCell ref="C15:E15"/>
    <mergeCell ref="BS19:BY19"/>
    <mergeCell ref="CA19:CB19"/>
    <mergeCell ref="G150:H150"/>
    <mergeCell ref="G148:H148"/>
    <mergeCell ref="I148:J148"/>
    <mergeCell ref="G149:H149"/>
    <mergeCell ref="G59:H59"/>
    <mergeCell ref="I59:J59"/>
    <mergeCell ref="G65:H65"/>
    <mergeCell ref="I65:J65"/>
    <mergeCell ref="G66:H66"/>
    <mergeCell ref="I66:J66"/>
    <mergeCell ref="G56:H56"/>
    <mergeCell ref="I56:J56"/>
    <mergeCell ref="I22:J22"/>
    <mergeCell ref="G57:H57"/>
    <mergeCell ref="I57:J57"/>
    <mergeCell ref="G58:H58"/>
    <mergeCell ref="I58:J58"/>
    <mergeCell ref="G53:H53"/>
    <mergeCell ref="I53:J53"/>
    <mergeCell ref="G54:H54"/>
    <mergeCell ref="I54:J54"/>
    <mergeCell ref="G48:H48"/>
    <mergeCell ref="I23:J23"/>
    <mergeCell ref="I24:J24"/>
    <mergeCell ref="I25:J25"/>
    <mergeCell ref="I26:J26"/>
    <mergeCell ref="I150:J150"/>
    <mergeCell ref="I52:J52"/>
    <mergeCell ref="I60:J60"/>
    <mergeCell ref="I61:J61"/>
    <mergeCell ref="G72:H72"/>
    <mergeCell ref="I72:J72"/>
    <mergeCell ref="G73:H73"/>
    <mergeCell ref="I73:J73"/>
    <mergeCell ref="G74:H74"/>
    <mergeCell ref="I74:J74"/>
    <mergeCell ref="G75:H75"/>
    <mergeCell ref="I75:J75"/>
    <mergeCell ref="G76:H76"/>
    <mergeCell ref="I76:J76"/>
    <mergeCell ref="I67:J67"/>
    <mergeCell ref="G68:H68"/>
    <mergeCell ref="I68:J68"/>
    <mergeCell ref="G69:H69"/>
    <mergeCell ref="I69:J69"/>
    <mergeCell ref="G70:H70"/>
    <mergeCell ref="I70:J70"/>
    <mergeCell ref="G71:H71"/>
    <mergeCell ref="I71:J71"/>
    <mergeCell ref="G82:H82"/>
    <mergeCell ref="I82:J82"/>
    <mergeCell ref="G83:H83"/>
    <mergeCell ref="I83:J83"/>
    <mergeCell ref="G84:H84"/>
    <mergeCell ref="I84:J84"/>
    <mergeCell ref="G85:H85"/>
    <mergeCell ref="I85:J85"/>
    <mergeCell ref="G86:H86"/>
    <mergeCell ref="I86:J86"/>
    <mergeCell ref="G77:H77"/>
    <mergeCell ref="I77:J77"/>
    <mergeCell ref="G78:H78"/>
    <mergeCell ref="I78:J78"/>
    <mergeCell ref="G79:H79"/>
    <mergeCell ref="I79:J79"/>
    <mergeCell ref="G80:H80"/>
    <mergeCell ref="I80:J80"/>
    <mergeCell ref="G81:H81"/>
    <mergeCell ref="I81:J81"/>
    <mergeCell ref="G92:H92"/>
    <mergeCell ref="I92:J92"/>
    <mergeCell ref="G93:H93"/>
    <mergeCell ref="I93:J93"/>
    <mergeCell ref="G94:H94"/>
    <mergeCell ref="I94:J94"/>
    <mergeCell ref="G95:H95"/>
    <mergeCell ref="I95:J95"/>
    <mergeCell ref="G96:H96"/>
    <mergeCell ref="I96:J96"/>
    <mergeCell ref="G87:H87"/>
    <mergeCell ref="I87:J87"/>
    <mergeCell ref="G88:H88"/>
    <mergeCell ref="I88:J88"/>
    <mergeCell ref="G89:H89"/>
    <mergeCell ref="I89:J89"/>
    <mergeCell ref="G90:H90"/>
    <mergeCell ref="I90:J90"/>
    <mergeCell ref="G91:H91"/>
    <mergeCell ref="I91:J91"/>
    <mergeCell ref="G102:H102"/>
    <mergeCell ref="I102:J102"/>
    <mergeCell ref="G103:H103"/>
    <mergeCell ref="I103:J103"/>
    <mergeCell ref="G104:H104"/>
    <mergeCell ref="I104:J104"/>
    <mergeCell ref="G105:H105"/>
    <mergeCell ref="I105:J105"/>
    <mergeCell ref="G106:H106"/>
    <mergeCell ref="I106:J106"/>
    <mergeCell ref="G97:H97"/>
    <mergeCell ref="I97:J97"/>
    <mergeCell ref="G98:H98"/>
    <mergeCell ref="I98:J98"/>
    <mergeCell ref="G99:H99"/>
    <mergeCell ref="I99:J99"/>
    <mergeCell ref="G100:H100"/>
    <mergeCell ref="I100:J100"/>
    <mergeCell ref="G101:H101"/>
    <mergeCell ref="I101:J10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07:H107"/>
    <mergeCell ref="I107:J107"/>
    <mergeCell ref="G108:H108"/>
    <mergeCell ref="I108:J108"/>
    <mergeCell ref="G109:H109"/>
    <mergeCell ref="I109:J109"/>
    <mergeCell ref="G110:H110"/>
    <mergeCell ref="I110:J110"/>
    <mergeCell ref="G111:H111"/>
    <mergeCell ref="I111:J111"/>
    <mergeCell ref="G122:H122"/>
    <mergeCell ref="I122:J122"/>
    <mergeCell ref="G123:H123"/>
    <mergeCell ref="I123:J123"/>
    <mergeCell ref="G124:H124"/>
    <mergeCell ref="I124:J124"/>
    <mergeCell ref="G125:H125"/>
    <mergeCell ref="I125:J125"/>
    <mergeCell ref="G126:H126"/>
    <mergeCell ref="I126:J126"/>
    <mergeCell ref="G117:H117"/>
    <mergeCell ref="I117:J117"/>
    <mergeCell ref="G118:H118"/>
    <mergeCell ref="I118:J118"/>
    <mergeCell ref="G119:H119"/>
    <mergeCell ref="I119:J119"/>
    <mergeCell ref="G120:H120"/>
    <mergeCell ref="I120:J120"/>
    <mergeCell ref="G121:H121"/>
    <mergeCell ref="I121:J121"/>
    <mergeCell ref="G132:H132"/>
    <mergeCell ref="I132:J132"/>
    <mergeCell ref="G133:H133"/>
    <mergeCell ref="I133:J133"/>
    <mergeCell ref="G134:H134"/>
    <mergeCell ref="I134:J134"/>
    <mergeCell ref="G135:H135"/>
    <mergeCell ref="I135:J135"/>
    <mergeCell ref="G136:H136"/>
    <mergeCell ref="I136:J136"/>
    <mergeCell ref="G127:H127"/>
    <mergeCell ref="I127:J127"/>
    <mergeCell ref="G128:H128"/>
    <mergeCell ref="I128:J128"/>
    <mergeCell ref="G129:H129"/>
    <mergeCell ref="I129:J129"/>
    <mergeCell ref="G130:H130"/>
    <mergeCell ref="I130:J130"/>
    <mergeCell ref="G131:H131"/>
    <mergeCell ref="I131:J131"/>
    <mergeCell ref="G147:H147"/>
    <mergeCell ref="I147:J147"/>
    <mergeCell ref="G142:H142"/>
    <mergeCell ref="I142:J142"/>
    <mergeCell ref="G143:H143"/>
    <mergeCell ref="I143:J143"/>
    <mergeCell ref="G144:H144"/>
    <mergeCell ref="I144:J144"/>
    <mergeCell ref="G145:H145"/>
    <mergeCell ref="I145:J145"/>
    <mergeCell ref="G146:H146"/>
    <mergeCell ref="I146:J146"/>
    <mergeCell ref="G137:H137"/>
    <mergeCell ref="I137:J137"/>
    <mergeCell ref="G138:H138"/>
    <mergeCell ref="I138:J138"/>
    <mergeCell ref="G139:H139"/>
    <mergeCell ref="I139:J139"/>
    <mergeCell ref="G140:H140"/>
    <mergeCell ref="I140:J140"/>
    <mergeCell ref="G141:H141"/>
    <mergeCell ref="I141:J141"/>
    <mergeCell ref="G156:H156"/>
    <mergeCell ref="I156:J156"/>
    <mergeCell ref="G157:H157"/>
    <mergeCell ref="I157:J157"/>
    <mergeCell ref="G158:H158"/>
    <mergeCell ref="I158:J158"/>
    <mergeCell ref="G159:H159"/>
    <mergeCell ref="I159:J159"/>
    <mergeCell ref="G160:H160"/>
    <mergeCell ref="I160:J160"/>
    <mergeCell ref="G151:H151"/>
    <mergeCell ref="I151:J151"/>
    <mergeCell ref="G152:H152"/>
    <mergeCell ref="I152:J152"/>
    <mergeCell ref="G153:H153"/>
    <mergeCell ref="I153:J153"/>
    <mergeCell ref="G154:H154"/>
    <mergeCell ref="I154:J154"/>
    <mergeCell ref="G155:H155"/>
    <mergeCell ref="I155:J155"/>
    <mergeCell ref="G166:H166"/>
    <mergeCell ref="I166:J166"/>
    <mergeCell ref="G167:H167"/>
    <mergeCell ref="I167:J167"/>
    <mergeCell ref="G168:H168"/>
    <mergeCell ref="I168:J168"/>
    <mergeCell ref="G169:H169"/>
    <mergeCell ref="I169:J169"/>
    <mergeCell ref="G170:H170"/>
    <mergeCell ref="I170:J170"/>
    <mergeCell ref="G161:H161"/>
    <mergeCell ref="I161:J161"/>
    <mergeCell ref="G162:H162"/>
    <mergeCell ref="I162:J162"/>
    <mergeCell ref="G163:H163"/>
    <mergeCell ref="I163:J163"/>
    <mergeCell ref="G164:H164"/>
    <mergeCell ref="I164:J164"/>
    <mergeCell ref="G165:H165"/>
    <mergeCell ref="I165:J165"/>
    <mergeCell ref="G176:H176"/>
    <mergeCell ref="I176:J176"/>
    <mergeCell ref="G177:H177"/>
    <mergeCell ref="I177:J177"/>
    <mergeCell ref="G178:H178"/>
    <mergeCell ref="I178:J178"/>
    <mergeCell ref="G179:H179"/>
    <mergeCell ref="I179:J179"/>
    <mergeCell ref="G180:H180"/>
    <mergeCell ref="I180:J180"/>
    <mergeCell ref="G171:H171"/>
    <mergeCell ref="I171:J171"/>
    <mergeCell ref="G172:H172"/>
    <mergeCell ref="I172:J172"/>
    <mergeCell ref="G173:H173"/>
    <mergeCell ref="I173:J173"/>
    <mergeCell ref="G174:H174"/>
    <mergeCell ref="I174:J174"/>
    <mergeCell ref="G175:H175"/>
    <mergeCell ref="I175:J175"/>
    <mergeCell ref="G186:H186"/>
    <mergeCell ref="I186:J186"/>
    <mergeCell ref="G187:H187"/>
    <mergeCell ref="I187:J187"/>
    <mergeCell ref="G188:H188"/>
    <mergeCell ref="I188:J188"/>
    <mergeCell ref="G189:H189"/>
    <mergeCell ref="I189:J189"/>
    <mergeCell ref="G190:H190"/>
    <mergeCell ref="I190:J190"/>
    <mergeCell ref="G181:H181"/>
    <mergeCell ref="I181:J181"/>
    <mergeCell ref="G182:H182"/>
    <mergeCell ref="I182:J182"/>
    <mergeCell ref="G183:H183"/>
    <mergeCell ref="I183:J183"/>
    <mergeCell ref="G184:H184"/>
    <mergeCell ref="I184:J184"/>
    <mergeCell ref="G185:H185"/>
    <mergeCell ref="I185:J185"/>
    <mergeCell ref="G196:H196"/>
    <mergeCell ref="I196:J196"/>
    <mergeCell ref="G197:H197"/>
    <mergeCell ref="I197:J197"/>
    <mergeCell ref="G198:H198"/>
    <mergeCell ref="I198:J198"/>
    <mergeCell ref="G199:H199"/>
    <mergeCell ref="I199:J199"/>
    <mergeCell ref="G200:H200"/>
    <mergeCell ref="I200:J200"/>
    <mergeCell ref="G191:H191"/>
    <mergeCell ref="I191:J191"/>
    <mergeCell ref="G192:H192"/>
    <mergeCell ref="I192:J192"/>
    <mergeCell ref="G193:H193"/>
    <mergeCell ref="I193:J193"/>
    <mergeCell ref="G194:H194"/>
    <mergeCell ref="I194:J194"/>
    <mergeCell ref="G195:H195"/>
    <mergeCell ref="I195:J195"/>
    <mergeCell ref="G206:H206"/>
    <mergeCell ref="I206:J206"/>
    <mergeCell ref="G207:H207"/>
    <mergeCell ref="I207:J207"/>
    <mergeCell ref="G208:H208"/>
    <mergeCell ref="I208:J208"/>
    <mergeCell ref="G209:H209"/>
    <mergeCell ref="I209:J209"/>
    <mergeCell ref="G210:H210"/>
    <mergeCell ref="I210:J210"/>
    <mergeCell ref="G201:H201"/>
    <mergeCell ref="I201:J201"/>
    <mergeCell ref="G202:H202"/>
    <mergeCell ref="I202:J202"/>
    <mergeCell ref="G203:H203"/>
    <mergeCell ref="I203:J203"/>
    <mergeCell ref="G204:H204"/>
    <mergeCell ref="I204:J204"/>
    <mergeCell ref="G205:H205"/>
    <mergeCell ref="I205:J205"/>
    <mergeCell ref="G216:H216"/>
    <mergeCell ref="I216:J216"/>
    <mergeCell ref="G217:H217"/>
    <mergeCell ref="I217:J217"/>
    <mergeCell ref="G218:H218"/>
    <mergeCell ref="I218:J218"/>
    <mergeCell ref="G219:H219"/>
    <mergeCell ref="I219:J219"/>
    <mergeCell ref="G220:H220"/>
    <mergeCell ref="I220:J220"/>
    <mergeCell ref="G211:H211"/>
    <mergeCell ref="I211:J211"/>
    <mergeCell ref="G212:H212"/>
    <mergeCell ref="I212:J212"/>
    <mergeCell ref="G213:H213"/>
    <mergeCell ref="I213:J213"/>
    <mergeCell ref="G214:H214"/>
    <mergeCell ref="I214:J214"/>
    <mergeCell ref="G215:H215"/>
    <mergeCell ref="I215:J215"/>
    <mergeCell ref="G226:H226"/>
    <mergeCell ref="I226:J226"/>
    <mergeCell ref="G227:H227"/>
    <mergeCell ref="I227:J227"/>
    <mergeCell ref="G228:H228"/>
    <mergeCell ref="I228:J228"/>
    <mergeCell ref="G229:H229"/>
    <mergeCell ref="I229:J229"/>
    <mergeCell ref="G230:H230"/>
    <mergeCell ref="I230:J230"/>
    <mergeCell ref="G221:H221"/>
    <mergeCell ref="I221:J221"/>
    <mergeCell ref="G222:H222"/>
    <mergeCell ref="I222:J222"/>
    <mergeCell ref="G223:H223"/>
    <mergeCell ref="I223:J223"/>
    <mergeCell ref="G224:H224"/>
    <mergeCell ref="I224:J224"/>
    <mergeCell ref="G225:H225"/>
    <mergeCell ref="I225:J225"/>
    <mergeCell ref="G236:H236"/>
    <mergeCell ref="I236:J236"/>
    <mergeCell ref="G237:H237"/>
    <mergeCell ref="I237:J237"/>
    <mergeCell ref="G238:H238"/>
    <mergeCell ref="I238:J238"/>
    <mergeCell ref="G239:H239"/>
    <mergeCell ref="I239:J239"/>
    <mergeCell ref="G240:H240"/>
    <mergeCell ref="I240:J240"/>
    <mergeCell ref="G231:H231"/>
    <mergeCell ref="I231:J231"/>
    <mergeCell ref="G232:H232"/>
    <mergeCell ref="I232:J232"/>
    <mergeCell ref="G233:H233"/>
    <mergeCell ref="I233:J233"/>
    <mergeCell ref="G234:H234"/>
    <mergeCell ref="I234:J234"/>
    <mergeCell ref="G235:H235"/>
    <mergeCell ref="I235:J235"/>
    <mergeCell ref="G246:H246"/>
    <mergeCell ref="I246:J246"/>
    <mergeCell ref="G247:H247"/>
    <mergeCell ref="I247:J247"/>
    <mergeCell ref="G248:H248"/>
    <mergeCell ref="I248:J248"/>
    <mergeCell ref="G249:H249"/>
    <mergeCell ref="I249:J249"/>
    <mergeCell ref="G250:H250"/>
    <mergeCell ref="I250:J250"/>
    <mergeCell ref="G241:H241"/>
    <mergeCell ref="I241:J241"/>
    <mergeCell ref="G242:H242"/>
    <mergeCell ref="I242:J242"/>
    <mergeCell ref="G243:H243"/>
    <mergeCell ref="I243:J243"/>
    <mergeCell ref="G244:H244"/>
    <mergeCell ref="I244:J244"/>
    <mergeCell ref="G245:H245"/>
    <mergeCell ref="I245:J245"/>
    <mergeCell ref="G256:H256"/>
    <mergeCell ref="I256:J256"/>
    <mergeCell ref="G257:H257"/>
    <mergeCell ref="I257:J257"/>
    <mergeCell ref="G258:H258"/>
    <mergeCell ref="I258:J258"/>
    <mergeCell ref="G259:H259"/>
    <mergeCell ref="I259:J259"/>
    <mergeCell ref="G260:H260"/>
    <mergeCell ref="I260:J260"/>
    <mergeCell ref="G251:H251"/>
    <mergeCell ref="I251:J251"/>
    <mergeCell ref="G252:H252"/>
    <mergeCell ref="I252:J252"/>
    <mergeCell ref="G253:H253"/>
    <mergeCell ref="I253:J253"/>
    <mergeCell ref="G254:H254"/>
    <mergeCell ref="I254:J254"/>
    <mergeCell ref="G255:H255"/>
    <mergeCell ref="I255:J255"/>
    <mergeCell ref="G266:H266"/>
    <mergeCell ref="I266:J266"/>
    <mergeCell ref="G267:H267"/>
    <mergeCell ref="I267:J267"/>
    <mergeCell ref="G268:H268"/>
    <mergeCell ref="I268:J268"/>
    <mergeCell ref="G269:H269"/>
    <mergeCell ref="I269:J269"/>
    <mergeCell ref="G270:H270"/>
    <mergeCell ref="I270:J270"/>
    <mergeCell ref="G261:H261"/>
    <mergeCell ref="I261:J261"/>
    <mergeCell ref="G262:H262"/>
    <mergeCell ref="I262:J262"/>
    <mergeCell ref="G263:H263"/>
    <mergeCell ref="I263:J263"/>
    <mergeCell ref="G264:H264"/>
    <mergeCell ref="I264:J264"/>
    <mergeCell ref="G265:H265"/>
    <mergeCell ref="I265:J265"/>
    <mergeCell ref="G276:H276"/>
    <mergeCell ref="I276:J276"/>
    <mergeCell ref="G277:H277"/>
    <mergeCell ref="I277:J277"/>
    <mergeCell ref="G278:H278"/>
    <mergeCell ref="I278:J278"/>
    <mergeCell ref="G279:H279"/>
    <mergeCell ref="I279:J279"/>
    <mergeCell ref="G280:H280"/>
    <mergeCell ref="I280:J280"/>
    <mergeCell ref="G271:H271"/>
    <mergeCell ref="I271:J271"/>
    <mergeCell ref="G272:H272"/>
    <mergeCell ref="I272:J272"/>
    <mergeCell ref="G273:H273"/>
    <mergeCell ref="I273:J273"/>
    <mergeCell ref="G274:H274"/>
    <mergeCell ref="I274:J274"/>
    <mergeCell ref="G275:H275"/>
    <mergeCell ref="I275:J275"/>
    <mergeCell ref="G286:H286"/>
    <mergeCell ref="I286:J286"/>
    <mergeCell ref="G287:H287"/>
    <mergeCell ref="I287:J287"/>
    <mergeCell ref="G288:H288"/>
    <mergeCell ref="I288:J288"/>
    <mergeCell ref="G289:H289"/>
    <mergeCell ref="I289:J289"/>
    <mergeCell ref="G290:H290"/>
    <mergeCell ref="I290:J290"/>
    <mergeCell ref="G281:H281"/>
    <mergeCell ref="I281:J281"/>
    <mergeCell ref="G282:H282"/>
    <mergeCell ref="I282:J282"/>
    <mergeCell ref="G283:H283"/>
    <mergeCell ref="I283:J283"/>
    <mergeCell ref="G284:H284"/>
    <mergeCell ref="I284:J284"/>
    <mergeCell ref="G285:H285"/>
    <mergeCell ref="I285:J285"/>
    <mergeCell ref="G296:H296"/>
    <mergeCell ref="I296:J296"/>
    <mergeCell ref="G297:H297"/>
    <mergeCell ref="I297:J297"/>
    <mergeCell ref="G298:H298"/>
    <mergeCell ref="I298:J298"/>
    <mergeCell ref="G299:H299"/>
    <mergeCell ref="I299:J299"/>
    <mergeCell ref="G300:H300"/>
    <mergeCell ref="I300:J300"/>
    <mergeCell ref="G291:H291"/>
    <mergeCell ref="I291:J291"/>
    <mergeCell ref="G292:H292"/>
    <mergeCell ref="I292:J292"/>
    <mergeCell ref="G293:H293"/>
    <mergeCell ref="I293:J293"/>
    <mergeCell ref="G294:H294"/>
    <mergeCell ref="I294:J294"/>
    <mergeCell ref="G295:H295"/>
    <mergeCell ref="I295:J295"/>
    <mergeCell ref="G306:H306"/>
    <mergeCell ref="I306:J306"/>
    <mergeCell ref="G307:H307"/>
    <mergeCell ref="I307:J307"/>
    <mergeCell ref="G308:H308"/>
    <mergeCell ref="I308:J308"/>
    <mergeCell ref="G309:H309"/>
    <mergeCell ref="I309:J309"/>
    <mergeCell ref="G310:H310"/>
    <mergeCell ref="I310:J310"/>
    <mergeCell ref="G301:H301"/>
    <mergeCell ref="I301:J301"/>
    <mergeCell ref="G302:H302"/>
    <mergeCell ref="I302:J302"/>
    <mergeCell ref="G303:H303"/>
    <mergeCell ref="I303:J303"/>
    <mergeCell ref="G304:H304"/>
    <mergeCell ref="I304:J304"/>
    <mergeCell ref="G305:H305"/>
    <mergeCell ref="I305:J30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G320:H320"/>
    <mergeCell ref="I320:J320"/>
    <mergeCell ref="G311:H311"/>
    <mergeCell ref="I311:J311"/>
    <mergeCell ref="G312:H312"/>
    <mergeCell ref="I312:J312"/>
    <mergeCell ref="G313:H313"/>
    <mergeCell ref="I313:J313"/>
    <mergeCell ref="G314:H314"/>
    <mergeCell ref="I314:J314"/>
    <mergeCell ref="G315:H315"/>
    <mergeCell ref="I315:J315"/>
    <mergeCell ref="G326:H326"/>
    <mergeCell ref="I326:J326"/>
    <mergeCell ref="G327:H327"/>
    <mergeCell ref="I327:J327"/>
    <mergeCell ref="G328:H328"/>
    <mergeCell ref="I328:J328"/>
    <mergeCell ref="G329:H329"/>
    <mergeCell ref="I329:J329"/>
    <mergeCell ref="G330:H330"/>
    <mergeCell ref="I330:J330"/>
    <mergeCell ref="G321:H321"/>
    <mergeCell ref="I321:J321"/>
    <mergeCell ref="G322:H322"/>
    <mergeCell ref="I322:J322"/>
    <mergeCell ref="G323:H323"/>
    <mergeCell ref="I323:J323"/>
    <mergeCell ref="G324:H324"/>
    <mergeCell ref="I324:J324"/>
    <mergeCell ref="G325:H325"/>
    <mergeCell ref="I325:J325"/>
    <mergeCell ref="G336:H336"/>
    <mergeCell ref="I336:J336"/>
    <mergeCell ref="G337:H337"/>
    <mergeCell ref="I337:J337"/>
    <mergeCell ref="G338:H338"/>
    <mergeCell ref="I338:J338"/>
    <mergeCell ref="G339:H339"/>
    <mergeCell ref="I339:J339"/>
    <mergeCell ref="G340:H340"/>
    <mergeCell ref="I340:J340"/>
    <mergeCell ref="G331:H331"/>
    <mergeCell ref="I331:J331"/>
    <mergeCell ref="G332:H332"/>
    <mergeCell ref="I332:J332"/>
    <mergeCell ref="G333:H333"/>
    <mergeCell ref="I333:J333"/>
    <mergeCell ref="G334:H334"/>
    <mergeCell ref="I334:J334"/>
    <mergeCell ref="G335:H335"/>
    <mergeCell ref="I335:J335"/>
    <mergeCell ref="G346:H346"/>
    <mergeCell ref="I346:J346"/>
    <mergeCell ref="G347:H347"/>
    <mergeCell ref="I347:J347"/>
    <mergeCell ref="G348:H348"/>
    <mergeCell ref="I348:J348"/>
    <mergeCell ref="G349:H349"/>
    <mergeCell ref="I349:J349"/>
    <mergeCell ref="G350:H350"/>
    <mergeCell ref="I350:J350"/>
    <mergeCell ref="G341:H341"/>
    <mergeCell ref="I341:J341"/>
    <mergeCell ref="G342:H342"/>
    <mergeCell ref="I342:J342"/>
    <mergeCell ref="G343:H343"/>
    <mergeCell ref="I343:J343"/>
    <mergeCell ref="G344:H344"/>
    <mergeCell ref="I344:J344"/>
    <mergeCell ref="G345:H345"/>
    <mergeCell ref="I345:J345"/>
    <mergeCell ref="G356:H356"/>
    <mergeCell ref="I356:J356"/>
    <mergeCell ref="G357:H357"/>
    <mergeCell ref="I357:J357"/>
    <mergeCell ref="G358:H358"/>
    <mergeCell ref="I358:J358"/>
    <mergeCell ref="G359:H359"/>
    <mergeCell ref="I359:J359"/>
    <mergeCell ref="G360:H360"/>
    <mergeCell ref="I360:J360"/>
    <mergeCell ref="G351:H351"/>
    <mergeCell ref="I351:J351"/>
    <mergeCell ref="G352:H352"/>
    <mergeCell ref="I352:J352"/>
    <mergeCell ref="G353:H353"/>
    <mergeCell ref="I353:J353"/>
    <mergeCell ref="G354:H354"/>
    <mergeCell ref="I354:J354"/>
    <mergeCell ref="G355:H355"/>
    <mergeCell ref="I355:J355"/>
    <mergeCell ref="G366:H366"/>
    <mergeCell ref="I366:J366"/>
    <mergeCell ref="G367:H367"/>
    <mergeCell ref="I367:J367"/>
    <mergeCell ref="G368:H368"/>
    <mergeCell ref="I368:J368"/>
    <mergeCell ref="G369:H369"/>
    <mergeCell ref="I369:J369"/>
    <mergeCell ref="G370:H370"/>
    <mergeCell ref="I370:J370"/>
    <mergeCell ref="G361:H361"/>
    <mergeCell ref="I361:J361"/>
    <mergeCell ref="G362:H362"/>
    <mergeCell ref="I362:J362"/>
    <mergeCell ref="G363:H363"/>
    <mergeCell ref="I363:J363"/>
    <mergeCell ref="G364:H364"/>
    <mergeCell ref="I364:J364"/>
    <mergeCell ref="G365:H365"/>
    <mergeCell ref="I365:J365"/>
    <mergeCell ref="G376:H376"/>
    <mergeCell ref="I376:J376"/>
    <mergeCell ref="G377:H377"/>
    <mergeCell ref="I377:J377"/>
    <mergeCell ref="G378:H378"/>
    <mergeCell ref="I378:J378"/>
    <mergeCell ref="G379:H379"/>
    <mergeCell ref="I379:J379"/>
    <mergeCell ref="G380:H380"/>
    <mergeCell ref="I380:J380"/>
    <mergeCell ref="G371:H371"/>
    <mergeCell ref="I371:J371"/>
    <mergeCell ref="G372:H372"/>
    <mergeCell ref="I372:J372"/>
    <mergeCell ref="G373:H373"/>
    <mergeCell ref="I373:J373"/>
    <mergeCell ref="G374:H374"/>
    <mergeCell ref="I374:J374"/>
    <mergeCell ref="G375:H375"/>
    <mergeCell ref="I375:J375"/>
    <mergeCell ref="G386:H386"/>
    <mergeCell ref="I386:J386"/>
    <mergeCell ref="G387:H387"/>
    <mergeCell ref="I387:J387"/>
    <mergeCell ref="G388:H388"/>
    <mergeCell ref="I388:J388"/>
    <mergeCell ref="G389:H389"/>
    <mergeCell ref="I389:J389"/>
    <mergeCell ref="G390:H390"/>
    <mergeCell ref="I390:J390"/>
    <mergeCell ref="G381:H381"/>
    <mergeCell ref="I381:J381"/>
    <mergeCell ref="G382:H382"/>
    <mergeCell ref="I382:J382"/>
    <mergeCell ref="G383:H383"/>
    <mergeCell ref="I383:J383"/>
    <mergeCell ref="G384:H384"/>
    <mergeCell ref="I384:J384"/>
    <mergeCell ref="G385:H385"/>
    <mergeCell ref="I385:J385"/>
    <mergeCell ref="G396:H396"/>
    <mergeCell ref="I396:J396"/>
    <mergeCell ref="G397:H397"/>
    <mergeCell ref="I397:J397"/>
    <mergeCell ref="G398:H398"/>
    <mergeCell ref="I398:J398"/>
    <mergeCell ref="G399:H399"/>
    <mergeCell ref="I399:J399"/>
    <mergeCell ref="G400:H400"/>
    <mergeCell ref="I400:J400"/>
    <mergeCell ref="G391:H391"/>
    <mergeCell ref="I391:J391"/>
    <mergeCell ref="G392:H392"/>
    <mergeCell ref="I392:J392"/>
    <mergeCell ref="G393:H393"/>
    <mergeCell ref="I393:J393"/>
    <mergeCell ref="G394:H394"/>
    <mergeCell ref="I394:J394"/>
    <mergeCell ref="G395:H395"/>
    <mergeCell ref="I395:J395"/>
    <mergeCell ref="G406:H406"/>
    <mergeCell ref="I406:J406"/>
    <mergeCell ref="G407:H407"/>
    <mergeCell ref="I407:J407"/>
    <mergeCell ref="G408:H408"/>
    <mergeCell ref="I408:J408"/>
    <mergeCell ref="G409:H409"/>
    <mergeCell ref="I409:J409"/>
    <mergeCell ref="G410:H410"/>
    <mergeCell ref="I410:J410"/>
    <mergeCell ref="G401:H401"/>
    <mergeCell ref="I401:J401"/>
    <mergeCell ref="G402:H402"/>
    <mergeCell ref="I402:J402"/>
    <mergeCell ref="G403:H403"/>
    <mergeCell ref="I403:J403"/>
    <mergeCell ref="G404:H404"/>
    <mergeCell ref="I404:J404"/>
    <mergeCell ref="G405:H405"/>
    <mergeCell ref="I405:J405"/>
    <mergeCell ref="G416:H416"/>
    <mergeCell ref="I416:J416"/>
    <mergeCell ref="G417:H417"/>
    <mergeCell ref="I417:J417"/>
    <mergeCell ref="G418:H418"/>
    <mergeCell ref="I418:J418"/>
    <mergeCell ref="G419:H419"/>
    <mergeCell ref="I419:J419"/>
    <mergeCell ref="G420:H420"/>
    <mergeCell ref="I420:J420"/>
    <mergeCell ref="G411:H411"/>
    <mergeCell ref="I411:J411"/>
    <mergeCell ref="G412:H412"/>
    <mergeCell ref="I412:J412"/>
    <mergeCell ref="G413:H413"/>
    <mergeCell ref="I413:J413"/>
    <mergeCell ref="G414:H414"/>
    <mergeCell ref="I414:J414"/>
    <mergeCell ref="G415:H415"/>
    <mergeCell ref="I415:J415"/>
    <mergeCell ref="G426:H426"/>
    <mergeCell ref="I426:J426"/>
    <mergeCell ref="G427:H427"/>
    <mergeCell ref="I427:J427"/>
    <mergeCell ref="G428:H428"/>
    <mergeCell ref="I428:J428"/>
    <mergeCell ref="G429:H429"/>
    <mergeCell ref="I429:J429"/>
    <mergeCell ref="G430:H430"/>
    <mergeCell ref="I430:J430"/>
    <mergeCell ref="G421:H421"/>
    <mergeCell ref="I421:J421"/>
    <mergeCell ref="G422:H422"/>
    <mergeCell ref="I422:J422"/>
    <mergeCell ref="G423:H423"/>
    <mergeCell ref="I423:J423"/>
    <mergeCell ref="G424:H424"/>
    <mergeCell ref="I424:J424"/>
    <mergeCell ref="G425:H425"/>
    <mergeCell ref="I425:J425"/>
    <mergeCell ref="G436:H436"/>
    <mergeCell ref="I436:J436"/>
    <mergeCell ref="G437:H437"/>
    <mergeCell ref="I437:J437"/>
    <mergeCell ref="G438:H438"/>
    <mergeCell ref="I438:J438"/>
    <mergeCell ref="G439:H439"/>
    <mergeCell ref="I439:J439"/>
    <mergeCell ref="G440:H440"/>
    <mergeCell ref="I440:J440"/>
    <mergeCell ref="G431:H431"/>
    <mergeCell ref="I431:J431"/>
    <mergeCell ref="G432:H432"/>
    <mergeCell ref="I432:J432"/>
    <mergeCell ref="G433:H433"/>
    <mergeCell ref="I433:J433"/>
    <mergeCell ref="G434:H434"/>
    <mergeCell ref="I434:J434"/>
    <mergeCell ref="G435:H435"/>
    <mergeCell ref="I435:J435"/>
    <mergeCell ref="G446:H446"/>
    <mergeCell ref="I446:J446"/>
    <mergeCell ref="G447:H447"/>
    <mergeCell ref="I447:J447"/>
    <mergeCell ref="G448:H448"/>
    <mergeCell ref="I448:J448"/>
    <mergeCell ref="G449:H449"/>
    <mergeCell ref="I449:J449"/>
    <mergeCell ref="G450:H450"/>
    <mergeCell ref="I450:J450"/>
    <mergeCell ref="G441:H441"/>
    <mergeCell ref="I441:J441"/>
    <mergeCell ref="G442:H442"/>
    <mergeCell ref="I442:J442"/>
    <mergeCell ref="G443:H443"/>
    <mergeCell ref="I443:J443"/>
    <mergeCell ref="G444:H444"/>
    <mergeCell ref="I444:J444"/>
    <mergeCell ref="G445:H445"/>
    <mergeCell ref="I445:J445"/>
    <mergeCell ref="G456:H456"/>
    <mergeCell ref="I456:J456"/>
    <mergeCell ref="G457:H457"/>
    <mergeCell ref="I457:J457"/>
    <mergeCell ref="G458:H458"/>
    <mergeCell ref="I458:J458"/>
    <mergeCell ref="G459:H459"/>
    <mergeCell ref="I459:J459"/>
    <mergeCell ref="G460:H460"/>
    <mergeCell ref="I460:J460"/>
    <mergeCell ref="G451:H451"/>
    <mergeCell ref="I451:J451"/>
    <mergeCell ref="G452:H452"/>
    <mergeCell ref="I452:J452"/>
    <mergeCell ref="G453:H453"/>
    <mergeCell ref="I453:J453"/>
    <mergeCell ref="G454:H454"/>
    <mergeCell ref="I454:J454"/>
    <mergeCell ref="G455:H455"/>
    <mergeCell ref="I455:J455"/>
    <mergeCell ref="G466:H466"/>
    <mergeCell ref="I466:J466"/>
    <mergeCell ref="G467:H467"/>
    <mergeCell ref="I467:J467"/>
    <mergeCell ref="G468:H468"/>
    <mergeCell ref="I468:J468"/>
    <mergeCell ref="G469:H469"/>
    <mergeCell ref="I469:J469"/>
    <mergeCell ref="G470:H470"/>
    <mergeCell ref="I470:J470"/>
    <mergeCell ref="G461:H461"/>
    <mergeCell ref="I461:J461"/>
    <mergeCell ref="G462:H462"/>
    <mergeCell ref="I462:J462"/>
    <mergeCell ref="G463:H463"/>
    <mergeCell ref="I463:J463"/>
    <mergeCell ref="G464:H464"/>
    <mergeCell ref="I464:J464"/>
    <mergeCell ref="G465:H465"/>
    <mergeCell ref="I465:J465"/>
    <mergeCell ref="G476:H476"/>
    <mergeCell ref="I476:J476"/>
    <mergeCell ref="G477:H477"/>
    <mergeCell ref="I477:J477"/>
    <mergeCell ref="G478:H478"/>
    <mergeCell ref="I478:J478"/>
    <mergeCell ref="G479:H479"/>
    <mergeCell ref="I479:J479"/>
    <mergeCell ref="G480:H480"/>
    <mergeCell ref="I480:J480"/>
    <mergeCell ref="G471:H471"/>
    <mergeCell ref="I471:J471"/>
    <mergeCell ref="G472:H472"/>
    <mergeCell ref="I472:J472"/>
    <mergeCell ref="G473:H473"/>
    <mergeCell ref="I473:J473"/>
    <mergeCell ref="G474:H474"/>
    <mergeCell ref="I474:J474"/>
    <mergeCell ref="G475:H475"/>
    <mergeCell ref="I475:J475"/>
    <mergeCell ref="G486:H486"/>
    <mergeCell ref="I486:J486"/>
    <mergeCell ref="G487:H487"/>
    <mergeCell ref="I487:J487"/>
    <mergeCell ref="G488:H488"/>
    <mergeCell ref="I488:J488"/>
    <mergeCell ref="G489:H489"/>
    <mergeCell ref="I489:J489"/>
    <mergeCell ref="G490:H490"/>
    <mergeCell ref="I490:J490"/>
    <mergeCell ref="G481:H481"/>
    <mergeCell ref="I481:J481"/>
    <mergeCell ref="G482:H482"/>
    <mergeCell ref="I482:J482"/>
    <mergeCell ref="G483:H483"/>
    <mergeCell ref="I483:J483"/>
    <mergeCell ref="G484:H484"/>
    <mergeCell ref="I484:J484"/>
    <mergeCell ref="G485:H485"/>
    <mergeCell ref="I485:J485"/>
    <mergeCell ref="G496:H496"/>
    <mergeCell ref="I496:J496"/>
    <mergeCell ref="G497:H497"/>
    <mergeCell ref="I497:J497"/>
    <mergeCell ref="G498:H498"/>
    <mergeCell ref="I498:J498"/>
    <mergeCell ref="G499:H499"/>
    <mergeCell ref="I499:J499"/>
    <mergeCell ref="G500:H500"/>
    <mergeCell ref="I500:J500"/>
    <mergeCell ref="G491:H491"/>
    <mergeCell ref="I491:J491"/>
    <mergeCell ref="G492:H492"/>
    <mergeCell ref="I492:J492"/>
    <mergeCell ref="G493:H493"/>
    <mergeCell ref="I493:J493"/>
    <mergeCell ref="G494:H494"/>
    <mergeCell ref="I494:J494"/>
    <mergeCell ref="G495:H495"/>
    <mergeCell ref="I495:J495"/>
    <mergeCell ref="G506:H506"/>
    <mergeCell ref="I506:J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01:H501"/>
    <mergeCell ref="I501:J501"/>
    <mergeCell ref="G502:H502"/>
    <mergeCell ref="I502:J502"/>
    <mergeCell ref="G503:H503"/>
    <mergeCell ref="I503:J503"/>
    <mergeCell ref="G504:H504"/>
    <mergeCell ref="I504:J504"/>
    <mergeCell ref="G505:H505"/>
    <mergeCell ref="I505:J505"/>
    <mergeCell ref="G516:H516"/>
    <mergeCell ref="I516:J516"/>
    <mergeCell ref="G517:H517"/>
    <mergeCell ref="I517:J517"/>
    <mergeCell ref="G518:H518"/>
    <mergeCell ref="I518:J518"/>
    <mergeCell ref="G519:H519"/>
    <mergeCell ref="I519:J519"/>
    <mergeCell ref="G520:H520"/>
    <mergeCell ref="I520:J520"/>
    <mergeCell ref="G511:H511"/>
    <mergeCell ref="I511:J511"/>
    <mergeCell ref="G512:H512"/>
    <mergeCell ref="I512:J512"/>
    <mergeCell ref="G513:H513"/>
    <mergeCell ref="I513:J513"/>
    <mergeCell ref="G514:H514"/>
    <mergeCell ref="I514:J514"/>
    <mergeCell ref="G515:H515"/>
    <mergeCell ref="I515:J515"/>
    <mergeCell ref="G526:H526"/>
    <mergeCell ref="I526:J526"/>
    <mergeCell ref="G527:H527"/>
    <mergeCell ref="I527:J527"/>
    <mergeCell ref="G528:H528"/>
    <mergeCell ref="I528:J528"/>
    <mergeCell ref="G529:H529"/>
    <mergeCell ref="I529:J529"/>
    <mergeCell ref="G530:H530"/>
    <mergeCell ref="I530:J530"/>
    <mergeCell ref="G521:H521"/>
    <mergeCell ref="I521:J521"/>
    <mergeCell ref="G522:H522"/>
    <mergeCell ref="I522:J522"/>
    <mergeCell ref="G523:H523"/>
    <mergeCell ref="I523:J523"/>
    <mergeCell ref="G524:H524"/>
    <mergeCell ref="I524:J524"/>
    <mergeCell ref="G525:H525"/>
    <mergeCell ref="I525:J525"/>
    <mergeCell ref="G536:H536"/>
    <mergeCell ref="I536:J536"/>
    <mergeCell ref="G537:H537"/>
    <mergeCell ref="I537:J537"/>
    <mergeCell ref="G538:H538"/>
    <mergeCell ref="I538:J538"/>
    <mergeCell ref="G539:H539"/>
    <mergeCell ref="I539:J539"/>
    <mergeCell ref="G540:H540"/>
    <mergeCell ref="I540:J540"/>
    <mergeCell ref="G531:H531"/>
    <mergeCell ref="I531:J531"/>
    <mergeCell ref="G532:H532"/>
    <mergeCell ref="I532:J532"/>
    <mergeCell ref="G533:H533"/>
    <mergeCell ref="I533:J533"/>
    <mergeCell ref="G534:H534"/>
    <mergeCell ref="I534:J534"/>
    <mergeCell ref="G535:H535"/>
    <mergeCell ref="I535:J535"/>
    <mergeCell ref="G546:H546"/>
    <mergeCell ref="I546:J546"/>
    <mergeCell ref="G547:H547"/>
    <mergeCell ref="I547:J547"/>
    <mergeCell ref="G548:H548"/>
    <mergeCell ref="I548:J548"/>
    <mergeCell ref="G549:H549"/>
    <mergeCell ref="I549:J549"/>
    <mergeCell ref="G550:H550"/>
    <mergeCell ref="I550:J550"/>
    <mergeCell ref="G541:H541"/>
    <mergeCell ref="I541:J541"/>
    <mergeCell ref="G542:H542"/>
    <mergeCell ref="I542:J542"/>
    <mergeCell ref="G543:H543"/>
    <mergeCell ref="I543:J543"/>
    <mergeCell ref="G544:H544"/>
    <mergeCell ref="I544:J544"/>
    <mergeCell ref="G545:H545"/>
    <mergeCell ref="I545:J545"/>
    <mergeCell ref="G556:H556"/>
    <mergeCell ref="I556:J556"/>
    <mergeCell ref="G557:H557"/>
    <mergeCell ref="I557:J557"/>
    <mergeCell ref="G558:H558"/>
    <mergeCell ref="I558:J558"/>
    <mergeCell ref="G559:H559"/>
    <mergeCell ref="I559:J559"/>
    <mergeCell ref="G560:H560"/>
    <mergeCell ref="I560:J560"/>
    <mergeCell ref="G551:H551"/>
    <mergeCell ref="I551:J551"/>
    <mergeCell ref="G552:H552"/>
    <mergeCell ref="I552:J552"/>
    <mergeCell ref="G553:H553"/>
    <mergeCell ref="I553:J553"/>
    <mergeCell ref="G554:H554"/>
    <mergeCell ref="I554:J554"/>
    <mergeCell ref="G555:H555"/>
    <mergeCell ref="I555:J555"/>
    <mergeCell ref="G566:H566"/>
    <mergeCell ref="I566:J566"/>
    <mergeCell ref="G567:H567"/>
    <mergeCell ref="I567:J567"/>
    <mergeCell ref="G568:H568"/>
    <mergeCell ref="I568:J568"/>
    <mergeCell ref="G569:H569"/>
    <mergeCell ref="I569:J569"/>
    <mergeCell ref="G570:H570"/>
    <mergeCell ref="I570:J570"/>
    <mergeCell ref="G561:H561"/>
    <mergeCell ref="I561:J561"/>
    <mergeCell ref="G562:H562"/>
    <mergeCell ref="I562:J562"/>
    <mergeCell ref="G563:H563"/>
    <mergeCell ref="I563:J563"/>
    <mergeCell ref="G564:H564"/>
    <mergeCell ref="I564:J564"/>
    <mergeCell ref="G565:H565"/>
    <mergeCell ref="I565:J565"/>
    <mergeCell ref="G576:H576"/>
    <mergeCell ref="I576:J576"/>
    <mergeCell ref="G577:H577"/>
    <mergeCell ref="I577:J577"/>
    <mergeCell ref="G578:H578"/>
    <mergeCell ref="I578:J578"/>
    <mergeCell ref="G579:H579"/>
    <mergeCell ref="I579:J579"/>
    <mergeCell ref="G580:H580"/>
    <mergeCell ref="I580:J58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G586:H586"/>
    <mergeCell ref="I586:J586"/>
    <mergeCell ref="G587:H587"/>
    <mergeCell ref="I587:J587"/>
    <mergeCell ref="G588:H588"/>
    <mergeCell ref="I588:J588"/>
    <mergeCell ref="G589:H589"/>
    <mergeCell ref="I589:J589"/>
    <mergeCell ref="G590:H590"/>
    <mergeCell ref="I590:J590"/>
    <mergeCell ref="G581:H581"/>
    <mergeCell ref="I581:J581"/>
    <mergeCell ref="G582:H582"/>
    <mergeCell ref="I582:J582"/>
    <mergeCell ref="G583:H583"/>
    <mergeCell ref="I583:J583"/>
    <mergeCell ref="G584:H584"/>
    <mergeCell ref="I584:J584"/>
    <mergeCell ref="G585:H585"/>
    <mergeCell ref="I585:J585"/>
    <mergeCell ref="G596:H596"/>
    <mergeCell ref="I596:J596"/>
    <mergeCell ref="G597:H597"/>
    <mergeCell ref="I597:J597"/>
    <mergeCell ref="G598:H598"/>
    <mergeCell ref="I598:J598"/>
    <mergeCell ref="G599:H599"/>
    <mergeCell ref="I599:J599"/>
    <mergeCell ref="G600:H600"/>
    <mergeCell ref="I600:J600"/>
    <mergeCell ref="G591:H591"/>
    <mergeCell ref="I591:J591"/>
    <mergeCell ref="G592:H592"/>
    <mergeCell ref="I592:J592"/>
    <mergeCell ref="G593:H593"/>
    <mergeCell ref="I593:J593"/>
    <mergeCell ref="G594:H594"/>
    <mergeCell ref="I594:J594"/>
    <mergeCell ref="G595:H595"/>
    <mergeCell ref="I595:J595"/>
    <mergeCell ref="G606:H606"/>
    <mergeCell ref="I606:J606"/>
    <mergeCell ref="G607:H607"/>
    <mergeCell ref="I607:J607"/>
    <mergeCell ref="G608:H608"/>
    <mergeCell ref="I608:J608"/>
    <mergeCell ref="G609:H609"/>
    <mergeCell ref="I609:J609"/>
    <mergeCell ref="G610:H610"/>
    <mergeCell ref="I610:J610"/>
    <mergeCell ref="G601:H601"/>
    <mergeCell ref="I601:J601"/>
    <mergeCell ref="G602:H602"/>
    <mergeCell ref="I602:J602"/>
    <mergeCell ref="G603:H603"/>
    <mergeCell ref="I603:J603"/>
    <mergeCell ref="G604:H604"/>
    <mergeCell ref="I604:J604"/>
    <mergeCell ref="G605:H605"/>
    <mergeCell ref="I605:J605"/>
    <mergeCell ref="G616:H616"/>
    <mergeCell ref="I616:J616"/>
    <mergeCell ref="G617:H617"/>
    <mergeCell ref="I617:J617"/>
    <mergeCell ref="G618:H618"/>
    <mergeCell ref="I618:J618"/>
    <mergeCell ref="G619:H619"/>
    <mergeCell ref="I619:J619"/>
    <mergeCell ref="G620:H620"/>
    <mergeCell ref="I620:J620"/>
    <mergeCell ref="G611:H611"/>
    <mergeCell ref="I611:J611"/>
    <mergeCell ref="G612:H612"/>
    <mergeCell ref="I612:J612"/>
    <mergeCell ref="G613:H613"/>
    <mergeCell ref="I613:J613"/>
    <mergeCell ref="G614:H614"/>
    <mergeCell ref="I614:J614"/>
    <mergeCell ref="G615:H615"/>
    <mergeCell ref="I615:J615"/>
    <mergeCell ref="G626:H626"/>
    <mergeCell ref="I626:J626"/>
    <mergeCell ref="G627:H627"/>
    <mergeCell ref="I627:J627"/>
    <mergeCell ref="G628:H628"/>
    <mergeCell ref="I628:J628"/>
    <mergeCell ref="G629:H629"/>
    <mergeCell ref="I629:J629"/>
    <mergeCell ref="G630:H630"/>
    <mergeCell ref="I630:J630"/>
    <mergeCell ref="G621:H621"/>
    <mergeCell ref="I621:J621"/>
    <mergeCell ref="G622:H622"/>
    <mergeCell ref="I622:J622"/>
    <mergeCell ref="G623:H623"/>
    <mergeCell ref="I623:J623"/>
    <mergeCell ref="G624:H624"/>
    <mergeCell ref="I624:J624"/>
    <mergeCell ref="G625:H625"/>
    <mergeCell ref="I625:J625"/>
    <mergeCell ref="G636:H636"/>
    <mergeCell ref="I636:J636"/>
    <mergeCell ref="G637:H637"/>
    <mergeCell ref="I637:J637"/>
    <mergeCell ref="G638:H638"/>
    <mergeCell ref="I638:J638"/>
    <mergeCell ref="G639:H639"/>
    <mergeCell ref="I639:J639"/>
    <mergeCell ref="G640:H640"/>
    <mergeCell ref="I640:J640"/>
    <mergeCell ref="G631:H631"/>
    <mergeCell ref="I631:J631"/>
    <mergeCell ref="G632:H632"/>
    <mergeCell ref="I632:J632"/>
    <mergeCell ref="G633:H633"/>
    <mergeCell ref="I633:J633"/>
    <mergeCell ref="G634:H634"/>
    <mergeCell ref="I634:J634"/>
    <mergeCell ref="G635:H635"/>
    <mergeCell ref="I635:J635"/>
    <mergeCell ref="G646:H646"/>
    <mergeCell ref="I646:J646"/>
    <mergeCell ref="G647:H647"/>
    <mergeCell ref="I647:J647"/>
    <mergeCell ref="G648:H648"/>
    <mergeCell ref="I648:J648"/>
    <mergeCell ref="G649:H649"/>
    <mergeCell ref="I649:J649"/>
    <mergeCell ref="G650:H650"/>
    <mergeCell ref="I650:J650"/>
    <mergeCell ref="G641:H641"/>
    <mergeCell ref="I641:J641"/>
    <mergeCell ref="G642:H642"/>
    <mergeCell ref="I642:J642"/>
    <mergeCell ref="G643:H643"/>
    <mergeCell ref="I643:J643"/>
    <mergeCell ref="G644:H644"/>
    <mergeCell ref="I644:J644"/>
    <mergeCell ref="G645:H645"/>
    <mergeCell ref="I645:J645"/>
    <mergeCell ref="G656:H656"/>
    <mergeCell ref="I656:J656"/>
    <mergeCell ref="G657:H657"/>
    <mergeCell ref="I657:J657"/>
    <mergeCell ref="G658:H658"/>
    <mergeCell ref="I658:J658"/>
    <mergeCell ref="G659:H659"/>
    <mergeCell ref="I659:J659"/>
    <mergeCell ref="G660:H660"/>
    <mergeCell ref="I660:J660"/>
    <mergeCell ref="G651:H651"/>
    <mergeCell ref="I651:J651"/>
    <mergeCell ref="G652:H652"/>
    <mergeCell ref="I652:J652"/>
    <mergeCell ref="G653:H653"/>
    <mergeCell ref="I653:J653"/>
    <mergeCell ref="G654:H654"/>
    <mergeCell ref="I654:J654"/>
    <mergeCell ref="G655:H655"/>
    <mergeCell ref="I655:J655"/>
    <mergeCell ref="G666:H666"/>
    <mergeCell ref="I666:J666"/>
    <mergeCell ref="G667:H667"/>
    <mergeCell ref="I667:J667"/>
    <mergeCell ref="G668:H668"/>
    <mergeCell ref="I668:J668"/>
    <mergeCell ref="G669:H669"/>
    <mergeCell ref="I669:J669"/>
    <mergeCell ref="G670:H670"/>
    <mergeCell ref="I670:J670"/>
    <mergeCell ref="G661:H661"/>
    <mergeCell ref="I661:J661"/>
    <mergeCell ref="G662:H662"/>
    <mergeCell ref="I662:J662"/>
    <mergeCell ref="G663:H663"/>
    <mergeCell ref="I663:J663"/>
    <mergeCell ref="G664:H664"/>
    <mergeCell ref="I664:J664"/>
    <mergeCell ref="G665:H665"/>
    <mergeCell ref="I665:J665"/>
    <mergeCell ref="G676:H676"/>
    <mergeCell ref="I676:J676"/>
    <mergeCell ref="G677:H677"/>
    <mergeCell ref="I677:J677"/>
    <mergeCell ref="G678:H678"/>
    <mergeCell ref="I678:J678"/>
    <mergeCell ref="G679:H679"/>
    <mergeCell ref="I679:J679"/>
    <mergeCell ref="G680:H680"/>
    <mergeCell ref="I680:J680"/>
    <mergeCell ref="G671:H671"/>
    <mergeCell ref="I671:J671"/>
    <mergeCell ref="G672:H672"/>
    <mergeCell ref="I672:J672"/>
    <mergeCell ref="G673:H673"/>
    <mergeCell ref="I673:J673"/>
    <mergeCell ref="G674:H674"/>
    <mergeCell ref="I674:J674"/>
    <mergeCell ref="G675:H675"/>
    <mergeCell ref="I675:J675"/>
    <mergeCell ref="G686:H686"/>
    <mergeCell ref="I686:J686"/>
    <mergeCell ref="G687:H687"/>
    <mergeCell ref="I687:J687"/>
    <mergeCell ref="G688:H688"/>
    <mergeCell ref="I688:J688"/>
    <mergeCell ref="G689:H689"/>
    <mergeCell ref="I689:J689"/>
    <mergeCell ref="G690:H690"/>
    <mergeCell ref="I690:J690"/>
    <mergeCell ref="G681:H681"/>
    <mergeCell ref="I681:J681"/>
    <mergeCell ref="G682:H682"/>
    <mergeCell ref="I682:J682"/>
    <mergeCell ref="G683:H683"/>
    <mergeCell ref="I683:J683"/>
    <mergeCell ref="G684:H684"/>
    <mergeCell ref="I684:J684"/>
    <mergeCell ref="G685:H685"/>
    <mergeCell ref="I685:J685"/>
    <mergeCell ref="G696:H696"/>
    <mergeCell ref="I696:J696"/>
    <mergeCell ref="G697:H697"/>
    <mergeCell ref="I697:J697"/>
    <mergeCell ref="G698:H698"/>
    <mergeCell ref="I698:J698"/>
    <mergeCell ref="G699:H699"/>
    <mergeCell ref="I699:J699"/>
    <mergeCell ref="G700:H700"/>
    <mergeCell ref="I700:J700"/>
    <mergeCell ref="G691:H691"/>
    <mergeCell ref="I691:J691"/>
    <mergeCell ref="G692:H692"/>
    <mergeCell ref="I692:J692"/>
    <mergeCell ref="G693:H693"/>
    <mergeCell ref="I693:J693"/>
    <mergeCell ref="G694:H694"/>
    <mergeCell ref="I694:J694"/>
    <mergeCell ref="G695:H695"/>
    <mergeCell ref="I695:J695"/>
  </mergeCells>
  <pageMargins left="0.23622047244094499" right="0.23622047244094499" top="0.196850393700787" bottom="0.196850393700787" header="0.31496062992126" footer="0.31496062992126"/>
  <pageSetup paperSize="5" scale="43" fitToHeight="0" orientation="landscape" r:id="rId1"/>
  <ignoredErrors>
    <ignoredError sqref="M20 O20 Q20 S20 U20" numberStoredAsText="1"/>
    <ignoredError sqref="BA21" formulaRange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xWindow="574" yWindow="558" count="16">
        <x14:dataValidation type="list" allowBlank="1" showInputMessage="1" showErrorMessage="1" prompt="Seleccione el Cliente" xr:uid="{00000000-0002-0000-0100-000000000000}">
          <x14:formula1>
            <xm:f>Cliente!$B$3:$B$822</xm:f>
          </x14:formula1>
          <xm:sqref>C8:E8</xm:sqref>
        </x14:dataValidation>
        <x14:dataValidation type="list" allowBlank="1" showInputMessage="1" showErrorMessage="1" prompt="Seleccione el Año" xr:uid="{00000000-0002-0000-0100-000001000000}">
          <x14:formula1>
            <xm:f>MesAño!$E$2:$E$4</xm:f>
          </x14:formula1>
          <xm:sqref>C12:C13</xm:sqref>
        </x14:dataValidation>
        <x14:dataValidation type="list" allowBlank="1" showInputMessage="1" showErrorMessage="1" prompt="Seleccione el Tipo de Medio" xr:uid="{00000000-0002-0000-0100-000002000000}">
          <x14:formula1>
            <xm:f>TipoMedio!$B$3:$B$30</xm:f>
          </x14:formula1>
          <xm:sqref>G7</xm:sqref>
        </x14:dataValidation>
        <x14:dataValidation type="list" allowBlank="1" showInputMessage="1" showErrorMessage="1" prompt="Seleccione la Condición de Pago" xr:uid="{00000000-0002-0000-0100-000003000000}">
          <x14:formula1>
            <xm:f>'Condicion de Pago'!$B$3:$B$20</xm:f>
          </x14:formula1>
          <xm:sqref>G11</xm:sqref>
        </x14:dataValidation>
        <x14:dataValidation type="list" allowBlank="1" showInputMessage="1" showErrorMessage="1" prompt="Seleccione la Moneda" xr:uid="{00000000-0002-0000-0100-000004000000}">
          <x14:formula1>
            <xm:f>Moneda!$B$3:$B$7</xm:f>
          </x14:formula1>
          <xm:sqref>G12</xm:sqref>
        </x14:dataValidation>
        <x14:dataValidation type="list" allowBlank="1" showInputMessage="1" showErrorMessage="1" prompt="Seleccione el Mes" xr:uid="{00000000-0002-0000-0100-000005000000}">
          <x14:formula1>
            <xm:f>MesAño!$C$2:$C$13</xm:f>
          </x14:formula1>
          <xm:sqref>C11</xm:sqref>
        </x14:dataValidation>
        <x14:dataValidation type="list" allowBlank="1" showInputMessage="1" showErrorMessage="1" prompt="Seleccione el Producto" xr:uid="{00000000-0002-0000-0100-000006000000}">
          <x14:formula1>
            <xm:f>Producto!$B$3:$B$200</xm:f>
          </x14:formula1>
          <xm:sqref>C9:E9</xm:sqref>
        </x14:dataValidation>
        <x14:dataValidation type="list" allowBlank="1" showInputMessage="1" showErrorMessage="1" xr:uid="{00000000-0002-0000-0100-000007000000}">
          <x14:formula1>
            <xm:f>Campaña!$B$3:$B$32</xm:f>
          </x14:formula1>
          <xm:sqref>C10:E10</xm:sqref>
        </x14:dataValidation>
        <x14:dataValidation type="list" allowBlank="1" showInputMessage="1" showErrorMessage="1" prompt="Seleccione el Anunciante" xr:uid="{00000000-0002-0000-0100-000008000000}">
          <x14:formula1>
            <xm:f>Anunciante!$B$3:$B$364</xm:f>
          </x14:formula1>
          <xm:sqref>C7:E7</xm:sqref>
        </x14:dataValidation>
        <x14:dataValidation type="list" allowBlank="1" showInputMessage="1" showErrorMessage="1" xr:uid="{00000000-0002-0000-0100-000009000000}">
          <x14:formula1>
            <xm:f>Agencias!$B$3:$B$129</xm:f>
          </x14:formula1>
          <xm:sqref>G14</xm:sqref>
        </x14:dataValidation>
        <x14:dataValidation type="list" allowBlank="1" showInputMessage="1" showErrorMessage="1" xr:uid="{00000000-0002-0000-0100-00000A000000}">
          <x14:formula1>
            <xm:f>Plazas!$B$3:$B$124</xm:f>
          </x14:formula1>
          <xm:sqref>G15</xm:sqref>
        </x14:dataValidation>
        <x14:dataValidation type="list" allowBlank="1" showInputMessage="1" showErrorMessage="1" xr:uid="{00000000-0002-0000-0100-00000B000000}">
          <x14:formula1>
            <xm:f>Tags!$B$3:$B$51</xm:f>
          </x14:formula1>
          <xm:sqref>G16</xm:sqref>
        </x14:dataValidation>
        <x14:dataValidation type="list" allowBlank="1" showInputMessage="1" showErrorMessage="1" xr:uid="{00000000-0002-0000-0100-00000C000000}">
          <x14:formula1>
            <xm:f>'Tipo de Descuento'!$B$3:$B$8</xm:f>
          </x14:formula1>
          <xm:sqref>L21:L700 R21:R700 P21:P700 N21:N700 T21:T700</xm:sqref>
        </x14:dataValidation>
        <x14:dataValidation type="list" allowBlank="1" showInputMessage="1" showErrorMessage="1" xr:uid="{00000000-0002-0000-0100-00000D000000}">
          <x14:formula1>
            <xm:f>Medio!$A$3:$A$1600</xm:f>
          </x14:formula1>
          <xm:sqref>B21:B700</xm:sqref>
        </x14:dataValidation>
        <x14:dataValidation type="list" allowBlank="1" showInputMessage="1" showErrorMessage="1" xr:uid="{00000000-0002-0000-0100-00000E000000}">
          <x14:formula1>
            <xm:f>Proveedor!$C$3:$C$2036</xm:f>
          </x14:formula1>
          <xm:sqref>C21:C700</xm:sqref>
        </x14:dataValidation>
        <x14:dataValidation type="list" allowBlank="1" showInputMessage="1" showErrorMessage="1" xr:uid="{450E61C0-C863-4C9E-AEBE-AAB80047EB73}">
          <x14:formula1>
            <xm:f>OFFSET(Programas!$C$3,  MATCH(Auxiliares!$B2,Programas!$D$3:$D$2000,0)-1,  0,  COUNTIF(Programas!$D$3:$D$2000,Auxiliares!$B2),  1)</xm:f>
          </x14:formula1>
          <xm:sqref>D21:D700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2"/>
  <sheetViews>
    <sheetView workbookViewId="0">
      <selection activeCell="B3" sqref="B3:C3"/>
    </sheetView>
  </sheetViews>
  <sheetFormatPr baseColWidth="10" defaultRowHeight="15"/>
  <cols>
    <col min="2" max="3" width="13" bestFit="1" customWidth="1"/>
    <col min="4" max="4" width="12" bestFit="1" customWidth="1"/>
  </cols>
  <sheetData>
    <row r="2" spans="2:3">
      <c r="B2" t="s">
        <v>95</v>
      </c>
      <c r="C2" t="s">
        <v>111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8"/>
  <sheetViews>
    <sheetView workbookViewId="0">
      <selection activeCell="B3" sqref="B3:C8"/>
    </sheetView>
  </sheetViews>
  <sheetFormatPr baseColWidth="10" defaultRowHeight="15"/>
  <cols>
    <col min="2" max="2" width="16.85546875" bestFit="1" customWidth="1"/>
  </cols>
  <sheetData>
    <row r="2" spans="2:3">
      <c r="B2" s="22" t="s">
        <v>114</v>
      </c>
      <c r="C2" s="22" t="s">
        <v>115</v>
      </c>
    </row>
    <row r="3" spans="2:3">
      <c r="B3" s="22"/>
      <c r="C3">
        <v>0</v>
      </c>
    </row>
    <row r="4" spans="2:3">
      <c r="B4" s="22" t="s">
        <v>116</v>
      </c>
      <c r="C4">
        <v>1</v>
      </c>
    </row>
    <row r="5" spans="2:3">
      <c r="B5" s="22" t="s">
        <v>117</v>
      </c>
      <c r="C5">
        <v>2</v>
      </c>
    </row>
    <row r="6" spans="2:3">
      <c r="B6" s="22" t="s">
        <v>118</v>
      </c>
      <c r="C6">
        <v>3</v>
      </c>
    </row>
    <row r="7" spans="2:3">
      <c r="B7" s="22" t="s">
        <v>119</v>
      </c>
      <c r="C7">
        <v>7</v>
      </c>
    </row>
    <row r="8" spans="2:3">
      <c r="B8" s="22" t="s">
        <v>120</v>
      </c>
      <c r="C8">
        <v>8</v>
      </c>
    </row>
  </sheetData>
  <sortState xmlns:xlrd2="http://schemas.microsoft.com/office/spreadsheetml/2017/richdata2" ref="B3:C8">
    <sortCondition ref="C3:C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13"/>
  <sheetViews>
    <sheetView workbookViewId="0">
      <selection activeCell="E13" sqref="E13"/>
    </sheetView>
  </sheetViews>
  <sheetFormatPr baseColWidth="10" defaultRowHeight="15"/>
  <sheetData>
    <row r="2" spans="2:5">
      <c r="B2" s="22"/>
      <c r="C2">
        <v>1</v>
      </c>
      <c r="E2">
        <v>2024</v>
      </c>
    </row>
    <row r="3" spans="2:5">
      <c r="B3" s="22"/>
      <c r="C3">
        <v>2</v>
      </c>
      <c r="E3">
        <v>2025</v>
      </c>
    </row>
    <row r="4" spans="2:5">
      <c r="B4" s="22"/>
      <c r="C4">
        <v>3</v>
      </c>
      <c r="E4">
        <v>2026</v>
      </c>
    </row>
    <row r="5" spans="2:5">
      <c r="B5" s="22"/>
      <c r="C5">
        <v>4</v>
      </c>
    </row>
    <row r="6" spans="2:5">
      <c r="B6" s="22"/>
      <c r="C6">
        <v>5</v>
      </c>
    </row>
    <row r="7" spans="2:5">
      <c r="B7" s="22"/>
      <c r="C7">
        <v>6</v>
      </c>
    </row>
    <row r="8" spans="2:5">
      <c r="B8" s="22"/>
      <c r="C8">
        <v>7</v>
      </c>
    </row>
    <row r="9" spans="2:5">
      <c r="B9" s="22"/>
      <c r="C9">
        <v>8</v>
      </c>
    </row>
    <row r="10" spans="2:5">
      <c r="B10" s="22"/>
      <c r="C10">
        <v>9</v>
      </c>
    </row>
    <row r="11" spans="2:5">
      <c r="B11" s="22"/>
      <c r="C11">
        <v>10</v>
      </c>
    </row>
    <row r="12" spans="2:5">
      <c r="B12" s="22"/>
      <c r="C12">
        <v>11</v>
      </c>
    </row>
    <row r="13" spans="2:5">
      <c r="B13" s="22"/>
      <c r="C13">
        <v>12</v>
      </c>
    </row>
  </sheetData>
  <sheetProtection password="E823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2" spans="1:1">
      <c r="A2" s="5" t="s">
        <v>81</v>
      </c>
    </row>
    <row r="3" spans="1:1">
      <c r="A3" s="5" t="s">
        <v>82</v>
      </c>
    </row>
    <row r="4" spans="1:1">
      <c r="A4" s="5" t="s">
        <v>83</v>
      </c>
    </row>
    <row r="8" spans="1:1">
      <c r="A8" s="5" t="s">
        <v>84</v>
      </c>
    </row>
    <row r="9" spans="1:1">
      <c r="A9" s="5" t="s">
        <v>85</v>
      </c>
    </row>
    <row r="10" spans="1:1">
      <c r="A10" s="5" t="s">
        <v>86</v>
      </c>
    </row>
    <row r="11" spans="1:1">
      <c r="A11" s="5" t="s">
        <v>87</v>
      </c>
    </row>
    <row r="12" spans="1:1">
      <c r="A12" s="5" t="s">
        <v>88</v>
      </c>
    </row>
    <row r="13" spans="1:1">
      <c r="A13" s="5" t="s">
        <v>89</v>
      </c>
    </row>
    <row r="14" spans="1:1">
      <c r="A14" s="5" t="s">
        <v>90</v>
      </c>
    </row>
    <row r="15" spans="1:1">
      <c r="A15" s="5" t="s">
        <v>91</v>
      </c>
    </row>
    <row r="16" spans="1:1">
      <c r="A16" s="5" t="s">
        <v>92</v>
      </c>
    </row>
    <row r="17" spans="1:1">
      <c r="A17" s="5" t="s">
        <v>93</v>
      </c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password="E823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" footer="0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1000"/>
  <sheetViews>
    <sheetView workbookViewId="0">
      <selection activeCell="B3" sqref="B3:C3"/>
    </sheetView>
  </sheetViews>
  <sheetFormatPr baseColWidth="10" defaultColWidth="14.42578125" defaultRowHeight="15" customHeight="1"/>
  <cols>
    <col min="2" max="2" width="50.7109375" bestFit="1" customWidth="1"/>
    <col min="3" max="3" width="10.7109375" bestFit="1" customWidth="1"/>
    <col min="4" max="4" width="10.7109375" customWidth="1"/>
  </cols>
  <sheetData>
    <row r="2" spans="2:3">
      <c r="B2" t="s">
        <v>95</v>
      </c>
      <c r="C2" t="s">
        <v>94</v>
      </c>
    </row>
    <row r="3" spans="2:3" ht="15" customHeight="1">
      <c r="B3" s="78"/>
    </row>
    <row r="154" spans="2:2" ht="15" customHeight="1">
      <c r="B154" s="52"/>
    </row>
    <row r="155" spans="2:2" ht="15" customHeight="1">
      <c r="B155" s="52"/>
    </row>
    <row r="156" spans="2:2" ht="15" customHeight="1">
      <c r="B156" s="52"/>
    </row>
    <row r="157" spans="2:2" ht="15" customHeight="1">
      <c r="B157" s="52"/>
    </row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fitToHeight="0"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1"/>
  <sheetViews>
    <sheetView workbookViewId="0">
      <selection activeCell="B3" sqref="B3:C3"/>
    </sheetView>
  </sheetViews>
  <sheetFormatPr baseColWidth="10" defaultColWidth="14.42578125" defaultRowHeight="15" customHeight="1"/>
  <cols>
    <col min="1" max="1" width="10.7109375" customWidth="1"/>
    <col min="2" max="2" width="50.7109375" bestFit="1" customWidth="1"/>
    <col min="3" max="3" width="17.5703125" customWidth="1"/>
    <col min="4" max="4" width="14.5703125" customWidth="1"/>
    <col min="5" max="12" width="10.7109375" customWidth="1"/>
  </cols>
  <sheetData>
    <row r="1" spans="1:3">
      <c r="A1" s="6"/>
      <c r="C1" s="6"/>
    </row>
    <row r="2" spans="1:3">
      <c r="A2" s="6"/>
      <c r="B2" t="s">
        <v>95</v>
      </c>
      <c r="C2" s="62" t="s">
        <v>96</v>
      </c>
    </row>
    <row r="3" spans="1:3">
      <c r="A3" s="6"/>
      <c r="C3" s="6"/>
    </row>
    <row r="4" spans="1:3">
      <c r="A4" s="6"/>
      <c r="C4" s="6"/>
    </row>
    <row r="5" spans="1:3">
      <c r="A5" s="6"/>
      <c r="C5" s="6"/>
    </row>
    <row r="6" spans="1:3">
      <c r="A6" s="6"/>
      <c r="C6" s="6"/>
    </row>
    <row r="7" spans="1:3">
      <c r="A7" s="6"/>
      <c r="C7" s="6"/>
    </row>
    <row r="8" spans="1:3">
      <c r="A8" s="6"/>
      <c r="C8" s="6"/>
    </row>
    <row r="9" spans="1:3">
      <c r="A9" s="6"/>
      <c r="C9" s="6"/>
    </row>
    <row r="10" spans="1:3">
      <c r="A10" s="6"/>
      <c r="C10" s="6"/>
    </row>
    <row r="11" spans="1:3">
      <c r="A11" s="6"/>
      <c r="C11" s="6"/>
    </row>
    <row r="12" spans="1:3">
      <c r="A12" s="6"/>
      <c r="C12" s="6"/>
    </row>
    <row r="13" spans="1:3">
      <c r="A13" s="6"/>
      <c r="C13" s="6"/>
    </row>
    <row r="14" spans="1:3">
      <c r="A14" s="6"/>
      <c r="C14" s="6"/>
    </row>
    <row r="15" spans="1:3">
      <c r="A15" s="6"/>
      <c r="C15" s="6"/>
    </row>
    <row r="16" spans="1:3">
      <c r="A16" s="6"/>
      <c r="C16" s="6"/>
    </row>
    <row r="17" spans="1:3">
      <c r="A17" s="6"/>
      <c r="C17" s="6"/>
    </row>
    <row r="18" spans="1:3">
      <c r="A18" s="6"/>
      <c r="C18" s="6"/>
    </row>
    <row r="19" spans="1:3">
      <c r="A19" s="6"/>
      <c r="C19" s="6"/>
    </row>
    <row r="20" spans="1:3">
      <c r="A20" s="6"/>
      <c r="C20" s="6"/>
    </row>
    <row r="21" spans="1:3">
      <c r="A21" s="6"/>
      <c r="C21" s="6"/>
    </row>
    <row r="22" spans="1:3">
      <c r="A22" s="6"/>
      <c r="C22" s="6"/>
    </row>
    <row r="23" spans="1:3">
      <c r="A23" s="6"/>
      <c r="C23" s="6"/>
    </row>
    <row r="24" spans="1:3">
      <c r="A24" s="6"/>
      <c r="C24" s="6"/>
    </row>
    <row r="25" spans="1:3">
      <c r="A25" s="6"/>
      <c r="C25" s="6"/>
    </row>
    <row r="26" spans="1:3">
      <c r="A26" s="6"/>
      <c r="C26" s="6"/>
    </row>
    <row r="27" spans="1:3">
      <c r="A27" s="6"/>
      <c r="C27" s="6"/>
    </row>
    <row r="28" spans="1:3">
      <c r="A28" s="6"/>
      <c r="C28" s="6"/>
    </row>
    <row r="29" spans="1:3">
      <c r="A29" s="6"/>
      <c r="C29" s="6"/>
    </row>
    <row r="30" spans="1:3">
      <c r="A30" s="6"/>
      <c r="C30" s="6"/>
    </row>
    <row r="31" spans="1:3">
      <c r="A31" s="6"/>
      <c r="C31" s="6"/>
    </row>
    <row r="32" spans="1:3">
      <c r="A32" s="6"/>
      <c r="C32" s="6"/>
    </row>
    <row r="33" spans="1:3">
      <c r="A33" s="6"/>
      <c r="C33" s="6"/>
    </row>
    <row r="34" spans="1:3">
      <c r="A34" s="6"/>
      <c r="C34" s="6"/>
    </row>
    <row r="35" spans="1:3">
      <c r="A35" s="6"/>
      <c r="C35" s="6"/>
    </row>
    <row r="36" spans="1:3">
      <c r="A36" s="6"/>
      <c r="C36" s="6"/>
    </row>
    <row r="37" spans="1:3">
      <c r="A37" s="6"/>
      <c r="C37" s="6"/>
    </row>
    <row r="38" spans="1:3">
      <c r="A38" s="6"/>
      <c r="C38" s="6"/>
    </row>
    <row r="39" spans="1:3">
      <c r="A39" s="6"/>
      <c r="C39" s="6"/>
    </row>
    <row r="40" spans="1:3">
      <c r="A40" s="6"/>
      <c r="C40" s="6"/>
    </row>
    <row r="41" spans="1:3">
      <c r="A41" s="6"/>
      <c r="C41" s="6"/>
    </row>
    <row r="42" spans="1:3">
      <c r="A42" s="6"/>
      <c r="C42" s="6"/>
    </row>
    <row r="43" spans="1:3">
      <c r="A43" s="6"/>
      <c r="C43" s="6"/>
    </row>
    <row r="44" spans="1:3">
      <c r="A44" s="6"/>
      <c r="C44" s="6"/>
    </row>
    <row r="45" spans="1:3">
      <c r="A45" s="6"/>
      <c r="C45" s="6"/>
    </row>
    <row r="46" spans="1:3">
      <c r="A46" s="6"/>
      <c r="C46" s="6"/>
    </row>
    <row r="47" spans="1:3">
      <c r="A47" s="6"/>
      <c r="C47" s="6"/>
    </row>
    <row r="48" spans="1:3">
      <c r="A48" s="6"/>
      <c r="C48" s="6"/>
    </row>
    <row r="49" spans="1:3">
      <c r="A49" s="6"/>
      <c r="C49" s="6"/>
    </row>
    <row r="50" spans="1:3">
      <c r="A50" s="6"/>
      <c r="C50" s="6"/>
    </row>
    <row r="51" spans="1:3">
      <c r="A51" s="6"/>
      <c r="C51" s="6"/>
    </row>
    <row r="52" spans="1:3">
      <c r="A52" s="6"/>
      <c r="C52" s="6"/>
    </row>
    <row r="53" spans="1:3">
      <c r="A53" s="6"/>
      <c r="C53" s="6"/>
    </row>
    <row r="54" spans="1:3">
      <c r="A54" s="6"/>
      <c r="C54" s="6"/>
    </row>
    <row r="55" spans="1:3">
      <c r="A55" s="6"/>
      <c r="C55" s="6"/>
    </row>
    <row r="56" spans="1:3">
      <c r="A56" s="6"/>
      <c r="C56" s="6"/>
    </row>
    <row r="57" spans="1:3">
      <c r="A57" s="6"/>
      <c r="C57" s="6"/>
    </row>
    <row r="58" spans="1:3">
      <c r="A58" s="6"/>
      <c r="C58" s="6"/>
    </row>
    <row r="59" spans="1:3">
      <c r="A59" s="6"/>
      <c r="C59" s="6"/>
    </row>
    <row r="60" spans="1:3">
      <c r="A60" s="6"/>
      <c r="C60" s="6"/>
    </row>
    <row r="61" spans="1:3">
      <c r="A61" s="6"/>
      <c r="C61" s="6"/>
    </row>
    <row r="62" spans="1:3">
      <c r="A62" s="6"/>
      <c r="C62" s="6"/>
    </row>
    <row r="63" spans="1:3">
      <c r="A63" s="6"/>
      <c r="C63" s="6"/>
    </row>
    <row r="64" spans="1:3">
      <c r="A64" s="6"/>
      <c r="C64" s="6"/>
    </row>
    <row r="65" spans="1:3">
      <c r="A65" s="6"/>
      <c r="C65" s="6"/>
    </row>
    <row r="66" spans="1:3">
      <c r="A66" s="6"/>
      <c r="C66" s="6"/>
    </row>
    <row r="67" spans="1:3">
      <c r="A67" s="6"/>
      <c r="C67" s="6"/>
    </row>
    <row r="68" spans="1:3">
      <c r="A68" s="6"/>
      <c r="C68" s="6"/>
    </row>
    <row r="69" spans="1:3">
      <c r="A69" s="6"/>
      <c r="C69" s="6"/>
    </row>
    <row r="70" spans="1:3">
      <c r="A70" s="6"/>
      <c r="C70" s="6"/>
    </row>
    <row r="71" spans="1:3">
      <c r="A71" s="6"/>
      <c r="C71" s="6"/>
    </row>
    <row r="72" spans="1:3">
      <c r="A72" s="6"/>
      <c r="C72" s="6"/>
    </row>
    <row r="73" spans="1:3">
      <c r="A73" s="6"/>
      <c r="C73" s="6"/>
    </row>
    <row r="74" spans="1:3">
      <c r="A74" s="6"/>
      <c r="C74" s="6"/>
    </row>
    <row r="75" spans="1:3">
      <c r="A75" s="6"/>
      <c r="C75" s="6"/>
    </row>
    <row r="76" spans="1:3">
      <c r="A76" s="6"/>
      <c r="C76" s="6"/>
    </row>
    <row r="77" spans="1:3">
      <c r="A77" s="6"/>
      <c r="C77" s="6"/>
    </row>
    <row r="78" spans="1:3">
      <c r="A78" s="6"/>
      <c r="C78" s="6"/>
    </row>
    <row r="79" spans="1:3">
      <c r="A79" s="6"/>
      <c r="C79" s="6"/>
    </row>
    <row r="80" spans="1:3">
      <c r="A80" s="6"/>
      <c r="C80" s="6"/>
    </row>
    <row r="81" spans="1:3">
      <c r="A81" s="6"/>
      <c r="C81" s="6"/>
    </row>
    <row r="82" spans="1:3">
      <c r="A82" s="6"/>
      <c r="C82" s="6"/>
    </row>
    <row r="83" spans="1:3">
      <c r="A83" s="6"/>
      <c r="C83" s="6"/>
    </row>
    <row r="84" spans="1:3">
      <c r="A84" s="6"/>
      <c r="C84" s="6"/>
    </row>
    <row r="85" spans="1:3">
      <c r="A85" s="6"/>
      <c r="C85" s="6"/>
    </row>
    <row r="86" spans="1:3">
      <c r="A86" s="6"/>
      <c r="C86" s="6"/>
    </row>
    <row r="87" spans="1:3">
      <c r="A87" s="6"/>
      <c r="C87" s="6"/>
    </row>
    <row r="88" spans="1:3">
      <c r="A88" s="6"/>
      <c r="C88" s="6"/>
    </row>
    <row r="89" spans="1:3">
      <c r="A89" s="6"/>
      <c r="C89" s="6"/>
    </row>
    <row r="90" spans="1:3">
      <c r="A90" s="6"/>
      <c r="C90" s="6"/>
    </row>
    <row r="91" spans="1:3">
      <c r="A91" s="6"/>
      <c r="C91" s="6"/>
    </row>
    <row r="92" spans="1:3">
      <c r="A92" s="6"/>
      <c r="C92" s="6"/>
    </row>
    <row r="93" spans="1:3">
      <c r="A93" s="6"/>
      <c r="C93" s="6"/>
    </row>
    <row r="94" spans="1:3">
      <c r="A94" s="6"/>
      <c r="C94" s="6"/>
    </row>
    <row r="95" spans="1:3">
      <c r="A95" s="6"/>
      <c r="C95" s="6"/>
    </row>
    <row r="96" spans="1:3">
      <c r="A96" s="6"/>
      <c r="C96" s="6"/>
    </row>
    <row r="97" spans="1:3">
      <c r="A97" s="6"/>
      <c r="C97" s="6"/>
    </row>
    <row r="98" spans="1:3">
      <c r="A98" s="6"/>
      <c r="C98" s="6"/>
    </row>
    <row r="99" spans="1:3">
      <c r="A99" s="6"/>
      <c r="C99" s="6"/>
    </row>
    <row r="100" spans="1:3">
      <c r="A100" s="6"/>
      <c r="C100" s="6"/>
    </row>
    <row r="101" spans="1:3">
      <c r="A101" s="6"/>
      <c r="C101" s="6"/>
    </row>
    <row r="102" spans="1:3">
      <c r="A102" s="6"/>
      <c r="C102" s="6"/>
    </row>
    <row r="103" spans="1:3">
      <c r="A103" s="6"/>
      <c r="C103" s="6"/>
    </row>
    <row r="104" spans="1:3">
      <c r="A104" s="6"/>
      <c r="C104" s="6"/>
    </row>
    <row r="105" spans="1:3">
      <c r="A105" s="6"/>
      <c r="C105" s="6"/>
    </row>
    <row r="106" spans="1:3">
      <c r="A106" s="6"/>
      <c r="C106" s="6"/>
    </row>
    <row r="107" spans="1:3">
      <c r="A107" s="6"/>
      <c r="C107" s="6"/>
    </row>
    <row r="108" spans="1:3">
      <c r="A108" s="6"/>
      <c r="C108" s="6"/>
    </row>
    <row r="109" spans="1:3">
      <c r="A109" s="6"/>
      <c r="C109" s="6"/>
    </row>
    <row r="110" spans="1:3">
      <c r="A110" s="6"/>
      <c r="C110" s="6"/>
    </row>
    <row r="111" spans="1:3">
      <c r="A111" s="6"/>
      <c r="C111" s="6"/>
    </row>
    <row r="112" spans="1:3">
      <c r="A112" s="6"/>
      <c r="C112" s="6"/>
    </row>
    <row r="113" spans="1:3">
      <c r="A113" s="6"/>
      <c r="C113" s="6"/>
    </row>
    <row r="114" spans="1:3">
      <c r="A114" s="6"/>
      <c r="C114" s="6"/>
    </row>
    <row r="115" spans="1:3">
      <c r="A115" s="6"/>
      <c r="C115" s="6"/>
    </row>
    <row r="116" spans="1:3">
      <c r="A116" s="6"/>
      <c r="C116" s="6"/>
    </row>
    <row r="117" spans="1:3">
      <c r="A117" s="6"/>
      <c r="C117" s="6"/>
    </row>
    <row r="118" spans="1:3">
      <c r="A118" s="6"/>
      <c r="C118" s="6"/>
    </row>
    <row r="119" spans="1:3">
      <c r="A119" s="6"/>
      <c r="C119" s="6"/>
    </row>
    <row r="120" spans="1:3">
      <c r="A120" s="6"/>
      <c r="C120" s="6"/>
    </row>
    <row r="121" spans="1:3">
      <c r="A121" s="6"/>
      <c r="C121" s="6"/>
    </row>
    <row r="122" spans="1:3">
      <c r="A122" s="6"/>
      <c r="C122" s="6"/>
    </row>
    <row r="123" spans="1:3">
      <c r="A123" s="6"/>
      <c r="C123" s="6"/>
    </row>
    <row r="124" spans="1:3">
      <c r="A124" s="6"/>
      <c r="C124" s="6"/>
    </row>
    <row r="125" spans="1:3">
      <c r="A125" s="6"/>
      <c r="C125" s="6"/>
    </row>
    <row r="126" spans="1:3">
      <c r="A126" s="6"/>
      <c r="C126" s="6"/>
    </row>
    <row r="127" spans="1:3">
      <c r="A127" s="6"/>
      <c r="C127" s="6"/>
    </row>
    <row r="128" spans="1:3">
      <c r="A128" s="6"/>
      <c r="C128" s="6"/>
    </row>
    <row r="129" spans="1:3">
      <c r="A129" s="6"/>
      <c r="C129" s="6"/>
    </row>
    <row r="130" spans="1:3">
      <c r="A130" s="6"/>
      <c r="C130" s="6"/>
    </row>
    <row r="131" spans="1:3">
      <c r="A131" s="6"/>
      <c r="C131" s="6"/>
    </row>
    <row r="132" spans="1:3">
      <c r="A132" s="6"/>
      <c r="C132" s="6"/>
    </row>
    <row r="133" spans="1:3">
      <c r="A133" s="6"/>
      <c r="C133" s="6"/>
    </row>
    <row r="134" spans="1:3">
      <c r="A134" s="6"/>
      <c r="C134" s="6"/>
    </row>
    <row r="135" spans="1:3">
      <c r="A135" s="6"/>
      <c r="C135" s="6"/>
    </row>
    <row r="136" spans="1:3">
      <c r="A136" s="6"/>
      <c r="C136" s="6"/>
    </row>
    <row r="137" spans="1:3">
      <c r="A137" s="6"/>
      <c r="C137" s="6"/>
    </row>
    <row r="138" spans="1:3">
      <c r="A138" s="6"/>
      <c r="C138" s="6"/>
    </row>
    <row r="139" spans="1:3">
      <c r="A139" s="6"/>
      <c r="C139" s="6"/>
    </row>
    <row r="140" spans="1:3">
      <c r="A140" s="6"/>
      <c r="C140" s="6"/>
    </row>
    <row r="141" spans="1:3">
      <c r="A141" s="6"/>
      <c r="C141" s="6"/>
    </row>
    <row r="142" spans="1:3">
      <c r="A142" s="6"/>
      <c r="C142" s="6"/>
    </row>
    <row r="143" spans="1:3">
      <c r="A143" s="6"/>
      <c r="C143" s="6"/>
    </row>
    <row r="144" spans="1:3">
      <c r="A144" s="6"/>
      <c r="C144" s="6"/>
    </row>
    <row r="145" spans="1:4">
      <c r="A145" s="6"/>
      <c r="C145" s="6"/>
    </row>
    <row r="146" spans="1:4">
      <c r="A146" s="6"/>
      <c r="C146" s="6"/>
    </row>
    <row r="147" spans="1:4">
      <c r="A147" s="6"/>
      <c r="C147" s="6"/>
    </row>
    <row r="148" spans="1:4">
      <c r="A148" s="6"/>
      <c r="C148" s="6"/>
    </row>
    <row r="149" spans="1:4">
      <c r="A149" s="6"/>
      <c r="C149" s="6"/>
    </row>
    <row r="150" spans="1:4">
      <c r="A150" s="6"/>
      <c r="C150" s="6"/>
    </row>
    <row r="151" spans="1:4">
      <c r="A151" s="6"/>
      <c r="C151" s="6"/>
    </row>
    <row r="152" spans="1:4">
      <c r="A152" s="6"/>
      <c r="C152" s="6"/>
    </row>
    <row r="153" spans="1:4">
      <c r="A153" s="6"/>
      <c r="C153" s="6"/>
    </row>
    <row r="154" spans="1:4">
      <c r="A154" s="6"/>
      <c r="B154" s="52"/>
      <c r="C154" s="52"/>
      <c r="D154" s="6"/>
    </row>
    <row r="155" spans="1:4">
      <c r="A155" s="6"/>
      <c r="B155" s="65"/>
      <c r="C155" s="52"/>
      <c r="D155" s="6"/>
    </row>
    <row r="156" spans="1:4">
      <c r="A156" s="6"/>
      <c r="D156" s="6"/>
    </row>
    <row r="157" spans="1:4">
      <c r="A157" s="6"/>
      <c r="D157" s="6"/>
    </row>
    <row r="158" spans="1:4">
      <c r="A158" s="6"/>
      <c r="D158" s="6"/>
    </row>
    <row r="159" spans="1:4">
      <c r="A159" s="6"/>
      <c r="D159" s="6"/>
    </row>
    <row r="160" spans="1:4">
      <c r="A160" s="6"/>
      <c r="D160" s="6"/>
    </row>
    <row r="161" spans="1:4">
      <c r="A161" s="6"/>
      <c r="D161" s="6"/>
    </row>
    <row r="162" spans="1:4">
      <c r="A162" s="6"/>
      <c r="D162" s="6"/>
    </row>
    <row r="163" spans="1:4">
      <c r="A163" s="6"/>
      <c r="D163" s="6"/>
    </row>
    <row r="164" spans="1:4">
      <c r="A164" s="6"/>
      <c r="D164" s="6"/>
    </row>
    <row r="165" spans="1:4">
      <c r="A165" s="6"/>
      <c r="D165" s="6"/>
    </row>
    <row r="166" spans="1:4">
      <c r="A166" s="6"/>
      <c r="D166" s="6"/>
    </row>
    <row r="167" spans="1:4">
      <c r="A167" s="6"/>
      <c r="D167" s="6"/>
    </row>
    <row r="168" spans="1:4">
      <c r="A168" s="6"/>
      <c r="D168" s="6"/>
    </row>
    <row r="169" spans="1:4">
      <c r="A169" s="6"/>
      <c r="D169" s="6"/>
    </row>
    <row r="170" spans="1:4">
      <c r="A170" s="6"/>
      <c r="D170" s="6"/>
    </row>
    <row r="171" spans="1:4">
      <c r="A171" s="6"/>
      <c r="D171" s="6"/>
    </row>
    <row r="172" spans="1:4">
      <c r="A172" s="6"/>
      <c r="D172" s="6"/>
    </row>
    <row r="173" spans="1:4">
      <c r="A173" s="6"/>
      <c r="D173" s="6"/>
    </row>
    <row r="174" spans="1:4">
      <c r="A174" s="6"/>
      <c r="D174" s="6"/>
    </row>
    <row r="175" spans="1:4">
      <c r="A175" s="6"/>
      <c r="D175" s="6"/>
    </row>
    <row r="176" spans="1:4">
      <c r="A176" s="6"/>
      <c r="D176" s="6"/>
    </row>
    <row r="177" spans="1:4">
      <c r="A177" s="6"/>
      <c r="D177" s="6"/>
    </row>
    <row r="178" spans="1:4">
      <c r="A178" s="6"/>
      <c r="D178" s="6"/>
    </row>
    <row r="179" spans="1:4">
      <c r="A179" s="6"/>
      <c r="D179" s="6"/>
    </row>
    <row r="180" spans="1:4">
      <c r="A180" s="6"/>
      <c r="D180" s="6"/>
    </row>
    <row r="181" spans="1:4">
      <c r="A181" s="6"/>
      <c r="D181" s="6"/>
    </row>
    <row r="182" spans="1:4">
      <c r="A182" s="6"/>
      <c r="D182" s="6"/>
    </row>
    <row r="183" spans="1:4">
      <c r="A183" s="6"/>
      <c r="D183" s="6"/>
    </row>
    <row r="184" spans="1:4">
      <c r="A184" s="6"/>
      <c r="D184" s="6"/>
    </row>
    <row r="185" spans="1:4">
      <c r="A185" s="6"/>
      <c r="D185" s="6"/>
    </row>
    <row r="186" spans="1:4">
      <c r="A186" s="6"/>
      <c r="D186" s="6"/>
    </row>
    <row r="187" spans="1:4">
      <c r="A187" s="6"/>
      <c r="D187" s="6"/>
    </row>
    <row r="188" spans="1:4">
      <c r="A188" s="6"/>
      <c r="D188" s="6"/>
    </row>
    <row r="189" spans="1:4">
      <c r="A189" s="6"/>
      <c r="D189" s="6"/>
    </row>
    <row r="190" spans="1:4">
      <c r="A190" s="6"/>
      <c r="D190" s="6"/>
    </row>
    <row r="191" spans="1:4">
      <c r="A191" s="6"/>
      <c r="D191" s="6"/>
    </row>
    <row r="192" spans="1:4">
      <c r="A192" s="6"/>
      <c r="D192" s="6"/>
    </row>
    <row r="193" spans="1:4">
      <c r="A193" s="6"/>
      <c r="D193" s="6"/>
    </row>
    <row r="194" spans="1:4">
      <c r="A194" s="6"/>
      <c r="D194" s="6"/>
    </row>
    <row r="195" spans="1:4">
      <c r="A195" s="6"/>
      <c r="D195" s="6"/>
    </row>
    <row r="196" spans="1:4">
      <c r="A196" s="6"/>
      <c r="D196" s="6"/>
    </row>
    <row r="197" spans="1:4">
      <c r="A197" s="6"/>
      <c r="D197" s="6"/>
    </row>
    <row r="198" spans="1:4">
      <c r="A198" s="6"/>
      <c r="D198" s="6"/>
    </row>
    <row r="199" spans="1:4">
      <c r="A199" s="6"/>
      <c r="D199" s="6"/>
    </row>
    <row r="200" spans="1:4">
      <c r="A200" s="6"/>
      <c r="D200" s="6"/>
    </row>
    <row r="201" spans="1:4">
      <c r="A201" s="6"/>
      <c r="D201" s="6"/>
    </row>
    <row r="202" spans="1:4">
      <c r="A202" s="6"/>
      <c r="D202" s="6"/>
    </row>
    <row r="203" spans="1:4">
      <c r="A203" s="6"/>
      <c r="D203" s="6"/>
    </row>
    <row r="204" spans="1:4">
      <c r="A204" s="6"/>
      <c r="D204" s="6"/>
    </row>
    <row r="205" spans="1:4">
      <c r="A205" s="6"/>
      <c r="D205" s="6"/>
    </row>
    <row r="206" spans="1:4">
      <c r="A206" s="6"/>
      <c r="D206" s="6"/>
    </row>
    <row r="207" spans="1:4">
      <c r="A207" s="6"/>
      <c r="D207" s="6"/>
    </row>
    <row r="208" spans="1:4">
      <c r="A208" s="6"/>
      <c r="D208" s="6"/>
    </row>
    <row r="209" spans="1:4">
      <c r="A209" s="6"/>
      <c r="D209" s="6"/>
    </row>
    <row r="210" spans="1:4">
      <c r="A210" s="6"/>
      <c r="D210" s="6"/>
    </row>
    <row r="211" spans="1:4">
      <c r="A211" s="6"/>
      <c r="D211" s="6"/>
    </row>
    <row r="212" spans="1:4">
      <c r="A212" s="6"/>
      <c r="D212" s="6"/>
    </row>
    <row r="213" spans="1:4">
      <c r="A213" s="6"/>
      <c r="D213" s="6"/>
    </row>
    <row r="214" spans="1:4">
      <c r="A214" s="6"/>
      <c r="D214" s="6"/>
    </row>
    <row r="215" spans="1:4">
      <c r="A215" s="6"/>
      <c r="D215" s="6"/>
    </row>
    <row r="216" spans="1:4">
      <c r="A216" s="6"/>
      <c r="D216" s="6"/>
    </row>
    <row r="217" spans="1:4">
      <c r="A217" s="6"/>
      <c r="D217" s="6"/>
    </row>
    <row r="218" spans="1:4">
      <c r="A218" s="6"/>
      <c r="D218" s="6"/>
    </row>
    <row r="219" spans="1:4">
      <c r="A219" s="6"/>
      <c r="D219" s="6"/>
    </row>
    <row r="220" spans="1:4">
      <c r="A220" s="6"/>
      <c r="D220" s="6"/>
    </row>
    <row r="221" spans="1:4">
      <c r="A221" s="6"/>
      <c r="D221" s="6"/>
    </row>
    <row r="222" spans="1:4">
      <c r="A222" s="6"/>
      <c r="D222" s="6"/>
    </row>
    <row r="223" spans="1:4">
      <c r="A223" s="6"/>
      <c r="D223" s="6"/>
    </row>
    <row r="224" spans="1:4">
      <c r="A224" s="6"/>
      <c r="D224" s="6"/>
    </row>
    <row r="225" spans="1:4">
      <c r="A225" s="6"/>
      <c r="D225" s="6"/>
    </row>
    <row r="226" spans="1:4">
      <c r="A226" s="6"/>
      <c r="D226" s="6"/>
    </row>
    <row r="227" spans="1:4">
      <c r="A227" s="6"/>
      <c r="D227" s="6"/>
    </row>
    <row r="228" spans="1:4">
      <c r="A228" s="6"/>
      <c r="D228" s="6"/>
    </row>
    <row r="229" spans="1:4">
      <c r="A229" s="6"/>
      <c r="D229" s="6"/>
    </row>
    <row r="230" spans="1:4">
      <c r="A230" s="6"/>
      <c r="D230" s="6"/>
    </row>
    <row r="231" spans="1:4">
      <c r="A231" s="6"/>
      <c r="D231" s="6"/>
    </row>
    <row r="232" spans="1:4">
      <c r="A232" s="6"/>
      <c r="D232" s="6"/>
    </row>
    <row r="233" spans="1:4">
      <c r="A233" s="6"/>
      <c r="D233" s="6"/>
    </row>
    <row r="234" spans="1:4">
      <c r="A234" s="6"/>
      <c r="D234" s="6"/>
    </row>
    <row r="235" spans="1:4">
      <c r="A235" s="6"/>
      <c r="D235" s="6"/>
    </row>
    <row r="236" spans="1:4">
      <c r="A236" s="6"/>
      <c r="D236" s="6"/>
    </row>
    <row r="237" spans="1:4">
      <c r="A237" s="6"/>
      <c r="D237" s="6"/>
    </row>
    <row r="238" spans="1:4">
      <c r="A238" s="6"/>
      <c r="D238" s="6"/>
    </row>
    <row r="239" spans="1:4">
      <c r="A239" s="6"/>
      <c r="D239" s="6"/>
    </row>
    <row r="240" spans="1:4">
      <c r="A240" s="6"/>
      <c r="D240" s="6"/>
    </row>
    <row r="241" spans="1:4">
      <c r="A241" s="6"/>
      <c r="D241" s="6"/>
    </row>
    <row r="242" spans="1:4">
      <c r="A242" s="6"/>
      <c r="D242" s="6"/>
    </row>
    <row r="243" spans="1:4">
      <c r="A243" s="6"/>
      <c r="D243" s="6"/>
    </row>
    <row r="244" spans="1:4">
      <c r="A244" s="6"/>
      <c r="D244" s="6"/>
    </row>
    <row r="245" spans="1:4">
      <c r="A245" s="6"/>
      <c r="D245" s="6"/>
    </row>
    <row r="246" spans="1:4">
      <c r="A246" s="6"/>
      <c r="D246" s="6"/>
    </row>
    <row r="247" spans="1:4">
      <c r="A247" s="6"/>
      <c r="D247" s="6"/>
    </row>
    <row r="248" spans="1:4">
      <c r="A248" s="6"/>
      <c r="D248" s="6"/>
    </row>
    <row r="249" spans="1:4">
      <c r="A249" s="6"/>
      <c r="D249" s="6"/>
    </row>
    <row r="250" spans="1:4">
      <c r="A250" s="6"/>
      <c r="D250" s="6"/>
    </row>
    <row r="251" spans="1:4">
      <c r="A251" s="6"/>
      <c r="D251" s="6"/>
    </row>
    <row r="252" spans="1:4">
      <c r="A252" s="6"/>
      <c r="D252" s="6"/>
    </row>
    <row r="253" spans="1:4">
      <c r="A253" s="6"/>
      <c r="D253" s="6"/>
    </row>
    <row r="254" spans="1:4">
      <c r="A254" s="6"/>
      <c r="D254" s="6"/>
    </row>
    <row r="255" spans="1:4">
      <c r="A255" s="6"/>
      <c r="D255" s="6"/>
    </row>
    <row r="256" spans="1:4">
      <c r="A256" s="6"/>
      <c r="D256" s="6"/>
    </row>
    <row r="257" spans="1:4">
      <c r="A257" s="6"/>
      <c r="D257" s="6"/>
    </row>
    <row r="258" spans="1:4">
      <c r="A258" s="6"/>
      <c r="D258" s="6"/>
    </row>
    <row r="259" spans="1:4">
      <c r="A259" s="6"/>
      <c r="D259" s="6"/>
    </row>
    <row r="260" spans="1:4">
      <c r="A260" s="6"/>
      <c r="D260" s="6"/>
    </row>
    <row r="261" spans="1:4">
      <c r="A261" s="6"/>
      <c r="D261" s="6"/>
    </row>
    <row r="262" spans="1:4">
      <c r="A262" s="6"/>
      <c r="D262" s="6"/>
    </row>
    <row r="263" spans="1:4">
      <c r="A263" s="6"/>
      <c r="D263" s="6"/>
    </row>
    <row r="264" spans="1:4">
      <c r="A264" s="6"/>
      <c r="D264" s="6"/>
    </row>
    <row r="265" spans="1:4">
      <c r="A265" s="6"/>
      <c r="D265" s="6"/>
    </row>
    <row r="266" spans="1:4">
      <c r="A266" s="6"/>
      <c r="D266" s="6"/>
    </row>
    <row r="267" spans="1:4">
      <c r="A267" s="6"/>
      <c r="D267" s="6"/>
    </row>
    <row r="268" spans="1:4">
      <c r="A268" s="6"/>
      <c r="D268" s="6"/>
    </row>
    <row r="269" spans="1:4">
      <c r="A269" s="6"/>
      <c r="D269" s="6"/>
    </row>
    <row r="270" spans="1:4">
      <c r="A270" s="6"/>
      <c r="D270" s="6"/>
    </row>
    <row r="271" spans="1:4">
      <c r="A271" s="6"/>
      <c r="D271" s="6"/>
    </row>
    <row r="272" spans="1:4">
      <c r="A272" s="6"/>
      <c r="D272" s="6"/>
    </row>
    <row r="273" spans="1:4">
      <c r="A273" s="6"/>
      <c r="D273" s="6"/>
    </row>
    <row r="274" spans="1:4">
      <c r="A274" s="6"/>
      <c r="D274" s="6"/>
    </row>
    <row r="275" spans="1:4">
      <c r="A275" s="6"/>
      <c r="D275" s="6"/>
    </row>
    <row r="276" spans="1:4">
      <c r="A276" s="6"/>
      <c r="D276" s="6"/>
    </row>
    <row r="277" spans="1:4">
      <c r="A277" s="6"/>
      <c r="D277" s="6"/>
    </row>
    <row r="278" spans="1:4">
      <c r="A278" s="6"/>
      <c r="D278" s="6"/>
    </row>
    <row r="279" spans="1:4">
      <c r="A279" s="6"/>
      <c r="D279" s="6"/>
    </row>
    <row r="280" spans="1:4">
      <c r="A280" s="6"/>
      <c r="D280" s="6"/>
    </row>
    <row r="281" spans="1:4">
      <c r="A281" s="6"/>
      <c r="D281" s="6"/>
    </row>
    <row r="282" spans="1:4">
      <c r="A282" s="6"/>
      <c r="D282" s="6"/>
    </row>
    <row r="283" spans="1:4">
      <c r="A283" s="6"/>
      <c r="D283" s="6"/>
    </row>
    <row r="284" spans="1:4">
      <c r="A284" s="6"/>
      <c r="D284" s="6"/>
    </row>
    <row r="285" spans="1:4">
      <c r="A285" s="6"/>
      <c r="D285" s="6"/>
    </row>
    <row r="286" spans="1:4">
      <c r="A286" s="6"/>
      <c r="D286" s="6"/>
    </row>
    <row r="287" spans="1:4">
      <c r="A287" s="6"/>
      <c r="D287" s="6"/>
    </row>
    <row r="288" spans="1:4">
      <c r="A288" s="6"/>
      <c r="D288" s="6"/>
    </row>
    <row r="289" spans="1:4">
      <c r="A289" s="6"/>
      <c r="D289" s="6"/>
    </row>
    <row r="290" spans="1:4">
      <c r="A290" s="6"/>
      <c r="D290" s="6"/>
    </row>
    <row r="291" spans="1:4">
      <c r="A291" s="6"/>
      <c r="D291" s="6"/>
    </row>
    <row r="292" spans="1:4">
      <c r="A292" s="6"/>
      <c r="D292" s="6"/>
    </row>
    <row r="293" spans="1:4">
      <c r="A293" s="6"/>
      <c r="D293" s="6"/>
    </row>
    <row r="294" spans="1:4">
      <c r="A294" s="6"/>
      <c r="D294" s="6"/>
    </row>
    <row r="295" spans="1:4">
      <c r="A295" s="6"/>
      <c r="D295" s="6"/>
    </row>
    <row r="296" spans="1:4">
      <c r="A296" s="6"/>
      <c r="D296" s="6"/>
    </row>
    <row r="297" spans="1:4">
      <c r="A297" s="6"/>
      <c r="D297" s="6"/>
    </row>
    <row r="298" spans="1:4">
      <c r="A298" s="6"/>
      <c r="D298" s="6"/>
    </row>
    <row r="299" spans="1:4">
      <c r="A299" s="6"/>
      <c r="D299" s="6"/>
    </row>
    <row r="300" spans="1:4">
      <c r="A300" s="6"/>
      <c r="D300" s="6"/>
    </row>
    <row r="301" spans="1:4">
      <c r="A301" s="6"/>
      <c r="D301" s="6"/>
    </row>
    <row r="302" spans="1:4">
      <c r="A302" s="6"/>
      <c r="D302" s="6"/>
    </row>
    <row r="303" spans="1:4">
      <c r="A303" s="6"/>
      <c r="D303" s="6"/>
    </row>
    <row r="304" spans="1:4">
      <c r="A304" s="6"/>
      <c r="D304" s="6"/>
    </row>
    <row r="305" spans="1:4">
      <c r="A305" s="6"/>
      <c r="D305" s="6"/>
    </row>
    <row r="306" spans="1:4">
      <c r="A306" s="6"/>
      <c r="D306" s="6"/>
    </row>
    <row r="307" spans="1:4">
      <c r="A307" s="6"/>
      <c r="D307" s="6"/>
    </row>
    <row r="308" spans="1:4">
      <c r="A308" s="6"/>
      <c r="D308" s="6"/>
    </row>
    <row r="309" spans="1:4">
      <c r="A309" s="6"/>
      <c r="D309" s="6"/>
    </row>
    <row r="310" spans="1:4">
      <c r="A310" s="6"/>
      <c r="D310" s="6"/>
    </row>
    <row r="311" spans="1:4">
      <c r="A311" s="6"/>
      <c r="D311" s="6"/>
    </row>
    <row r="312" spans="1:4">
      <c r="A312" s="6"/>
      <c r="D312" s="6"/>
    </row>
    <row r="313" spans="1:4">
      <c r="A313" s="6"/>
      <c r="D313" s="6"/>
    </row>
    <row r="314" spans="1:4">
      <c r="A314" s="6"/>
      <c r="D314" s="6"/>
    </row>
    <row r="315" spans="1:4">
      <c r="A315" s="6"/>
      <c r="D315" s="6"/>
    </row>
    <row r="316" spans="1:4">
      <c r="A316" s="6"/>
      <c r="D316" s="6"/>
    </row>
    <row r="317" spans="1:4">
      <c r="A317" s="6"/>
      <c r="D317" s="6"/>
    </row>
    <row r="318" spans="1:4">
      <c r="A318" s="6"/>
      <c r="D318" s="6"/>
    </row>
    <row r="319" spans="1:4">
      <c r="A319" s="6"/>
      <c r="D319" s="6"/>
    </row>
    <row r="320" spans="1:4">
      <c r="A320" s="6"/>
      <c r="D320" s="6"/>
    </row>
    <row r="321" spans="1:4">
      <c r="A321" s="6"/>
      <c r="D321" s="6"/>
    </row>
    <row r="322" spans="1:4">
      <c r="A322" s="6"/>
      <c r="D322" s="6"/>
    </row>
    <row r="323" spans="1:4">
      <c r="A323" s="6"/>
      <c r="D323" s="6"/>
    </row>
    <row r="324" spans="1:4">
      <c r="A324" s="6"/>
      <c r="D324" s="6"/>
    </row>
    <row r="325" spans="1:4">
      <c r="A325" s="6"/>
      <c r="D325" s="6"/>
    </row>
    <row r="326" spans="1:4">
      <c r="A326" s="6"/>
      <c r="D326" s="6"/>
    </row>
    <row r="327" spans="1:4">
      <c r="A327" s="6"/>
      <c r="D327" s="6"/>
    </row>
    <row r="328" spans="1:4">
      <c r="A328" s="6"/>
      <c r="D328" s="6"/>
    </row>
    <row r="329" spans="1:4">
      <c r="A329" s="6"/>
      <c r="D329" s="6"/>
    </row>
    <row r="330" spans="1:4">
      <c r="A330" s="6"/>
      <c r="D330" s="6"/>
    </row>
    <row r="331" spans="1:4">
      <c r="A331" s="6"/>
      <c r="D331" s="6"/>
    </row>
    <row r="332" spans="1:4">
      <c r="A332" s="6"/>
      <c r="D332" s="6"/>
    </row>
    <row r="333" spans="1:4">
      <c r="A333" s="6"/>
      <c r="D333" s="6"/>
    </row>
    <row r="334" spans="1:4">
      <c r="A334" s="6"/>
      <c r="D334" s="6"/>
    </row>
    <row r="335" spans="1:4">
      <c r="A335" s="6"/>
      <c r="D335" s="6"/>
    </row>
    <row r="336" spans="1:4">
      <c r="A336" s="6"/>
      <c r="D336" s="6"/>
    </row>
    <row r="337" spans="1:4">
      <c r="A337" s="6"/>
      <c r="D337" s="6"/>
    </row>
    <row r="338" spans="1:4">
      <c r="A338" s="6"/>
      <c r="D338" s="6"/>
    </row>
    <row r="339" spans="1:4">
      <c r="A339" s="6"/>
      <c r="D339" s="6"/>
    </row>
    <row r="340" spans="1:4">
      <c r="A340" s="6"/>
      <c r="D340" s="6"/>
    </row>
    <row r="341" spans="1:4">
      <c r="A341" s="6"/>
      <c r="D341" s="6"/>
    </row>
    <row r="342" spans="1:4">
      <c r="A342" s="6"/>
      <c r="D342" s="6"/>
    </row>
    <row r="343" spans="1:4">
      <c r="A343" s="6"/>
      <c r="D343" s="6"/>
    </row>
    <row r="344" spans="1:4">
      <c r="A344" s="6"/>
      <c r="D344" s="6"/>
    </row>
    <row r="345" spans="1:4">
      <c r="A345" s="6"/>
      <c r="D345" s="6"/>
    </row>
    <row r="346" spans="1:4">
      <c r="A346" s="6"/>
      <c r="D346" s="6"/>
    </row>
    <row r="347" spans="1:4">
      <c r="A347" s="6"/>
      <c r="D347" s="6"/>
    </row>
    <row r="348" spans="1:4">
      <c r="A348" s="6"/>
      <c r="D348" s="6"/>
    </row>
    <row r="349" spans="1:4">
      <c r="A349" s="6"/>
      <c r="D349" s="6"/>
    </row>
    <row r="350" spans="1:4">
      <c r="A350" s="6"/>
      <c r="D350" s="6"/>
    </row>
    <row r="351" spans="1:4">
      <c r="A351" s="6"/>
      <c r="D351" s="6"/>
    </row>
    <row r="352" spans="1:4">
      <c r="A352" s="6"/>
      <c r="D352" s="6"/>
    </row>
    <row r="353" spans="1:4">
      <c r="A353" s="6"/>
      <c r="D353" s="6"/>
    </row>
    <row r="354" spans="1:4">
      <c r="A354" s="6"/>
      <c r="D354" s="6"/>
    </row>
    <row r="355" spans="1:4">
      <c r="A355" s="6"/>
      <c r="D355" s="6"/>
    </row>
    <row r="356" spans="1:4">
      <c r="A356" s="6"/>
      <c r="D356" s="6"/>
    </row>
    <row r="357" spans="1:4">
      <c r="A357" s="6"/>
      <c r="D357" s="6"/>
    </row>
    <row r="358" spans="1:4">
      <c r="A358" s="6"/>
      <c r="D358" s="6"/>
    </row>
    <row r="359" spans="1:4">
      <c r="A359" s="6"/>
      <c r="D359" s="6"/>
    </row>
    <row r="360" spans="1:4">
      <c r="A360" s="6"/>
      <c r="D360" s="6"/>
    </row>
    <row r="361" spans="1:4">
      <c r="A361" s="6"/>
      <c r="D361" s="6"/>
    </row>
    <row r="362" spans="1:4">
      <c r="A362" s="6"/>
      <c r="D362" s="6"/>
    </row>
    <row r="363" spans="1:4">
      <c r="A363" s="6"/>
      <c r="D363" s="6"/>
    </row>
    <row r="364" spans="1:4">
      <c r="A364" s="6"/>
      <c r="D364" s="6"/>
    </row>
    <row r="365" spans="1:4">
      <c r="A365" s="6"/>
      <c r="D365" s="6"/>
    </row>
    <row r="366" spans="1:4">
      <c r="A366" s="6"/>
      <c r="D366" s="6"/>
    </row>
    <row r="367" spans="1:4">
      <c r="A367" s="6"/>
      <c r="D367" s="6"/>
    </row>
    <row r="368" spans="1:4">
      <c r="A368" s="6"/>
      <c r="D368" s="6"/>
    </row>
    <row r="369" spans="1:4">
      <c r="A369" s="6"/>
      <c r="D369" s="6"/>
    </row>
    <row r="370" spans="1:4">
      <c r="A370" s="6"/>
      <c r="D370" s="6"/>
    </row>
    <row r="371" spans="1:4">
      <c r="A371" s="6"/>
      <c r="D371" s="6"/>
    </row>
    <row r="372" spans="1:4">
      <c r="A372" s="6"/>
      <c r="D372" s="6"/>
    </row>
    <row r="373" spans="1:4">
      <c r="A373" s="6"/>
      <c r="D373" s="6"/>
    </row>
    <row r="374" spans="1:4">
      <c r="A374" s="6"/>
      <c r="D374" s="6"/>
    </row>
    <row r="375" spans="1:4">
      <c r="A375" s="6"/>
      <c r="D375" s="6"/>
    </row>
    <row r="376" spans="1:4">
      <c r="A376" s="6"/>
      <c r="D376" s="6"/>
    </row>
    <row r="377" spans="1:4">
      <c r="A377" s="6"/>
      <c r="D377" s="6"/>
    </row>
    <row r="378" spans="1:4">
      <c r="A378" s="6"/>
      <c r="D378" s="6"/>
    </row>
    <row r="379" spans="1:4">
      <c r="A379" s="6"/>
      <c r="D379" s="6"/>
    </row>
    <row r="380" spans="1:4">
      <c r="A380" s="6"/>
      <c r="D380" s="6"/>
    </row>
    <row r="381" spans="1:4">
      <c r="A381" s="6"/>
      <c r="D381" s="6"/>
    </row>
    <row r="382" spans="1:4">
      <c r="A382" s="6"/>
      <c r="D382" s="6"/>
    </row>
    <row r="383" spans="1:4">
      <c r="A383" s="6"/>
      <c r="D383" s="6"/>
    </row>
    <row r="384" spans="1:4">
      <c r="A384" s="6"/>
      <c r="D384" s="6"/>
    </row>
    <row r="385" spans="1:4">
      <c r="A385" s="6"/>
      <c r="D385" s="6"/>
    </row>
    <row r="386" spans="1:4">
      <c r="A386" s="6"/>
      <c r="D386" s="6"/>
    </row>
    <row r="387" spans="1:4">
      <c r="A387" s="6"/>
      <c r="D387" s="6"/>
    </row>
    <row r="388" spans="1:4">
      <c r="A388" s="6"/>
      <c r="D388" s="6"/>
    </row>
    <row r="389" spans="1:4">
      <c r="A389" s="6"/>
      <c r="D389" s="6"/>
    </row>
    <row r="390" spans="1:4">
      <c r="A390" s="6"/>
      <c r="D390" s="6"/>
    </row>
    <row r="391" spans="1:4">
      <c r="A391" s="6"/>
      <c r="D391" s="6"/>
    </row>
    <row r="392" spans="1:4">
      <c r="A392" s="6"/>
      <c r="D392" s="6"/>
    </row>
    <row r="393" spans="1:4">
      <c r="A393" s="6"/>
      <c r="D393" s="6"/>
    </row>
    <row r="394" spans="1:4">
      <c r="A394" s="6"/>
      <c r="D394" s="6"/>
    </row>
    <row r="395" spans="1:4">
      <c r="A395" s="6"/>
      <c r="D395" s="6"/>
    </row>
    <row r="396" spans="1:4">
      <c r="A396" s="6"/>
      <c r="D396" s="6"/>
    </row>
    <row r="397" spans="1:4">
      <c r="A397" s="6"/>
      <c r="D397" s="6"/>
    </row>
    <row r="398" spans="1:4">
      <c r="A398" s="6"/>
      <c r="D398" s="6"/>
    </row>
    <row r="399" spans="1:4">
      <c r="A399" s="6"/>
      <c r="D399" s="6"/>
    </row>
    <row r="400" spans="1:4">
      <c r="A400" s="6"/>
      <c r="D400" s="6"/>
    </row>
    <row r="401" spans="1:4">
      <c r="A401" s="6"/>
      <c r="D401" s="6"/>
    </row>
    <row r="402" spans="1:4">
      <c r="A402" s="6"/>
      <c r="D402" s="6"/>
    </row>
    <row r="403" spans="1:4">
      <c r="A403" s="6"/>
      <c r="D403" s="6"/>
    </row>
    <row r="404" spans="1:4">
      <c r="A404" s="6"/>
      <c r="D404" s="6"/>
    </row>
    <row r="405" spans="1:4">
      <c r="A405" s="6"/>
      <c r="D405" s="6"/>
    </row>
    <row r="406" spans="1:4">
      <c r="A406" s="6"/>
      <c r="D406" s="6"/>
    </row>
    <row r="407" spans="1:4">
      <c r="A407" s="6"/>
      <c r="D407" s="6"/>
    </row>
    <row r="408" spans="1:4">
      <c r="A408" s="6"/>
      <c r="D408" s="6"/>
    </row>
    <row r="409" spans="1:4">
      <c r="A409" s="6"/>
      <c r="D409" s="6"/>
    </row>
    <row r="410" spans="1:4">
      <c r="A410" s="6"/>
      <c r="D410" s="6"/>
    </row>
    <row r="411" spans="1:4">
      <c r="A411" s="6"/>
      <c r="D411" s="6"/>
    </row>
    <row r="412" spans="1:4">
      <c r="A412" s="6"/>
      <c r="D412" s="6"/>
    </row>
    <row r="413" spans="1:4">
      <c r="A413" s="6"/>
      <c r="D413" s="6"/>
    </row>
    <row r="414" spans="1:4">
      <c r="A414" s="6"/>
      <c r="D414" s="6"/>
    </row>
    <row r="415" spans="1:4">
      <c r="A415" s="6"/>
      <c r="D415" s="6"/>
    </row>
    <row r="416" spans="1:4">
      <c r="A416" s="6"/>
      <c r="D416" s="6"/>
    </row>
    <row r="417" spans="1:4">
      <c r="A417" s="6"/>
      <c r="D417" s="6"/>
    </row>
    <row r="418" spans="1:4">
      <c r="A418" s="6"/>
      <c r="D418" s="6"/>
    </row>
    <row r="419" spans="1:4">
      <c r="A419" s="6"/>
      <c r="D419" s="6"/>
    </row>
    <row r="420" spans="1:4">
      <c r="A420" s="6"/>
      <c r="D420" s="6"/>
    </row>
    <row r="421" spans="1:4">
      <c r="A421" s="6"/>
      <c r="D421" s="6"/>
    </row>
    <row r="422" spans="1:4">
      <c r="A422" s="6"/>
      <c r="D422" s="6"/>
    </row>
    <row r="423" spans="1:4">
      <c r="A423" s="6"/>
      <c r="D423" s="6"/>
    </row>
    <row r="424" spans="1:4">
      <c r="A424" s="6"/>
      <c r="D424" s="6"/>
    </row>
    <row r="425" spans="1:4">
      <c r="A425" s="6"/>
      <c r="D425" s="6"/>
    </row>
    <row r="426" spans="1:4">
      <c r="A426" s="6"/>
      <c r="D426" s="6"/>
    </row>
    <row r="427" spans="1:4">
      <c r="A427" s="6"/>
      <c r="D427" s="6"/>
    </row>
    <row r="428" spans="1:4">
      <c r="A428" s="6"/>
      <c r="D428" s="6"/>
    </row>
    <row r="429" spans="1:4">
      <c r="A429" s="6"/>
      <c r="D429" s="6"/>
    </row>
    <row r="430" spans="1:4">
      <c r="A430" s="6"/>
      <c r="D430" s="6"/>
    </row>
    <row r="431" spans="1:4">
      <c r="A431" s="6"/>
      <c r="D431" s="6"/>
    </row>
    <row r="432" spans="1:4">
      <c r="A432" s="6"/>
      <c r="D432" s="6"/>
    </row>
    <row r="433" spans="1:4">
      <c r="A433" s="6"/>
      <c r="D433" s="6"/>
    </row>
    <row r="434" spans="1:4">
      <c r="A434" s="6"/>
      <c r="D434" s="6"/>
    </row>
    <row r="435" spans="1:4">
      <c r="A435" s="6"/>
      <c r="D435" s="6"/>
    </row>
    <row r="436" spans="1:4">
      <c r="A436" s="6"/>
      <c r="D436" s="6"/>
    </row>
    <row r="437" spans="1:4">
      <c r="A437" s="6"/>
      <c r="D437" s="6"/>
    </row>
    <row r="438" spans="1:4">
      <c r="A438" s="6"/>
      <c r="D438" s="6"/>
    </row>
    <row r="439" spans="1:4">
      <c r="A439" s="6"/>
      <c r="D439" s="6"/>
    </row>
    <row r="440" spans="1:4">
      <c r="A440" s="6"/>
      <c r="D440" s="6"/>
    </row>
    <row r="441" spans="1:4">
      <c r="A441" s="6"/>
      <c r="D441" s="6"/>
    </row>
    <row r="442" spans="1:4">
      <c r="A442" s="6"/>
      <c r="D442" s="6"/>
    </row>
    <row r="443" spans="1:4">
      <c r="A443" s="6"/>
      <c r="D443" s="6"/>
    </row>
    <row r="444" spans="1:4">
      <c r="A444" s="6"/>
      <c r="D444" s="6"/>
    </row>
    <row r="445" spans="1:4">
      <c r="A445" s="6"/>
      <c r="D445" s="6"/>
    </row>
    <row r="446" spans="1:4">
      <c r="A446" s="6"/>
      <c r="D446" s="6"/>
    </row>
    <row r="447" spans="1:4">
      <c r="A447" s="6"/>
      <c r="D447" s="6"/>
    </row>
    <row r="448" spans="1:4">
      <c r="A448" s="6"/>
      <c r="D448" s="6"/>
    </row>
    <row r="449" spans="1:4">
      <c r="A449" s="6"/>
      <c r="D449" s="6"/>
    </row>
    <row r="450" spans="1:4">
      <c r="A450" s="6"/>
      <c r="D450" s="6"/>
    </row>
    <row r="451" spans="1:4">
      <c r="A451" s="6"/>
      <c r="D451" s="6"/>
    </row>
    <row r="452" spans="1:4">
      <c r="A452" s="6"/>
      <c r="D452" s="6"/>
    </row>
    <row r="453" spans="1:4">
      <c r="A453" s="6"/>
      <c r="D453" s="6"/>
    </row>
    <row r="454" spans="1:4">
      <c r="A454" s="6"/>
      <c r="D454" s="6"/>
    </row>
    <row r="455" spans="1:4">
      <c r="A455" s="6"/>
      <c r="D455" s="6"/>
    </row>
    <row r="456" spans="1:4">
      <c r="A456" s="6"/>
      <c r="D456" s="6"/>
    </row>
    <row r="457" spans="1:4">
      <c r="A457" s="6"/>
      <c r="D457" s="6"/>
    </row>
    <row r="458" spans="1:4">
      <c r="A458" s="6"/>
      <c r="D458" s="6"/>
    </row>
    <row r="459" spans="1:4">
      <c r="A459" s="6"/>
      <c r="D459" s="6"/>
    </row>
    <row r="460" spans="1:4">
      <c r="A460" s="6"/>
      <c r="D460" s="6"/>
    </row>
    <row r="461" spans="1:4">
      <c r="A461" s="6"/>
      <c r="D461" s="6"/>
    </row>
    <row r="462" spans="1:4">
      <c r="A462" s="6"/>
      <c r="D462" s="6"/>
    </row>
    <row r="463" spans="1:4">
      <c r="A463" s="6"/>
      <c r="D463" s="6"/>
    </row>
    <row r="464" spans="1:4">
      <c r="A464" s="6"/>
      <c r="D464" s="6"/>
    </row>
    <row r="465" spans="1:4">
      <c r="A465" s="6"/>
      <c r="D465" s="6"/>
    </row>
    <row r="466" spans="1:4">
      <c r="A466" s="6"/>
      <c r="D466" s="6"/>
    </row>
    <row r="467" spans="1:4">
      <c r="A467" s="6"/>
      <c r="D467" s="6"/>
    </row>
    <row r="468" spans="1:4">
      <c r="A468" s="6"/>
      <c r="D468" s="6"/>
    </row>
    <row r="469" spans="1:4">
      <c r="A469" s="6"/>
      <c r="D469" s="6"/>
    </row>
    <row r="470" spans="1:4">
      <c r="A470" s="6"/>
      <c r="D470" s="6"/>
    </row>
    <row r="471" spans="1:4">
      <c r="A471" s="6"/>
      <c r="D471" s="6"/>
    </row>
    <row r="472" spans="1:4">
      <c r="A472" s="6"/>
      <c r="D472" s="6"/>
    </row>
    <row r="473" spans="1:4">
      <c r="A473" s="6"/>
      <c r="D473" s="6"/>
    </row>
    <row r="474" spans="1:4">
      <c r="A474" s="6"/>
      <c r="D474" s="6"/>
    </row>
    <row r="475" spans="1:4">
      <c r="A475" s="6"/>
      <c r="D475" s="6"/>
    </row>
    <row r="476" spans="1:4">
      <c r="A476" s="6"/>
      <c r="D476" s="6"/>
    </row>
    <row r="477" spans="1:4">
      <c r="A477" s="6"/>
      <c r="D477" s="6"/>
    </row>
    <row r="478" spans="1:4">
      <c r="A478" s="6"/>
      <c r="D478" s="6"/>
    </row>
    <row r="479" spans="1:4">
      <c r="A479" s="6"/>
      <c r="D479" s="6"/>
    </row>
    <row r="480" spans="1:4">
      <c r="A480" s="6"/>
      <c r="D480" s="6"/>
    </row>
    <row r="481" spans="1:4">
      <c r="A481" s="6"/>
      <c r="D481" s="6"/>
    </row>
    <row r="482" spans="1:4">
      <c r="A482" s="6"/>
      <c r="D482" s="6"/>
    </row>
    <row r="483" spans="1:4">
      <c r="A483" s="6"/>
      <c r="D483" s="6"/>
    </row>
    <row r="484" spans="1:4">
      <c r="A484" s="6"/>
      <c r="D484" s="6"/>
    </row>
    <row r="485" spans="1:4">
      <c r="A485" s="6"/>
      <c r="D485" s="6"/>
    </row>
    <row r="486" spans="1:4">
      <c r="A486" s="6"/>
      <c r="D486" s="6"/>
    </row>
    <row r="487" spans="1:4">
      <c r="A487" s="6"/>
      <c r="D487" s="6"/>
    </row>
    <row r="488" spans="1:4">
      <c r="A488" s="6"/>
      <c r="D488" s="6"/>
    </row>
    <row r="489" spans="1:4">
      <c r="A489" s="6"/>
      <c r="D489" s="6"/>
    </row>
    <row r="490" spans="1:4">
      <c r="A490" s="6"/>
      <c r="D490" s="6"/>
    </row>
    <row r="491" spans="1:4">
      <c r="A491" s="6"/>
      <c r="D491" s="6"/>
    </row>
    <row r="492" spans="1:4">
      <c r="A492" s="6"/>
      <c r="D492" s="6"/>
    </row>
    <row r="493" spans="1:4">
      <c r="A493" s="6"/>
      <c r="D493" s="6"/>
    </row>
    <row r="494" spans="1:4">
      <c r="A494" s="6"/>
      <c r="D494" s="6"/>
    </row>
    <row r="495" spans="1:4">
      <c r="A495" s="6"/>
      <c r="D495" s="6"/>
    </row>
    <row r="496" spans="1:4">
      <c r="A496" s="6"/>
      <c r="D496" s="6"/>
    </row>
    <row r="497" spans="1:4">
      <c r="A497" s="6"/>
      <c r="D497" s="6"/>
    </row>
    <row r="498" spans="1:4">
      <c r="A498" s="6"/>
      <c r="D498" s="6"/>
    </row>
    <row r="499" spans="1:4">
      <c r="A499" s="6"/>
      <c r="D499" s="6"/>
    </row>
    <row r="500" spans="1:4">
      <c r="A500" s="6"/>
      <c r="D500" s="6"/>
    </row>
    <row r="501" spans="1:4">
      <c r="A501" s="6"/>
      <c r="D501" s="6"/>
    </row>
    <row r="502" spans="1:4">
      <c r="A502" s="6"/>
      <c r="D502" s="6"/>
    </row>
    <row r="503" spans="1:4">
      <c r="A503" s="6"/>
      <c r="D503" s="6"/>
    </row>
    <row r="504" spans="1:4">
      <c r="A504" s="6"/>
      <c r="D504" s="6"/>
    </row>
    <row r="505" spans="1:4">
      <c r="A505" s="6"/>
      <c r="D505" s="6"/>
    </row>
    <row r="506" spans="1:4">
      <c r="A506" s="6"/>
      <c r="D506" s="6"/>
    </row>
    <row r="507" spans="1:4">
      <c r="A507" s="6"/>
      <c r="D507" s="6"/>
    </row>
    <row r="508" spans="1:4">
      <c r="A508" s="6"/>
      <c r="D508" s="6"/>
    </row>
    <row r="509" spans="1:4">
      <c r="A509" s="6"/>
      <c r="D509" s="6"/>
    </row>
    <row r="510" spans="1:4">
      <c r="A510" s="6"/>
      <c r="D510" s="6"/>
    </row>
    <row r="511" spans="1:4">
      <c r="A511" s="6"/>
      <c r="D511" s="6"/>
    </row>
    <row r="512" spans="1:4">
      <c r="A512" s="6"/>
      <c r="D512" s="6"/>
    </row>
    <row r="513" spans="1:4">
      <c r="A513" s="6"/>
      <c r="D513" s="6"/>
    </row>
    <row r="514" spans="1:4">
      <c r="A514" s="6"/>
      <c r="D514" s="6"/>
    </row>
    <row r="515" spans="1:4">
      <c r="A515" s="6"/>
      <c r="D515" s="6"/>
    </row>
    <row r="516" spans="1:4">
      <c r="A516" s="6"/>
      <c r="D516" s="6"/>
    </row>
    <row r="517" spans="1:4">
      <c r="A517" s="6"/>
      <c r="D517" s="6"/>
    </row>
    <row r="518" spans="1:4">
      <c r="A518" s="6"/>
      <c r="D518" s="6"/>
    </row>
    <row r="519" spans="1:4">
      <c r="A519" s="6"/>
      <c r="D519" s="6"/>
    </row>
    <row r="520" spans="1:4">
      <c r="A520" s="6"/>
      <c r="D520" s="6"/>
    </row>
    <row r="521" spans="1:4">
      <c r="A521" s="6"/>
      <c r="D521" s="6"/>
    </row>
    <row r="522" spans="1:4">
      <c r="A522" s="6"/>
      <c r="D522" s="6"/>
    </row>
    <row r="523" spans="1:4">
      <c r="A523" s="6"/>
      <c r="D523" s="6"/>
    </row>
    <row r="524" spans="1:4">
      <c r="A524" s="6"/>
      <c r="D524" s="6"/>
    </row>
    <row r="525" spans="1:4">
      <c r="A525" s="6"/>
      <c r="D525" s="6"/>
    </row>
    <row r="526" spans="1:4">
      <c r="A526" s="6"/>
      <c r="D526" s="6"/>
    </row>
    <row r="527" spans="1:4">
      <c r="A527" s="6"/>
      <c r="D527" s="6"/>
    </row>
    <row r="528" spans="1:4">
      <c r="A528" s="6"/>
      <c r="D528" s="6"/>
    </row>
    <row r="529" spans="1:4">
      <c r="A529" s="6"/>
      <c r="D529" s="6"/>
    </row>
    <row r="530" spans="1:4">
      <c r="A530" s="6"/>
      <c r="D530" s="6"/>
    </row>
    <row r="531" spans="1:4">
      <c r="A531" s="6"/>
      <c r="D531" s="6"/>
    </row>
    <row r="532" spans="1:4">
      <c r="A532" s="6"/>
      <c r="D532" s="6"/>
    </row>
    <row r="533" spans="1:4">
      <c r="A533" s="6"/>
      <c r="D533" s="6"/>
    </row>
    <row r="534" spans="1:4">
      <c r="A534" s="6"/>
      <c r="D534" s="6"/>
    </row>
    <row r="535" spans="1:4">
      <c r="A535" s="6"/>
      <c r="D535" s="6"/>
    </row>
    <row r="536" spans="1:4">
      <c r="A536" s="6"/>
      <c r="D536" s="6"/>
    </row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fitToHeight="0"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>
      <selection activeCell="B3" sqref="B3:C3"/>
    </sheetView>
  </sheetViews>
  <sheetFormatPr baseColWidth="10" defaultColWidth="14.42578125" defaultRowHeight="15" customHeight="1"/>
  <cols>
    <col min="1" max="1" width="10.7109375" customWidth="1"/>
    <col min="2" max="2" width="23.140625" bestFit="1" customWidth="1"/>
    <col min="3" max="3" width="12.7109375" bestFit="1" customWidth="1"/>
    <col min="4" max="4" width="12.7109375" customWidth="1"/>
  </cols>
  <sheetData>
    <row r="1" spans="1:3">
      <c r="A1" s="6"/>
      <c r="C1" s="6"/>
    </row>
    <row r="2" spans="1:3">
      <c r="A2" s="6"/>
      <c r="B2" t="s">
        <v>95</v>
      </c>
      <c r="C2" s="6" t="s">
        <v>97</v>
      </c>
    </row>
    <row r="3" spans="1:3">
      <c r="A3" s="6"/>
      <c r="C3" s="6"/>
    </row>
    <row r="4" spans="1:3">
      <c r="A4" s="6"/>
      <c r="C4" s="6"/>
    </row>
    <row r="5" spans="1:3">
      <c r="A5" s="6"/>
    </row>
    <row r="11" spans="1:3">
      <c r="C11" s="6"/>
    </row>
    <row r="13" spans="1:3" ht="15" customHeight="1">
      <c r="B13" s="54"/>
    </row>
    <row r="14" spans="1:3" ht="15" customHeight="1">
      <c r="B14" s="54"/>
    </row>
    <row r="15" spans="1:3" ht="15" customHeight="1">
      <c r="B15" s="54"/>
    </row>
    <row r="16" spans="1:3" ht="15" customHeight="1">
      <c r="B16" s="5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fitToHeight="0"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C278"/>
  <sheetViews>
    <sheetView workbookViewId="0">
      <selection activeCell="B3" sqref="B3:C3"/>
    </sheetView>
  </sheetViews>
  <sheetFormatPr baseColWidth="10" defaultRowHeight="15"/>
  <cols>
    <col min="2" max="2" width="36.28515625" customWidth="1"/>
    <col min="3" max="4" width="13.28515625" bestFit="1" customWidth="1"/>
    <col min="6" max="6" width="15.5703125" bestFit="1" customWidth="1"/>
    <col min="9" max="9" width="15.5703125" bestFit="1" customWidth="1"/>
    <col min="10" max="10" width="14.5703125" bestFit="1" customWidth="1"/>
  </cols>
  <sheetData>
    <row r="2" spans="2:3">
      <c r="B2" t="s">
        <v>95</v>
      </c>
      <c r="C2" t="s">
        <v>166</v>
      </c>
    </row>
    <row r="4" spans="2:3">
      <c r="B4" s="82"/>
    </row>
    <row r="5" spans="2:3">
      <c r="B5" s="56"/>
    </row>
    <row r="6" spans="2:3">
      <c r="B6" s="56"/>
    </row>
    <row r="7" spans="2:3">
      <c r="B7" s="56"/>
    </row>
    <row r="8" spans="2:3">
      <c r="B8" s="56"/>
    </row>
    <row r="9" spans="2:3">
      <c r="B9" s="56"/>
    </row>
    <row r="10" spans="2:3">
      <c r="B10" s="56"/>
    </row>
    <row r="16" spans="2:3">
      <c r="B16" s="83"/>
    </row>
    <row r="17" spans="2:2">
      <c r="B17" s="83"/>
    </row>
    <row r="278" spans="2:2">
      <c r="B278" s="83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C1001"/>
  <sheetViews>
    <sheetView workbookViewId="0">
      <selection activeCell="B3" sqref="B3:C3"/>
    </sheetView>
  </sheetViews>
  <sheetFormatPr baseColWidth="10" defaultColWidth="14.42578125" defaultRowHeight="15" customHeight="1"/>
  <cols>
    <col min="2" max="2" width="24.5703125" bestFit="1" customWidth="1"/>
    <col min="3" max="3" width="17.5703125" bestFit="1" customWidth="1"/>
    <col min="4" max="4" width="17.5703125" customWidth="1"/>
    <col min="5" max="23" width="10.7109375" customWidth="1"/>
  </cols>
  <sheetData>
    <row r="2" spans="2:3">
      <c r="B2" t="s">
        <v>95</v>
      </c>
      <c r="C2" t="s">
        <v>107</v>
      </c>
    </row>
    <row r="3" spans="2:3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>
      <c r="B26" s="83"/>
    </row>
    <row r="27" spans="2:2" ht="15.75" customHeight="1">
      <c r="B27" s="83"/>
    </row>
    <row r="28" spans="2:2" ht="15.75" customHeight="1">
      <c r="B28" s="83"/>
    </row>
    <row r="29" spans="2:2" ht="15.75" customHeight="1">
      <c r="B29" s="83"/>
    </row>
    <row r="30" spans="2:2" ht="15.75" customHeight="1">
      <c r="B30" s="83"/>
    </row>
    <row r="31" spans="2:2" ht="15.75" customHeight="1">
      <c r="B31" s="83"/>
    </row>
    <row r="32" spans="2:2" ht="15.75" customHeight="1">
      <c r="B32" s="83"/>
    </row>
    <row r="33" spans="2:2" ht="15.75" customHeight="1"/>
    <row r="34" spans="2:2" ht="15.75" customHeight="1">
      <c r="B34" s="83"/>
    </row>
    <row r="35" spans="2:2" ht="15.75" customHeight="1">
      <c r="B35" s="83"/>
    </row>
    <row r="36" spans="2:2" ht="15.75" customHeight="1"/>
    <row r="37" spans="2:2" ht="15.75" customHeight="1"/>
    <row r="38" spans="2:2" ht="15.75" customHeight="1"/>
    <row r="39" spans="2:2" ht="15.75" customHeight="1"/>
    <row r="40" spans="2:2" ht="15.75" customHeight="1"/>
    <row r="41" spans="2:2" ht="15.75" customHeight="1"/>
    <row r="42" spans="2:2" ht="15.75" customHeight="1">
      <c r="B42" s="83"/>
    </row>
    <row r="43" spans="2:2" ht="15.75" customHeight="1"/>
    <row r="44" spans="2:2" ht="15.75" customHeight="1">
      <c r="B44" s="83"/>
    </row>
    <row r="45" spans="2:2" ht="15.75" customHeight="1">
      <c r="B45" s="83"/>
    </row>
    <row r="46" spans="2:2" ht="15.75" customHeight="1"/>
    <row r="47" spans="2:2" ht="15.75" customHeight="1"/>
    <row r="48" spans="2:2" ht="15.75" customHeight="1"/>
    <row r="49" spans="2:2" ht="15.75" customHeight="1"/>
    <row r="50" spans="2:2" ht="15.75" customHeight="1"/>
    <row r="51" spans="2:2" ht="15.75" customHeight="1"/>
    <row r="52" spans="2:2" ht="15.75" customHeight="1"/>
    <row r="53" spans="2:2" ht="15.75" customHeight="1">
      <c r="B53" s="83"/>
    </row>
    <row r="54" spans="2:2" ht="15.75" customHeight="1"/>
    <row r="55" spans="2:2" ht="15.75" customHeight="1"/>
    <row r="56" spans="2:2" ht="15.75" customHeight="1"/>
    <row r="57" spans="2:2" ht="15.75" customHeight="1"/>
    <row r="58" spans="2:2" ht="15.75" customHeight="1"/>
    <row r="59" spans="2:2" ht="15.75" customHeight="1"/>
    <row r="60" spans="2:2" ht="15.75" customHeight="1"/>
    <row r="61" spans="2:2" ht="15.75" customHeight="1"/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fitToHeight="0"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 showOutlineSymbols="0"/>
  </sheetPr>
  <dimension ref="B2:C3"/>
  <sheetViews>
    <sheetView workbookViewId="0">
      <selection activeCell="B3" sqref="B3:C3"/>
    </sheetView>
  </sheetViews>
  <sheetFormatPr baseColWidth="10" defaultColWidth="14.42578125" defaultRowHeight="15" customHeight="1"/>
  <cols>
    <col min="2" max="2" width="14.28515625" bestFit="1" customWidth="1"/>
    <col min="3" max="3" width="14" bestFit="1" customWidth="1"/>
    <col min="4" max="4" width="14" customWidth="1"/>
  </cols>
  <sheetData>
    <row r="2" spans="2:3" ht="15" customHeight="1">
      <c r="B2" t="s">
        <v>95</v>
      </c>
      <c r="C2" t="s">
        <v>108</v>
      </c>
    </row>
    <row r="3" spans="2:3"/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F26"/>
  <sheetViews>
    <sheetView workbookViewId="0">
      <selection activeCell="A3" sqref="A3:F26"/>
    </sheetView>
  </sheetViews>
  <sheetFormatPr baseColWidth="10" defaultColWidth="14.42578125" defaultRowHeight="15" customHeight="1"/>
  <cols>
    <col min="1" max="1" width="72.7109375" bestFit="1" customWidth="1"/>
    <col min="2" max="2" width="51.85546875" bestFit="1" customWidth="1"/>
    <col min="3" max="4" width="10.28515625" bestFit="1" customWidth="1"/>
    <col min="5" max="5" width="7.5703125" bestFit="1" customWidth="1"/>
    <col min="6" max="6" width="31.28515625" bestFit="1" customWidth="1"/>
    <col min="7" max="7" width="7.5703125" bestFit="1" customWidth="1"/>
    <col min="9" max="9" width="9.28515625" customWidth="1"/>
    <col min="10" max="10" width="31.28515625" bestFit="1" customWidth="1"/>
  </cols>
  <sheetData>
    <row r="2" spans="1:6" ht="15" customHeight="1">
      <c r="A2" s="47" t="s">
        <v>170</v>
      </c>
      <c r="B2" t="s">
        <v>95</v>
      </c>
      <c r="C2" t="s">
        <v>98</v>
      </c>
      <c r="D2" t="s">
        <v>109</v>
      </c>
      <c r="E2" t="s">
        <v>169</v>
      </c>
      <c r="F2" t="s">
        <v>171</v>
      </c>
    </row>
    <row r="3" spans="1:6"/>
    <row r="4" spans="1:6"/>
    <row r="5" spans="1:6"/>
    <row r="6" spans="1:6"/>
    <row r="7" spans="1:6"/>
    <row r="8" spans="1:6"/>
    <row r="9" spans="1:6"/>
    <row r="10" spans="1:6"/>
    <row r="11" spans="1:6"/>
    <row r="12" spans="1:6"/>
    <row r="13" spans="1:6"/>
    <row r="14" spans="1:6"/>
    <row r="15" spans="1:6"/>
    <row r="16" spans="1:6"/>
    <row r="17"/>
    <row r="18"/>
    <row r="19"/>
    <row r="20"/>
    <row r="21"/>
    <row r="22"/>
    <row r="23"/>
    <row r="24"/>
    <row r="25"/>
    <row r="26"/>
  </sheetData>
  <pageMargins left="0.7" right="0.7" top="0.75" bottom="0.75" header="0" footer="0"/>
  <pageSetup fitToHeight="0" orientation="landscape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C1593"/>
  <sheetViews>
    <sheetView workbookViewId="0">
      <selection activeCell="C3" sqref="B3:C9"/>
    </sheetView>
  </sheetViews>
  <sheetFormatPr baseColWidth="10" defaultColWidth="14.42578125" defaultRowHeight="15" customHeight="1"/>
  <cols>
    <col min="1" max="1" width="10.7109375" customWidth="1"/>
    <col min="2" max="2" width="13.7109375" customWidth="1"/>
    <col min="3" max="3" width="54.28515625" bestFit="1" customWidth="1"/>
    <col min="5" max="5" width="54.28515625" bestFit="1" customWidth="1"/>
    <col min="6" max="7" width="13.7109375" bestFit="1" customWidth="1"/>
  </cols>
  <sheetData>
    <row r="2" spans="2:3" ht="15" customHeight="1">
      <c r="B2" t="s">
        <v>99</v>
      </c>
      <c r="C2" t="s">
        <v>95</v>
      </c>
    </row>
    <row r="3" spans="2:3"/>
    <row r="4" spans="2:3"/>
    <row r="5" spans="2:3"/>
    <row r="6" spans="2:3"/>
    <row r="7" spans="2:3"/>
    <row r="8" spans="2:3"/>
    <row r="9" spans="2:3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3"/>
    <row r="664"/>
    <row r="666"/>
    <row r="669"/>
    <row r="672"/>
    <row r="673"/>
    <row r="675"/>
    <row r="676"/>
    <row r="678"/>
    <row r="682"/>
    <row r="686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8"/>
    <row r="739"/>
    <row r="740"/>
    <row r="741"/>
    <row r="744"/>
    <row r="746"/>
    <row r="747"/>
    <row r="749"/>
    <row r="750"/>
    <row r="755"/>
    <row r="756"/>
    <row r="757"/>
    <row r="758"/>
    <row r="759"/>
    <row r="760"/>
    <row r="761"/>
    <row r="762"/>
    <row r="763"/>
    <row r="768"/>
    <row r="769"/>
    <row r="770"/>
    <row r="771"/>
    <row r="772"/>
    <row r="776"/>
    <row r="785"/>
    <row r="790"/>
    <row r="792"/>
    <row r="793"/>
    <row r="795"/>
    <row r="798"/>
    <row r="800"/>
    <row r="801"/>
    <row r="802"/>
    <row r="803"/>
    <row r="805"/>
    <row r="809"/>
    <row r="811"/>
    <row r="813"/>
    <row r="814"/>
    <row r="817"/>
    <row r="818"/>
    <row r="819"/>
    <row r="820"/>
    <row r="821"/>
    <row r="823"/>
    <row r="824"/>
    <row r="826"/>
    <row r="831"/>
    <row r="832"/>
    <row r="833"/>
    <row r="834"/>
    <row r="835"/>
    <row r="836"/>
    <row r="839"/>
    <row r="841"/>
    <row r="843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5"/>
    <row r="867"/>
    <row r="869"/>
    <row r="872"/>
    <row r="873"/>
    <row r="874"/>
    <row r="877"/>
    <row r="878"/>
    <row r="879"/>
    <row r="880"/>
    <row r="881"/>
    <row r="883"/>
    <row r="884"/>
    <row r="886"/>
    <row r="888"/>
    <row r="889"/>
    <row r="890"/>
    <row r="892"/>
    <row r="895"/>
    <row r="897"/>
    <row r="898"/>
    <row r="899"/>
    <row r="902"/>
    <row r="905"/>
    <row r="906"/>
    <row r="907"/>
    <row r="908"/>
    <row r="909"/>
    <row r="910"/>
    <row r="911"/>
    <row r="916"/>
    <row r="917"/>
    <row r="918"/>
    <row r="919"/>
    <row r="921"/>
    <row r="923"/>
    <row r="924"/>
    <row r="925"/>
    <row r="928"/>
    <row r="930"/>
    <row r="931"/>
    <row r="933"/>
    <row r="937"/>
    <row r="940"/>
    <row r="941"/>
    <row r="942"/>
    <row r="943"/>
    <row r="944"/>
    <row r="945"/>
    <row r="946"/>
    <row r="947"/>
    <row r="949"/>
    <row r="950"/>
    <row r="952"/>
    <row r="953"/>
    <row r="954"/>
    <row r="957"/>
    <row r="959"/>
    <row r="961"/>
    <row r="963"/>
    <row r="964"/>
    <row r="965"/>
    <row r="966"/>
    <row r="967"/>
    <row r="968"/>
    <row r="969"/>
    <row r="970"/>
    <row r="971"/>
    <row r="972"/>
    <row r="973"/>
    <row r="974"/>
    <row r="977"/>
    <row r="978"/>
    <row r="981"/>
    <row r="982"/>
    <row r="983"/>
    <row r="986"/>
    <row r="988"/>
    <row r="991"/>
    <row r="992"/>
    <row r="993"/>
    <row r="995"/>
    <row r="997"/>
    <row r="998"/>
    <row r="999"/>
    <row r="1000"/>
    <row r="1001"/>
    <row r="1003"/>
    <row r="1004"/>
    <row r="1005"/>
    <row r="1006"/>
    <row r="1008"/>
    <row r="1009"/>
    <row r="1010"/>
    <row r="1011"/>
    <row r="1012"/>
    <row r="1013"/>
    <row r="1014"/>
    <row r="1015"/>
    <row r="1016"/>
    <row r="1017"/>
    <row r="1020"/>
    <row r="1021"/>
    <row r="1022"/>
    <row r="1023"/>
    <row r="1024"/>
    <row r="1025"/>
    <row r="1026"/>
    <row r="1028"/>
    <row r="1029"/>
    <row r="1030"/>
    <row r="1031"/>
    <row r="1033"/>
    <row r="1036"/>
    <row r="1037"/>
    <row r="1039"/>
    <row r="1041"/>
    <row r="1042"/>
    <row r="1044"/>
    <row r="1045"/>
    <row r="1047"/>
    <row r="1049"/>
    <row r="1053"/>
    <row r="1054"/>
    <row r="1055"/>
    <row r="1056"/>
    <row r="1057"/>
    <row r="1593"/>
  </sheetData>
  <pageMargins left="0.7" right="0.7" top="0.75" bottom="0.75" header="0" footer="0"/>
  <pageSetup fitToHeight="0" orientation="landscape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C129"/>
  <sheetViews>
    <sheetView topLeftCell="A2" workbookViewId="0">
      <selection activeCell="F16" sqref="F16"/>
    </sheetView>
  </sheetViews>
  <sheetFormatPr baseColWidth="10" defaultRowHeight="15"/>
  <cols>
    <col min="2" max="2" width="39.7109375" customWidth="1"/>
    <col min="3" max="3" width="15" customWidth="1"/>
    <col min="4" max="4" width="12" customWidth="1"/>
  </cols>
  <sheetData>
    <row r="2" spans="2:3">
      <c r="B2" s="81" t="s">
        <v>95</v>
      </c>
      <c r="C2" s="81" t="s">
        <v>184</v>
      </c>
    </row>
    <row r="3" spans="2:3">
      <c r="B3" s="79"/>
      <c r="C3" s="79"/>
    </row>
    <row r="4" spans="2:3">
      <c r="B4" s="80"/>
      <c r="C4" s="80"/>
    </row>
    <row r="5" spans="2:3">
      <c r="B5" s="79"/>
      <c r="C5" s="79"/>
    </row>
    <row r="6" spans="2:3">
      <c r="B6" s="80"/>
      <c r="C6" s="80"/>
    </row>
    <row r="7" spans="2:3">
      <c r="B7" s="79"/>
      <c r="C7" s="79"/>
    </row>
    <row r="8" spans="2:3">
      <c r="B8" s="80"/>
      <c r="C8" s="80"/>
    </row>
    <row r="9" spans="2:3">
      <c r="B9" s="79"/>
      <c r="C9" s="79"/>
    </row>
    <row r="10" spans="2:3">
      <c r="B10" s="80"/>
      <c r="C10" s="80"/>
    </row>
    <row r="11" spans="2:3">
      <c r="B11" s="79"/>
      <c r="C11" s="79"/>
    </row>
    <row r="12" spans="2:3">
      <c r="B12" s="80"/>
      <c r="C12" s="80"/>
    </row>
    <row r="13" spans="2:3">
      <c r="B13" s="79"/>
      <c r="C13" s="79"/>
    </row>
    <row r="14" spans="2:3">
      <c r="B14" s="80"/>
      <c r="C14" s="80"/>
    </row>
    <row r="15" spans="2:3">
      <c r="B15" s="79"/>
      <c r="C15" s="79"/>
    </row>
    <row r="16" spans="2:3">
      <c r="B16" s="80"/>
      <c r="C16" s="80"/>
    </row>
    <row r="17" spans="2:3">
      <c r="B17" s="79"/>
      <c r="C17" s="79"/>
    </row>
    <row r="18" spans="2:3">
      <c r="B18" s="80"/>
      <c r="C18" s="80"/>
    </row>
    <row r="19" spans="2:3">
      <c r="B19" s="79"/>
      <c r="C19" s="79"/>
    </row>
    <row r="20" spans="2:3">
      <c r="B20" s="80"/>
      <c r="C20" s="80"/>
    </row>
    <row r="21" spans="2:3">
      <c r="B21" s="79"/>
      <c r="C21" s="79"/>
    </row>
    <row r="22" spans="2:3">
      <c r="B22" s="80"/>
      <c r="C22" s="80"/>
    </row>
    <row r="23" spans="2:3">
      <c r="B23" s="79"/>
      <c r="C23" s="79"/>
    </row>
    <row r="24" spans="2:3">
      <c r="B24" s="80"/>
      <c r="C24" s="80"/>
    </row>
    <row r="25" spans="2:3">
      <c r="B25" s="79"/>
      <c r="C25" s="79"/>
    </row>
    <row r="26" spans="2:3">
      <c r="B26" s="80"/>
      <c r="C26" s="80"/>
    </row>
    <row r="27" spans="2:3">
      <c r="B27" s="79"/>
      <c r="C27" s="79"/>
    </row>
    <row r="28" spans="2:3">
      <c r="B28" s="80"/>
      <c r="C28" s="80"/>
    </row>
    <row r="29" spans="2:3">
      <c r="B29" s="79"/>
      <c r="C29" s="79"/>
    </row>
    <row r="30" spans="2:3">
      <c r="B30" s="80"/>
      <c r="C30" s="80"/>
    </row>
    <row r="31" spans="2:3">
      <c r="B31" s="79"/>
      <c r="C31" s="79"/>
    </row>
    <row r="32" spans="2:3">
      <c r="B32" s="80"/>
      <c r="C32" s="80"/>
    </row>
    <row r="33" spans="2:3">
      <c r="B33" s="79"/>
      <c r="C33" s="79"/>
    </row>
    <row r="34" spans="2:3">
      <c r="B34" s="80"/>
      <c r="C34" s="80"/>
    </row>
    <row r="35" spans="2:3">
      <c r="B35" s="79"/>
      <c r="C35" s="79"/>
    </row>
    <row r="36" spans="2:3">
      <c r="B36" s="80"/>
      <c r="C36" s="80"/>
    </row>
    <row r="37" spans="2:3">
      <c r="B37" s="79"/>
      <c r="C37" s="79"/>
    </row>
    <row r="38" spans="2:3">
      <c r="B38" s="80"/>
      <c r="C38" s="80"/>
    </row>
    <row r="39" spans="2:3">
      <c r="B39" s="79"/>
      <c r="C39" s="79"/>
    </row>
    <row r="40" spans="2:3">
      <c r="B40" s="80"/>
      <c r="C40" s="80"/>
    </row>
    <row r="41" spans="2:3">
      <c r="B41" s="79"/>
      <c r="C41" s="79"/>
    </row>
    <row r="42" spans="2:3">
      <c r="B42" s="80"/>
      <c r="C42" s="80"/>
    </row>
    <row r="43" spans="2:3">
      <c r="B43" s="79"/>
      <c r="C43" s="79"/>
    </row>
    <row r="44" spans="2:3">
      <c r="B44" s="80"/>
      <c r="C44" s="80"/>
    </row>
    <row r="45" spans="2:3">
      <c r="B45" s="79"/>
      <c r="C45" s="79"/>
    </row>
    <row r="46" spans="2:3">
      <c r="B46" s="80"/>
      <c r="C46" s="80"/>
    </row>
    <row r="47" spans="2:3">
      <c r="B47" s="79"/>
      <c r="C47" s="79"/>
    </row>
    <row r="48" spans="2:3">
      <c r="B48" s="80"/>
      <c r="C48" s="80"/>
    </row>
    <row r="49" spans="2:3">
      <c r="B49" s="79"/>
      <c r="C49" s="79"/>
    </row>
    <row r="50" spans="2:3">
      <c r="B50" s="80"/>
      <c r="C50" s="80"/>
    </row>
    <row r="51" spans="2:3">
      <c r="B51" s="79"/>
      <c r="C51" s="79"/>
    </row>
    <row r="52" spans="2:3">
      <c r="B52" s="80"/>
      <c r="C52" s="80"/>
    </row>
    <row r="53" spans="2:3">
      <c r="B53" s="79"/>
      <c r="C53" s="79"/>
    </row>
    <row r="54" spans="2:3">
      <c r="B54" s="80"/>
      <c r="C54" s="80"/>
    </row>
    <row r="55" spans="2:3">
      <c r="B55" s="79"/>
      <c r="C55" s="79"/>
    </row>
    <row r="56" spans="2:3">
      <c r="B56" s="80"/>
      <c r="C56" s="80"/>
    </row>
    <row r="57" spans="2:3">
      <c r="B57" s="79"/>
      <c r="C57" s="79"/>
    </row>
    <row r="58" spans="2:3">
      <c r="B58" s="80"/>
      <c r="C58" s="80"/>
    </row>
    <row r="59" spans="2:3">
      <c r="B59" s="79"/>
      <c r="C59" s="79"/>
    </row>
    <row r="60" spans="2:3">
      <c r="B60" s="80"/>
      <c r="C60" s="80"/>
    </row>
    <row r="61" spans="2:3">
      <c r="B61" s="79"/>
      <c r="C61" s="79"/>
    </row>
    <row r="62" spans="2:3">
      <c r="B62" s="80"/>
      <c r="C62" s="80"/>
    </row>
    <row r="63" spans="2:3">
      <c r="B63" s="79"/>
      <c r="C63" s="79"/>
    </row>
    <row r="64" spans="2:3">
      <c r="B64" s="80"/>
      <c r="C64" s="80"/>
    </row>
    <row r="65" spans="2:3">
      <c r="B65" s="79"/>
      <c r="C65" s="79"/>
    </row>
    <row r="66" spans="2:3">
      <c r="B66" s="80"/>
      <c r="C66" s="80"/>
    </row>
    <row r="67" spans="2:3">
      <c r="B67" s="79"/>
      <c r="C67" s="79"/>
    </row>
    <row r="68" spans="2:3">
      <c r="B68" s="80"/>
      <c r="C68" s="80"/>
    </row>
    <row r="69" spans="2:3">
      <c r="B69" s="79"/>
      <c r="C69" s="79"/>
    </row>
    <row r="70" spans="2:3">
      <c r="B70" s="80"/>
      <c r="C70" s="80"/>
    </row>
    <row r="71" spans="2:3">
      <c r="B71" s="79"/>
      <c r="C71" s="79"/>
    </row>
    <row r="72" spans="2:3">
      <c r="B72" s="80"/>
      <c r="C72" s="80"/>
    </row>
    <row r="73" spans="2:3">
      <c r="B73" s="79"/>
      <c r="C73" s="79"/>
    </row>
    <row r="74" spans="2:3">
      <c r="B74" s="80"/>
      <c r="C74" s="80"/>
    </row>
    <row r="75" spans="2:3">
      <c r="B75" s="79"/>
      <c r="C75" s="79"/>
    </row>
    <row r="76" spans="2:3">
      <c r="B76" s="80"/>
      <c r="C76" s="80"/>
    </row>
    <row r="77" spans="2:3">
      <c r="B77" s="79"/>
      <c r="C77" s="79"/>
    </row>
    <row r="78" spans="2:3">
      <c r="B78" s="80"/>
      <c r="C78" s="80"/>
    </row>
    <row r="79" spans="2:3">
      <c r="B79" s="79"/>
      <c r="C79" s="79"/>
    </row>
    <row r="80" spans="2:3">
      <c r="B80" s="80"/>
      <c r="C80" s="80"/>
    </row>
    <row r="81" spans="2:3">
      <c r="B81" s="79"/>
      <c r="C81" s="79"/>
    </row>
    <row r="82" spans="2:3">
      <c r="B82" s="80"/>
      <c r="C82" s="80"/>
    </row>
    <row r="83" spans="2:3">
      <c r="B83" s="79"/>
      <c r="C83" s="79"/>
    </row>
    <row r="84" spans="2:3">
      <c r="B84" s="80"/>
      <c r="C84" s="80"/>
    </row>
    <row r="85" spans="2:3">
      <c r="B85" s="79"/>
      <c r="C85" s="79"/>
    </row>
    <row r="86" spans="2:3">
      <c r="B86" s="80"/>
      <c r="C86" s="80"/>
    </row>
    <row r="87" spans="2:3">
      <c r="B87" s="79"/>
      <c r="C87" s="79"/>
    </row>
    <row r="88" spans="2:3">
      <c r="B88" s="80"/>
      <c r="C88" s="80"/>
    </row>
    <row r="89" spans="2:3">
      <c r="B89" s="79"/>
      <c r="C89" s="79"/>
    </row>
    <row r="90" spans="2:3">
      <c r="B90" s="80"/>
      <c r="C90" s="80"/>
    </row>
    <row r="91" spans="2:3">
      <c r="B91" s="79"/>
      <c r="C91" s="79"/>
    </row>
    <row r="92" spans="2:3">
      <c r="B92" s="80"/>
      <c r="C92" s="80"/>
    </row>
    <row r="93" spans="2:3">
      <c r="B93" s="79"/>
      <c r="C93" s="79"/>
    </row>
    <row r="94" spans="2:3">
      <c r="B94" s="80"/>
      <c r="C94" s="80"/>
    </row>
    <row r="95" spans="2:3">
      <c r="B95" s="79"/>
      <c r="C95" s="79"/>
    </row>
    <row r="96" spans="2:3">
      <c r="B96" s="80"/>
      <c r="C96" s="80"/>
    </row>
    <row r="97" spans="2:3">
      <c r="B97" s="79"/>
      <c r="C97" s="79"/>
    </row>
    <row r="98" spans="2:3">
      <c r="B98" s="80"/>
      <c r="C98" s="80"/>
    </row>
    <row r="99" spans="2:3">
      <c r="B99" s="79"/>
      <c r="C99" s="79"/>
    </row>
    <row r="100" spans="2:3">
      <c r="B100" s="80"/>
      <c r="C100" s="80"/>
    </row>
    <row r="101" spans="2:3">
      <c r="B101" s="79"/>
      <c r="C101" s="79"/>
    </row>
    <row r="102" spans="2:3">
      <c r="B102" s="80"/>
      <c r="C102" s="80"/>
    </row>
    <row r="103" spans="2:3">
      <c r="B103" s="79"/>
      <c r="C103" s="79"/>
    </row>
    <row r="104" spans="2:3">
      <c r="B104" s="80"/>
      <c r="C104" s="80"/>
    </row>
    <row r="105" spans="2:3">
      <c r="B105" s="79"/>
      <c r="C105" s="79"/>
    </row>
    <row r="106" spans="2:3">
      <c r="B106" s="80"/>
      <c r="C106" s="80"/>
    </row>
    <row r="107" spans="2:3">
      <c r="B107" s="79"/>
      <c r="C107" s="79"/>
    </row>
    <row r="108" spans="2:3">
      <c r="B108" s="80"/>
      <c r="C108" s="80"/>
    </row>
    <row r="109" spans="2:3">
      <c r="B109" s="79"/>
      <c r="C109" s="79"/>
    </row>
    <row r="110" spans="2:3">
      <c r="B110" s="80"/>
      <c r="C110" s="80"/>
    </row>
    <row r="111" spans="2:3">
      <c r="B111" s="79"/>
      <c r="C111" s="79"/>
    </row>
    <row r="112" spans="2:3">
      <c r="B112" s="80"/>
      <c r="C112" s="80"/>
    </row>
    <row r="113" spans="2:3">
      <c r="B113" s="79"/>
      <c r="C113" s="79"/>
    </row>
    <row r="114" spans="2:3">
      <c r="B114" s="80"/>
      <c r="C114" s="80"/>
    </row>
    <row r="115" spans="2:3">
      <c r="B115" s="79"/>
      <c r="C115" s="79"/>
    </row>
    <row r="116" spans="2:3">
      <c r="B116" s="80"/>
      <c r="C116" s="80"/>
    </row>
    <row r="117" spans="2:3">
      <c r="B117" s="79"/>
      <c r="C117" s="79"/>
    </row>
    <row r="118" spans="2:3">
      <c r="B118" s="80"/>
      <c r="C118" s="80"/>
    </row>
    <row r="119" spans="2:3">
      <c r="B119" s="79"/>
      <c r="C119" s="79"/>
    </row>
    <row r="120" spans="2:3">
      <c r="B120" s="80"/>
      <c r="C120" s="80"/>
    </row>
    <row r="121" spans="2:3">
      <c r="B121" s="79"/>
      <c r="C121" s="79"/>
    </row>
    <row r="122" spans="2:3">
      <c r="B122" s="80"/>
      <c r="C122" s="80"/>
    </row>
    <row r="123" spans="2:3">
      <c r="B123" s="79"/>
      <c r="C123" s="79"/>
    </row>
    <row r="124" spans="2:3">
      <c r="B124" s="80"/>
      <c r="C124" s="80"/>
    </row>
    <row r="125" spans="2:3">
      <c r="B125" s="79"/>
      <c r="C125" s="79"/>
    </row>
    <row r="126" spans="2:3">
      <c r="B126" s="80"/>
      <c r="C126" s="80"/>
    </row>
    <row r="127" spans="2:3">
      <c r="B127" s="79"/>
      <c r="C127" s="79"/>
    </row>
    <row r="128" spans="2:3">
      <c r="B128" s="80"/>
      <c r="C128" s="80"/>
    </row>
    <row r="129" spans="2:3">
      <c r="B129" s="79"/>
      <c r="C129" s="79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C3"/>
  <sheetViews>
    <sheetView topLeftCell="A2" workbookViewId="0">
      <selection activeCell="B3" sqref="B3:C11"/>
    </sheetView>
  </sheetViews>
  <sheetFormatPr baseColWidth="10" defaultRowHeight="15"/>
  <cols>
    <col min="2" max="2" width="43.7109375" customWidth="1"/>
    <col min="3" max="3" width="11.5703125" customWidth="1"/>
    <col min="4" max="4" width="12" customWidth="1"/>
  </cols>
  <sheetData>
    <row r="2" spans="2:3">
      <c r="B2" s="78" t="s">
        <v>95</v>
      </c>
      <c r="C2" s="78" t="s">
        <v>186</v>
      </c>
    </row>
    <row r="3" spans="2:3">
      <c r="B3" s="78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C3"/>
  <sheetViews>
    <sheetView workbookViewId="0">
      <selection activeCell="B3" sqref="B3:C3"/>
    </sheetView>
  </sheetViews>
  <sheetFormatPr baseColWidth="10" defaultRowHeight="15"/>
  <cols>
    <col min="2" max="2" width="42.42578125" customWidth="1"/>
    <col min="3" max="3" width="11.28515625" customWidth="1"/>
    <col min="4" max="4" width="12" customWidth="1"/>
  </cols>
  <sheetData>
    <row r="2" spans="2:3">
      <c r="B2" s="78" t="s">
        <v>95</v>
      </c>
      <c r="C2" s="78" t="s">
        <v>187</v>
      </c>
    </row>
    <row r="3" spans="2:3">
      <c r="B3" s="78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F150"/>
  <sheetViews>
    <sheetView workbookViewId="0">
      <selection activeCell="B3" sqref="B3:F14"/>
    </sheetView>
  </sheetViews>
  <sheetFormatPr baseColWidth="10" defaultRowHeight="15"/>
  <cols>
    <col min="2" max="2" width="21.140625" customWidth="1"/>
    <col min="3" max="3" width="43.7109375" bestFit="1" customWidth="1"/>
    <col min="4" max="6" width="13.5703125" customWidth="1"/>
  </cols>
  <sheetData>
    <row r="2" spans="2:6">
      <c r="B2" s="94" t="s">
        <v>189</v>
      </c>
      <c r="C2" s="94" t="s">
        <v>95</v>
      </c>
      <c r="D2" s="94" t="s">
        <v>25</v>
      </c>
      <c r="E2" s="94" t="s">
        <v>190</v>
      </c>
      <c r="F2" s="94" t="s">
        <v>191</v>
      </c>
    </row>
    <row r="3" spans="2:6">
      <c r="B3" s="13"/>
      <c r="C3" s="96"/>
      <c r="D3" s="96"/>
      <c r="E3" s="13"/>
      <c r="F3" s="13"/>
    </row>
    <row r="4" spans="2:6">
      <c r="B4" s="13"/>
      <c r="C4" s="96"/>
      <c r="D4" s="96"/>
      <c r="E4" s="13"/>
      <c r="F4" s="13"/>
    </row>
    <row r="5" spans="2:6">
      <c r="B5" s="13"/>
      <c r="C5" s="96"/>
      <c r="D5" s="96"/>
      <c r="E5" s="13"/>
      <c r="F5" s="13"/>
    </row>
    <row r="6" spans="2:6">
      <c r="B6" s="13"/>
      <c r="C6" s="13"/>
      <c r="D6" s="13"/>
      <c r="E6" s="13"/>
      <c r="F6" s="13"/>
    </row>
    <row r="7" spans="2:6">
      <c r="B7" s="13"/>
      <c r="C7" s="13"/>
      <c r="D7" s="13"/>
      <c r="E7" s="13"/>
      <c r="F7" s="13"/>
    </row>
    <row r="8" spans="2:6">
      <c r="B8" s="13"/>
      <c r="C8" s="13"/>
      <c r="D8" s="13"/>
      <c r="E8" s="13"/>
      <c r="F8" s="13"/>
    </row>
    <row r="9" spans="2:6">
      <c r="B9" s="13"/>
      <c r="C9" s="13"/>
      <c r="D9" s="13"/>
      <c r="E9" s="13"/>
      <c r="F9" s="13"/>
    </row>
    <row r="10" spans="2:6">
      <c r="B10" s="13"/>
      <c r="C10" s="13"/>
      <c r="D10" s="13"/>
      <c r="E10" s="13"/>
      <c r="F10" s="13"/>
    </row>
    <row r="11" spans="2:6">
      <c r="B11" s="13"/>
      <c r="C11" s="13"/>
      <c r="D11" s="13"/>
      <c r="E11" s="13"/>
      <c r="F11" s="13"/>
    </row>
    <row r="12" spans="2:6">
      <c r="B12" s="13"/>
      <c r="C12" s="13"/>
      <c r="D12" s="13"/>
      <c r="E12" s="13"/>
      <c r="F12" s="13"/>
    </row>
    <row r="13" spans="2:6">
      <c r="B13" s="13"/>
      <c r="C13" s="13"/>
      <c r="D13" s="13"/>
      <c r="E13" s="13"/>
      <c r="F13" s="13"/>
    </row>
    <row r="14" spans="2:6">
      <c r="B14" s="13"/>
      <c r="C14" s="13"/>
      <c r="D14" s="13"/>
      <c r="E14" s="13"/>
      <c r="F14" s="13"/>
    </row>
    <row r="15" spans="2:6">
      <c r="B15" s="13"/>
      <c r="C15" s="13"/>
      <c r="D15" s="13"/>
      <c r="E15" s="13"/>
      <c r="F15" s="13"/>
    </row>
    <row r="16" spans="2:6">
      <c r="B16" s="13"/>
      <c r="C16" s="13"/>
      <c r="D16" s="13"/>
      <c r="E16" s="13"/>
      <c r="F16" s="13"/>
    </row>
    <row r="17" spans="2:6">
      <c r="B17" s="13"/>
      <c r="C17" s="13"/>
      <c r="D17" s="13"/>
      <c r="E17" s="13"/>
      <c r="F17" s="13"/>
    </row>
    <row r="18" spans="2:6">
      <c r="B18" s="13"/>
      <c r="C18" s="13"/>
      <c r="D18" s="13"/>
      <c r="E18" s="13"/>
      <c r="F18" s="13"/>
    </row>
    <row r="19" spans="2:6">
      <c r="B19" s="13"/>
      <c r="C19" s="13"/>
      <c r="D19" s="13"/>
      <c r="E19" s="13"/>
      <c r="F19" s="13"/>
    </row>
    <row r="20" spans="2:6">
      <c r="B20" s="13"/>
      <c r="C20" s="13"/>
      <c r="D20" s="13"/>
      <c r="E20" s="13"/>
      <c r="F20" s="13"/>
    </row>
    <row r="21" spans="2:6">
      <c r="B21" s="13"/>
      <c r="C21" s="13"/>
      <c r="D21" s="13"/>
      <c r="E21" s="13"/>
      <c r="F21" s="13"/>
    </row>
    <row r="22" spans="2:6">
      <c r="B22" s="13"/>
      <c r="C22" s="13"/>
      <c r="D22" s="13"/>
      <c r="E22" s="13"/>
      <c r="F22" s="13"/>
    </row>
    <row r="23" spans="2:6">
      <c r="B23" s="13"/>
      <c r="C23" s="13"/>
      <c r="D23" s="13"/>
      <c r="E23" s="13"/>
      <c r="F23" s="13"/>
    </row>
    <row r="24" spans="2:6">
      <c r="B24" s="13"/>
      <c r="C24" s="13"/>
      <c r="D24" s="13"/>
      <c r="E24" s="13"/>
      <c r="F24" s="13"/>
    </row>
    <row r="25" spans="2:6">
      <c r="B25" s="13"/>
      <c r="C25" s="13"/>
      <c r="D25" s="13"/>
      <c r="E25" s="13"/>
      <c r="F25" s="13"/>
    </row>
    <row r="26" spans="2:6">
      <c r="B26" s="13"/>
      <c r="C26" s="13"/>
      <c r="D26" s="13"/>
      <c r="E26" s="13"/>
      <c r="F26" s="13"/>
    </row>
    <row r="27" spans="2:6">
      <c r="B27" s="13"/>
      <c r="C27" s="13"/>
      <c r="D27" s="13"/>
      <c r="E27" s="13"/>
      <c r="F27" s="13"/>
    </row>
    <row r="28" spans="2:6">
      <c r="B28" s="13"/>
      <c r="C28" s="13"/>
      <c r="D28" s="13"/>
      <c r="E28" s="13"/>
      <c r="F28" s="13"/>
    </row>
    <row r="29" spans="2:6">
      <c r="B29" s="13"/>
      <c r="C29" s="13"/>
      <c r="D29" s="13"/>
      <c r="E29" s="13"/>
      <c r="F29" s="13"/>
    </row>
    <row r="30" spans="2:6">
      <c r="B30" s="13"/>
      <c r="C30" s="13"/>
      <c r="D30" s="13"/>
      <c r="E30" s="13"/>
      <c r="F30" s="13"/>
    </row>
    <row r="31" spans="2:6">
      <c r="B31" s="13"/>
      <c r="C31" s="13"/>
      <c r="D31" s="13"/>
      <c r="E31" s="13"/>
      <c r="F31" s="13"/>
    </row>
    <row r="32" spans="2:6">
      <c r="B32" s="13"/>
      <c r="C32" s="13"/>
      <c r="D32" s="13"/>
      <c r="E32" s="13"/>
      <c r="F32" s="13"/>
    </row>
    <row r="33" spans="2:6">
      <c r="B33" s="13"/>
      <c r="C33" s="13"/>
      <c r="D33" s="13"/>
      <c r="E33" s="13"/>
      <c r="F33" s="13"/>
    </row>
    <row r="34" spans="2:6">
      <c r="B34" s="13"/>
      <c r="C34" s="13"/>
      <c r="D34" s="13"/>
      <c r="E34" s="13"/>
      <c r="F34" s="13"/>
    </row>
    <row r="35" spans="2:6">
      <c r="B35" s="13"/>
      <c r="C35" s="13"/>
      <c r="D35" s="13"/>
      <c r="E35" s="13"/>
      <c r="F35" s="13"/>
    </row>
    <row r="36" spans="2:6">
      <c r="B36" s="13"/>
      <c r="C36" s="13"/>
      <c r="D36" s="13"/>
      <c r="E36" s="13"/>
      <c r="F36" s="13"/>
    </row>
    <row r="37" spans="2:6">
      <c r="B37" s="13"/>
      <c r="C37" s="13"/>
      <c r="D37" s="13"/>
      <c r="E37" s="13"/>
      <c r="F37" s="13"/>
    </row>
    <row r="38" spans="2:6">
      <c r="B38" s="13"/>
      <c r="C38" s="13"/>
      <c r="D38" s="13"/>
      <c r="E38" s="13"/>
      <c r="F38" s="13"/>
    </row>
    <row r="39" spans="2:6">
      <c r="B39" s="13"/>
      <c r="C39" s="13"/>
      <c r="D39" s="13"/>
      <c r="E39" s="13"/>
      <c r="F39" s="13"/>
    </row>
    <row r="40" spans="2:6">
      <c r="B40" s="13"/>
      <c r="C40" s="13"/>
      <c r="D40" s="13"/>
      <c r="E40" s="13"/>
      <c r="F40" s="13"/>
    </row>
    <row r="41" spans="2:6">
      <c r="B41" s="13"/>
      <c r="C41" s="13"/>
      <c r="D41" s="13"/>
      <c r="E41" s="13"/>
      <c r="F41" s="13"/>
    </row>
    <row r="42" spans="2:6">
      <c r="B42" s="13"/>
      <c r="C42" s="13"/>
      <c r="D42" s="13"/>
      <c r="E42" s="13"/>
      <c r="F42" s="13"/>
    </row>
    <row r="43" spans="2:6">
      <c r="B43" s="13"/>
      <c r="C43" s="13"/>
      <c r="D43" s="13"/>
      <c r="E43" s="13"/>
      <c r="F43" s="13"/>
    </row>
    <row r="44" spans="2:6">
      <c r="B44" s="13"/>
      <c r="C44" s="13"/>
      <c r="D44" s="13"/>
      <c r="E44" s="13"/>
      <c r="F44" s="13"/>
    </row>
    <row r="45" spans="2:6">
      <c r="B45" s="13"/>
      <c r="C45" s="13"/>
      <c r="D45" s="13"/>
      <c r="E45" s="13"/>
      <c r="F45" s="13"/>
    </row>
    <row r="46" spans="2:6">
      <c r="B46" s="13"/>
      <c r="C46" s="13"/>
      <c r="D46" s="13"/>
      <c r="E46" s="13"/>
      <c r="F46" s="13"/>
    </row>
    <row r="47" spans="2:6">
      <c r="B47" s="13"/>
      <c r="C47" s="13"/>
      <c r="D47" s="13"/>
      <c r="E47" s="13"/>
      <c r="F47" s="13"/>
    </row>
    <row r="48" spans="2:6">
      <c r="B48" s="13"/>
      <c r="C48" s="13"/>
      <c r="D48" s="13"/>
      <c r="E48" s="13"/>
      <c r="F48" s="13"/>
    </row>
    <row r="49" spans="2:6">
      <c r="B49" s="13"/>
      <c r="C49" s="13"/>
      <c r="D49" s="13"/>
      <c r="E49" s="13"/>
      <c r="F49" s="13"/>
    </row>
    <row r="50" spans="2:6">
      <c r="B50" s="13"/>
      <c r="C50" s="13"/>
      <c r="D50" s="13"/>
      <c r="E50" s="13"/>
      <c r="F50" s="13"/>
    </row>
    <row r="51" spans="2:6">
      <c r="B51" s="13"/>
      <c r="C51" s="13"/>
      <c r="D51" s="13"/>
      <c r="E51" s="13"/>
      <c r="F51" s="13"/>
    </row>
    <row r="52" spans="2:6">
      <c r="B52" s="13"/>
      <c r="C52" s="13"/>
      <c r="D52" s="13"/>
      <c r="E52" s="13"/>
      <c r="F52" s="13"/>
    </row>
    <row r="53" spans="2:6">
      <c r="B53" s="13"/>
      <c r="C53" s="13"/>
      <c r="D53" s="13"/>
      <c r="E53" s="13"/>
      <c r="F53" s="13"/>
    </row>
    <row r="54" spans="2:6">
      <c r="B54" s="13"/>
      <c r="C54" s="13"/>
      <c r="D54" s="13"/>
      <c r="E54" s="13"/>
      <c r="F54" s="13"/>
    </row>
    <row r="55" spans="2:6">
      <c r="B55" s="13"/>
      <c r="C55" s="13"/>
      <c r="D55" s="13"/>
      <c r="E55" s="13"/>
      <c r="F55" s="13"/>
    </row>
    <row r="56" spans="2:6">
      <c r="B56" s="13"/>
      <c r="C56" s="13"/>
      <c r="D56" s="13"/>
      <c r="E56" s="13"/>
      <c r="F56" s="13"/>
    </row>
    <row r="57" spans="2:6">
      <c r="B57" s="13"/>
      <c r="C57" s="13"/>
      <c r="D57" s="13"/>
      <c r="E57" s="13"/>
      <c r="F57" s="13"/>
    </row>
    <row r="58" spans="2:6">
      <c r="B58" s="13"/>
      <c r="C58" s="13"/>
      <c r="D58" s="13"/>
      <c r="E58" s="13"/>
      <c r="F58" s="13"/>
    </row>
    <row r="59" spans="2:6">
      <c r="B59" s="13"/>
      <c r="C59" s="13"/>
      <c r="D59" s="13"/>
      <c r="E59" s="13"/>
      <c r="F59" s="13"/>
    </row>
    <row r="60" spans="2:6">
      <c r="B60" s="13"/>
      <c r="C60" s="13"/>
      <c r="D60" s="13"/>
      <c r="E60" s="13"/>
      <c r="F60" s="13"/>
    </row>
    <row r="61" spans="2:6">
      <c r="B61" s="13"/>
      <c r="C61" s="13"/>
      <c r="D61" s="13"/>
      <c r="E61" s="13"/>
      <c r="F61" s="13"/>
    </row>
    <row r="62" spans="2:6">
      <c r="B62" s="13"/>
      <c r="C62" s="13"/>
      <c r="D62" s="13"/>
      <c r="E62" s="13"/>
      <c r="F62" s="13"/>
    </row>
    <row r="63" spans="2:6">
      <c r="B63" s="13"/>
      <c r="C63" s="13"/>
      <c r="D63" s="13"/>
      <c r="E63" s="13"/>
      <c r="F63" s="13"/>
    </row>
    <row r="64" spans="2:6">
      <c r="B64" s="13"/>
      <c r="C64" s="13"/>
      <c r="D64" s="13"/>
      <c r="E64" s="13"/>
      <c r="F64" s="13"/>
    </row>
    <row r="65" spans="2:6">
      <c r="B65" s="13"/>
      <c r="C65" s="13"/>
      <c r="D65" s="13"/>
      <c r="E65" s="13"/>
      <c r="F65" s="13"/>
    </row>
    <row r="66" spans="2:6">
      <c r="B66" s="13"/>
      <c r="C66" s="13"/>
      <c r="D66" s="13"/>
      <c r="E66" s="13"/>
      <c r="F66" s="13"/>
    </row>
    <row r="67" spans="2:6">
      <c r="B67" s="13"/>
      <c r="C67" s="13"/>
      <c r="D67" s="13"/>
      <c r="E67" s="13"/>
      <c r="F67" s="13"/>
    </row>
    <row r="68" spans="2:6">
      <c r="B68" s="13"/>
      <c r="C68" s="13"/>
      <c r="D68" s="13"/>
      <c r="E68" s="13"/>
      <c r="F68" s="13"/>
    </row>
    <row r="69" spans="2:6">
      <c r="B69" s="13"/>
      <c r="C69" s="13"/>
      <c r="D69" s="13"/>
      <c r="E69" s="13"/>
      <c r="F69" s="13"/>
    </row>
    <row r="70" spans="2:6">
      <c r="B70" s="13"/>
      <c r="C70" s="13"/>
      <c r="D70" s="13"/>
      <c r="E70" s="13"/>
      <c r="F70" s="13"/>
    </row>
    <row r="71" spans="2:6">
      <c r="B71" s="13"/>
      <c r="C71" s="13"/>
      <c r="D71" s="13"/>
      <c r="E71" s="13"/>
      <c r="F71" s="13"/>
    </row>
    <row r="72" spans="2:6">
      <c r="B72" s="13"/>
      <c r="C72" s="13"/>
      <c r="D72" s="13"/>
      <c r="E72" s="13"/>
      <c r="F72" s="13"/>
    </row>
    <row r="73" spans="2:6">
      <c r="B73" s="13"/>
      <c r="C73" s="13"/>
      <c r="D73" s="13"/>
      <c r="E73" s="13"/>
      <c r="F73" s="13"/>
    </row>
    <row r="74" spans="2:6">
      <c r="B74" s="13"/>
      <c r="C74" s="13"/>
      <c r="D74" s="13"/>
      <c r="E74" s="13"/>
      <c r="F74" s="13"/>
    </row>
    <row r="75" spans="2:6">
      <c r="B75" s="13"/>
      <c r="C75" s="13"/>
      <c r="D75" s="13"/>
      <c r="E75" s="13"/>
      <c r="F75" s="13"/>
    </row>
    <row r="76" spans="2:6">
      <c r="B76" s="13"/>
      <c r="C76" s="13"/>
      <c r="D76" s="13"/>
      <c r="E76" s="13"/>
      <c r="F76" s="13"/>
    </row>
    <row r="77" spans="2:6">
      <c r="B77" s="13"/>
      <c r="C77" s="13"/>
      <c r="D77" s="13"/>
      <c r="E77" s="13"/>
      <c r="F77" s="13"/>
    </row>
    <row r="78" spans="2:6">
      <c r="B78" s="13"/>
      <c r="C78" s="13"/>
      <c r="D78" s="13"/>
      <c r="E78" s="13"/>
      <c r="F78" s="13"/>
    </row>
    <row r="79" spans="2:6">
      <c r="B79" s="13"/>
      <c r="C79" s="13"/>
      <c r="D79" s="13"/>
      <c r="E79" s="13"/>
      <c r="F79" s="13"/>
    </row>
    <row r="80" spans="2:6">
      <c r="B80" s="13"/>
      <c r="C80" s="13"/>
      <c r="D80" s="13"/>
      <c r="E80" s="13"/>
      <c r="F80" s="13"/>
    </row>
    <row r="81" spans="2:6">
      <c r="B81" s="13"/>
      <c r="C81" s="13"/>
      <c r="D81" s="13"/>
      <c r="E81" s="13"/>
      <c r="F81" s="13"/>
    </row>
    <row r="82" spans="2:6">
      <c r="B82" s="13"/>
      <c r="C82" s="13"/>
      <c r="D82" s="13"/>
      <c r="E82" s="13"/>
      <c r="F82" s="13"/>
    </row>
    <row r="83" spans="2:6">
      <c r="B83" s="13"/>
      <c r="C83" s="13"/>
      <c r="D83" s="13"/>
      <c r="E83" s="13"/>
      <c r="F83" s="13"/>
    </row>
    <row r="84" spans="2:6">
      <c r="B84" s="13"/>
      <c r="C84" s="13"/>
      <c r="D84" s="13"/>
      <c r="E84" s="13"/>
      <c r="F84" s="13"/>
    </row>
    <row r="85" spans="2:6">
      <c r="B85" s="13"/>
      <c r="C85" s="13"/>
      <c r="D85" s="13"/>
      <c r="E85" s="13"/>
      <c r="F85" s="13"/>
    </row>
    <row r="86" spans="2:6">
      <c r="B86" s="13"/>
      <c r="C86" s="13"/>
      <c r="D86" s="13"/>
      <c r="E86" s="13"/>
      <c r="F86" s="13"/>
    </row>
    <row r="87" spans="2:6">
      <c r="B87" s="13"/>
      <c r="C87" s="13"/>
      <c r="D87" s="13"/>
      <c r="E87" s="13"/>
      <c r="F87" s="13"/>
    </row>
    <row r="88" spans="2:6">
      <c r="B88" s="13"/>
      <c r="C88" s="13"/>
      <c r="D88" s="13"/>
      <c r="E88" s="13"/>
      <c r="F88" s="13"/>
    </row>
    <row r="89" spans="2:6">
      <c r="B89" s="13"/>
      <c r="C89" s="13"/>
      <c r="D89" s="13"/>
      <c r="E89" s="13"/>
      <c r="F89" s="13"/>
    </row>
    <row r="90" spans="2:6">
      <c r="B90" s="13"/>
      <c r="C90" s="13"/>
      <c r="D90" s="13"/>
      <c r="E90" s="13"/>
      <c r="F90" s="13"/>
    </row>
    <row r="91" spans="2:6">
      <c r="B91" s="13"/>
      <c r="C91" s="13"/>
      <c r="D91" s="13"/>
      <c r="E91" s="13"/>
      <c r="F91" s="13"/>
    </row>
    <row r="92" spans="2:6">
      <c r="B92" s="13"/>
      <c r="C92" s="13"/>
      <c r="D92" s="13"/>
      <c r="E92" s="13"/>
      <c r="F92" s="13"/>
    </row>
    <row r="93" spans="2:6">
      <c r="B93" s="13"/>
      <c r="C93" s="13"/>
      <c r="D93" s="13"/>
      <c r="E93" s="13"/>
      <c r="F93" s="13"/>
    </row>
    <row r="94" spans="2:6">
      <c r="B94" s="13"/>
      <c r="C94" s="13"/>
      <c r="D94" s="13"/>
      <c r="E94" s="13"/>
      <c r="F94" s="13"/>
    </row>
    <row r="95" spans="2:6">
      <c r="B95" s="13"/>
      <c r="C95" s="13"/>
      <c r="D95" s="13"/>
      <c r="E95" s="13"/>
      <c r="F95" s="13"/>
    </row>
    <row r="96" spans="2:6">
      <c r="B96" s="13"/>
      <c r="C96" s="13"/>
      <c r="D96" s="13"/>
      <c r="E96" s="13"/>
      <c r="F96" s="13"/>
    </row>
    <row r="97" spans="2:6">
      <c r="B97" s="13"/>
      <c r="C97" s="13"/>
      <c r="D97" s="13"/>
      <c r="E97" s="13"/>
      <c r="F97" s="13"/>
    </row>
    <row r="98" spans="2:6">
      <c r="B98" s="13"/>
      <c r="C98" s="13"/>
      <c r="D98" s="13"/>
      <c r="E98" s="13"/>
      <c r="F98" s="13"/>
    </row>
    <row r="99" spans="2:6">
      <c r="B99" s="13"/>
      <c r="C99" s="13"/>
      <c r="D99" s="13"/>
      <c r="E99" s="13"/>
      <c r="F99" s="13"/>
    </row>
    <row r="100" spans="2:6">
      <c r="B100" s="13"/>
      <c r="C100" s="13"/>
      <c r="D100" s="13"/>
      <c r="E100" s="13"/>
      <c r="F100" s="13"/>
    </row>
    <row r="101" spans="2:6">
      <c r="B101" s="13"/>
      <c r="C101" s="13"/>
      <c r="D101" s="13"/>
      <c r="E101" s="13"/>
      <c r="F101" s="13"/>
    </row>
    <row r="102" spans="2:6">
      <c r="B102" s="13"/>
      <c r="C102" s="13"/>
      <c r="D102" s="13"/>
      <c r="E102" s="13"/>
      <c r="F102" s="13"/>
    </row>
    <row r="103" spans="2:6">
      <c r="B103" s="13"/>
      <c r="C103" s="13"/>
      <c r="D103" s="13"/>
      <c r="E103" s="13"/>
      <c r="F103" s="13"/>
    </row>
    <row r="104" spans="2:6">
      <c r="B104" s="13"/>
      <c r="C104" s="13"/>
      <c r="D104" s="13"/>
      <c r="E104" s="13"/>
      <c r="F104" s="13"/>
    </row>
    <row r="105" spans="2:6">
      <c r="B105" s="13"/>
      <c r="C105" s="13"/>
      <c r="D105" s="13"/>
      <c r="E105" s="13"/>
      <c r="F105" s="13"/>
    </row>
    <row r="106" spans="2:6">
      <c r="B106" s="13"/>
      <c r="C106" s="13"/>
      <c r="D106" s="13"/>
      <c r="E106" s="13"/>
      <c r="F106" s="13"/>
    </row>
    <row r="107" spans="2:6">
      <c r="B107" s="13"/>
      <c r="C107" s="13"/>
      <c r="D107" s="13"/>
      <c r="E107" s="13"/>
      <c r="F107" s="13"/>
    </row>
    <row r="108" spans="2:6">
      <c r="B108" s="13"/>
      <c r="C108" s="13"/>
      <c r="D108" s="13"/>
      <c r="E108" s="13"/>
      <c r="F108" s="13"/>
    </row>
    <row r="109" spans="2:6">
      <c r="B109" s="13"/>
      <c r="C109" s="13"/>
      <c r="D109" s="13"/>
      <c r="E109" s="13"/>
      <c r="F109" s="13"/>
    </row>
    <row r="110" spans="2:6">
      <c r="B110" s="13"/>
      <c r="C110" s="13"/>
      <c r="D110" s="13"/>
      <c r="E110" s="13"/>
      <c r="F110" s="13"/>
    </row>
    <row r="111" spans="2:6">
      <c r="B111" s="13"/>
      <c r="C111" s="13"/>
      <c r="D111" s="13"/>
      <c r="E111" s="13"/>
      <c r="F111" s="13"/>
    </row>
    <row r="112" spans="2:6">
      <c r="B112" s="13"/>
      <c r="C112" s="13"/>
      <c r="D112" s="13"/>
      <c r="E112" s="13"/>
      <c r="F112" s="13"/>
    </row>
    <row r="113" spans="2:6">
      <c r="B113" s="13"/>
      <c r="C113" s="13"/>
      <c r="D113" s="13"/>
      <c r="E113" s="13"/>
      <c r="F113" s="13"/>
    </row>
    <row r="114" spans="2:6">
      <c r="B114" s="13"/>
      <c r="C114" s="13"/>
      <c r="D114" s="13"/>
      <c r="E114" s="13"/>
      <c r="F114" s="13"/>
    </row>
    <row r="115" spans="2:6">
      <c r="B115" s="13"/>
      <c r="C115" s="13"/>
      <c r="D115" s="13"/>
      <c r="E115" s="13"/>
      <c r="F115" s="13"/>
    </row>
    <row r="116" spans="2:6">
      <c r="B116" s="13"/>
      <c r="C116" s="13"/>
      <c r="D116" s="13"/>
      <c r="E116" s="13"/>
      <c r="F116" s="13"/>
    </row>
    <row r="117" spans="2:6">
      <c r="B117" s="13"/>
      <c r="C117" s="13"/>
      <c r="D117" s="13"/>
      <c r="E117" s="13"/>
      <c r="F117" s="13"/>
    </row>
    <row r="118" spans="2:6">
      <c r="B118" s="13"/>
      <c r="C118" s="13"/>
      <c r="D118" s="13"/>
      <c r="E118" s="13"/>
      <c r="F118" s="13"/>
    </row>
    <row r="119" spans="2:6">
      <c r="B119" s="13"/>
      <c r="C119" s="13"/>
      <c r="D119" s="13"/>
      <c r="E119" s="13"/>
      <c r="F119" s="13"/>
    </row>
    <row r="120" spans="2:6">
      <c r="B120" s="13"/>
      <c r="C120" s="13"/>
      <c r="D120" s="13"/>
      <c r="E120" s="13"/>
      <c r="F120" s="13"/>
    </row>
    <row r="121" spans="2:6">
      <c r="B121" s="13"/>
      <c r="C121" s="13"/>
      <c r="D121" s="13"/>
      <c r="E121" s="13"/>
      <c r="F121" s="13"/>
    </row>
    <row r="122" spans="2:6">
      <c r="B122" s="13"/>
      <c r="C122" s="13"/>
      <c r="D122" s="13"/>
      <c r="E122" s="13"/>
      <c r="F122" s="13"/>
    </row>
    <row r="123" spans="2:6">
      <c r="B123" s="13"/>
      <c r="C123" s="13"/>
      <c r="D123" s="13"/>
      <c r="E123" s="13"/>
      <c r="F123" s="13"/>
    </row>
    <row r="124" spans="2:6">
      <c r="B124" s="13"/>
      <c r="C124" s="13"/>
      <c r="D124" s="13"/>
      <c r="E124" s="13"/>
      <c r="F124" s="13"/>
    </row>
    <row r="125" spans="2:6">
      <c r="B125" s="13"/>
      <c r="C125" s="13"/>
      <c r="D125" s="13"/>
      <c r="E125" s="13"/>
      <c r="F125" s="13"/>
    </row>
    <row r="126" spans="2:6">
      <c r="B126" s="13"/>
      <c r="C126" s="13"/>
      <c r="D126" s="13"/>
      <c r="E126" s="13"/>
      <c r="F126" s="13"/>
    </row>
    <row r="127" spans="2:6">
      <c r="B127" s="13"/>
      <c r="C127" s="13"/>
      <c r="D127" s="13"/>
      <c r="E127" s="13"/>
      <c r="F127" s="13"/>
    </row>
    <row r="128" spans="2:6">
      <c r="B128" s="13"/>
      <c r="C128" s="13"/>
      <c r="D128" s="13"/>
      <c r="E128" s="13"/>
      <c r="F128" s="13"/>
    </row>
    <row r="129" spans="2:6">
      <c r="B129" s="13"/>
      <c r="C129" s="13"/>
      <c r="D129" s="13"/>
      <c r="E129" s="13"/>
      <c r="F129" s="13"/>
    </row>
    <row r="130" spans="2:6">
      <c r="B130" s="13"/>
      <c r="C130" s="13"/>
      <c r="D130" s="13"/>
      <c r="E130" s="13"/>
      <c r="F130" s="13"/>
    </row>
    <row r="131" spans="2:6">
      <c r="B131" s="13"/>
      <c r="C131" s="13"/>
      <c r="D131" s="13"/>
      <c r="E131" s="13"/>
      <c r="F131" s="13"/>
    </row>
    <row r="132" spans="2:6">
      <c r="B132" s="13"/>
      <c r="C132" s="13"/>
      <c r="D132" s="13"/>
      <c r="E132" s="13"/>
      <c r="F132" s="13"/>
    </row>
    <row r="133" spans="2:6">
      <c r="B133" s="13"/>
      <c r="C133" s="13"/>
      <c r="D133" s="13"/>
      <c r="E133" s="13"/>
      <c r="F133" s="13"/>
    </row>
    <row r="134" spans="2:6">
      <c r="B134" s="13"/>
      <c r="C134" s="13"/>
      <c r="D134" s="13"/>
      <c r="E134" s="13"/>
      <c r="F134" s="13"/>
    </row>
    <row r="135" spans="2:6">
      <c r="B135" s="13"/>
      <c r="C135" s="13"/>
      <c r="D135" s="13"/>
      <c r="E135" s="13"/>
      <c r="F135" s="13"/>
    </row>
    <row r="136" spans="2:6">
      <c r="B136" s="13"/>
      <c r="C136" s="13"/>
      <c r="D136" s="13"/>
      <c r="E136" s="13"/>
      <c r="F136" s="13"/>
    </row>
    <row r="137" spans="2:6">
      <c r="B137" s="13"/>
      <c r="C137" s="13"/>
      <c r="D137" s="13"/>
      <c r="E137" s="13"/>
      <c r="F137" s="13"/>
    </row>
    <row r="138" spans="2:6">
      <c r="B138" s="13"/>
      <c r="C138" s="13"/>
      <c r="D138" s="13"/>
      <c r="E138" s="13"/>
      <c r="F138" s="13"/>
    </row>
    <row r="139" spans="2:6">
      <c r="B139" s="13"/>
      <c r="C139" s="13"/>
      <c r="D139" s="13"/>
      <c r="E139" s="13"/>
      <c r="F139" s="13"/>
    </row>
    <row r="140" spans="2:6">
      <c r="B140" s="13"/>
      <c r="C140" s="13"/>
      <c r="D140" s="13"/>
      <c r="E140" s="13"/>
      <c r="F140" s="13"/>
    </row>
    <row r="141" spans="2:6">
      <c r="B141" s="13"/>
      <c r="C141" s="13"/>
      <c r="D141" s="13"/>
      <c r="E141" s="13"/>
      <c r="F141" s="13"/>
    </row>
    <row r="142" spans="2:6">
      <c r="B142" s="13"/>
      <c r="C142" s="13"/>
      <c r="D142" s="13"/>
      <c r="E142" s="13"/>
      <c r="F142" s="13"/>
    </row>
    <row r="143" spans="2:6">
      <c r="B143" s="13"/>
      <c r="C143" s="13"/>
      <c r="D143" s="13"/>
      <c r="E143" s="13"/>
      <c r="F143" s="13"/>
    </row>
    <row r="144" spans="2:6">
      <c r="B144" s="13"/>
      <c r="C144" s="13"/>
      <c r="D144" s="13"/>
      <c r="E144" s="13"/>
      <c r="F144" s="13"/>
    </row>
    <row r="145" spans="2:6">
      <c r="B145" s="13"/>
      <c r="C145" s="13"/>
      <c r="D145" s="13"/>
      <c r="E145" s="13"/>
      <c r="F145" s="13"/>
    </row>
    <row r="146" spans="2:6">
      <c r="B146" s="13"/>
      <c r="C146" s="13"/>
      <c r="D146" s="13"/>
      <c r="E146" s="13"/>
      <c r="F146" s="13"/>
    </row>
    <row r="147" spans="2:6">
      <c r="B147" s="13"/>
      <c r="C147" s="13"/>
      <c r="D147" s="13"/>
      <c r="E147" s="13"/>
      <c r="F147" s="13"/>
    </row>
    <row r="148" spans="2:6">
      <c r="B148" s="13"/>
      <c r="C148" s="13"/>
      <c r="D148" s="13"/>
      <c r="E148" s="13"/>
      <c r="F148" s="13"/>
    </row>
    <row r="149" spans="2:6">
      <c r="B149" s="13"/>
      <c r="C149" s="13"/>
      <c r="D149" s="13"/>
      <c r="E149" s="13"/>
      <c r="F149" s="13"/>
    </row>
    <row r="150" spans="2:6">
      <c r="B150" s="13"/>
      <c r="C150" s="13"/>
      <c r="D150" s="13"/>
      <c r="E150" s="13"/>
      <c r="F150" s="13"/>
    </row>
  </sheetData>
  <autoFilter ref="B2:F150" xr:uid="{00000000-0009-0000-0000-000011000000}"/>
  <pageMargins left="0.7" right="0.7" top="0.75" bottom="0.75" header="0.3" footer="0.3"/>
  <pageSetup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9066-709B-4372-93E3-D17BD7404405}">
  <dimension ref="A1:C131"/>
  <sheetViews>
    <sheetView workbookViewId="0">
      <selection activeCell="B2" sqref="B2"/>
    </sheetView>
  </sheetViews>
  <sheetFormatPr baseColWidth="10" defaultRowHeight="15"/>
  <sheetData>
    <row r="1" spans="1:3">
      <c r="A1" s="28" t="s">
        <v>109</v>
      </c>
      <c r="B1" s="28" t="s">
        <v>25</v>
      </c>
      <c r="C1" s="99" t="s">
        <v>192</v>
      </c>
    </row>
    <row r="2" spans="1:3">
      <c r="A2" s="12">
        <f>IFERROR(VLOOKUP(Input!B21,Medio!$A$3:$D$1552,4,0),0)</f>
        <v>0</v>
      </c>
      <c r="B2" s="12">
        <f>IFERROR(VLOOKUP(Input!B21,Medio!$A$3:$D$1552,3,0),0)</f>
        <v>0</v>
      </c>
      <c r="C2" s="12">
        <f>IFERROR(VLOOKUP(Input!C21,Medio!$A$3:$D$1552,3,0),0)</f>
        <v>0</v>
      </c>
    </row>
    <row r="3" spans="1:3">
      <c r="A3" s="12">
        <f>IFERROR(VLOOKUP(Input!B22,Medio!$A$3:$D$1552,4,0),0)</f>
        <v>0</v>
      </c>
      <c r="B3" s="12">
        <f>IFERROR(VLOOKUP(Input!B22,Medio!$A$3:$D$1552,3,0),0)</f>
        <v>0</v>
      </c>
    </row>
    <row r="4" spans="1:3">
      <c r="A4" s="12">
        <f>IFERROR(VLOOKUP(Input!B23,Medio!$A$3:$D$1552,4,0),0)</f>
        <v>0</v>
      </c>
      <c r="B4" s="12">
        <f>IFERROR(VLOOKUP(Input!B23,Medio!$A$3:$D$1552,3,0),0)</f>
        <v>0</v>
      </c>
    </row>
    <row r="5" spans="1:3">
      <c r="A5" s="12">
        <f>IFERROR(VLOOKUP(Input!B24,Medio!$A$3:$D$1552,4,0),0)</f>
        <v>0</v>
      </c>
      <c r="B5" s="12" t="str">
        <f>IFERROR(VLOOKUP(Input!B24,Medio!$A$3:$D$1552,3,0),"")</f>
        <v/>
      </c>
    </row>
    <row r="6" spans="1:3">
      <c r="A6" s="12">
        <f>IFERROR(VLOOKUP(Input!B25,Medio!$A$3:$D$1552,4,0),0)</f>
        <v>0</v>
      </c>
      <c r="B6" s="12">
        <f>IFERROR(VLOOKUP(Input!B25,Medio!$A$3:$D$1552,3,0),0)</f>
        <v>0</v>
      </c>
    </row>
    <row r="7" spans="1:3">
      <c r="A7" s="12">
        <f>IFERROR(VLOOKUP(Input!B26,Medio!$A$3:$D$1552,4,0),0)</f>
        <v>0</v>
      </c>
      <c r="B7" s="12">
        <f>IFERROR(VLOOKUP(Input!B26,Medio!$A$3:$D$1552,3,0),0)</f>
        <v>0</v>
      </c>
    </row>
    <row r="8" spans="1:3">
      <c r="A8" s="12">
        <f>IFERROR(VLOOKUP(Input!B27,Medio!$A$3:$D$1552,4,0),0)</f>
        <v>0</v>
      </c>
      <c r="B8" s="12">
        <f>IFERROR(VLOOKUP(Input!B27,Medio!$A$3:$D$1552,3,0),0)</f>
        <v>0</v>
      </c>
    </row>
    <row r="9" spans="1:3">
      <c r="A9" s="12">
        <f>IFERROR(VLOOKUP(Input!B28,Medio!$A$3:$D$1552,4,0),0)</f>
        <v>0</v>
      </c>
      <c r="B9" s="12">
        <f>IFERROR(VLOOKUP(Input!B28,Medio!$A$3:$D$1552,3,0),0)</f>
        <v>0</v>
      </c>
    </row>
    <row r="10" spans="1:3">
      <c r="A10" s="12">
        <f>IFERROR(VLOOKUP(Input!B29,Medio!$A$3:$D$1552,4,0),0)</f>
        <v>0</v>
      </c>
      <c r="B10" s="12">
        <f>IFERROR(VLOOKUP(Input!B29,Medio!$A$3:$D$1552,3,0),0)</f>
        <v>0</v>
      </c>
    </row>
    <row r="11" spans="1:3">
      <c r="A11" s="12">
        <f>IFERROR(VLOOKUP(Input!B30,Medio!$A$3:$D$1552,4,0),0)</f>
        <v>0</v>
      </c>
      <c r="B11" s="12">
        <f>IFERROR(VLOOKUP(Input!B30,Medio!$A$3:$D$1552,3,0),0)</f>
        <v>0</v>
      </c>
    </row>
    <row r="12" spans="1:3">
      <c r="A12" s="12">
        <f>IFERROR(VLOOKUP(Input!B31,Medio!$A$3:$D$1552,4,0),0)</f>
        <v>0</v>
      </c>
      <c r="B12" s="12">
        <f>IFERROR(VLOOKUP(Input!B31,Medio!$A$3:$D$1552,3,0),0)</f>
        <v>0</v>
      </c>
    </row>
    <row r="13" spans="1:3">
      <c r="A13" s="12">
        <f>IFERROR(VLOOKUP(Input!B32,Medio!$A$3:$D$1552,4,0),0)</f>
        <v>0</v>
      </c>
      <c r="B13" s="12">
        <f>IFERROR(VLOOKUP(Input!B32,Medio!$A$3:$D$1552,3,0),0)</f>
        <v>0</v>
      </c>
    </row>
    <row r="14" spans="1:3">
      <c r="A14" s="12">
        <f>IFERROR(VLOOKUP(Input!B33,Medio!$A$3:$D$1552,4,0),0)</f>
        <v>0</v>
      </c>
      <c r="B14" s="12">
        <f>IFERROR(VLOOKUP(Input!B33,Medio!$A$3:$D$1552,3,0),0)</f>
        <v>0</v>
      </c>
    </row>
    <row r="15" spans="1:3">
      <c r="A15" s="12">
        <f>IFERROR(VLOOKUP(Input!B34,Medio!$A$3:$D$1552,4,0),0)</f>
        <v>0</v>
      </c>
      <c r="B15" s="12">
        <f>IFERROR(VLOOKUP(Input!B34,Medio!$A$3:$D$1552,3,0),0)</f>
        <v>0</v>
      </c>
    </row>
    <row r="16" spans="1:3">
      <c r="A16" s="12">
        <f>IFERROR(VLOOKUP(Input!B35,Medio!$A$3:$D$1552,4,0),0)</f>
        <v>0</v>
      </c>
      <c r="B16" s="12">
        <f>IFERROR(VLOOKUP(Input!B35,Medio!$A$3:$D$1552,3,0),0)</f>
        <v>0</v>
      </c>
    </row>
    <row r="17" spans="1:2">
      <c r="A17" s="12">
        <f>IFERROR(VLOOKUP(Input!B36,Medio!$A$3:$D$1552,4,0),0)</f>
        <v>0</v>
      </c>
      <c r="B17" s="12">
        <f>IFERROR(VLOOKUP(Input!B36,Medio!$A$3:$D$1552,3,0),0)</f>
        <v>0</v>
      </c>
    </row>
    <row r="18" spans="1:2">
      <c r="A18" s="12">
        <f>IFERROR(VLOOKUP(Input!B37,Medio!$A$3:$D$1552,4,0),0)</f>
        <v>0</v>
      </c>
      <c r="B18" s="12">
        <f>IFERROR(VLOOKUP(Input!B37,Medio!$A$3:$D$1552,3,0),0)</f>
        <v>0</v>
      </c>
    </row>
    <row r="19" spans="1:2">
      <c r="A19" s="12">
        <f>IFERROR(VLOOKUP(Input!B38,Medio!$A$3:$D$1552,4,0),0)</f>
        <v>0</v>
      </c>
      <c r="B19" s="12">
        <f>IFERROR(VLOOKUP(Input!B38,Medio!$A$3:$D$1552,3,0),0)</f>
        <v>0</v>
      </c>
    </row>
    <row r="20" spans="1:2">
      <c r="A20" s="12">
        <f>IFERROR(VLOOKUP(Input!B39,Medio!$A$3:$D$1552,4,0),0)</f>
        <v>0</v>
      </c>
      <c r="B20" s="12">
        <f>IFERROR(VLOOKUP(Input!B39,Medio!$A$3:$D$1552,3,0),0)</f>
        <v>0</v>
      </c>
    </row>
    <row r="21" spans="1:2">
      <c r="A21" s="12">
        <f>IFERROR(VLOOKUP(Input!B40,Medio!$A$3:$D$1552,4,0),0)</f>
        <v>0</v>
      </c>
      <c r="B21" s="12">
        <f>IFERROR(VLOOKUP(Input!B40,Medio!$A$3:$D$1552,3,0),0)</f>
        <v>0</v>
      </c>
    </row>
    <row r="22" spans="1:2">
      <c r="A22" s="12">
        <f>IFERROR(VLOOKUP(Input!B41,Medio!$A$3:$D$1552,4,0),0)</f>
        <v>0</v>
      </c>
      <c r="B22" s="12">
        <f>IFERROR(VLOOKUP(Input!B41,Medio!$A$3:$D$1552,3,0),0)</f>
        <v>0</v>
      </c>
    </row>
    <row r="23" spans="1:2">
      <c r="A23" s="12">
        <f>IFERROR(VLOOKUP(Input!B42,Medio!$A$3:$D$1552,4,0),0)</f>
        <v>0</v>
      </c>
      <c r="B23" s="12">
        <f>IFERROR(VLOOKUP(Input!B42,Medio!$A$3:$D$1552,3,0),0)</f>
        <v>0</v>
      </c>
    </row>
    <row r="24" spans="1:2">
      <c r="A24" s="12">
        <f>IFERROR(VLOOKUP(Input!B43,Medio!$A$3:$D$1552,4,0),0)</f>
        <v>0</v>
      </c>
      <c r="B24" s="12">
        <f>IFERROR(VLOOKUP(Input!B43,Medio!$A$3:$D$1552,3,0),0)</f>
        <v>0</v>
      </c>
    </row>
    <row r="25" spans="1:2">
      <c r="A25" s="12">
        <f>IFERROR(VLOOKUP(Input!B44,Medio!$A$3:$D$1552,4,0),0)</f>
        <v>0</v>
      </c>
      <c r="B25" s="12">
        <f>IFERROR(VLOOKUP(Input!B44,Medio!$A$3:$D$1552,3,0),0)</f>
        <v>0</v>
      </c>
    </row>
    <row r="26" spans="1:2">
      <c r="A26" s="12">
        <f>IFERROR(VLOOKUP(Input!B45,Medio!$A$3:$D$1552,4,0),0)</f>
        <v>0</v>
      </c>
      <c r="B26" s="12">
        <f>IFERROR(VLOOKUP(Input!B45,Medio!$A$3:$D$1552,3,0),0)</f>
        <v>0</v>
      </c>
    </row>
    <row r="27" spans="1:2">
      <c r="A27" s="12">
        <f>IFERROR(VLOOKUP(Input!B46,Medio!$A$3:$D$1552,4,0),0)</f>
        <v>0</v>
      </c>
      <c r="B27" s="12">
        <f>IFERROR(VLOOKUP(Input!B46,Medio!$A$3:$D$1552,3,0),0)</f>
        <v>0</v>
      </c>
    </row>
    <row r="28" spans="1:2">
      <c r="A28" s="12">
        <f>IFERROR(VLOOKUP(Input!B47,Medio!$A$3:$D$1552,4,0),0)</f>
        <v>0</v>
      </c>
      <c r="B28" s="12">
        <f>IFERROR(VLOOKUP(Input!B47,Medio!$A$3:$D$1552,3,0),0)</f>
        <v>0</v>
      </c>
    </row>
    <row r="29" spans="1:2">
      <c r="A29" s="12">
        <f>IFERROR(VLOOKUP(Input!B48,Medio!$A$3:$D$1552,4,0),0)</f>
        <v>0</v>
      </c>
      <c r="B29" s="12">
        <f>IFERROR(VLOOKUP(Input!B48,Medio!$A$3:$D$1552,3,0),0)</f>
        <v>0</v>
      </c>
    </row>
    <row r="30" spans="1:2">
      <c r="A30" s="12">
        <f>IFERROR(VLOOKUP(Input!B49,Medio!$A$3:$D$1552,4,0),0)</f>
        <v>0</v>
      </c>
      <c r="B30" s="12">
        <f>IFERROR(VLOOKUP(Input!B49,Medio!$A$3:$D$1552,3,0),0)</f>
        <v>0</v>
      </c>
    </row>
    <row r="31" spans="1:2">
      <c r="A31" s="12">
        <f>IFERROR(VLOOKUP(Input!B50,Medio!$A$3:$D$1552,4,0),0)</f>
        <v>0</v>
      </c>
      <c r="B31" s="12">
        <f>IFERROR(VLOOKUP(Input!B50,Medio!$A$3:$D$1552,3,0),0)</f>
        <v>0</v>
      </c>
    </row>
    <row r="32" spans="1:2">
      <c r="A32" s="12">
        <f>IFERROR(VLOOKUP(Input!B51,Medio!$A$3:$D$1552,4,0),0)</f>
        <v>0</v>
      </c>
      <c r="B32" s="12">
        <f>IFERROR(VLOOKUP(Input!B51,Medio!$A$3:$D$1552,3,0),0)</f>
        <v>0</v>
      </c>
    </row>
    <row r="33" spans="1:2">
      <c r="A33" s="12">
        <f>IFERROR(VLOOKUP(Input!B52,Medio!$A$3:$D$1552,4,0),0)</f>
        <v>0</v>
      </c>
      <c r="B33" s="12">
        <f>IFERROR(VLOOKUP(Input!B52,Medio!$A$3:$D$1552,3,0),0)</f>
        <v>0</v>
      </c>
    </row>
    <row r="34" spans="1:2">
      <c r="A34" s="12">
        <f>IFERROR(VLOOKUP(Input!B53,Medio!$A$3:$D$1552,4,0),0)</f>
        <v>0</v>
      </c>
      <c r="B34" s="12">
        <f>IFERROR(VLOOKUP(Input!B53,Medio!$A$3:$D$1552,3,0),0)</f>
        <v>0</v>
      </c>
    </row>
    <row r="35" spans="1:2">
      <c r="A35" s="12">
        <f>IFERROR(VLOOKUP(Input!B54,Medio!$A$3:$D$1552,4,0),0)</f>
        <v>0</v>
      </c>
      <c r="B35" s="12">
        <f>IFERROR(VLOOKUP(Input!B54,Medio!$A$3:$D$1552,3,0),0)</f>
        <v>0</v>
      </c>
    </row>
    <row r="36" spans="1:2">
      <c r="A36" s="12">
        <f>IFERROR(VLOOKUP(Input!B55,Medio!$A$3:$D$1552,4,0),0)</f>
        <v>0</v>
      </c>
      <c r="B36" s="12">
        <f>IFERROR(VLOOKUP(Input!B55,Medio!$A$3:$D$1552,3,0),0)</f>
        <v>0</v>
      </c>
    </row>
    <row r="37" spans="1:2">
      <c r="A37" s="12">
        <f>IFERROR(VLOOKUP(Input!B56,Medio!$A$3:$D$1552,4,0),0)</f>
        <v>0</v>
      </c>
      <c r="B37" s="12">
        <f>IFERROR(VLOOKUP(Input!B56,Medio!$A$3:$D$1552,3,0),0)</f>
        <v>0</v>
      </c>
    </row>
    <row r="38" spans="1:2">
      <c r="A38" s="12">
        <f>IFERROR(VLOOKUP(Input!B57,Medio!$A$3:$D$1552,4,0),0)</f>
        <v>0</v>
      </c>
      <c r="B38" s="12">
        <f>IFERROR(VLOOKUP(Input!B57,Medio!$A$3:$D$1552,3,0),0)</f>
        <v>0</v>
      </c>
    </row>
    <row r="39" spans="1:2">
      <c r="A39" s="12">
        <f>IFERROR(VLOOKUP(Input!B58,Medio!$A$3:$D$1552,4,0),0)</f>
        <v>0</v>
      </c>
      <c r="B39" s="12">
        <f>IFERROR(VLOOKUP(Input!B58,Medio!$A$3:$D$1552,3,0),0)</f>
        <v>0</v>
      </c>
    </row>
    <row r="40" spans="1:2">
      <c r="A40" s="12">
        <f>IFERROR(VLOOKUP(Input!B59,Medio!$A$3:$D$1552,4,0),0)</f>
        <v>0</v>
      </c>
      <c r="B40" s="12">
        <f>IFERROR(VLOOKUP(Input!B59,Medio!$A$3:$D$1552,3,0),0)</f>
        <v>0</v>
      </c>
    </row>
    <row r="41" spans="1:2">
      <c r="A41" s="12">
        <f>IFERROR(VLOOKUP(Input!B60,Medio!$A$3:$D$1552,4,0),0)</f>
        <v>0</v>
      </c>
      <c r="B41" s="12">
        <f>IFERROR(VLOOKUP(Input!B60,Medio!$A$3:$D$1552,3,0),0)</f>
        <v>0</v>
      </c>
    </row>
    <row r="42" spans="1:2">
      <c r="A42" s="12">
        <f>IFERROR(VLOOKUP(Input!B61,Medio!$A$3:$D$1552,4,0),0)</f>
        <v>0</v>
      </c>
      <c r="B42" s="12">
        <f>IFERROR(VLOOKUP(Input!B61,Medio!$A$3:$D$1552,3,0),0)</f>
        <v>0</v>
      </c>
    </row>
    <row r="43" spans="1:2">
      <c r="A43" s="12">
        <f>IFERROR(VLOOKUP(Input!B62,Medio!$A$3:$D$1552,4,0),0)</f>
        <v>0</v>
      </c>
      <c r="B43" s="12">
        <f>IFERROR(VLOOKUP(Input!B62,Medio!$A$3:$D$1552,3,0),0)</f>
        <v>0</v>
      </c>
    </row>
    <row r="44" spans="1:2">
      <c r="A44" s="12">
        <f>IFERROR(VLOOKUP(Input!B63,Medio!$A$3:$D$1552,4,0),0)</f>
        <v>0</v>
      </c>
      <c r="B44" s="12">
        <f>IFERROR(VLOOKUP(Input!B63,Medio!$A$3:$D$1552,3,0),0)</f>
        <v>0</v>
      </c>
    </row>
    <row r="45" spans="1:2">
      <c r="A45" s="12">
        <f>IFERROR(VLOOKUP(Input!B64,Medio!$A$3:$D$1552,4,0),0)</f>
        <v>0</v>
      </c>
      <c r="B45" s="12">
        <f>IFERROR(VLOOKUP(Input!B64,Medio!$A$3:$D$1552,3,0),0)</f>
        <v>0</v>
      </c>
    </row>
    <row r="46" spans="1:2">
      <c r="A46" s="12">
        <f>IFERROR(VLOOKUP(Input!B65,Medio!$A$3:$D$1552,4,0),0)</f>
        <v>0</v>
      </c>
      <c r="B46" s="12">
        <f>IFERROR(VLOOKUP(Input!B65,Medio!$A$3:$D$1552,3,0),0)</f>
        <v>0</v>
      </c>
    </row>
    <row r="47" spans="1:2">
      <c r="A47" s="12">
        <f>IFERROR(VLOOKUP(Input!B66,Medio!$A$3:$D$1552,4,0),0)</f>
        <v>0</v>
      </c>
      <c r="B47" s="12">
        <f>IFERROR(VLOOKUP(Input!B66,Medio!$A$3:$D$1552,3,0),0)</f>
        <v>0</v>
      </c>
    </row>
    <row r="48" spans="1:2">
      <c r="A48" s="12">
        <f>IFERROR(VLOOKUP(Input!B67,Medio!$A$3:$D$1552,4,0),0)</f>
        <v>0</v>
      </c>
      <c r="B48" s="12">
        <f>IFERROR(VLOOKUP(Input!B67,Medio!$A$3:$D$1552,3,0),0)</f>
        <v>0</v>
      </c>
    </row>
    <row r="49" spans="1:2">
      <c r="A49" s="12">
        <f>IFERROR(VLOOKUP(Input!B68,Medio!$A$3:$D$1552,4,0),0)</f>
        <v>0</v>
      </c>
      <c r="B49" s="12">
        <f>IFERROR(VLOOKUP(Input!B68,Medio!$A$3:$D$1552,3,0),0)</f>
        <v>0</v>
      </c>
    </row>
    <row r="50" spans="1:2">
      <c r="A50" s="12">
        <f>IFERROR(VLOOKUP(Input!B69,Medio!$A$3:$D$1552,4,0),0)</f>
        <v>0</v>
      </c>
      <c r="B50" s="12">
        <f>IFERROR(VLOOKUP(Input!B69,Medio!$A$3:$D$1552,3,0),0)</f>
        <v>0</v>
      </c>
    </row>
    <row r="51" spans="1:2">
      <c r="A51" s="12">
        <f>IFERROR(VLOOKUP(Input!B70,Medio!$A$3:$D$1552,4,0),0)</f>
        <v>0</v>
      </c>
      <c r="B51" s="12">
        <f>IFERROR(VLOOKUP(Input!B70,Medio!$A$3:$D$1552,3,0),0)</f>
        <v>0</v>
      </c>
    </row>
    <row r="52" spans="1:2">
      <c r="A52" s="12">
        <f>IFERROR(VLOOKUP(Input!B71,Medio!$A$3:$D$1552,4,0),0)</f>
        <v>0</v>
      </c>
      <c r="B52" s="12">
        <f>IFERROR(VLOOKUP(Input!B71,Medio!$A$3:$D$1552,3,0),0)</f>
        <v>0</v>
      </c>
    </row>
    <row r="53" spans="1:2">
      <c r="A53" s="12">
        <f>IFERROR(VLOOKUP(Input!B72,Medio!$A$3:$D$1552,4,0),0)</f>
        <v>0</v>
      </c>
      <c r="B53" s="12">
        <f>IFERROR(VLOOKUP(Input!B72,Medio!$A$3:$D$1552,3,0),0)</f>
        <v>0</v>
      </c>
    </row>
    <row r="54" spans="1:2">
      <c r="A54" s="12">
        <f>IFERROR(VLOOKUP(Input!B73,Medio!$A$3:$D$1552,4,0),0)</f>
        <v>0</v>
      </c>
      <c r="B54" s="12">
        <f>IFERROR(VLOOKUP(Input!B73,Medio!$A$3:$D$1552,3,0),0)</f>
        <v>0</v>
      </c>
    </row>
    <row r="55" spans="1:2">
      <c r="A55" s="12">
        <f>IFERROR(VLOOKUP(Input!B74,Medio!$A$3:$D$1552,4,0),0)</f>
        <v>0</v>
      </c>
      <c r="B55" s="12">
        <f>IFERROR(VLOOKUP(Input!B74,Medio!$A$3:$D$1552,3,0),0)</f>
        <v>0</v>
      </c>
    </row>
    <row r="56" spans="1:2">
      <c r="A56" s="12">
        <f>IFERROR(VLOOKUP(Input!B75,Medio!$A$3:$D$1552,4,0),0)</f>
        <v>0</v>
      </c>
      <c r="B56" s="12">
        <f>IFERROR(VLOOKUP(Input!B75,Medio!$A$3:$D$1552,3,0),0)</f>
        <v>0</v>
      </c>
    </row>
    <row r="57" spans="1:2">
      <c r="A57" s="12">
        <f>IFERROR(VLOOKUP(Input!B76,Medio!$A$3:$D$1552,4,0),0)</f>
        <v>0</v>
      </c>
      <c r="B57" s="12">
        <f>IFERROR(VLOOKUP(Input!B76,Medio!$A$3:$D$1552,3,0),0)</f>
        <v>0</v>
      </c>
    </row>
    <row r="58" spans="1:2">
      <c r="A58" s="12">
        <f>IFERROR(VLOOKUP(Input!B77,Medio!$A$3:$D$1552,4,0),0)</f>
        <v>0</v>
      </c>
      <c r="B58" s="12">
        <f>IFERROR(VLOOKUP(Input!B77,Medio!$A$3:$D$1552,3,0),0)</f>
        <v>0</v>
      </c>
    </row>
    <row r="59" spans="1:2">
      <c r="A59" s="12">
        <f>IFERROR(VLOOKUP(Input!B78,Medio!$A$3:$D$1552,4,0),0)</f>
        <v>0</v>
      </c>
      <c r="B59" s="12">
        <f>IFERROR(VLOOKUP(Input!B78,Medio!$A$3:$D$1552,3,0),0)</f>
        <v>0</v>
      </c>
    </row>
    <row r="60" spans="1:2">
      <c r="A60" s="12">
        <f>IFERROR(VLOOKUP(Input!B79,Medio!$A$3:$D$1552,4,0),0)</f>
        <v>0</v>
      </c>
      <c r="B60" s="12">
        <f>IFERROR(VLOOKUP(Input!B79,Medio!$A$3:$D$1552,3,0),0)</f>
        <v>0</v>
      </c>
    </row>
    <row r="61" spans="1:2">
      <c r="A61" s="12">
        <f>IFERROR(VLOOKUP(Input!B80,Medio!$A$3:$D$1552,4,0),0)</f>
        <v>0</v>
      </c>
      <c r="B61" s="12">
        <f>IFERROR(VLOOKUP(Input!B80,Medio!$A$3:$D$1552,3,0),0)</f>
        <v>0</v>
      </c>
    </row>
    <row r="62" spans="1:2">
      <c r="A62" s="12">
        <f>IFERROR(VLOOKUP(Input!B81,Medio!$A$3:$D$1552,4,0),0)</f>
        <v>0</v>
      </c>
      <c r="B62" s="12">
        <f>IFERROR(VLOOKUP(Input!B81,Medio!$A$3:$D$1552,3,0),0)</f>
        <v>0</v>
      </c>
    </row>
    <row r="63" spans="1:2">
      <c r="A63" s="12">
        <f>IFERROR(VLOOKUP(Input!B82,Medio!$A$3:$D$1552,4,0),0)</f>
        <v>0</v>
      </c>
      <c r="B63" s="12">
        <f>IFERROR(VLOOKUP(Input!B82,Medio!$A$3:$D$1552,3,0),0)</f>
        <v>0</v>
      </c>
    </row>
    <row r="64" spans="1:2">
      <c r="A64" s="12">
        <f>IFERROR(VLOOKUP(Input!B83,Medio!$A$3:$D$1552,4,0),0)</f>
        <v>0</v>
      </c>
      <c r="B64" s="12">
        <f>IFERROR(VLOOKUP(Input!B83,Medio!$A$3:$D$1552,3,0),0)</f>
        <v>0</v>
      </c>
    </row>
    <row r="65" spans="1:2">
      <c r="A65" s="12">
        <f>IFERROR(VLOOKUP(Input!B84,Medio!$A$3:$D$1552,4,0),0)</f>
        <v>0</v>
      </c>
      <c r="B65" s="12">
        <f>IFERROR(VLOOKUP(Input!B84,Medio!$A$3:$D$1552,3,0),0)</f>
        <v>0</v>
      </c>
    </row>
    <row r="66" spans="1:2">
      <c r="A66" s="12">
        <f>IFERROR(VLOOKUP(Input!B85,Medio!$A$3:$D$1552,4,0),0)</f>
        <v>0</v>
      </c>
      <c r="B66" s="12">
        <f>IFERROR(VLOOKUP(Input!B85,Medio!$A$3:$D$1552,3,0),0)</f>
        <v>0</v>
      </c>
    </row>
    <row r="67" spans="1:2">
      <c r="A67" s="12">
        <f>IFERROR(VLOOKUP(Input!B86,Medio!$A$3:$D$1552,4,0),0)</f>
        <v>0</v>
      </c>
      <c r="B67" s="12">
        <f>IFERROR(VLOOKUP(Input!B86,Medio!$A$3:$D$1552,3,0),0)</f>
        <v>0</v>
      </c>
    </row>
    <row r="68" spans="1:2">
      <c r="A68" s="12">
        <f>IFERROR(VLOOKUP(Input!B87,Medio!$A$3:$D$1552,4,0),0)</f>
        <v>0</v>
      </c>
      <c r="B68" s="12">
        <f>IFERROR(VLOOKUP(Input!B87,Medio!$A$3:$D$1552,3,0),0)</f>
        <v>0</v>
      </c>
    </row>
    <row r="69" spans="1:2">
      <c r="A69" s="12">
        <f>IFERROR(VLOOKUP(Input!B88,Medio!$A$3:$D$1552,4,0),0)</f>
        <v>0</v>
      </c>
      <c r="B69" s="12">
        <f>IFERROR(VLOOKUP(Input!B88,Medio!$A$3:$D$1552,3,0),0)</f>
        <v>0</v>
      </c>
    </row>
    <row r="70" spans="1:2">
      <c r="A70" s="12">
        <f>IFERROR(VLOOKUP(Input!B89,Medio!$A$3:$D$1552,4,0),0)</f>
        <v>0</v>
      </c>
      <c r="B70" s="12">
        <f>IFERROR(VLOOKUP(Input!B89,Medio!$A$3:$D$1552,3,0),0)</f>
        <v>0</v>
      </c>
    </row>
    <row r="71" spans="1:2">
      <c r="A71" s="12">
        <f>IFERROR(VLOOKUP(Input!B90,Medio!$A$3:$D$1552,4,0),0)</f>
        <v>0</v>
      </c>
      <c r="B71" s="12">
        <f>IFERROR(VLOOKUP(Input!B90,Medio!$A$3:$D$1552,3,0),0)</f>
        <v>0</v>
      </c>
    </row>
    <row r="72" spans="1:2">
      <c r="A72" s="12">
        <f>IFERROR(VLOOKUP(Input!B91,Medio!$A$3:$D$1552,4,0),0)</f>
        <v>0</v>
      </c>
      <c r="B72" s="12">
        <f>IFERROR(VLOOKUP(Input!B91,Medio!$A$3:$D$1552,3,0),0)</f>
        <v>0</v>
      </c>
    </row>
    <row r="73" spans="1:2">
      <c r="A73" s="12">
        <f>IFERROR(VLOOKUP(Input!B92,Medio!$A$3:$D$1552,4,0),0)</f>
        <v>0</v>
      </c>
      <c r="B73" s="12">
        <f>IFERROR(VLOOKUP(Input!B92,Medio!$A$3:$D$1552,3,0),0)</f>
        <v>0</v>
      </c>
    </row>
    <row r="74" spans="1:2">
      <c r="A74" s="12">
        <f>IFERROR(VLOOKUP(Input!B93,Medio!$A$3:$D$1552,4,0),0)</f>
        <v>0</v>
      </c>
      <c r="B74" s="12">
        <f>IFERROR(VLOOKUP(Input!B93,Medio!$A$3:$D$1552,3,0),0)</f>
        <v>0</v>
      </c>
    </row>
    <row r="75" spans="1:2">
      <c r="A75" s="12">
        <f>IFERROR(VLOOKUP(Input!B94,Medio!$A$3:$D$1552,4,0),0)</f>
        <v>0</v>
      </c>
      <c r="B75" s="12">
        <f>IFERROR(VLOOKUP(Input!B94,Medio!$A$3:$D$1552,3,0),0)</f>
        <v>0</v>
      </c>
    </row>
    <row r="76" spans="1:2">
      <c r="A76" s="12">
        <f>IFERROR(VLOOKUP(Input!B95,Medio!$A$3:$D$1552,4,0),0)</f>
        <v>0</v>
      </c>
      <c r="B76" s="12">
        <f>IFERROR(VLOOKUP(Input!B95,Medio!$A$3:$D$1552,3,0),0)</f>
        <v>0</v>
      </c>
    </row>
    <row r="77" spans="1:2">
      <c r="A77" s="12">
        <f>IFERROR(VLOOKUP(Input!B96,Medio!$A$3:$D$1552,4,0),0)</f>
        <v>0</v>
      </c>
      <c r="B77" s="12">
        <f>IFERROR(VLOOKUP(Input!B96,Medio!$A$3:$D$1552,3,0),0)</f>
        <v>0</v>
      </c>
    </row>
    <row r="78" spans="1:2">
      <c r="A78" s="12">
        <f>IFERROR(VLOOKUP(Input!B97,Medio!$A$3:$D$1552,4,0),0)</f>
        <v>0</v>
      </c>
      <c r="B78" s="12">
        <f>IFERROR(VLOOKUP(Input!B97,Medio!$A$3:$D$1552,3,0),0)</f>
        <v>0</v>
      </c>
    </row>
    <row r="79" spans="1:2">
      <c r="A79" s="12">
        <f>IFERROR(VLOOKUP(Input!B98,Medio!$A$3:$D$1552,4,0),0)</f>
        <v>0</v>
      </c>
      <c r="B79" s="12">
        <f>IFERROR(VLOOKUP(Input!B98,Medio!$A$3:$D$1552,3,0),0)</f>
        <v>0</v>
      </c>
    </row>
    <row r="80" spans="1:2">
      <c r="A80" s="12">
        <f>IFERROR(VLOOKUP(Input!B99,Medio!$A$3:$D$1552,4,0),0)</f>
        <v>0</v>
      </c>
      <c r="B80" s="12">
        <f>IFERROR(VLOOKUP(Input!B99,Medio!$A$3:$D$1552,3,0),0)</f>
        <v>0</v>
      </c>
    </row>
    <row r="81" spans="1:2">
      <c r="A81" s="12">
        <f>IFERROR(VLOOKUP(Input!B100,Medio!$A$3:$D$1552,4,0),0)</f>
        <v>0</v>
      </c>
      <c r="B81" s="12">
        <f>IFERROR(VLOOKUP(Input!B100,Medio!$A$3:$D$1552,3,0),0)</f>
        <v>0</v>
      </c>
    </row>
    <row r="82" spans="1:2">
      <c r="A82" s="12">
        <f>IFERROR(VLOOKUP(Input!B101,Medio!$A$3:$D$1552,4,0),0)</f>
        <v>0</v>
      </c>
      <c r="B82" s="12">
        <f>IFERROR(VLOOKUP(Input!B101,Medio!$A$3:$D$1552,3,0),0)</f>
        <v>0</v>
      </c>
    </row>
    <row r="83" spans="1:2">
      <c r="A83" s="12">
        <f>IFERROR(VLOOKUP(Input!B102,Medio!$A$3:$D$1552,4,0),0)</f>
        <v>0</v>
      </c>
      <c r="B83" s="12">
        <f>IFERROR(VLOOKUP(Input!B102,Medio!$A$3:$D$1552,3,0),0)</f>
        <v>0</v>
      </c>
    </row>
    <row r="84" spans="1:2">
      <c r="A84" s="12">
        <f>IFERROR(VLOOKUP(Input!B103,Medio!$A$3:$D$1552,4,0),0)</f>
        <v>0</v>
      </c>
      <c r="B84" s="12">
        <f>IFERROR(VLOOKUP(Input!B103,Medio!$A$3:$D$1552,3,0),0)</f>
        <v>0</v>
      </c>
    </row>
    <row r="85" spans="1:2">
      <c r="A85" s="12">
        <f>IFERROR(VLOOKUP(Input!B104,Medio!$A$3:$D$1552,4,0),0)</f>
        <v>0</v>
      </c>
      <c r="B85" s="12">
        <f>IFERROR(VLOOKUP(Input!B104,Medio!$A$3:$D$1552,3,0),0)</f>
        <v>0</v>
      </c>
    </row>
    <row r="86" spans="1:2">
      <c r="A86" s="12">
        <f>IFERROR(VLOOKUP(Input!B105,Medio!$A$3:$D$1552,4,0),0)</f>
        <v>0</v>
      </c>
      <c r="B86" s="12">
        <f>IFERROR(VLOOKUP(Input!B105,Medio!$A$3:$D$1552,3,0),0)</f>
        <v>0</v>
      </c>
    </row>
    <row r="87" spans="1:2">
      <c r="A87" s="12">
        <f>IFERROR(VLOOKUP(Input!B106,Medio!$A$3:$D$1552,4,0),0)</f>
        <v>0</v>
      </c>
      <c r="B87" s="12">
        <f>IFERROR(VLOOKUP(Input!B106,Medio!$A$3:$D$1552,3,0),0)</f>
        <v>0</v>
      </c>
    </row>
    <row r="88" spans="1:2">
      <c r="A88" s="12">
        <f>IFERROR(VLOOKUP(Input!B107,Medio!$A$3:$D$1552,4,0),0)</f>
        <v>0</v>
      </c>
      <c r="B88" s="12">
        <f>IFERROR(VLOOKUP(Input!B107,Medio!$A$3:$D$1552,3,0),0)</f>
        <v>0</v>
      </c>
    </row>
    <row r="89" spans="1:2">
      <c r="A89" s="12">
        <f>IFERROR(VLOOKUP(Input!B108,Medio!$A$3:$D$1552,4,0),0)</f>
        <v>0</v>
      </c>
      <c r="B89" s="12">
        <f>IFERROR(VLOOKUP(Input!B108,Medio!$A$3:$D$1552,3,0),0)</f>
        <v>0</v>
      </c>
    </row>
    <row r="90" spans="1:2">
      <c r="A90" s="12">
        <f>IFERROR(VLOOKUP(Input!B109,Medio!$A$3:$D$1552,4,0),0)</f>
        <v>0</v>
      </c>
      <c r="B90" s="12">
        <f>IFERROR(VLOOKUP(Input!B109,Medio!$A$3:$D$1552,3,0),0)</f>
        <v>0</v>
      </c>
    </row>
    <row r="91" spans="1:2">
      <c r="A91" s="12">
        <f>IFERROR(VLOOKUP(Input!B110,Medio!$A$3:$D$1552,4,0),0)</f>
        <v>0</v>
      </c>
      <c r="B91" s="12">
        <f>IFERROR(VLOOKUP(Input!B110,Medio!$A$3:$D$1552,3,0),0)</f>
        <v>0</v>
      </c>
    </row>
    <row r="92" spans="1:2">
      <c r="A92" s="12">
        <f>IFERROR(VLOOKUP(Input!B111,Medio!$A$3:$D$1552,4,0),0)</f>
        <v>0</v>
      </c>
      <c r="B92" s="12">
        <f>IFERROR(VLOOKUP(Input!B111,Medio!$A$3:$D$1552,3,0),0)</f>
        <v>0</v>
      </c>
    </row>
    <row r="93" spans="1:2">
      <c r="A93" s="12">
        <f>IFERROR(VLOOKUP(Input!B112,Medio!$A$3:$D$1552,4,0),0)</f>
        <v>0</v>
      </c>
      <c r="B93" s="12">
        <f>IFERROR(VLOOKUP(Input!B112,Medio!$A$3:$D$1552,3,0),0)</f>
        <v>0</v>
      </c>
    </row>
    <row r="94" spans="1:2">
      <c r="A94" s="12">
        <f>IFERROR(VLOOKUP(Input!B113,Medio!$A$3:$D$1552,4,0),0)</f>
        <v>0</v>
      </c>
      <c r="B94" s="12">
        <f>IFERROR(VLOOKUP(Input!B113,Medio!$A$3:$D$1552,3,0),0)</f>
        <v>0</v>
      </c>
    </row>
    <row r="95" spans="1:2">
      <c r="A95" s="12">
        <f>IFERROR(VLOOKUP(Input!B114,Medio!$A$3:$D$1552,4,0),0)</f>
        <v>0</v>
      </c>
      <c r="B95" s="12">
        <f>IFERROR(VLOOKUP(Input!B114,Medio!$A$3:$D$1552,3,0),0)</f>
        <v>0</v>
      </c>
    </row>
    <row r="96" spans="1:2">
      <c r="A96" s="12">
        <f>IFERROR(VLOOKUP(Input!B115,Medio!$A$3:$D$1552,4,0),0)</f>
        <v>0</v>
      </c>
      <c r="B96" s="12">
        <f>IFERROR(VLOOKUP(Input!B115,Medio!$A$3:$D$1552,3,0),0)</f>
        <v>0</v>
      </c>
    </row>
    <row r="97" spans="1:2">
      <c r="A97" s="12">
        <f>IFERROR(VLOOKUP(Input!B116,Medio!$A$3:$D$1552,4,0),0)</f>
        <v>0</v>
      </c>
      <c r="B97" s="12">
        <f>IFERROR(VLOOKUP(Input!B116,Medio!$A$3:$D$1552,3,0),0)</f>
        <v>0</v>
      </c>
    </row>
    <row r="98" spans="1:2">
      <c r="A98" s="12">
        <f>IFERROR(VLOOKUP(Input!B117,Medio!$A$3:$D$1552,4,0),0)</f>
        <v>0</v>
      </c>
      <c r="B98" s="12">
        <f>IFERROR(VLOOKUP(Input!B117,Medio!$A$3:$D$1552,3,0),0)</f>
        <v>0</v>
      </c>
    </row>
    <row r="99" spans="1:2">
      <c r="A99" s="12">
        <f>IFERROR(VLOOKUP(Input!B118,Medio!$A$3:$D$1552,4,0),0)</f>
        <v>0</v>
      </c>
      <c r="B99" s="12">
        <f>IFERROR(VLOOKUP(Input!B118,Medio!$A$3:$D$1552,3,0),0)</f>
        <v>0</v>
      </c>
    </row>
    <row r="100" spans="1:2">
      <c r="A100" s="12">
        <f>IFERROR(VLOOKUP(Input!B119,Medio!$A$3:$D$1552,4,0),0)</f>
        <v>0</v>
      </c>
      <c r="B100" s="12">
        <f>IFERROR(VLOOKUP(Input!B119,Medio!$A$3:$D$1552,3,0),0)</f>
        <v>0</v>
      </c>
    </row>
    <row r="101" spans="1:2">
      <c r="A101" s="12">
        <f>IFERROR(VLOOKUP(Input!B120,Medio!$A$3:$D$1552,4,0),0)</f>
        <v>0</v>
      </c>
      <c r="B101" s="12">
        <f>IFERROR(VLOOKUP(Input!B120,Medio!$A$3:$D$1552,3,0),0)</f>
        <v>0</v>
      </c>
    </row>
    <row r="102" spans="1:2">
      <c r="A102" s="12">
        <f>IFERROR(VLOOKUP(Input!B121,Medio!$A$3:$D$1552,4,0),0)</f>
        <v>0</v>
      </c>
      <c r="B102" s="12">
        <f>IFERROR(VLOOKUP(Input!B121,Medio!$A$3:$D$1552,3,0),0)</f>
        <v>0</v>
      </c>
    </row>
    <row r="103" spans="1:2">
      <c r="A103" s="12">
        <f>IFERROR(VLOOKUP(Input!B122,Medio!$A$3:$D$1552,4,0),0)</f>
        <v>0</v>
      </c>
      <c r="B103" s="12">
        <f>IFERROR(VLOOKUP(Input!B122,Medio!$A$3:$D$1552,3,0),0)</f>
        <v>0</v>
      </c>
    </row>
    <row r="104" spans="1:2">
      <c r="A104" s="12">
        <f>IFERROR(VLOOKUP(Input!B123,Medio!$A$3:$D$1552,4,0),0)</f>
        <v>0</v>
      </c>
      <c r="B104" s="12">
        <f>IFERROR(VLOOKUP(Input!B123,Medio!$A$3:$D$1552,3,0),0)</f>
        <v>0</v>
      </c>
    </row>
    <row r="105" spans="1:2">
      <c r="A105" s="12">
        <f>IFERROR(VLOOKUP(Input!B124,Medio!$A$3:$D$1552,4,0),0)</f>
        <v>0</v>
      </c>
      <c r="B105" s="12">
        <f>IFERROR(VLOOKUP(Input!B124,Medio!$A$3:$D$1552,3,0),0)</f>
        <v>0</v>
      </c>
    </row>
    <row r="106" spans="1:2">
      <c r="A106" s="12">
        <f>IFERROR(VLOOKUP(Input!B125,Medio!$A$3:$D$1552,4,0),0)</f>
        <v>0</v>
      </c>
      <c r="B106" s="12">
        <f>IFERROR(VLOOKUP(Input!B125,Medio!$A$3:$D$1552,3,0),0)</f>
        <v>0</v>
      </c>
    </row>
    <row r="107" spans="1:2">
      <c r="A107" s="12">
        <f>IFERROR(VLOOKUP(Input!B126,Medio!$A$3:$D$1552,4,0),0)</f>
        <v>0</v>
      </c>
      <c r="B107" s="12">
        <f>IFERROR(VLOOKUP(Input!B126,Medio!$A$3:$D$1552,3,0),0)</f>
        <v>0</v>
      </c>
    </row>
    <row r="108" spans="1:2">
      <c r="A108" s="12">
        <f>IFERROR(VLOOKUP(Input!B127,Medio!$A$3:$D$1552,4,0),0)</f>
        <v>0</v>
      </c>
      <c r="B108" s="12">
        <f>IFERROR(VLOOKUP(Input!B127,Medio!$A$3:$D$1552,3,0),0)</f>
        <v>0</v>
      </c>
    </row>
    <row r="109" spans="1:2">
      <c r="A109" s="12">
        <f>IFERROR(VLOOKUP(Input!B128,Medio!$A$3:$D$1552,4,0),0)</f>
        <v>0</v>
      </c>
      <c r="B109" s="12">
        <f>IFERROR(VLOOKUP(Input!B128,Medio!$A$3:$D$1552,3,0),0)</f>
        <v>0</v>
      </c>
    </row>
    <row r="110" spans="1:2">
      <c r="A110" s="12">
        <f>IFERROR(VLOOKUP(Input!B129,Medio!$A$3:$D$1552,4,0),0)</f>
        <v>0</v>
      </c>
      <c r="B110" s="12">
        <f>IFERROR(VLOOKUP(Input!B129,Medio!$A$3:$D$1552,3,0),0)</f>
        <v>0</v>
      </c>
    </row>
    <row r="111" spans="1:2">
      <c r="A111" s="12">
        <f>IFERROR(VLOOKUP(Input!B130,Medio!$A$3:$D$1552,4,0),0)</f>
        <v>0</v>
      </c>
      <c r="B111" s="12">
        <f>IFERROR(VLOOKUP(Input!B130,Medio!$A$3:$D$1552,3,0),0)</f>
        <v>0</v>
      </c>
    </row>
    <row r="112" spans="1:2">
      <c r="A112" s="12">
        <f>IFERROR(VLOOKUP(Input!B131,Medio!$A$3:$D$1552,4,0),0)</f>
        <v>0</v>
      </c>
      <c r="B112" s="12">
        <f>IFERROR(VLOOKUP(Input!B131,Medio!$A$3:$D$1552,3,0),0)</f>
        <v>0</v>
      </c>
    </row>
    <row r="113" spans="1:2">
      <c r="A113" s="12">
        <f>IFERROR(VLOOKUP(Input!B132,Medio!$A$3:$D$1552,4,0),0)</f>
        <v>0</v>
      </c>
      <c r="B113" s="12">
        <f>IFERROR(VLOOKUP(Input!B132,Medio!$A$3:$D$1552,3,0),0)</f>
        <v>0</v>
      </c>
    </row>
    <row r="114" spans="1:2">
      <c r="A114" s="12">
        <f>IFERROR(VLOOKUP(Input!B133,Medio!$A$3:$D$1552,4,0),0)</f>
        <v>0</v>
      </c>
      <c r="B114" s="12">
        <f>IFERROR(VLOOKUP(Input!B133,Medio!$A$3:$D$1552,3,0),0)</f>
        <v>0</v>
      </c>
    </row>
    <row r="115" spans="1:2">
      <c r="A115" s="12">
        <f>IFERROR(VLOOKUP(Input!B134,Medio!$A$3:$D$1552,4,0),0)</f>
        <v>0</v>
      </c>
      <c r="B115" s="12">
        <f>IFERROR(VLOOKUP(Input!B134,Medio!$A$3:$D$1552,3,0),0)</f>
        <v>0</v>
      </c>
    </row>
    <row r="116" spans="1:2">
      <c r="A116" s="12">
        <f>IFERROR(VLOOKUP(Input!B135,Medio!$A$3:$D$1552,4,0),0)</f>
        <v>0</v>
      </c>
      <c r="B116" s="12">
        <f>IFERROR(VLOOKUP(Input!B135,Medio!$A$3:$D$1552,3,0),0)</f>
        <v>0</v>
      </c>
    </row>
    <row r="117" spans="1:2">
      <c r="A117" s="12">
        <f>IFERROR(VLOOKUP(Input!B136,Medio!$A$3:$D$1552,4,0),0)</f>
        <v>0</v>
      </c>
      <c r="B117" s="12">
        <f>IFERROR(VLOOKUP(Input!B136,Medio!$A$3:$D$1552,3,0),0)</f>
        <v>0</v>
      </c>
    </row>
    <row r="118" spans="1:2">
      <c r="A118" s="12">
        <f>IFERROR(VLOOKUP(Input!B137,Medio!$A$3:$D$1552,4,0),0)</f>
        <v>0</v>
      </c>
      <c r="B118" s="12">
        <f>IFERROR(VLOOKUP(Input!B137,Medio!$A$3:$D$1552,3,0),0)</f>
        <v>0</v>
      </c>
    </row>
    <row r="119" spans="1:2">
      <c r="A119" s="12">
        <f>IFERROR(VLOOKUP(Input!B138,Medio!$A$3:$D$1552,4,0),0)</f>
        <v>0</v>
      </c>
      <c r="B119" s="12">
        <f>IFERROR(VLOOKUP(Input!B138,Medio!$A$3:$D$1552,3,0),0)</f>
        <v>0</v>
      </c>
    </row>
    <row r="120" spans="1:2">
      <c r="A120" s="12">
        <f>IFERROR(VLOOKUP(Input!B139,Medio!$A$3:$D$1552,4,0),0)</f>
        <v>0</v>
      </c>
      <c r="B120" s="12">
        <f>IFERROR(VLOOKUP(Input!B139,Medio!$A$3:$D$1552,3,0),0)</f>
        <v>0</v>
      </c>
    </row>
    <row r="121" spans="1:2">
      <c r="A121" s="12">
        <f>IFERROR(VLOOKUP(Input!B140,Medio!$A$3:$D$1552,4,0),0)</f>
        <v>0</v>
      </c>
      <c r="B121" s="12">
        <f>IFERROR(VLOOKUP(Input!B140,Medio!$A$3:$D$1552,3,0),0)</f>
        <v>0</v>
      </c>
    </row>
    <row r="122" spans="1:2">
      <c r="A122" s="12">
        <f>IFERROR(VLOOKUP(Input!B141,Medio!$A$3:$D$1552,4,0),0)</f>
        <v>0</v>
      </c>
      <c r="B122" s="12">
        <f>IFERROR(VLOOKUP(Input!B141,Medio!$A$3:$D$1552,3,0),0)</f>
        <v>0</v>
      </c>
    </row>
    <row r="123" spans="1:2">
      <c r="A123" s="12">
        <f>IFERROR(VLOOKUP(Input!B142,Medio!$A$3:$D$1552,4,0),0)</f>
        <v>0</v>
      </c>
      <c r="B123" s="12">
        <f>IFERROR(VLOOKUP(Input!B142,Medio!$A$3:$D$1552,3,0),0)</f>
        <v>0</v>
      </c>
    </row>
    <row r="124" spans="1:2">
      <c r="A124" s="12">
        <f>IFERROR(VLOOKUP(Input!B143,Medio!$A$3:$D$1552,4,0),0)</f>
        <v>0</v>
      </c>
      <c r="B124" s="12">
        <f>IFERROR(VLOOKUP(Input!B143,Medio!$A$3:$D$1552,3,0),0)</f>
        <v>0</v>
      </c>
    </row>
    <row r="125" spans="1:2">
      <c r="A125" s="12">
        <f>IFERROR(VLOOKUP(Input!B144,Medio!$A$3:$D$1552,4,0),0)</f>
        <v>0</v>
      </c>
      <c r="B125" s="12">
        <f>IFERROR(VLOOKUP(Input!B144,Medio!$A$3:$D$1552,3,0),0)</f>
        <v>0</v>
      </c>
    </row>
    <row r="126" spans="1:2">
      <c r="A126" s="12">
        <f>IFERROR(VLOOKUP(Input!B145,Medio!$A$3:$D$1552,4,0),0)</f>
        <v>0</v>
      </c>
      <c r="B126" s="12">
        <f>IFERROR(VLOOKUP(Input!B145,Medio!$A$3:$D$1552,3,0),0)</f>
        <v>0</v>
      </c>
    </row>
    <row r="127" spans="1:2">
      <c r="A127" s="12">
        <f>IFERROR(VLOOKUP(Input!B146,Medio!$A$3:$D$1552,4,0),0)</f>
        <v>0</v>
      </c>
      <c r="B127" s="12">
        <f>IFERROR(VLOOKUP(Input!B146,Medio!$A$3:$D$1552,3,0),0)</f>
        <v>0</v>
      </c>
    </row>
    <row r="128" spans="1:2">
      <c r="A128" s="12">
        <f>IFERROR(VLOOKUP(Input!B147,Medio!$A$3:$D$1552,4,0),0)</f>
        <v>0</v>
      </c>
      <c r="B128" s="12">
        <f>IFERROR(VLOOKUP(Input!B147,Medio!$A$3:$D$1552,3,0),0)</f>
        <v>0</v>
      </c>
    </row>
    <row r="129" spans="1:2">
      <c r="A129" s="12">
        <f>IFERROR(VLOOKUP(Input!B148,Medio!$A$3:$D$1552,4,0),0)</f>
        <v>0</v>
      </c>
      <c r="B129" s="12">
        <f>IFERROR(VLOOKUP(Input!B148,Medio!$A$3:$D$1552,3,0),0)</f>
        <v>0</v>
      </c>
    </row>
    <row r="130" spans="1:2">
      <c r="A130" s="12">
        <f>IFERROR(VLOOKUP(Input!B149,Medio!$A$3:$D$1552,4,0),0)</f>
        <v>0</v>
      </c>
      <c r="B130" s="12">
        <f>IFERROR(VLOOKUP(Input!B149,Medio!$A$3:$D$1552,3,0),0)</f>
        <v>0</v>
      </c>
    </row>
    <row r="131" spans="1:2">
      <c r="A131" s="12">
        <f>IFERROR(VLOOKUP(Input!B150,Medio!$A$3:$D$1552,4,0),0)</f>
        <v>0</v>
      </c>
      <c r="B131" s="12">
        <f>IFERROR(VLOOKUP(Input!B150,Medio!$A$3:$D$1552,3,0),0)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Pautas</vt:lpstr>
      <vt:lpstr>Input</vt:lpstr>
      <vt:lpstr>Moneda</vt:lpstr>
      <vt:lpstr>Tipo de Descuento</vt:lpstr>
      <vt:lpstr>MesAño</vt:lpstr>
      <vt:lpstr>SQL</vt:lpstr>
      <vt:lpstr>Cliente</vt:lpstr>
      <vt:lpstr>Anunciante</vt:lpstr>
      <vt:lpstr>Producto</vt:lpstr>
      <vt:lpstr>Campaña</vt:lpstr>
      <vt:lpstr>Condicion de Pago</vt:lpstr>
      <vt:lpstr>TipoMedio</vt:lpstr>
      <vt:lpstr>Medio</vt:lpstr>
      <vt:lpstr>Proveedor</vt:lpstr>
      <vt:lpstr>Agencias</vt:lpstr>
      <vt:lpstr>Plazas</vt:lpstr>
      <vt:lpstr>Tags</vt:lpstr>
      <vt:lpstr>Programas</vt:lpstr>
      <vt:lpstr>Auxiliares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de perosanz</dc:creator>
  <cp:lastModifiedBy>Cecilia Ruiz</cp:lastModifiedBy>
  <cp:lastPrinted>2024-02-29T13:48:40Z</cp:lastPrinted>
  <dcterms:created xsi:type="dcterms:W3CDTF">2022-07-25T15:08:13Z</dcterms:created>
  <dcterms:modified xsi:type="dcterms:W3CDTF">2025-10-01T19:08:27Z</dcterms:modified>
</cp:coreProperties>
</file>