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juang\Downloads\"/>
    </mc:Choice>
  </mc:AlternateContent>
  <xr:revisionPtr revIDLastSave="0" documentId="13_ncr:1_{DC442480-76ED-43BD-8E4B-4FC851FBAF32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Pautas" sheetId="1" r:id="rId1"/>
    <sheet name="Totales" sheetId="25" r:id="rId2"/>
    <sheet name="Input" sheetId="11" r:id="rId3"/>
    <sheet name="Moneda" sheetId="13" r:id="rId4"/>
    <sheet name="Tipo de Descuento" sheetId="14" r:id="rId5"/>
    <sheet name="MesAño" sheetId="12" r:id="rId6"/>
    <sheet name="SQL" sheetId="2" r:id="rId7"/>
    <sheet name="Cliente" sheetId="3" r:id="rId8"/>
    <sheet name="Anunciante" sheetId="4" r:id="rId9"/>
    <sheet name="Producto" sheetId="5" r:id="rId10"/>
    <sheet name="Campaña" sheetId="15" r:id="rId11"/>
    <sheet name="Condicion de Pago" sheetId="7" r:id="rId12"/>
    <sheet name="TipoMedio" sheetId="8" r:id="rId13"/>
    <sheet name="Medio" sheetId="9" r:id="rId14"/>
    <sheet name="Proveedor" sheetId="10" r:id="rId15"/>
    <sheet name="Agencias" sheetId="16" r:id="rId16"/>
    <sheet name="Plazas" sheetId="17" r:id="rId17"/>
    <sheet name="Tags" sheetId="18" r:id="rId18"/>
    <sheet name="Programas" sheetId="20" r:id="rId19"/>
  </sheets>
  <definedNames>
    <definedName name="_xlnm._FilterDatabase" localSheetId="18" hidden="1">Programas!$B$2:$F$150</definedName>
    <definedName name="Cliente">Cliente!#REF!</definedName>
    <definedName name="Consulta_desde_Demo" localSheetId="7" hidden="1">Cliente!#REF!</definedName>
    <definedName name="dpsadrian_dpsadrian_Advertys_DemoMedios_Anunciante" localSheetId="8" hidden="1">Anunciante!#REF!</definedName>
    <definedName name="dpsadrian_dpsadrian_Advertys_DemoMedios_Medio" localSheetId="13" hidden="1">Medio!#REF!</definedName>
    <definedName name="dpsadrian_dpsadrian_Advertys_DemoMedios_Producto" localSheetId="9" hidden="1">Producto!#REF!</definedName>
    <definedName name="dpsadrian_dpsadrian_Advertys_DemoMedios_Proveedor" localSheetId="14" hidden="1">Proveedor!#REF!</definedName>
    <definedName name="dpsadrian_dpsadrian_Advertys_DemoMedios_TipoMedio" localSheetId="12" hidden="1">TipoMedio!#REF!</definedName>
    <definedName name="dpsadrian_sql2012_Advertys_SDVMedia_Anunciante" localSheetId="8" hidden="1">Anunciante!$B$2:$C$155</definedName>
    <definedName name="dpsadrian_sql2012_Advertys_SDVMedia_AyudaNombreProveedor" localSheetId="12" hidden="1">TipoMedio!#REF!</definedName>
    <definedName name="dpsadrian_sql2012_Advertys_SDVMedia_Campania" localSheetId="10" hidden="1">Campaña!$B$2:$C$11</definedName>
    <definedName name="dpsadrian_sql2012_Advertys_SDVMedia_Cliente" localSheetId="7" hidden="1">Cliente!$B$2:$C$157</definedName>
    <definedName name="dpsadrian_sql2012_Advertys_SDVMedia_CondicionPago" localSheetId="11" hidden="1">'Condicion de Pago'!$B$2:$C$20</definedName>
    <definedName name="dpsadrian_sql2012_Advertys_SDVMedia_Medio_1" localSheetId="13" hidden="1">Medio!#REF!</definedName>
    <definedName name="dpsadrian_sql2012_Advertys_SDVMedia_Medio2" localSheetId="13" hidden="1">Medio!$B$2:$E$1552</definedName>
    <definedName name="dpsadrian_sql2012_Advertys_SDVMedia_Moneda" localSheetId="3" hidden="1">Moneda!$B$2:$C$7</definedName>
    <definedName name="dpsadrian_sql2012_Advertys_SDVMedia_Plaza" localSheetId="13" hidden="1">Medio!#REF!</definedName>
    <definedName name="dpsadrian_sql2012_Advertys_SDVMedia_Producto" localSheetId="9" hidden="1">Producto!$B$2:$C$16</definedName>
    <definedName name="dpsadrian_sql2012_Advertys_SDVMedia_Proveedor_1" localSheetId="14" hidden="1">Proveedor!$B$2:$C$2036</definedName>
    <definedName name="dpsadrian_sql2012_Advertys_SDVMedia_Proveedor_2" localSheetId="14" hidden="1">Proveedor!#REF!</definedName>
    <definedName name="dpsadrian_sql2012_Advertys_SDVMedia_TipoMedio" localSheetId="12" hidden="1">TipoMedio!$B$2:$C$30</definedName>
  </definedNames>
  <calcPr calcId="191029" calcOnSave="0" concurrentCalc="0"/>
  <pivotCaches>
    <pivotCache cacheId="22" r:id="rId2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21" roundtripDataSignature="AMtx7mh9O+FbFh0/h6UqZW+/vb3HgDrBbA=="/>
    </ext>
  </extLst>
</workbook>
</file>

<file path=xl/calcChain.xml><?xml version="1.0" encoding="utf-8"?>
<calcChain xmlns="http://schemas.openxmlformats.org/spreadsheetml/2006/main">
  <c r="BA21" i="11" l="1"/>
  <c r="C21" i="11"/>
  <c r="BA22" i="11"/>
  <c r="C22" i="11"/>
  <c r="P4" i="1"/>
  <c r="AY150" i="11"/>
  <c r="T133" i="1"/>
  <c r="AY149" i="11"/>
  <c r="T132" i="1"/>
  <c r="AY148" i="11"/>
  <c r="T131" i="1"/>
  <c r="AY147" i="11"/>
  <c r="T130" i="1"/>
  <c r="AY146" i="11"/>
  <c r="T129" i="1"/>
  <c r="AY145" i="11"/>
  <c r="T128" i="1"/>
  <c r="AY144" i="11"/>
  <c r="T127" i="1"/>
  <c r="AY143" i="11"/>
  <c r="T126" i="1"/>
  <c r="AY142" i="11"/>
  <c r="T125" i="1"/>
  <c r="AY141" i="11"/>
  <c r="T124" i="1"/>
  <c r="AY140" i="11"/>
  <c r="T123" i="1"/>
  <c r="AY139" i="11"/>
  <c r="T122" i="1"/>
  <c r="AY138" i="11"/>
  <c r="T121" i="1"/>
  <c r="AY137" i="11"/>
  <c r="T120" i="1"/>
  <c r="AY136" i="11"/>
  <c r="T119" i="1"/>
  <c r="AY135" i="11"/>
  <c r="T118" i="1"/>
  <c r="AY134" i="11"/>
  <c r="T117" i="1"/>
  <c r="AY133" i="11"/>
  <c r="T116" i="1"/>
  <c r="AY132" i="11"/>
  <c r="T115" i="1"/>
  <c r="AY131" i="11"/>
  <c r="T114" i="1"/>
  <c r="AY130" i="11"/>
  <c r="T113" i="1"/>
  <c r="AY129" i="11"/>
  <c r="T112" i="1"/>
  <c r="AY128" i="11"/>
  <c r="T111" i="1"/>
  <c r="AY127" i="11"/>
  <c r="T110" i="1"/>
  <c r="AY126" i="11"/>
  <c r="T109" i="1"/>
  <c r="AY125" i="11"/>
  <c r="T108" i="1"/>
  <c r="AY124" i="11"/>
  <c r="T107" i="1"/>
  <c r="AY123" i="11"/>
  <c r="T106" i="1"/>
  <c r="AY122" i="11"/>
  <c r="T105" i="1"/>
  <c r="AY121" i="11"/>
  <c r="T104" i="1"/>
  <c r="AY120" i="11"/>
  <c r="T103" i="1"/>
  <c r="AY119" i="11"/>
  <c r="T102" i="1"/>
  <c r="AY118" i="11"/>
  <c r="T101" i="1"/>
  <c r="AY117" i="11"/>
  <c r="T100" i="1"/>
  <c r="AY116" i="11"/>
  <c r="T99" i="1"/>
  <c r="AY115" i="11"/>
  <c r="T98" i="1"/>
  <c r="AY114" i="11"/>
  <c r="T97" i="1"/>
  <c r="AY113" i="11"/>
  <c r="T96" i="1"/>
  <c r="AY112" i="11"/>
  <c r="T95" i="1"/>
  <c r="AY111" i="11"/>
  <c r="T94" i="1"/>
  <c r="AY110" i="11"/>
  <c r="T93" i="1"/>
  <c r="AY109" i="11"/>
  <c r="T92" i="1"/>
  <c r="AY108" i="11"/>
  <c r="T91" i="1"/>
  <c r="AY107" i="11"/>
  <c r="T90" i="1"/>
  <c r="AY106" i="11"/>
  <c r="T89" i="1"/>
  <c r="AY105" i="11"/>
  <c r="T88" i="1"/>
  <c r="AY104" i="11"/>
  <c r="T87" i="1"/>
  <c r="AY103" i="11"/>
  <c r="T86" i="1"/>
  <c r="AY102" i="11"/>
  <c r="T85" i="1"/>
  <c r="AY101" i="11"/>
  <c r="T84" i="1"/>
  <c r="AY100" i="11"/>
  <c r="T83" i="1"/>
  <c r="AY99" i="11"/>
  <c r="T82" i="1"/>
  <c r="AY98" i="11"/>
  <c r="T81" i="1"/>
  <c r="AY97" i="11"/>
  <c r="T80" i="1"/>
  <c r="AY96" i="11"/>
  <c r="T79" i="1"/>
  <c r="AY95" i="11"/>
  <c r="T78" i="1"/>
  <c r="AY94" i="11"/>
  <c r="T77" i="1"/>
  <c r="AY93" i="11"/>
  <c r="T76" i="1"/>
  <c r="AY92" i="11"/>
  <c r="T75" i="1"/>
  <c r="AY91" i="11"/>
  <c r="T74" i="1"/>
  <c r="AY90" i="11"/>
  <c r="T73" i="1"/>
  <c r="AY89" i="11"/>
  <c r="T72" i="1"/>
  <c r="AY88" i="11"/>
  <c r="T71" i="1"/>
  <c r="AY87" i="11"/>
  <c r="T70" i="1"/>
  <c r="AY86" i="11"/>
  <c r="T69" i="1"/>
  <c r="AY85" i="11"/>
  <c r="T68" i="1"/>
  <c r="AY84" i="11"/>
  <c r="T67" i="1"/>
  <c r="AY83" i="11"/>
  <c r="T66" i="1"/>
  <c r="AY82" i="11"/>
  <c r="T65" i="1"/>
  <c r="AY81" i="11"/>
  <c r="T64" i="1"/>
  <c r="AY80" i="11"/>
  <c r="T63" i="1"/>
  <c r="AY79" i="11"/>
  <c r="T62" i="1"/>
  <c r="AY78" i="11"/>
  <c r="T61" i="1"/>
  <c r="AY77" i="11"/>
  <c r="T60" i="1"/>
  <c r="AY76" i="11"/>
  <c r="T59" i="1"/>
  <c r="AY75" i="11"/>
  <c r="T58" i="1"/>
  <c r="AY74" i="11"/>
  <c r="T57" i="1"/>
  <c r="AY73" i="11"/>
  <c r="T56" i="1"/>
  <c r="AY72" i="11"/>
  <c r="T55" i="1"/>
  <c r="AY71" i="11"/>
  <c r="T54" i="1"/>
  <c r="AY70" i="11"/>
  <c r="T53" i="1"/>
  <c r="AY69" i="11"/>
  <c r="T52" i="1"/>
  <c r="AY68" i="11"/>
  <c r="T51" i="1"/>
  <c r="AY67" i="11"/>
  <c r="T50" i="1"/>
  <c r="AY66" i="11"/>
  <c r="T49" i="1"/>
  <c r="AY65" i="11"/>
  <c r="T48" i="1"/>
  <c r="AY64" i="11"/>
  <c r="T47" i="1"/>
  <c r="AY63" i="11"/>
  <c r="T46" i="1"/>
  <c r="AY62" i="11"/>
  <c r="T45" i="1"/>
  <c r="AY61" i="11"/>
  <c r="T44" i="1"/>
  <c r="AY60" i="11"/>
  <c r="T43" i="1"/>
  <c r="AY59" i="11"/>
  <c r="T42" i="1"/>
  <c r="AY58" i="11"/>
  <c r="T41" i="1"/>
  <c r="AY57" i="11"/>
  <c r="T40" i="1"/>
  <c r="AY56" i="11"/>
  <c r="T39" i="1"/>
  <c r="AY55" i="11"/>
  <c r="T38" i="1"/>
  <c r="AY54" i="11"/>
  <c r="T37" i="1"/>
  <c r="AY53" i="11"/>
  <c r="T36" i="1"/>
  <c r="AY52" i="11"/>
  <c r="T35" i="1"/>
  <c r="AY51" i="11"/>
  <c r="T34" i="1"/>
  <c r="AY50" i="11"/>
  <c r="T33" i="1"/>
  <c r="AY49" i="11"/>
  <c r="T32" i="1"/>
  <c r="AY48" i="11"/>
  <c r="T31" i="1"/>
  <c r="AY47" i="11"/>
  <c r="T30" i="1"/>
  <c r="AY46" i="11"/>
  <c r="T29" i="1"/>
  <c r="AY45" i="11"/>
  <c r="T28" i="1"/>
  <c r="AY44" i="11"/>
  <c r="T27" i="1"/>
  <c r="AY43" i="11"/>
  <c r="T26" i="1"/>
  <c r="AY42" i="11"/>
  <c r="T25" i="1"/>
  <c r="AY41" i="11"/>
  <c r="T24" i="1"/>
  <c r="AY40" i="11"/>
  <c r="T23" i="1"/>
  <c r="AY39" i="11"/>
  <c r="T22" i="1"/>
  <c r="AY38" i="11"/>
  <c r="T21" i="1"/>
  <c r="AY37" i="11"/>
  <c r="T20" i="1"/>
  <c r="AY36" i="11"/>
  <c r="T19" i="1"/>
  <c r="AY35" i="11"/>
  <c r="T18" i="1"/>
  <c r="AY34" i="11"/>
  <c r="T17" i="1"/>
  <c r="AY33" i="11"/>
  <c r="T16" i="1"/>
  <c r="AY32" i="11"/>
  <c r="T15" i="1"/>
  <c r="AY31" i="11"/>
  <c r="T14" i="1"/>
  <c r="AY30" i="11"/>
  <c r="T13" i="1"/>
  <c r="AY29" i="11"/>
  <c r="T12" i="1"/>
  <c r="AY28" i="11"/>
  <c r="T11" i="1"/>
  <c r="AY27" i="11"/>
  <c r="T10" i="1"/>
  <c r="AY26" i="11"/>
  <c r="T9" i="1"/>
  <c r="AY25" i="11"/>
  <c r="T8" i="1"/>
  <c r="AY24" i="11"/>
  <c r="T7" i="1"/>
  <c r="T4" i="1"/>
  <c r="CB150" i="11"/>
  <c r="CB149" i="11"/>
  <c r="CB148" i="11"/>
  <c r="CB147" i="11"/>
  <c r="CB146" i="11"/>
  <c r="CB145" i="11"/>
  <c r="CB144" i="11"/>
  <c r="CB143" i="11"/>
  <c r="CB142" i="11"/>
  <c r="CB141" i="11"/>
  <c r="CB140" i="11"/>
  <c r="CB139" i="11"/>
  <c r="CB138" i="11"/>
  <c r="CB137" i="11"/>
  <c r="CB136" i="11"/>
  <c r="CB135" i="11"/>
  <c r="CB134" i="11"/>
  <c r="CB133" i="11"/>
  <c r="CB132" i="11"/>
  <c r="CB131" i="11"/>
  <c r="CB130" i="11"/>
  <c r="CB129" i="11"/>
  <c r="CB128" i="11"/>
  <c r="CB127" i="11"/>
  <c r="CB126" i="11"/>
  <c r="CB125" i="11"/>
  <c r="CB124" i="11"/>
  <c r="CB123" i="11"/>
  <c r="CB122" i="11"/>
  <c r="CB121" i="11"/>
  <c r="CB120" i="11"/>
  <c r="CB119" i="11"/>
  <c r="CB118" i="11"/>
  <c r="CB117" i="11"/>
  <c r="CB116" i="11"/>
  <c r="CB115" i="11"/>
  <c r="CB114" i="11"/>
  <c r="CB113" i="11"/>
  <c r="CB112" i="11"/>
  <c r="CB111" i="11"/>
  <c r="CB110" i="11"/>
  <c r="CB109" i="11"/>
  <c r="CB108" i="11"/>
  <c r="CB107" i="11"/>
  <c r="CB106" i="11"/>
  <c r="CB105" i="11"/>
  <c r="CB104" i="11"/>
  <c r="CB103" i="11"/>
  <c r="CB102" i="11"/>
  <c r="CB101" i="11"/>
  <c r="CB100" i="11"/>
  <c r="CB99" i="11"/>
  <c r="CB98" i="11"/>
  <c r="CB97" i="11"/>
  <c r="CB96" i="11"/>
  <c r="CB95" i="11"/>
  <c r="CB94" i="11"/>
  <c r="CB93" i="11"/>
  <c r="CB92" i="11"/>
  <c r="CB91" i="11"/>
  <c r="CB90" i="11"/>
  <c r="CB89" i="11"/>
  <c r="CB88" i="11"/>
  <c r="CB87" i="11"/>
  <c r="CB86" i="11"/>
  <c r="CB85" i="11"/>
  <c r="CB84" i="11"/>
  <c r="CB83" i="11"/>
  <c r="CB82" i="11"/>
  <c r="CB81" i="11"/>
  <c r="CB80" i="11"/>
  <c r="CB79" i="11"/>
  <c r="CB78" i="11"/>
  <c r="CB77" i="11"/>
  <c r="CB76" i="11"/>
  <c r="CB75" i="11"/>
  <c r="CB74" i="11"/>
  <c r="CB73" i="11"/>
  <c r="CB72" i="11"/>
  <c r="CB71" i="11"/>
  <c r="CB70" i="11"/>
  <c r="CB69" i="11"/>
  <c r="CB68" i="11"/>
  <c r="CB67" i="11"/>
  <c r="CB66" i="11"/>
  <c r="CB65" i="11"/>
  <c r="CB64" i="11"/>
  <c r="CB63" i="11"/>
  <c r="CB62" i="11"/>
  <c r="CB61" i="11"/>
  <c r="CB60" i="11"/>
  <c r="CB59" i="11"/>
  <c r="CB58" i="11"/>
  <c r="CB57" i="11"/>
  <c r="CB56" i="11"/>
  <c r="CB55" i="11"/>
  <c r="CB54" i="11"/>
  <c r="CB53" i="11"/>
  <c r="CB52" i="11"/>
  <c r="CB51" i="11"/>
  <c r="CB50" i="11"/>
  <c r="CB49" i="11"/>
  <c r="CB48" i="11"/>
  <c r="CB47" i="11"/>
  <c r="CB46" i="11"/>
  <c r="CB45" i="11"/>
  <c r="CB44" i="11"/>
  <c r="CB43" i="11"/>
  <c r="CB42" i="11"/>
  <c r="CB41" i="11"/>
  <c r="CB40" i="11"/>
  <c r="CB39" i="11"/>
  <c r="CB38" i="11"/>
  <c r="CB37" i="11"/>
  <c r="CB36" i="11"/>
  <c r="CB35" i="11"/>
  <c r="CB34" i="11"/>
  <c r="CB33" i="11"/>
  <c r="CB32" i="11"/>
  <c r="CB31" i="11"/>
  <c r="CB30" i="11"/>
  <c r="CB29" i="11"/>
  <c r="CB28" i="11"/>
  <c r="CB27" i="11"/>
  <c r="CB26" i="11"/>
  <c r="CB25" i="11"/>
  <c r="CB24" i="11"/>
  <c r="CB23" i="11"/>
  <c r="CB22" i="11"/>
  <c r="CB21" i="11"/>
  <c r="BQ147" i="11"/>
  <c r="BK147" i="11"/>
  <c r="BL147" i="11"/>
  <c r="BI147" i="11"/>
  <c r="BJ147" i="11"/>
  <c r="BG147" i="11"/>
  <c r="BH147" i="11"/>
  <c r="BE147" i="11"/>
  <c r="BF147" i="11"/>
  <c r="BC147" i="11"/>
  <c r="BD147" i="11"/>
  <c r="BB147" i="11"/>
  <c r="BA147" i="11"/>
  <c r="BQ146" i="11"/>
  <c r="BK146" i="11"/>
  <c r="BL146" i="11"/>
  <c r="BI146" i="11"/>
  <c r="BJ146" i="11"/>
  <c r="BG146" i="11"/>
  <c r="BH146" i="11"/>
  <c r="BE146" i="11"/>
  <c r="BF146" i="11"/>
  <c r="BC146" i="11"/>
  <c r="BD146" i="11"/>
  <c r="BM146" i="11"/>
  <c r="BB146" i="11"/>
  <c r="BA146" i="11"/>
  <c r="BQ145" i="11"/>
  <c r="BK145" i="11"/>
  <c r="BL145" i="11"/>
  <c r="BI145" i="11"/>
  <c r="BJ145" i="11"/>
  <c r="BG145" i="11"/>
  <c r="BH145" i="11"/>
  <c r="BE145" i="11"/>
  <c r="BF145" i="11"/>
  <c r="BC145" i="11"/>
  <c r="BD145" i="11"/>
  <c r="BB145" i="11"/>
  <c r="BA145" i="11"/>
  <c r="BQ144" i="11"/>
  <c r="BK144" i="11"/>
  <c r="BL144" i="11"/>
  <c r="BI144" i="11"/>
  <c r="BJ144" i="11"/>
  <c r="BG144" i="11"/>
  <c r="BH144" i="11"/>
  <c r="BE144" i="11"/>
  <c r="BF144" i="11"/>
  <c r="BC144" i="11"/>
  <c r="BD144" i="11"/>
  <c r="BM144" i="11"/>
  <c r="BB144" i="11"/>
  <c r="BA144" i="11"/>
  <c r="BQ143" i="11"/>
  <c r="BK143" i="11"/>
  <c r="BL143" i="11"/>
  <c r="BI143" i="11"/>
  <c r="BJ143" i="11"/>
  <c r="BG143" i="11"/>
  <c r="BH143" i="11"/>
  <c r="BE143" i="11"/>
  <c r="BF143" i="11"/>
  <c r="BC143" i="11"/>
  <c r="BD143" i="11"/>
  <c r="BM143" i="11"/>
  <c r="BB143" i="11"/>
  <c r="BA143" i="11"/>
  <c r="BQ142" i="11"/>
  <c r="BK142" i="11"/>
  <c r="BL142" i="11"/>
  <c r="BI142" i="11"/>
  <c r="BJ142" i="11"/>
  <c r="BG142" i="11"/>
  <c r="BH142" i="11"/>
  <c r="BE142" i="11"/>
  <c r="BF142" i="11"/>
  <c r="BC142" i="11"/>
  <c r="BD142" i="11"/>
  <c r="BB142" i="11"/>
  <c r="BA142" i="11"/>
  <c r="BQ141" i="11"/>
  <c r="BR141" i="11"/>
  <c r="BK141" i="11"/>
  <c r="BL141" i="11"/>
  <c r="BI141" i="11"/>
  <c r="BJ141" i="11"/>
  <c r="BG141" i="11"/>
  <c r="BH141" i="11"/>
  <c r="BE141" i="11"/>
  <c r="BF141" i="11"/>
  <c r="BC141" i="11"/>
  <c r="BD141" i="11"/>
  <c r="BM141" i="11"/>
  <c r="BB141" i="11"/>
  <c r="BA141" i="11"/>
  <c r="BQ140" i="11"/>
  <c r="BR140" i="11"/>
  <c r="BS140" i="11"/>
  <c r="BK140" i="11"/>
  <c r="BL140" i="11"/>
  <c r="BI140" i="11"/>
  <c r="BJ140" i="11"/>
  <c r="BG140" i="11"/>
  <c r="BH140" i="11"/>
  <c r="BE140" i="11"/>
  <c r="BF140" i="11"/>
  <c r="BC140" i="11"/>
  <c r="BD140" i="11"/>
  <c r="BB140" i="11"/>
  <c r="BA140" i="11"/>
  <c r="BQ139" i="11"/>
  <c r="BK139" i="11"/>
  <c r="BL139" i="11"/>
  <c r="BI139" i="11"/>
  <c r="BJ139" i="11"/>
  <c r="BG139" i="11"/>
  <c r="BH139" i="11"/>
  <c r="BE139" i="11"/>
  <c r="BF139" i="11"/>
  <c r="BC139" i="11"/>
  <c r="BD139" i="11"/>
  <c r="BB139" i="11"/>
  <c r="BA139" i="11"/>
  <c r="BQ138" i="11"/>
  <c r="BK138" i="11"/>
  <c r="BL138" i="11"/>
  <c r="BI138" i="11"/>
  <c r="BJ138" i="11"/>
  <c r="BG138" i="11"/>
  <c r="BH138" i="11"/>
  <c r="BE138" i="11"/>
  <c r="BF138" i="11"/>
  <c r="BC138" i="11"/>
  <c r="BD138" i="11"/>
  <c r="BM138" i="11"/>
  <c r="BB138" i="11"/>
  <c r="BN138" i="11"/>
  <c r="BO138" i="11"/>
  <c r="AZ138" i="11"/>
  <c r="CC138" i="11"/>
  <c r="BA138" i="11"/>
  <c r="BQ137" i="11"/>
  <c r="BK137" i="11"/>
  <c r="BL137" i="11"/>
  <c r="BI137" i="11"/>
  <c r="BJ137" i="11"/>
  <c r="BG137" i="11"/>
  <c r="BH137" i="11"/>
  <c r="BE137" i="11"/>
  <c r="BF137" i="11"/>
  <c r="BC137" i="11"/>
  <c r="BD137" i="11"/>
  <c r="BB137" i="11"/>
  <c r="BA137" i="11"/>
  <c r="BQ136" i="11"/>
  <c r="BK136" i="11"/>
  <c r="BL136" i="11"/>
  <c r="BI136" i="11"/>
  <c r="BJ136" i="11"/>
  <c r="BG136" i="11"/>
  <c r="BH136" i="11"/>
  <c r="BE136" i="11"/>
  <c r="BF136" i="11"/>
  <c r="BC136" i="11"/>
  <c r="BD136" i="11"/>
  <c r="BM136" i="11"/>
  <c r="BB136" i="11"/>
  <c r="BA136" i="11"/>
  <c r="BQ135" i="11"/>
  <c r="BK135" i="11"/>
  <c r="BL135" i="11"/>
  <c r="BI135" i="11"/>
  <c r="BJ135" i="11"/>
  <c r="BG135" i="11"/>
  <c r="BH135" i="11"/>
  <c r="BE135" i="11"/>
  <c r="BF135" i="11"/>
  <c r="BC135" i="11"/>
  <c r="BD135" i="11"/>
  <c r="BB135" i="11"/>
  <c r="BA135" i="11"/>
  <c r="BQ134" i="11"/>
  <c r="BK134" i="11"/>
  <c r="BL134" i="11"/>
  <c r="BI134" i="11"/>
  <c r="BJ134" i="11"/>
  <c r="BG134" i="11"/>
  <c r="BH134" i="11"/>
  <c r="BE134" i="11"/>
  <c r="BF134" i="11"/>
  <c r="BC134" i="11"/>
  <c r="BD134" i="11"/>
  <c r="BM134" i="11"/>
  <c r="BB134" i="11"/>
  <c r="BA134" i="11"/>
  <c r="BQ133" i="11"/>
  <c r="BR133" i="11"/>
  <c r="BK133" i="11"/>
  <c r="BL133" i="11"/>
  <c r="BI133" i="11"/>
  <c r="BJ133" i="11"/>
  <c r="BG133" i="11"/>
  <c r="BH133" i="11"/>
  <c r="BE133" i="11"/>
  <c r="BF133" i="11"/>
  <c r="BC133" i="11"/>
  <c r="BD133" i="11"/>
  <c r="BM133" i="11"/>
  <c r="BB133" i="11"/>
  <c r="BA133" i="11"/>
  <c r="BQ132" i="11"/>
  <c r="BR132" i="11"/>
  <c r="BS132" i="11"/>
  <c r="BK132" i="11"/>
  <c r="BL132" i="11"/>
  <c r="BI132" i="11"/>
  <c r="BJ132" i="11"/>
  <c r="BG132" i="11"/>
  <c r="BH132" i="11"/>
  <c r="BE132" i="11"/>
  <c r="BF132" i="11"/>
  <c r="BC132" i="11"/>
  <c r="BD132" i="11"/>
  <c r="BM132" i="11"/>
  <c r="BB132" i="11"/>
  <c r="BA132" i="11"/>
  <c r="BQ131" i="11"/>
  <c r="BK131" i="11"/>
  <c r="BL131" i="11"/>
  <c r="BI131" i="11"/>
  <c r="BJ131" i="11"/>
  <c r="BG131" i="11"/>
  <c r="BH131" i="11"/>
  <c r="BE131" i="11"/>
  <c r="BF131" i="11"/>
  <c r="BC131" i="11"/>
  <c r="BD131" i="11"/>
  <c r="BM131" i="11"/>
  <c r="BB131" i="11"/>
  <c r="BA131" i="11"/>
  <c r="BQ130" i="11"/>
  <c r="BR130" i="11"/>
  <c r="BK130" i="11"/>
  <c r="BL130" i="11"/>
  <c r="BI130" i="11"/>
  <c r="BJ130" i="11"/>
  <c r="BG130" i="11"/>
  <c r="BH130" i="11"/>
  <c r="BE130" i="11"/>
  <c r="BF130" i="11"/>
  <c r="BC130" i="11"/>
  <c r="BD130" i="11"/>
  <c r="BB130" i="11"/>
  <c r="BA130" i="11"/>
  <c r="BQ129" i="11"/>
  <c r="BK129" i="11"/>
  <c r="BL129" i="11"/>
  <c r="BI129" i="11"/>
  <c r="BJ129" i="11"/>
  <c r="BG129" i="11"/>
  <c r="BH129" i="11"/>
  <c r="BE129" i="11"/>
  <c r="BF129" i="11"/>
  <c r="BC129" i="11"/>
  <c r="BD129" i="11"/>
  <c r="BB129" i="11"/>
  <c r="BA129" i="11"/>
  <c r="BQ128" i="11"/>
  <c r="BK128" i="11"/>
  <c r="BL128" i="11"/>
  <c r="BI128" i="11"/>
  <c r="BJ128" i="11"/>
  <c r="BG128" i="11"/>
  <c r="BH128" i="11"/>
  <c r="BE128" i="11"/>
  <c r="BF128" i="11"/>
  <c r="BC128" i="11"/>
  <c r="BD128" i="11"/>
  <c r="BB128" i="11"/>
  <c r="BA128" i="11"/>
  <c r="BQ127" i="11"/>
  <c r="BK127" i="11"/>
  <c r="BL127" i="11"/>
  <c r="BI127" i="11"/>
  <c r="BJ127" i="11"/>
  <c r="BG127" i="11"/>
  <c r="BH127" i="11"/>
  <c r="BE127" i="11"/>
  <c r="BF127" i="11"/>
  <c r="BC127" i="11"/>
  <c r="BD127" i="11"/>
  <c r="BM127" i="11"/>
  <c r="BB127" i="11"/>
  <c r="BA127" i="11"/>
  <c r="BQ126" i="11"/>
  <c r="BK126" i="11"/>
  <c r="BL126" i="11"/>
  <c r="BI126" i="11"/>
  <c r="BJ126" i="11"/>
  <c r="BG126" i="11"/>
  <c r="BH126" i="11"/>
  <c r="BE126" i="11"/>
  <c r="BF126" i="11"/>
  <c r="BC126" i="11"/>
  <c r="BD126" i="11"/>
  <c r="BM126" i="11"/>
  <c r="BB126" i="11"/>
  <c r="BN126" i="11"/>
  <c r="BO126" i="11"/>
  <c r="AZ126" i="11"/>
  <c r="CC126" i="11"/>
  <c r="BA126" i="11"/>
  <c r="BQ125" i="11"/>
  <c r="BR125" i="11"/>
  <c r="BK125" i="11"/>
  <c r="BL125" i="11"/>
  <c r="BI125" i="11"/>
  <c r="BJ125" i="11"/>
  <c r="BG125" i="11"/>
  <c r="BH125" i="11"/>
  <c r="BE125" i="11"/>
  <c r="BF125" i="11"/>
  <c r="BC125" i="11"/>
  <c r="BD125" i="11"/>
  <c r="BB125" i="11"/>
  <c r="BA125" i="11"/>
  <c r="BQ124" i="11"/>
  <c r="BR124" i="11"/>
  <c r="BK124" i="11"/>
  <c r="BL124" i="11"/>
  <c r="BI124" i="11"/>
  <c r="BJ124" i="11"/>
  <c r="BG124" i="11"/>
  <c r="BH124" i="11"/>
  <c r="BE124" i="11"/>
  <c r="BF124" i="11"/>
  <c r="BC124" i="11"/>
  <c r="BD124" i="11"/>
  <c r="BB124" i="11"/>
  <c r="BA124" i="11"/>
  <c r="BQ123" i="11"/>
  <c r="BK123" i="11"/>
  <c r="BL123" i="11"/>
  <c r="BI123" i="11"/>
  <c r="BJ123" i="11"/>
  <c r="BG123" i="11"/>
  <c r="BH123" i="11"/>
  <c r="BE123" i="11"/>
  <c r="BF123" i="11"/>
  <c r="BC123" i="11"/>
  <c r="BD123" i="11"/>
  <c r="BB123" i="11"/>
  <c r="BA123" i="11"/>
  <c r="BQ122" i="11"/>
  <c r="BR122" i="11"/>
  <c r="BK122" i="11"/>
  <c r="BL122" i="11"/>
  <c r="BI122" i="11"/>
  <c r="BJ122" i="11"/>
  <c r="BG122" i="11"/>
  <c r="BH122" i="11"/>
  <c r="BE122" i="11"/>
  <c r="BF122" i="11"/>
  <c r="BC122" i="11"/>
  <c r="BD122" i="11"/>
  <c r="BM122" i="11"/>
  <c r="BB122" i="11"/>
  <c r="BA122" i="11"/>
  <c r="BQ121" i="11"/>
  <c r="BK121" i="11"/>
  <c r="BL121" i="11"/>
  <c r="BI121" i="11"/>
  <c r="BJ121" i="11"/>
  <c r="BG121" i="11"/>
  <c r="BH121" i="11"/>
  <c r="BE121" i="11"/>
  <c r="BF121" i="11"/>
  <c r="BC121" i="11"/>
  <c r="BD121" i="11"/>
  <c r="BB121" i="11"/>
  <c r="BA121" i="11"/>
  <c r="BQ120" i="11"/>
  <c r="BK120" i="11"/>
  <c r="BL120" i="11"/>
  <c r="BC120" i="11"/>
  <c r="BD120" i="11"/>
  <c r="BE120" i="11"/>
  <c r="BF120" i="11"/>
  <c r="BG120" i="11"/>
  <c r="BH120" i="11"/>
  <c r="BI120" i="11"/>
  <c r="BJ120" i="11"/>
  <c r="BM120" i="11"/>
  <c r="BB120" i="11"/>
  <c r="BA120" i="11"/>
  <c r="BQ119" i="11"/>
  <c r="BK119" i="11"/>
  <c r="BL119" i="11"/>
  <c r="BI119" i="11"/>
  <c r="BJ119" i="11"/>
  <c r="BG119" i="11"/>
  <c r="BH119" i="11"/>
  <c r="BE119" i="11"/>
  <c r="BF119" i="11"/>
  <c r="BC119" i="11"/>
  <c r="BD119" i="11"/>
  <c r="BB119" i="11"/>
  <c r="BA119" i="11"/>
  <c r="BQ118" i="11"/>
  <c r="BK118" i="11"/>
  <c r="BL118" i="11"/>
  <c r="BI118" i="11"/>
  <c r="BJ118" i="11"/>
  <c r="BG118" i="11"/>
  <c r="BH118" i="11"/>
  <c r="BE118" i="11"/>
  <c r="BF118" i="11"/>
  <c r="BC118" i="11"/>
  <c r="BD118" i="11"/>
  <c r="BB118" i="11"/>
  <c r="BA118" i="11"/>
  <c r="BQ117" i="11"/>
  <c r="BR117" i="11"/>
  <c r="BK117" i="11"/>
  <c r="BL117" i="11"/>
  <c r="BI117" i="11"/>
  <c r="BJ117" i="11"/>
  <c r="BG117" i="11"/>
  <c r="BH117" i="11"/>
  <c r="BE117" i="11"/>
  <c r="BF117" i="11"/>
  <c r="BC117" i="11"/>
  <c r="BD117" i="11"/>
  <c r="BB117" i="11"/>
  <c r="BA117" i="11"/>
  <c r="BQ116" i="11"/>
  <c r="BR116" i="11"/>
  <c r="BK116" i="11"/>
  <c r="BL116" i="11"/>
  <c r="BI116" i="11"/>
  <c r="BJ116" i="11"/>
  <c r="BG116" i="11"/>
  <c r="BH116" i="11"/>
  <c r="BE116" i="11"/>
  <c r="BF116" i="11"/>
  <c r="BC116" i="11"/>
  <c r="BD116" i="11"/>
  <c r="BB116" i="11"/>
  <c r="BA116" i="11"/>
  <c r="BQ115" i="11"/>
  <c r="BR115" i="11"/>
  <c r="BK115" i="11"/>
  <c r="BL115" i="11"/>
  <c r="BI115" i="11"/>
  <c r="BJ115" i="11"/>
  <c r="BG115" i="11"/>
  <c r="BH115" i="11"/>
  <c r="BE115" i="11"/>
  <c r="BF115" i="11"/>
  <c r="BC115" i="11"/>
  <c r="BD115" i="11"/>
  <c r="BM115" i="11"/>
  <c r="BB115" i="11"/>
  <c r="BA115" i="11"/>
  <c r="BQ114" i="11"/>
  <c r="BR114" i="11"/>
  <c r="BK114" i="11"/>
  <c r="BL114" i="11"/>
  <c r="BI114" i="11"/>
  <c r="BJ114" i="11"/>
  <c r="BG114" i="11"/>
  <c r="BH114" i="11"/>
  <c r="BE114" i="11"/>
  <c r="BF114" i="11"/>
  <c r="BC114" i="11"/>
  <c r="BD114" i="11"/>
  <c r="BB114" i="11"/>
  <c r="BA114" i="11"/>
  <c r="BQ113" i="11"/>
  <c r="BK113" i="11"/>
  <c r="BL113" i="11"/>
  <c r="BI113" i="11"/>
  <c r="BJ113" i="11"/>
  <c r="BG113" i="11"/>
  <c r="BH113" i="11"/>
  <c r="BE113" i="11"/>
  <c r="BF113" i="11"/>
  <c r="BC113" i="11"/>
  <c r="BD113" i="11"/>
  <c r="BM113" i="11"/>
  <c r="BB113" i="11"/>
  <c r="BA113" i="11"/>
  <c r="BQ112" i="11"/>
  <c r="BK112" i="11"/>
  <c r="BL112" i="11"/>
  <c r="BI112" i="11"/>
  <c r="BJ112" i="11"/>
  <c r="BG112" i="11"/>
  <c r="BH112" i="11"/>
  <c r="BC112" i="11"/>
  <c r="BD112" i="11"/>
  <c r="BE112" i="11"/>
  <c r="BF112" i="11"/>
  <c r="BM112" i="11"/>
  <c r="BB112" i="11"/>
  <c r="BA112" i="11"/>
  <c r="BQ111" i="11"/>
  <c r="BK111" i="11"/>
  <c r="BL111" i="11"/>
  <c r="BI111" i="11"/>
  <c r="BJ111" i="11"/>
  <c r="BG111" i="11"/>
  <c r="BH111" i="11"/>
  <c r="BE111" i="11"/>
  <c r="BF111" i="11"/>
  <c r="BC111" i="11"/>
  <c r="BD111" i="11"/>
  <c r="BM111" i="11"/>
  <c r="BB111" i="11"/>
  <c r="BA111" i="11"/>
  <c r="BQ110" i="11"/>
  <c r="BK110" i="11"/>
  <c r="BL110" i="11"/>
  <c r="BI110" i="11"/>
  <c r="BJ110" i="11"/>
  <c r="BG110" i="11"/>
  <c r="BH110" i="11"/>
  <c r="BE110" i="11"/>
  <c r="BF110" i="11"/>
  <c r="BC110" i="11"/>
  <c r="BD110" i="11"/>
  <c r="BM110" i="11"/>
  <c r="BB110" i="11"/>
  <c r="BA110" i="11"/>
  <c r="BQ109" i="11"/>
  <c r="BK109" i="11"/>
  <c r="BL109" i="11"/>
  <c r="BI109" i="11"/>
  <c r="BJ109" i="11"/>
  <c r="BG109" i="11"/>
  <c r="BH109" i="11"/>
  <c r="BE109" i="11"/>
  <c r="BF109" i="11"/>
  <c r="BC109" i="11"/>
  <c r="BD109" i="11"/>
  <c r="BB109" i="11"/>
  <c r="BA109" i="11"/>
  <c r="BQ108" i="11"/>
  <c r="BK108" i="11"/>
  <c r="BL108" i="11"/>
  <c r="BI108" i="11"/>
  <c r="BJ108" i="11"/>
  <c r="BG108" i="11"/>
  <c r="BH108" i="11"/>
  <c r="BE108" i="11"/>
  <c r="BF108" i="11"/>
  <c r="BC108" i="11"/>
  <c r="BD108" i="11"/>
  <c r="BB108" i="11"/>
  <c r="BA108" i="11"/>
  <c r="BQ107" i="11"/>
  <c r="BR107" i="11"/>
  <c r="BK107" i="11"/>
  <c r="BL107" i="11"/>
  <c r="BI107" i="11"/>
  <c r="BJ107" i="11"/>
  <c r="BG107" i="11"/>
  <c r="BH107" i="11"/>
  <c r="BE107" i="11"/>
  <c r="BF107" i="11"/>
  <c r="BC107" i="11"/>
  <c r="BD107" i="11"/>
  <c r="BB107" i="11"/>
  <c r="BA107" i="11"/>
  <c r="BQ106" i="11"/>
  <c r="BK106" i="11"/>
  <c r="BL106" i="11"/>
  <c r="BI106" i="11"/>
  <c r="BJ106" i="11"/>
  <c r="BG106" i="11"/>
  <c r="BH106" i="11"/>
  <c r="BE106" i="11"/>
  <c r="BF106" i="11"/>
  <c r="BC106" i="11"/>
  <c r="BD106" i="11"/>
  <c r="BM106" i="11"/>
  <c r="BB106" i="11"/>
  <c r="BN106" i="11"/>
  <c r="BO106" i="11"/>
  <c r="AZ106" i="11"/>
  <c r="CC106" i="11"/>
  <c r="BA106" i="11"/>
  <c r="BQ105" i="11"/>
  <c r="BR105" i="11"/>
  <c r="BS105" i="11"/>
  <c r="BK105" i="11"/>
  <c r="BL105" i="11"/>
  <c r="BI105" i="11"/>
  <c r="BJ105" i="11"/>
  <c r="BG105" i="11"/>
  <c r="BH105" i="11"/>
  <c r="BE105" i="11"/>
  <c r="BF105" i="11"/>
  <c r="BC105" i="11"/>
  <c r="BD105" i="11"/>
  <c r="BM105" i="11"/>
  <c r="BB105" i="11"/>
  <c r="BA105" i="11"/>
  <c r="BQ104" i="11"/>
  <c r="BR104" i="11"/>
  <c r="BK104" i="11"/>
  <c r="BL104" i="11"/>
  <c r="BI104" i="11"/>
  <c r="BJ104" i="11"/>
  <c r="BG104" i="11"/>
  <c r="BH104" i="11"/>
  <c r="BE104" i="11"/>
  <c r="BF104" i="11"/>
  <c r="BC104" i="11"/>
  <c r="BD104" i="11"/>
  <c r="BM104" i="11"/>
  <c r="BB104" i="11"/>
  <c r="BA104" i="11"/>
  <c r="BQ103" i="11"/>
  <c r="BK103" i="11"/>
  <c r="BL103" i="11"/>
  <c r="BI103" i="11"/>
  <c r="BJ103" i="11"/>
  <c r="BG103" i="11"/>
  <c r="BH103" i="11"/>
  <c r="BE103" i="11"/>
  <c r="BF103" i="11"/>
  <c r="BC103" i="11"/>
  <c r="BD103" i="11"/>
  <c r="BB103" i="11"/>
  <c r="BA103" i="11"/>
  <c r="BQ102" i="11"/>
  <c r="BR102" i="11"/>
  <c r="BS102" i="11"/>
  <c r="BK102" i="11"/>
  <c r="BL102" i="11"/>
  <c r="BI102" i="11"/>
  <c r="BJ102" i="11"/>
  <c r="BG102" i="11"/>
  <c r="BH102" i="11"/>
  <c r="BE102" i="11"/>
  <c r="BF102" i="11"/>
  <c r="BC102" i="11"/>
  <c r="BD102" i="11"/>
  <c r="BB102" i="11"/>
  <c r="BA102" i="11"/>
  <c r="BQ101" i="11"/>
  <c r="BK101" i="11"/>
  <c r="BL101" i="11"/>
  <c r="BI101" i="11"/>
  <c r="BJ101" i="11"/>
  <c r="BG101" i="11"/>
  <c r="BH101" i="11"/>
  <c r="BE101" i="11"/>
  <c r="BF101" i="11"/>
  <c r="BC101" i="11"/>
  <c r="BD101" i="11"/>
  <c r="BB101" i="11"/>
  <c r="BA101" i="11"/>
  <c r="BQ100" i="11"/>
  <c r="BK100" i="11"/>
  <c r="BL100" i="11"/>
  <c r="BI100" i="11"/>
  <c r="BJ100" i="11"/>
  <c r="BG100" i="11"/>
  <c r="BH100" i="11"/>
  <c r="BE100" i="11"/>
  <c r="BF100" i="11"/>
  <c r="BC100" i="11"/>
  <c r="BD100" i="11"/>
  <c r="BB100" i="11"/>
  <c r="BA100" i="11"/>
  <c r="BQ99" i="11"/>
  <c r="BK99" i="11"/>
  <c r="BL99" i="11"/>
  <c r="BI99" i="11"/>
  <c r="BJ99" i="11"/>
  <c r="BG99" i="11"/>
  <c r="BH99" i="11"/>
  <c r="BE99" i="11"/>
  <c r="BF99" i="11"/>
  <c r="BC99" i="11"/>
  <c r="BD99" i="11"/>
  <c r="BB99" i="11"/>
  <c r="BA99" i="11"/>
  <c r="BQ98" i="11"/>
  <c r="BK98" i="11"/>
  <c r="BL98" i="11"/>
  <c r="BI98" i="11"/>
  <c r="BJ98" i="11"/>
  <c r="BG98" i="11"/>
  <c r="BH98" i="11"/>
  <c r="BE98" i="11"/>
  <c r="BF98" i="11"/>
  <c r="BC98" i="11"/>
  <c r="BD98" i="11"/>
  <c r="BM98" i="11"/>
  <c r="BB98" i="11"/>
  <c r="BA98" i="11"/>
  <c r="BQ97" i="11"/>
  <c r="BR97" i="11"/>
  <c r="BK97" i="11"/>
  <c r="BL97" i="11"/>
  <c r="BI97" i="11"/>
  <c r="BJ97" i="11"/>
  <c r="BG97" i="11"/>
  <c r="BH97" i="11"/>
  <c r="BE97" i="11"/>
  <c r="BF97" i="11"/>
  <c r="BC97" i="11"/>
  <c r="BD97" i="11"/>
  <c r="BM97" i="11"/>
  <c r="BB97" i="11"/>
  <c r="BA97" i="11"/>
  <c r="BQ96" i="11"/>
  <c r="BK96" i="11"/>
  <c r="BL96" i="11"/>
  <c r="BI96" i="11"/>
  <c r="BJ96" i="11"/>
  <c r="BG96" i="11"/>
  <c r="BH96" i="11"/>
  <c r="BE96" i="11"/>
  <c r="BF96" i="11"/>
  <c r="BC96" i="11"/>
  <c r="BD96" i="11"/>
  <c r="BM96" i="11"/>
  <c r="BB96" i="11"/>
  <c r="BA96" i="11"/>
  <c r="BQ95" i="11"/>
  <c r="BR95" i="11"/>
  <c r="BK95" i="11"/>
  <c r="BL95" i="11"/>
  <c r="BI95" i="11"/>
  <c r="BJ95" i="11"/>
  <c r="BG95" i="11"/>
  <c r="BH95" i="11"/>
  <c r="BE95" i="11"/>
  <c r="BF95" i="11"/>
  <c r="BC95" i="11"/>
  <c r="BD95" i="11"/>
  <c r="BM95" i="11"/>
  <c r="BB95" i="11"/>
  <c r="BA95" i="11"/>
  <c r="BQ94" i="11"/>
  <c r="BR94" i="11"/>
  <c r="BK94" i="11"/>
  <c r="BL94" i="11"/>
  <c r="BI94" i="11"/>
  <c r="BJ94" i="11"/>
  <c r="BG94" i="11"/>
  <c r="BH94" i="11"/>
  <c r="BE94" i="11"/>
  <c r="BF94" i="11"/>
  <c r="BC94" i="11"/>
  <c r="BD94" i="11"/>
  <c r="BB94" i="11"/>
  <c r="BA94" i="11"/>
  <c r="BQ93" i="11"/>
  <c r="BK93" i="11"/>
  <c r="BL93" i="11"/>
  <c r="BI93" i="11"/>
  <c r="BJ93" i="11"/>
  <c r="BG93" i="11"/>
  <c r="BH93" i="11"/>
  <c r="BE93" i="11"/>
  <c r="BF93" i="11"/>
  <c r="BC93" i="11"/>
  <c r="BD93" i="11"/>
  <c r="BB93" i="11"/>
  <c r="BA93" i="11"/>
  <c r="BQ92" i="11"/>
  <c r="BR92" i="11"/>
  <c r="BK92" i="11"/>
  <c r="BL92" i="11"/>
  <c r="BI92" i="11"/>
  <c r="BJ92" i="11"/>
  <c r="BG92" i="11"/>
  <c r="BH92" i="11"/>
  <c r="BE92" i="11"/>
  <c r="BF92" i="11"/>
  <c r="BC92" i="11"/>
  <c r="BD92" i="11"/>
  <c r="BB92" i="11"/>
  <c r="BA92" i="11"/>
  <c r="BQ91" i="11"/>
  <c r="BK91" i="11"/>
  <c r="BL91" i="11"/>
  <c r="BI91" i="11"/>
  <c r="BJ91" i="11"/>
  <c r="BG91" i="11"/>
  <c r="BH91" i="11"/>
  <c r="BE91" i="11"/>
  <c r="BF91" i="11"/>
  <c r="BC91" i="11"/>
  <c r="BD91" i="11"/>
  <c r="BB91" i="11"/>
  <c r="BA91" i="11"/>
  <c r="BQ90" i="11"/>
  <c r="BR90" i="11"/>
  <c r="BK90" i="11"/>
  <c r="BL90" i="11"/>
  <c r="BI90" i="11"/>
  <c r="BJ90" i="11"/>
  <c r="BG90" i="11"/>
  <c r="BH90" i="11"/>
  <c r="BE90" i="11"/>
  <c r="BF90" i="11"/>
  <c r="BC90" i="11"/>
  <c r="BD90" i="11"/>
  <c r="BM90" i="11"/>
  <c r="BB90" i="11"/>
  <c r="BA90" i="11"/>
  <c r="BQ89" i="11"/>
  <c r="BR89" i="11"/>
  <c r="BK89" i="11"/>
  <c r="BL89" i="11"/>
  <c r="BI89" i="11"/>
  <c r="BJ89" i="11"/>
  <c r="BG89" i="11"/>
  <c r="BH89" i="11"/>
  <c r="BE89" i="11"/>
  <c r="BF89" i="11"/>
  <c r="BC89" i="11"/>
  <c r="BD89" i="11"/>
  <c r="BB89" i="11"/>
  <c r="BA89" i="11"/>
  <c r="BQ88" i="11"/>
  <c r="BK88" i="11"/>
  <c r="BL88" i="11"/>
  <c r="BI88" i="11"/>
  <c r="BJ88" i="11"/>
  <c r="BG88" i="11"/>
  <c r="BH88" i="11"/>
  <c r="BE88" i="11"/>
  <c r="BF88" i="11"/>
  <c r="BC88" i="11"/>
  <c r="BD88" i="11"/>
  <c r="BB88" i="11"/>
  <c r="BA88" i="11"/>
  <c r="BQ87" i="11"/>
  <c r="BR87" i="11"/>
  <c r="BK87" i="11"/>
  <c r="BL87" i="11"/>
  <c r="BI87" i="11"/>
  <c r="BJ87" i="11"/>
  <c r="BG87" i="11"/>
  <c r="BH87" i="11"/>
  <c r="BE87" i="11"/>
  <c r="BF87" i="11"/>
  <c r="BC87" i="11"/>
  <c r="BD87" i="11"/>
  <c r="BB87" i="11"/>
  <c r="BA87" i="11"/>
  <c r="BQ86" i="11"/>
  <c r="BR86" i="11"/>
  <c r="BS86" i="11"/>
  <c r="BT86" i="11"/>
  <c r="BC86" i="11"/>
  <c r="BD86" i="11"/>
  <c r="BE86" i="11"/>
  <c r="BF86" i="11"/>
  <c r="BG86" i="11"/>
  <c r="BH86" i="11"/>
  <c r="BI86" i="11"/>
  <c r="BJ86" i="11"/>
  <c r="BK86" i="11"/>
  <c r="BL86" i="11"/>
  <c r="BM86" i="11"/>
  <c r="BB86" i="11"/>
  <c r="BA86" i="11"/>
  <c r="BQ85" i="11"/>
  <c r="BK85" i="11"/>
  <c r="BL85" i="11"/>
  <c r="BI85" i="11"/>
  <c r="BJ85" i="11"/>
  <c r="BG85" i="11"/>
  <c r="BH85" i="11"/>
  <c r="BE85" i="11"/>
  <c r="BF85" i="11"/>
  <c r="BC85" i="11"/>
  <c r="BD85" i="11"/>
  <c r="BB85" i="11"/>
  <c r="BA85" i="11"/>
  <c r="BQ84" i="11"/>
  <c r="BK84" i="11"/>
  <c r="BL84" i="11"/>
  <c r="BI84" i="11"/>
  <c r="BJ84" i="11"/>
  <c r="BG84" i="11"/>
  <c r="BH84" i="11"/>
  <c r="BE84" i="11"/>
  <c r="BF84" i="11"/>
  <c r="BC84" i="11"/>
  <c r="BD84" i="11"/>
  <c r="BB84" i="11"/>
  <c r="BA84" i="11"/>
  <c r="BQ83" i="11"/>
  <c r="BK83" i="11"/>
  <c r="BL83" i="11"/>
  <c r="BI83" i="11"/>
  <c r="BJ83" i="11"/>
  <c r="BG83" i="11"/>
  <c r="BH83" i="11"/>
  <c r="BE83" i="11"/>
  <c r="BF83" i="11"/>
  <c r="BC83" i="11"/>
  <c r="BD83" i="11"/>
  <c r="BM83" i="11"/>
  <c r="BB83" i="11"/>
  <c r="BN83" i="11"/>
  <c r="BA83" i="11"/>
  <c r="BQ82" i="11"/>
  <c r="BR82" i="11"/>
  <c r="BS82" i="11"/>
  <c r="BT82" i="11"/>
  <c r="BK82" i="11"/>
  <c r="BL82" i="11"/>
  <c r="BI82" i="11"/>
  <c r="BJ82" i="11"/>
  <c r="BG82" i="11"/>
  <c r="BH82" i="11"/>
  <c r="BE82" i="11"/>
  <c r="BF82" i="11"/>
  <c r="BC82" i="11"/>
  <c r="BD82" i="11"/>
  <c r="BB82" i="11"/>
  <c r="BA82" i="11"/>
  <c r="BQ81" i="11"/>
  <c r="BR81" i="11"/>
  <c r="BK81" i="11"/>
  <c r="BL81" i="11"/>
  <c r="BI81" i="11"/>
  <c r="BJ81" i="11"/>
  <c r="BG81" i="11"/>
  <c r="BH81" i="11"/>
  <c r="BE81" i="11"/>
  <c r="BF81" i="11"/>
  <c r="BC81" i="11"/>
  <c r="BD81" i="11"/>
  <c r="BM81" i="11"/>
  <c r="BB81" i="11"/>
  <c r="BA81" i="11"/>
  <c r="BQ80" i="11"/>
  <c r="BK80" i="11"/>
  <c r="BL80" i="11"/>
  <c r="BI80" i="11"/>
  <c r="BJ80" i="11"/>
  <c r="BG80" i="11"/>
  <c r="BH80" i="11"/>
  <c r="BE80" i="11"/>
  <c r="BF80" i="11"/>
  <c r="BC80" i="11"/>
  <c r="BD80" i="11"/>
  <c r="BB80" i="11"/>
  <c r="BA80" i="11"/>
  <c r="BQ79" i="11"/>
  <c r="BK79" i="11"/>
  <c r="BL79" i="11"/>
  <c r="BI79" i="11"/>
  <c r="BJ79" i="11"/>
  <c r="BG79" i="11"/>
  <c r="BH79" i="11"/>
  <c r="BE79" i="11"/>
  <c r="BF79" i="11"/>
  <c r="BC79" i="11"/>
  <c r="BD79" i="11"/>
  <c r="BB79" i="11"/>
  <c r="BA79" i="11"/>
  <c r="BQ78" i="11"/>
  <c r="BK78" i="11"/>
  <c r="BL78" i="11"/>
  <c r="BI78" i="11"/>
  <c r="BJ78" i="11"/>
  <c r="BG78" i="11"/>
  <c r="BH78" i="11"/>
  <c r="BE78" i="11"/>
  <c r="BF78" i="11"/>
  <c r="BC78" i="11"/>
  <c r="BD78" i="11"/>
  <c r="BB78" i="11"/>
  <c r="BA78" i="11"/>
  <c r="BQ77" i="11"/>
  <c r="BR77" i="11"/>
  <c r="BS77" i="11"/>
  <c r="BK77" i="11"/>
  <c r="BL77" i="11"/>
  <c r="BI77" i="11"/>
  <c r="BJ77" i="11"/>
  <c r="BG77" i="11"/>
  <c r="BH77" i="11"/>
  <c r="BE77" i="11"/>
  <c r="BF77" i="11"/>
  <c r="BC77" i="11"/>
  <c r="BD77" i="11"/>
  <c r="BM77" i="11"/>
  <c r="BB77" i="11"/>
  <c r="BA77" i="11"/>
  <c r="BQ76" i="11"/>
  <c r="BR76" i="11"/>
  <c r="BK76" i="11"/>
  <c r="BL76" i="11"/>
  <c r="BI76" i="11"/>
  <c r="BJ76" i="11"/>
  <c r="BG76" i="11"/>
  <c r="BH76" i="11"/>
  <c r="BE76" i="11"/>
  <c r="BF76" i="11"/>
  <c r="BC76" i="11"/>
  <c r="BD76" i="11"/>
  <c r="BM76" i="11"/>
  <c r="BB76" i="11"/>
  <c r="BA76" i="11"/>
  <c r="BQ75" i="11"/>
  <c r="BK75" i="11"/>
  <c r="BL75" i="11"/>
  <c r="BI75" i="11"/>
  <c r="BJ75" i="11"/>
  <c r="BG75" i="11"/>
  <c r="BH75" i="11"/>
  <c r="BE75" i="11"/>
  <c r="BF75" i="11"/>
  <c r="BC75" i="11"/>
  <c r="BD75" i="11"/>
  <c r="BB75" i="11"/>
  <c r="BA75" i="11"/>
  <c r="BQ74" i="11"/>
  <c r="BK74" i="11"/>
  <c r="BL74" i="11"/>
  <c r="BI74" i="11"/>
  <c r="BJ74" i="11"/>
  <c r="BG74" i="11"/>
  <c r="BH74" i="11"/>
  <c r="BE74" i="11"/>
  <c r="BF74" i="11"/>
  <c r="BC74" i="11"/>
  <c r="BD74" i="11"/>
  <c r="BM74" i="11"/>
  <c r="BB74" i="11"/>
  <c r="BA74" i="11"/>
  <c r="BQ73" i="11"/>
  <c r="BR73" i="11"/>
  <c r="BK73" i="11"/>
  <c r="BL73" i="11"/>
  <c r="BI73" i="11"/>
  <c r="BJ73" i="11"/>
  <c r="BG73" i="11"/>
  <c r="BH73" i="11"/>
  <c r="BE73" i="11"/>
  <c r="BF73" i="11"/>
  <c r="BC73" i="11"/>
  <c r="BD73" i="11"/>
  <c r="BM73" i="11"/>
  <c r="BB73" i="11"/>
  <c r="BN73" i="11"/>
  <c r="BA73" i="11"/>
  <c r="BQ72" i="11"/>
  <c r="BK72" i="11"/>
  <c r="BL72" i="11"/>
  <c r="BI72" i="11"/>
  <c r="BJ72" i="11"/>
  <c r="BG72" i="11"/>
  <c r="BH72" i="11"/>
  <c r="BE72" i="11"/>
  <c r="BF72" i="11"/>
  <c r="BC72" i="11"/>
  <c r="BD72" i="11"/>
  <c r="BB72" i="11"/>
  <c r="BA72" i="11"/>
  <c r="BQ71" i="11"/>
  <c r="BK71" i="11"/>
  <c r="BL71" i="11"/>
  <c r="BI71" i="11"/>
  <c r="BJ71" i="11"/>
  <c r="BG71" i="11"/>
  <c r="BH71" i="11"/>
  <c r="BE71" i="11"/>
  <c r="BF71" i="11"/>
  <c r="BC71" i="11"/>
  <c r="BD71" i="11"/>
  <c r="BB71" i="11"/>
  <c r="BA71" i="11"/>
  <c r="BQ70" i="11"/>
  <c r="BK70" i="11"/>
  <c r="BL70" i="11"/>
  <c r="BI70" i="11"/>
  <c r="BJ70" i="11"/>
  <c r="BG70" i="11"/>
  <c r="BH70" i="11"/>
  <c r="BE70" i="11"/>
  <c r="BF70" i="11"/>
  <c r="BC70" i="11"/>
  <c r="BD70" i="11"/>
  <c r="BB70" i="11"/>
  <c r="BA70" i="11"/>
  <c r="BQ69" i="11"/>
  <c r="BK69" i="11"/>
  <c r="BL69" i="11"/>
  <c r="BI69" i="11"/>
  <c r="BJ69" i="11"/>
  <c r="BG69" i="11"/>
  <c r="BH69" i="11"/>
  <c r="BE69" i="11"/>
  <c r="BF69" i="11"/>
  <c r="BC69" i="11"/>
  <c r="BD69" i="11"/>
  <c r="BM69" i="11"/>
  <c r="BB69" i="11"/>
  <c r="BA69" i="11"/>
  <c r="BQ68" i="11"/>
  <c r="BR68" i="11"/>
  <c r="BK68" i="11"/>
  <c r="BL68" i="11"/>
  <c r="BI68" i="11"/>
  <c r="BJ68" i="11"/>
  <c r="BG68" i="11"/>
  <c r="BH68" i="11"/>
  <c r="BE68" i="11"/>
  <c r="BF68" i="11"/>
  <c r="BC68" i="11"/>
  <c r="BD68" i="11"/>
  <c r="BB68" i="11"/>
  <c r="BA68" i="11"/>
  <c r="BQ67" i="11"/>
  <c r="BK67" i="11"/>
  <c r="BL67" i="11"/>
  <c r="BI67" i="11"/>
  <c r="BJ67" i="11"/>
  <c r="BG67" i="11"/>
  <c r="BH67" i="11"/>
  <c r="BE67" i="11"/>
  <c r="BF67" i="11"/>
  <c r="BC67" i="11"/>
  <c r="BD67" i="11"/>
  <c r="BM67" i="11"/>
  <c r="BB67" i="11"/>
  <c r="BA67" i="11"/>
  <c r="I130" i="1"/>
  <c r="AI129" i="1"/>
  <c r="AI127" i="1"/>
  <c r="AB126" i="1"/>
  <c r="AJ122" i="1"/>
  <c r="AJ118" i="1"/>
  <c r="I114" i="1"/>
  <c r="AB110" i="1"/>
  <c r="AJ106" i="1"/>
  <c r="AJ102" i="1"/>
  <c r="I98" i="1"/>
  <c r="AB94" i="1"/>
  <c r="AJ90" i="1"/>
  <c r="AB86" i="1"/>
  <c r="I82" i="1"/>
  <c r="AB78" i="1"/>
  <c r="I74" i="1"/>
  <c r="AL70" i="1"/>
  <c r="AJ66" i="1"/>
  <c r="AJ62" i="1"/>
  <c r="AB58" i="1"/>
  <c r="AF54" i="1"/>
  <c r="AF50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X133" i="1"/>
  <c r="W133" i="1"/>
  <c r="V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X132" i="1"/>
  <c r="W132" i="1"/>
  <c r="V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X131" i="1"/>
  <c r="W131" i="1"/>
  <c r="V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AJ130" i="1"/>
  <c r="Q130" i="1"/>
  <c r="AL129" i="1"/>
  <c r="AK129" i="1"/>
  <c r="AJ129" i="1"/>
  <c r="AH129" i="1"/>
  <c r="AG129" i="1"/>
  <c r="AE129" i="1"/>
  <c r="AD129" i="1"/>
  <c r="AC129" i="1"/>
  <c r="AB129" i="1"/>
  <c r="Z129" i="1"/>
  <c r="X129" i="1"/>
  <c r="V129" i="1"/>
  <c r="S129" i="1"/>
  <c r="R129" i="1"/>
  <c r="Q129" i="1"/>
  <c r="O129" i="1"/>
  <c r="N129" i="1"/>
  <c r="L129" i="1"/>
  <c r="K129" i="1"/>
  <c r="J129" i="1"/>
  <c r="I129" i="1"/>
  <c r="G129" i="1"/>
  <c r="F129" i="1"/>
  <c r="D129" i="1"/>
  <c r="C129" i="1"/>
  <c r="B129" i="1"/>
  <c r="A129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X128" i="1"/>
  <c r="W128" i="1"/>
  <c r="V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AL127" i="1"/>
  <c r="AK127" i="1"/>
  <c r="AJ127" i="1"/>
  <c r="AH127" i="1"/>
  <c r="AG127" i="1"/>
  <c r="AE127" i="1"/>
  <c r="AD127" i="1"/>
  <c r="AC127" i="1"/>
  <c r="AB127" i="1"/>
  <c r="Z127" i="1"/>
  <c r="X127" i="1"/>
  <c r="V127" i="1"/>
  <c r="S127" i="1"/>
  <c r="R127" i="1"/>
  <c r="Q127" i="1"/>
  <c r="O127" i="1"/>
  <c r="N127" i="1"/>
  <c r="L127" i="1"/>
  <c r="K127" i="1"/>
  <c r="J127" i="1"/>
  <c r="I127" i="1"/>
  <c r="G127" i="1"/>
  <c r="F127" i="1"/>
  <c r="D127" i="1"/>
  <c r="C127" i="1"/>
  <c r="B127" i="1"/>
  <c r="A127" i="1"/>
  <c r="AJ126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X125" i="1"/>
  <c r="W125" i="1"/>
  <c r="V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X124" i="1"/>
  <c r="W124" i="1"/>
  <c r="V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X123" i="1"/>
  <c r="W123" i="1"/>
  <c r="V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A122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X121" i="1"/>
  <c r="W121" i="1"/>
  <c r="V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X120" i="1"/>
  <c r="W120" i="1"/>
  <c r="V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X119" i="1"/>
  <c r="W119" i="1"/>
  <c r="V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Q118" i="1"/>
  <c r="A118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X117" i="1"/>
  <c r="W117" i="1"/>
  <c r="V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X116" i="1"/>
  <c r="W116" i="1"/>
  <c r="V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X115" i="1"/>
  <c r="W115" i="1"/>
  <c r="V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AJ114" i="1"/>
  <c r="AB114" i="1"/>
  <c r="Q114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X113" i="1"/>
  <c r="W113" i="1"/>
  <c r="V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X112" i="1"/>
  <c r="W112" i="1"/>
  <c r="V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X111" i="1"/>
  <c r="W111" i="1"/>
  <c r="V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AJ110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X109" i="1"/>
  <c r="W109" i="1"/>
  <c r="V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X108" i="1"/>
  <c r="W108" i="1"/>
  <c r="V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X107" i="1"/>
  <c r="W107" i="1"/>
  <c r="V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A106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X105" i="1"/>
  <c r="W105" i="1"/>
  <c r="V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X104" i="1"/>
  <c r="W104" i="1"/>
  <c r="V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X103" i="1"/>
  <c r="W103" i="1"/>
  <c r="V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Q102" i="1"/>
  <c r="I102" i="1"/>
  <c r="A102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X101" i="1"/>
  <c r="W101" i="1"/>
  <c r="V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X100" i="1"/>
  <c r="W100" i="1"/>
  <c r="V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X99" i="1"/>
  <c r="W99" i="1"/>
  <c r="V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AJ98" i="1"/>
  <c r="AB98" i="1"/>
  <c r="Q98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X97" i="1"/>
  <c r="W97" i="1"/>
  <c r="V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X96" i="1"/>
  <c r="W96" i="1"/>
  <c r="V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X95" i="1"/>
  <c r="W95" i="1"/>
  <c r="V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AJ94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X93" i="1"/>
  <c r="W93" i="1"/>
  <c r="V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X92" i="1"/>
  <c r="W92" i="1"/>
  <c r="V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X91" i="1"/>
  <c r="W91" i="1"/>
  <c r="V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Q90" i="1"/>
  <c r="A90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X89" i="1"/>
  <c r="W89" i="1"/>
  <c r="V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X88" i="1"/>
  <c r="W88" i="1"/>
  <c r="V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X87" i="1"/>
  <c r="W87" i="1"/>
  <c r="V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AJ86" i="1"/>
  <c r="Q86" i="1"/>
  <c r="I86" i="1"/>
  <c r="A86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X85" i="1"/>
  <c r="W85" i="1"/>
  <c r="V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X84" i="1"/>
  <c r="W84" i="1"/>
  <c r="V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X83" i="1"/>
  <c r="W83" i="1"/>
  <c r="V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AJ82" i="1"/>
  <c r="AB82" i="1"/>
  <c r="Q82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X81" i="1"/>
  <c r="W81" i="1"/>
  <c r="V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X80" i="1"/>
  <c r="W80" i="1"/>
  <c r="V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X79" i="1"/>
  <c r="W79" i="1"/>
  <c r="V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AJ78" i="1"/>
  <c r="A78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X77" i="1"/>
  <c r="W77" i="1"/>
  <c r="V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X76" i="1"/>
  <c r="W76" i="1"/>
  <c r="V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X75" i="1"/>
  <c r="W75" i="1"/>
  <c r="V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AD74" i="1"/>
  <c r="S74" i="1"/>
  <c r="Q74" i="1"/>
  <c r="K74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X73" i="1"/>
  <c r="W73" i="1"/>
  <c r="V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X72" i="1"/>
  <c r="W72" i="1"/>
  <c r="V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X71" i="1"/>
  <c r="W71" i="1"/>
  <c r="V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AB70" i="1"/>
  <c r="Q70" i="1"/>
  <c r="K70" i="1"/>
  <c r="I70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X69" i="1"/>
  <c r="W69" i="1"/>
  <c r="V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X68" i="1"/>
  <c r="W68" i="1"/>
  <c r="V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X67" i="1"/>
  <c r="W67" i="1"/>
  <c r="V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L66" i="1"/>
  <c r="S66" i="1"/>
  <c r="K66" i="1"/>
  <c r="I66" i="1"/>
  <c r="C66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X65" i="1"/>
  <c r="W65" i="1"/>
  <c r="V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X64" i="1"/>
  <c r="W64" i="1"/>
  <c r="V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X63" i="1"/>
  <c r="W63" i="1"/>
  <c r="V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L62" i="1"/>
  <c r="AK62" i="1"/>
  <c r="AB62" i="1"/>
  <c r="R62" i="1"/>
  <c r="Q62" i="1"/>
  <c r="K62" i="1"/>
  <c r="B62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X61" i="1"/>
  <c r="W61" i="1"/>
  <c r="V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X60" i="1"/>
  <c r="W60" i="1"/>
  <c r="V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X59" i="1"/>
  <c r="W59" i="1"/>
  <c r="V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AK58" i="1"/>
  <c r="AE58" i="1"/>
  <c r="AD58" i="1"/>
  <c r="AC58" i="1"/>
  <c r="R58" i="1"/>
  <c r="L58" i="1"/>
  <c r="K58" i="1"/>
  <c r="J58" i="1"/>
  <c r="B58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X57" i="1"/>
  <c r="W57" i="1"/>
  <c r="V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X56" i="1"/>
  <c r="W56" i="1"/>
  <c r="V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X55" i="1"/>
  <c r="W55" i="1"/>
  <c r="V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L54" i="1"/>
  <c r="AK54" i="1"/>
  <c r="AI54" i="1"/>
  <c r="AH54" i="1"/>
  <c r="AG54" i="1"/>
  <c r="AD54" i="1"/>
  <c r="AC54" i="1"/>
  <c r="AA54" i="1"/>
  <c r="Z54" i="1"/>
  <c r="X54" i="1"/>
  <c r="S54" i="1"/>
  <c r="R54" i="1"/>
  <c r="P54" i="1"/>
  <c r="O54" i="1"/>
  <c r="N54" i="1"/>
  <c r="K54" i="1"/>
  <c r="J54" i="1"/>
  <c r="H54" i="1"/>
  <c r="G54" i="1"/>
  <c r="F54" i="1"/>
  <c r="C54" i="1"/>
  <c r="B54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X53" i="1"/>
  <c r="W53" i="1"/>
  <c r="V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X52" i="1"/>
  <c r="W52" i="1"/>
  <c r="V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X51" i="1"/>
  <c r="W51" i="1"/>
  <c r="V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L50" i="1"/>
  <c r="AK50" i="1"/>
  <c r="AI50" i="1"/>
  <c r="AH50" i="1"/>
  <c r="AG50" i="1"/>
  <c r="AE50" i="1"/>
  <c r="AD50" i="1"/>
  <c r="AC50" i="1"/>
  <c r="AA50" i="1"/>
  <c r="Z50" i="1"/>
  <c r="X50" i="1"/>
  <c r="V50" i="1"/>
  <c r="S50" i="1"/>
  <c r="R50" i="1"/>
  <c r="P50" i="1"/>
  <c r="O50" i="1"/>
  <c r="N50" i="1"/>
  <c r="L50" i="1"/>
  <c r="K50" i="1"/>
  <c r="J50" i="1"/>
  <c r="H50" i="1"/>
  <c r="G50" i="1"/>
  <c r="F50" i="1"/>
  <c r="D50" i="1"/>
  <c r="C50" i="1"/>
  <c r="B50" i="1"/>
  <c r="BN110" i="11"/>
  <c r="BO110" i="11"/>
  <c r="AZ110" i="11"/>
  <c r="CC110" i="11"/>
  <c r="BR108" i="11"/>
  <c r="BS108" i="11"/>
  <c r="BS133" i="11"/>
  <c r="BT133" i="11"/>
  <c r="BN136" i="11"/>
  <c r="BO136" i="11"/>
  <c r="AZ136" i="11"/>
  <c r="CC136" i="11"/>
  <c r="BS125" i="11"/>
  <c r="BT125" i="11"/>
  <c r="BU125" i="11"/>
  <c r="BR131" i="11"/>
  <c r="BR98" i="11"/>
  <c r="BS98" i="11"/>
  <c r="BR123" i="11"/>
  <c r="BS123" i="11"/>
  <c r="BT123" i="11"/>
  <c r="BU123" i="11"/>
  <c r="BN134" i="11"/>
  <c r="BO134" i="11"/>
  <c r="AZ134" i="11"/>
  <c r="CC134" i="11"/>
  <c r="BR70" i="11"/>
  <c r="BS70" i="11"/>
  <c r="BN104" i="11"/>
  <c r="BO104" i="11"/>
  <c r="AZ104" i="11"/>
  <c r="CC104" i="11"/>
  <c r="BN120" i="11"/>
  <c r="BO120" i="11"/>
  <c r="AZ120" i="11"/>
  <c r="CC120" i="11"/>
  <c r="BN90" i="11"/>
  <c r="BO90" i="11"/>
  <c r="AZ90" i="11"/>
  <c r="CC90" i="11"/>
  <c r="BS94" i="11"/>
  <c r="BS90" i="11"/>
  <c r="BR69" i="11"/>
  <c r="BS69" i="11"/>
  <c r="BR93" i="11"/>
  <c r="BS93" i="11"/>
  <c r="BR109" i="11"/>
  <c r="BS109" i="11"/>
  <c r="BS124" i="11"/>
  <c r="BT124" i="11"/>
  <c r="BU124" i="11"/>
  <c r="BV124" i="11"/>
  <c r="BW124" i="11"/>
  <c r="BN143" i="11"/>
  <c r="BO143" i="11"/>
  <c r="AZ143" i="11"/>
  <c r="CC143" i="11"/>
  <c r="BS95" i="11"/>
  <c r="BN97" i="11"/>
  <c r="BO97" i="11"/>
  <c r="AZ97" i="11"/>
  <c r="CC97" i="11"/>
  <c r="BN127" i="11"/>
  <c r="BO127" i="11"/>
  <c r="AZ127" i="11"/>
  <c r="CC127" i="11"/>
  <c r="BN144" i="11"/>
  <c r="BO144" i="11"/>
  <c r="AZ144" i="11"/>
  <c r="CC144" i="11"/>
  <c r="BN113" i="11"/>
  <c r="BO113" i="11"/>
  <c r="AZ113" i="11"/>
  <c r="CC113" i="11"/>
  <c r="BN112" i="11"/>
  <c r="BO112" i="11"/>
  <c r="AZ112" i="11"/>
  <c r="CC112" i="11"/>
  <c r="BN96" i="11"/>
  <c r="BO96" i="11"/>
  <c r="AZ96" i="11"/>
  <c r="CC96" i="11"/>
  <c r="BN111" i="11"/>
  <c r="BO111" i="11"/>
  <c r="AZ111" i="11"/>
  <c r="CC111" i="11"/>
  <c r="BR72" i="11"/>
  <c r="BS72" i="11"/>
  <c r="BM78" i="11"/>
  <c r="BM80" i="11"/>
  <c r="BN80" i="11"/>
  <c r="BO80" i="11"/>
  <c r="AZ80" i="11"/>
  <c r="CC80" i="11"/>
  <c r="BM82" i="11"/>
  <c r="BN82" i="11"/>
  <c r="BO82" i="11"/>
  <c r="AZ82" i="11"/>
  <c r="CC82" i="11"/>
  <c r="BN86" i="11"/>
  <c r="BO86" i="11"/>
  <c r="AZ86" i="11"/>
  <c r="CC86" i="11"/>
  <c r="BN78" i="11"/>
  <c r="BO78" i="11"/>
  <c r="AZ78" i="11"/>
  <c r="CC78" i="11"/>
  <c r="BM75" i="11"/>
  <c r="BN75" i="11"/>
  <c r="BO75" i="11"/>
  <c r="AZ75" i="11"/>
  <c r="CC75" i="11"/>
  <c r="BO83" i="11"/>
  <c r="AZ83" i="11"/>
  <c r="CC83" i="11"/>
  <c r="BM84" i="11"/>
  <c r="BM68" i="11"/>
  <c r="BN68" i="11"/>
  <c r="BO68" i="11"/>
  <c r="AZ68" i="11"/>
  <c r="CC68" i="11"/>
  <c r="BM72" i="11"/>
  <c r="BN72" i="11"/>
  <c r="BO72" i="11"/>
  <c r="AZ72" i="11"/>
  <c r="CC72" i="11"/>
  <c r="BO73" i="11"/>
  <c r="AZ73" i="11"/>
  <c r="CC73" i="11"/>
  <c r="BM88" i="11"/>
  <c r="BN88" i="11"/>
  <c r="BO88" i="11"/>
  <c r="AZ88" i="11"/>
  <c r="CC88" i="11"/>
  <c r="BR80" i="11"/>
  <c r="BS80" i="11"/>
  <c r="BM93" i="11"/>
  <c r="BM101" i="11"/>
  <c r="BN74" i="11"/>
  <c r="BO74" i="11"/>
  <c r="AZ74" i="11"/>
  <c r="CC74" i="11"/>
  <c r="BM70" i="11"/>
  <c r="BN70" i="11"/>
  <c r="BO70" i="11"/>
  <c r="AZ70" i="11"/>
  <c r="CC70" i="11"/>
  <c r="BM71" i="11"/>
  <c r="BN71" i="11"/>
  <c r="BO71" i="11"/>
  <c r="AZ71" i="11"/>
  <c r="CC71" i="11"/>
  <c r="BS73" i="11"/>
  <c r="BT73" i="11"/>
  <c r="BM85" i="11"/>
  <c r="BN85" i="11"/>
  <c r="BO85" i="11"/>
  <c r="AZ85" i="11"/>
  <c r="CC85" i="11"/>
  <c r="BN67" i="11"/>
  <c r="BO67" i="11"/>
  <c r="AZ67" i="11"/>
  <c r="CC67" i="11"/>
  <c r="BR67" i="11"/>
  <c r="BN69" i="11"/>
  <c r="BO69" i="11"/>
  <c r="AZ69" i="11"/>
  <c r="CC69" i="11"/>
  <c r="BM89" i="11"/>
  <c r="BN89" i="11"/>
  <c r="BO89" i="11"/>
  <c r="AZ89" i="11"/>
  <c r="CC89" i="11"/>
  <c r="BM100" i="11"/>
  <c r="BN100" i="11"/>
  <c r="BO100" i="11"/>
  <c r="AZ100" i="11"/>
  <c r="CC100" i="11"/>
  <c r="BM128" i="11"/>
  <c r="BN128" i="11"/>
  <c r="BO128" i="11"/>
  <c r="AZ128" i="11"/>
  <c r="CC128" i="11"/>
  <c r="BM140" i="11"/>
  <c r="BN140" i="11"/>
  <c r="BO140" i="11"/>
  <c r="AZ140" i="11"/>
  <c r="CC140" i="11"/>
  <c r="BS68" i="11"/>
  <c r="BT68" i="11"/>
  <c r="BR75" i="11"/>
  <c r="BS75" i="11"/>
  <c r="BS76" i="11"/>
  <c r="BT76" i="11"/>
  <c r="BT77" i="11"/>
  <c r="BR79" i="11"/>
  <c r="BS79" i="11"/>
  <c r="BS81" i="11"/>
  <c r="BU82" i="11"/>
  <c r="BV82" i="11"/>
  <c r="BR84" i="11"/>
  <c r="BS84" i="11"/>
  <c r="BT84" i="11"/>
  <c r="BS87" i="11"/>
  <c r="BT87" i="11"/>
  <c r="BR99" i="11"/>
  <c r="BR100" i="11"/>
  <c r="BS100" i="11"/>
  <c r="BR101" i="11"/>
  <c r="BS101" i="11"/>
  <c r="BT102" i="11"/>
  <c r="BU102" i="11"/>
  <c r="BV102" i="11"/>
  <c r="BM107" i="11"/>
  <c r="BN107" i="11"/>
  <c r="BO107" i="11"/>
  <c r="AZ107" i="11"/>
  <c r="CC107" i="11"/>
  <c r="BM117" i="11"/>
  <c r="BN117" i="11"/>
  <c r="BO117" i="11"/>
  <c r="AZ117" i="11"/>
  <c r="CC117" i="11"/>
  <c r="BM119" i="11"/>
  <c r="BN119" i="11"/>
  <c r="BO119" i="11"/>
  <c r="AZ119" i="11"/>
  <c r="CC119" i="11"/>
  <c r="BM124" i="11"/>
  <c r="BN124" i="11"/>
  <c r="BO124" i="11"/>
  <c r="AZ124" i="11"/>
  <c r="CC124" i="11"/>
  <c r="BR129" i="11"/>
  <c r="BM135" i="11"/>
  <c r="BN135" i="11"/>
  <c r="BO135" i="11"/>
  <c r="AZ135" i="11"/>
  <c r="CC135" i="11"/>
  <c r="BR74" i="11"/>
  <c r="BR88" i="11"/>
  <c r="BN95" i="11"/>
  <c r="BO95" i="11"/>
  <c r="AZ95" i="11"/>
  <c r="CC95" i="11"/>
  <c r="BN77" i="11"/>
  <c r="BO77" i="11"/>
  <c r="AZ77" i="11"/>
  <c r="CC77" i="11"/>
  <c r="BM94" i="11"/>
  <c r="BN93" i="11"/>
  <c r="BO93" i="11"/>
  <c r="AZ93" i="11"/>
  <c r="CC93" i="11"/>
  <c r="BN94" i="11"/>
  <c r="BO94" i="11"/>
  <c r="AZ94" i="11"/>
  <c r="CC94" i="11"/>
  <c r="BR71" i="11"/>
  <c r="BS71" i="11"/>
  <c r="BN76" i="11"/>
  <c r="BO76" i="11"/>
  <c r="AZ76" i="11"/>
  <c r="CC76" i="11"/>
  <c r="BR78" i="11"/>
  <c r="BN84" i="11"/>
  <c r="BO84" i="11"/>
  <c r="AZ84" i="11"/>
  <c r="CC84" i="11"/>
  <c r="BR85" i="11"/>
  <c r="BU86" i="11"/>
  <c r="BV86" i="11"/>
  <c r="BM91" i="11"/>
  <c r="BN91" i="11"/>
  <c r="BO91" i="11"/>
  <c r="AZ91" i="11"/>
  <c r="CC91" i="11"/>
  <c r="BR96" i="11"/>
  <c r="BS96" i="11"/>
  <c r="BN98" i="11"/>
  <c r="BO98" i="11"/>
  <c r="AZ98" i="11"/>
  <c r="CC98" i="11"/>
  <c r="BN101" i="11"/>
  <c r="BO101" i="11"/>
  <c r="AZ101" i="11"/>
  <c r="CC101" i="11"/>
  <c r="BR106" i="11"/>
  <c r="BN133" i="11"/>
  <c r="BO133" i="11"/>
  <c r="AZ133" i="11"/>
  <c r="CC133" i="11"/>
  <c r="BR138" i="11"/>
  <c r="BS138" i="11"/>
  <c r="BS78" i="11"/>
  <c r="BM79" i="11"/>
  <c r="BN79" i="11"/>
  <c r="BO79" i="11"/>
  <c r="AZ79" i="11"/>
  <c r="CC79" i="11"/>
  <c r="BN81" i="11"/>
  <c r="BO81" i="11"/>
  <c r="AZ81" i="11"/>
  <c r="CC81" i="11"/>
  <c r="BR83" i="11"/>
  <c r="BM87" i="11"/>
  <c r="BN87" i="11"/>
  <c r="BO87" i="11"/>
  <c r="AZ87" i="11"/>
  <c r="CC87" i="11"/>
  <c r="BT90" i="11"/>
  <c r="BM92" i="11"/>
  <c r="BN92" i="11"/>
  <c r="BO92" i="11"/>
  <c r="AZ92" i="11"/>
  <c r="CC92" i="11"/>
  <c r="BS92" i="11"/>
  <c r="BT92" i="11"/>
  <c r="BM102" i="11"/>
  <c r="BN102" i="11"/>
  <c r="BO102" i="11"/>
  <c r="AZ102" i="11"/>
  <c r="CC102" i="11"/>
  <c r="BM103" i="11"/>
  <c r="BN103" i="11"/>
  <c r="BO103" i="11"/>
  <c r="AZ103" i="11"/>
  <c r="CC103" i="11"/>
  <c r="BT105" i="11"/>
  <c r="BU105" i="11"/>
  <c r="BS114" i="11"/>
  <c r="BM116" i="11"/>
  <c r="BN116" i="11"/>
  <c r="BO116" i="11"/>
  <c r="AZ116" i="11"/>
  <c r="CC116" i="11"/>
  <c r="BS116" i="11"/>
  <c r="BM118" i="11"/>
  <c r="BN118" i="11"/>
  <c r="BO118" i="11"/>
  <c r="AZ118" i="11"/>
  <c r="CC118" i="11"/>
  <c r="BM125" i="11"/>
  <c r="BN125" i="11"/>
  <c r="BO125" i="11"/>
  <c r="AZ125" i="11"/>
  <c r="CC125" i="11"/>
  <c r="BM130" i="11"/>
  <c r="BN130" i="11"/>
  <c r="BO130" i="11"/>
  <c r="AZ130" i="11"/>
  <c r="CC130" i="11"/>
  <c r="BN146" i="11"/>
  <c r="BO146" i="11"/>
  <c r="AZ146" i="11"/>
  <c r="CC146" i="11"/>
  <c r="BR146" i="11"/>
  <c r="BT81" i="11"/>
  <c r="BU81" i="11"/>
  <c r="BR91" i="11"/>
  <c r="BM99" i="11"/>
  <c r="BN99" i="11"/>
  <c r="BO99" i="11"/>
  <c r="AZ99" i="11"/>
  <c r="CC99" i="11"/>
  <c r="BS107" i="11"/>
  <c r="BM114" i="11"/>
  <c r="BN114" i="11"/>
  <c r="BO114" i="11"/>
  <c r="AZ114" i="11"/>
  <c r="CC114" i="11"/>
  <c r="BM121" i="11"/>
  <c r="BN121" i="11"/>
  <c r="BO121" i="11"/>
  <c r="AZ121" i="11"/>
  <c r="CC121" i="11"/>
  <c r="BN131" i="11"/>
  <c r="BO131" i="11"/>
  <c r="AZ131" i="11"/>
  <c r="CC131" i="11"/>
  <c r="BT140" i="11"/>
  <c r="BU140" i="11"/>
  <c r="BM142" i="11"/>
  <c r="BN142" i="11"/>
  <c r="BO142" i="11"/>
  <c r="AZ142" i="11"/>
  <c r="CC142" i="11"/>
  <c r="BR110" i="11"/>
  <c r="BS110" i="11"/>
  <c r="BR113" i="11"/>
  <c r="BR121" i="11"/>
  <c r="BS121" i="11"/>
  <c r="BM109" i="11"/>
  <c r="BN109" i="11"/>
  <c r="BO109" i="11"/>
  <c r="AZ109" i="11"/>
  <c r="CC109" i="11"/>
  <c r="BN115" i="11"/>
  <c r="BO115" i="11"/>
  <c r="AZ115" i="11"/>
  <c r="CC115" i="11"/>
  <c r="BM123" i="11"/>
  <c r="BN123" i="11"/>
  <c r="BO123" i="11"/>
  <c r="AZ123" i="11"/>
  <c r="CC123" i="11"/>
  <c r="BS130" i="11"/>
  <c r="BN132" i="11"/>
  <c r="BO132" i="11"/>
  <c r="AZ132" i="11"/>
  <c r="CC132" i="11"/>
  <c r="BM137" i="11"/>
  <c r="BN137" i="11"/>
  <c r="BO137" i="11"/>
  <c r="AZ137" i="11"/>
  <c r="CC137" i="11"/>
  <c r="BM145" i="11"/>
  <c r="BN145" i="11"/>
  <c r="BO145" i="11"/>
  <c r="AZ145" i="11"/>
  <c r="CC145" i="11"/>
  <c r="BR137" i="11"/>
  <c r="BN141" i="11"/>
  <c r="BO141" i="11"/>
  <c r="AZ141" i="11"/>
  <c r="CC141" i="11"/>
  <c r="BR145" i="11"/>
  <c r="BS89" i="11"/>
  <c r="BT89" i="11"/>
  <c r="BS97" i="11"/>
  <c r="BT97" i="11"/>
  <c r="BS104" i="11"/>
  <c r="BN105" i="11"/>
  <c r="BO105" i="11"/>
  <c r="AZ105" i="11"/>
  <c r="CC105" i="11"/>
  <c r="BM108" i="11"/>
  <c r="BN108" i="11"/>
  <c r="BO108" i="11"/>
  <c r="AZ108" i="11"/>
  <c r="CC108" i="11"/>
  <c r="BS115" i="11"/>
  <c r="BT132" i="11"/>
  <c r="BU132" i="11"/>
  <c r="BM139" i="11"/>
  <c r="BN139" i="11"/>
  <c r="BO139" i="11"/>
  <c r="AZ139" i="11"/>
  <c r="CC139" i="11"/>
  <c r="BR139" i="11"/>
  <c r="BS139" i="11"/>
  <c r="BM147" i="11"/>
  <c r="BN147" i="11"/>
  <c r="BO147" i="11"/>
  <c r="AZ147" i="11"/>
  <c r="CC147" i="11"/>
  <c r="BR103" i="11"/>
  <c r="BS103" i="11"/>
  <c r="BS117" i="11"/>
  <c r="BN122" i="11"/>
  <c r="BO122" i="11"/>
  <c r="AZ122" i="11"/>
  <c r="CC122" i="11"/>
  <c r="BS122" i="11"/>
  <c r="BT122" i="11"/>
  <c r="BM129" i="11"/>
  <c r="BN129" i="11"/>
  <c r="BO129" i="11"/>
  <c r="AZ129" i="11"/>
  <c r="CC129" i="11"/>
  <c r="BS141" i="11"/>
  <c r="BR147" i="11"/>
  <c r="BS147" i="11"/>
  <c r="BR112" i="11"/>
  <c r="BS112" i="11"/>
  <c r="BR120" i="11"/>
  <c r="BR128" i="11"/>
  <c r="BS128" i="11"/>
  <c r="BR136" i="11"/>
  <c r="BS136" i="11"/>
  <c r="BR144" i="11"/>
  <c r="BS144" i="11"/>
  <c r="BT144" i="11"/>
  <c r="BR111" i="11"/>
  <c r="BR119" i="11"/>
  <c r="BS119" i="11"/>
  <c r="BR127" i="11"/>
  <c r="BS127" i="11"/>
  <c r="BR135" i="11"/>
  <c r="BR143" i="11"/>
  <c r="BR118" i="11"/>
  <c r="BS118" i="11"/>
  <c r="BR126" i="11"/>
  <c r="BR134" i="11"/>
  <c r="BR142" i="11"/>
  <c r="A50" i="1"/>
  <c r="I50" i="1"/>
  <c r="Q50" i="1"/>
  <c r="AB50" i="1"/>
  <c r="AJ50" i="1"/>
  <c r="A54" i="1"/>
  <c r="I54" i="1"/>
  <c r="Q54" i="1"/>
  <c r="AB54" i="1"/>
  <c r="AJ54" i="1"/>
  <c r="A58" i="1"/>
  <c r="Q58" i="1"/>
  <c r="AJ58" i="1"/>
  <c r="A62" i="1"/>
  <c r="S62" i="1"/>
  <c r="Q66" i="1"/>
  <c r="S70" i="1"/>
  <c r="AB74" i="1"/>
  <c r="I90" i="1"/>
  <c r="AB102" i="1"/>
  <c r="I106" i="1"/>
  <c r="AB118" i="1"/>
  <c r="I122" i="1"/>
  <c r="A94" i="1"/>
  <c r="Q106" i="1"/>
  <c r="A110" i="1"/>
  <c r="Q122" i="1"/>
  <c r="A126" i="1"/>
  <c r="C58" i="1"/>
  <c r="S58" i="1"/>
  <c r="AL58" i="1"/>
  <c r="C62" i="1"/>
  <c r="AC62" i="1"/>
  <c r="AB66" i="1"/>
  <c r="AD70" i="1"/>
  <c r="A74" i="1"/>
  <c r="AJ74" i="1"/>
  <c r="I78" i="1"/>
  <c r="AB90" i="1"/>
  <c r="I94" i="1"/>
  <c r="AB106" i="1"/>
  <c r="I110" i="1"/>
  <c r="AB122" i="1"/>
  <c r="I126" i="1"/>
  <c r="V54" i="1"/>
  <c r="D58" i="1"/>
  <c r="I62" i="1"/>
  <c r="A70" i="1"/>
  <c r="AJ70" i="1"/>
  <c r="C74" i="1"/>
  <c r="Q78" i="1"/>
  <c r="A82" i="1"/>
  <c r="Q94" i="1"/>
  <c r="A98" i="1"/>
  <c r="Q110" i="1"/>
  <c r="A114" i="1"/>
  <c r="Q126" i="1"/>
  <c r="A130" i="1"/>
  <c r="D54" i="1"/>
  <c r="L54" i="1"/>
  <c r="AE54" i="1"/>
  <c r="V58" i="1"/>
  <c r="AD62" i="1"/>
  <c r="AD66" i="1"/>
  <c r="AL74" i="1"/>
  <c r="E50" i="1"/>
  <c r="M50" i="1"/>
  <c r="W50" i="1"/>
  <c r="E54" i="1"/>
  <c r="M54" i="1"/>
  <c r="W54" i="1"/>
  <c r="I58" i="1"/>
  <c r="J62" i="1"/>
  <c r="A66" i="1"/>
  <c r="C70" i="1"/>
  <c r="AI58" i="1"/>
  <c r="AA58" i="1"/>
  <c r="P58" i="1"/>
  <c r="H58" i="1"/>
  <c r="AH58" i="1"/>
  <c r="Z58" i="1"/>
  <c r="O58" i="1"/>
  <c r="G58" i="1"/>
  <c r="AG58" i="1"/>
  <c r="X58" i="1"/>
  <c r="N58" i="1"/>
  <c r="F58" i="1"/>
  <c r="AF58" i="1"/>
  <c r="W58" i="1"/>
  <c r="M58" i="1"/>
  <c r="E58" i="1"/>
  <c r="AI62" i="1"/>
  <c r="AA62" i="1"/>
  <c r="P62" i="1"/>
  <c r="H62" i="1"/>
  <c r="AH62" i="1"/>
  <c r="Z62" i="1"/>
  <c r="O62" i="1"/>
  <c r="G62" i="1"/>
  <c r="AG62" i="1"/>
  <c r="X62" i="1"/>
  <c r="N62" i="1"/>
  <c r="F62" i="1"/>
  <c r="AF62" i="1"/>
  <c r="W62" i="1"/>
  <c r="M62" i="1"/>
  <c r="E62" i="1"/>
  <c r="AE62" i="1"/>
  <c r="V62" i="1"/>
  <c r="L62" i="1"/>
  <c r="D62" i="1"/>
  <c r="AK66" i="1"/>
  <c r="AC66" i="1"/>
  <c r="R66" i="1"/>
  <c r="J66" i="1"/>
  <c r="B66" i="1"/>
  <c r="AI66" i="1"/>
  <c r="AA66" i="1"/>
  <c r="P66" i="1"/>
  <c r="H66" i="1"/>
  <c r="AH66" i="1"/>
  <c r="Z66" i="1"/>
  <c r="O66" i="1"/>
  <c r="G66" i="1"/>
  <c r="AG66" i="1"/>
  <c r="X66" i="1"/>
  <c r="N66" i="1"/>
  <c r="F66" i="1"/>
  <c r="AF66" i="1"/>
  <c r="W66" i="1"/>
  <c r="M66" i="1"/>
  <c r="E66" i="1"/>
  <c r="AE66" i="1"/>
  <c r="V66" i="1"/>
  <c r="L66" i="1"/>
  <c r="D66" i="1"/>
  <c r="AK70" i="1"/>
  <c r="AC70" i="1"/>
  <c r="R70" i="1"/>
  <c r="J70" i="1"/>
  <c r="B70" i="1"/>
  <c r="AI70" i="1"/>
  <c r="AA70" i="1"/>
  <c r="P70" i="1"/>
  <c r="H70" i="1"/>
  <c r="AH70" i="1"/>
  <c r="Z70" i="1"/>
  <c r="O70" i="1"/>
  <c r="G70" i="1"/>
  <c r="AG70" i="1"/>
  <c r="X70" i="1"/>
  <c r="N70" i="1"/>
  <c r="F70" i="1"/>
  <c r="AF70" i="1"/>
  <c r="W70" i="1"/>
  <c r="M70" i="1"/>
  <c r="E70" i="1"/>
  <c r="AE70" i="1"/>
  <c r="V70" i="1"/>
  <c r="L70" i="1"/>
  <c r="D70" i="1"/>
  <c r="AK74" i="1"/>
  <c r="AC74" i="1"/>
  <c r="R74" i="1"/>
  <c r="J74" i="1"/>
  <c r="B74" i="1"/>
  <c r="AI74" i="1"/>
  <c r="AA74" i="1"/>
  <c r="P74" i="1"/>
  <c r="H74" i="1"/>
  <c r="AH74" i="1"/>
  <c r="Z74" i="1"/>
  <c r="O74" i="1"/>
  <c r="G74" i="1"/>
  <c r="AG74" i="1"/>
  <c r="X74" i="1"/>
  <c r="N74" i="1"/>
  <c r="F74" i="1"/>
  <c r="AF74" i="1"/>
  <c r="W74" i="1"/>
  <c r="M74" i="1"/>
  <c r="E74" i="1"/>
  <c r="AE74" i="1"/>
  <c r="V74" i="1"/>
  <c r="L74" i="1"/>
  <c r="D74" i="1"/>
  <c r="AK78" i="1"/>
  <c r="AC78" i="1"/>
  <c r="R78" i="1"/>
  <c r="J78" i="1"/>
  <c r="B78" i="1"/>
  <c r="AI78" i="1"/>
  <c r="AA78" i="1"/>
  <c r="P78" i="1"/>
  <c r="H78" i="1"/>
  <c r="AH78" i="1"/>
  <c r="Z78" i="1"/>
  <c r="O78" i="1"/>
  <c r="G78" i="1"/>
  <c r="AG78" i="1"/>
  <c r="X78" i="1"/>
  <c r="N78" i="1"/>
  <c r="F78" i="1"/>
  <c r="AF78" i="1"/>
  <c r="W78" i="1"/>
  <c r="M78" i="1"/>
  <c r="E78" i="1"/>
  <c r="AE78" i="1"/>
  <c r="V78" i="1"/>
  <c r="L78" i="1"/>
  <c r="D78" i="1"/>
  <c r="AL78" i="1"/>
  <c r="AD78" i="1"/>
  <c r="S78" i="1"/>
  <c r="K78" i="1"/>
  <c r="C78" i="1"/>
  <c r="AK82" i="1"/>
  <c r="AC82" i="1"/>
  <c r="R82" i="1"/>
  <c r="J82" i="1"/>
  <c r="B82" i="1"/>
  <c r="AI82" i="1"/>
  <c r="AA82" i="1"/>
  <c r="P82" i="1"/>
  <c r="H82" i="1"/>
  <c r="AH82" i="1"/>
  <c r="Z82" i="1"/>
  <c r="O82" i="1"/>
  <c r="G82" i="1"/>
  <c r="AG82" i="1"/>
  <c r="X82" i="1"/>
  <c r="N82" i="1"/>
  <c r="F82" i="1"/>
  <c r="AF82" i="1"/>
  <c r="W82" i="1"/>
  <c r="M82" i="1"/>
  <c r="E82" i="1"/>
  <c r="AE82" i="1"/>
  <c r="V82" i="1"/>
  <c r="L82" i="1"/>
  <c r="D82" i="1"/>
  <c r="AL82" i="1"/>
  <c r="AD82" i="1"/>
  <c r="S82" i="1"/>
  <c r="K82" i="1"/>
  <c r="C82" i="1"/>
  <c r="AK86" i="1"/>
  <c r="AC86" i="1"/>
  <c r="R86" i="1"/>
  <c r="J86" i="1"/>
  <c r="B86" i="1"/>
  <c r="AI86" i="1"/>
  <c r="AA86" i="1"/>
  <c r="P86" i="1"/>
  <c r="H86" i="1"/>
  <c r="AH86" i="1"/>
  <c r="Z86" i="1"/>
  <c r="O86" i="1"/>
  <c r="G86" i="1"/>
  <c r="AG86" i="1"/>
  <c r="X86" i="1"/>
  <c r="N86" i="1"/>
  <c r="F86" i="1"/>
  <c r="AF86" i="1"/>
  <c r="W86" i="1"/>
  <c r="M86" i="1"/>
  <c r="E86" i="1"/>
  <c r="AE86" i="1"/>
  <c r="V86" i="1"/>
  <c r="L86" i="1"/>
  <c r="D86" i="1"/>
  <c r="AL86" i="1"/>
  <c r="AD86" i="1"/>
  <c r="S86" i="1"/>
  <c r="K86" i="1"/>
  <c r="C86" i="1"/>
  <c r="AK90" i="1"/>
  <c r="AC90" i="1"/>
  <c r="R90" i="1"/>
  <c r="J90" i="1"/>
  <c r="B90" i="1"/>
  <c r="AI90" i="1"/>
  <c r="AA90" i="1"/>
  <c r="P90" i="1"/>
  <c r="H90" i="1"/>
  <c r="AH90" i="1"/>
  <c r="Z90" i="1"/>
  <c r="O90" i="1"/>
  <c r="G90" i="1"/>
  <c r="AG90" i="1"/>
  <c r="X90" i="1"/>
  <c r="N90" i="1"/>
  <c r="F90" i="1"/>
  <c r="AF90" i="1"/>
  <c r="W90" i="1"/>
  <c r="M90" i="1"/>
  <c r="E90" i="1"/>
  <c r="AE90" i="1"/>
  <c r="V90" i="1"/>
  <c r="L90" i="1"/>
  <c r="D90" i="1"/>
  <c r="AL90" i="1"/>
  <c r="AD90" i="1"/>
  <c r="S90" i="1"/>
  <c r="K90" i="1"/>
  <c r="C90" i="1"/>
  <c r="AK94" i="1"/>
  <c r="AC94" i="1"/>
  <c r="R94" i="1"/>
  <c r="J94" i="1"/>
  <c r="B94" i="1"/>
  <c r="AI94" i="1"/>
  <c r="AA94" i="1"/>
  <c r="P94" i="1"/>
  <c r="H94" i="1"/>
  <c r="AH94" i="1"/>
  <c r="Z94" i="1"/>
  <c r="O94" i="1"/>
  <c r="G94" i="1"/>
  <c r="AG94" i="1"/>
  <c r="X94" i="1"/>
  <c r="N94" i="1"/>
  <c r="F94" i="1"/>
  <c r="AF94" i="1"/>
  <c r="W94" i="1"/>
  <c r="M94" i="1"/>
  <c r="E94" i="1"/>
  <c r="AE94" i="1"/>
  <c r="V94" i="1"/>
  <c r="L94" i="1"/>
  <c r="D94" i="1"/>
  <c r="AL94" i="1"/>
  <c r="AD94" i="1"/>
  <c r="S94" i="1"/>
  <c r="K94" i="1"/>
  <c r="C94" i="1"/>
  <c r="AK98" i="1"/>
  <c r="AC98" i="1"/>
  <c r="R98" i="1"/>
  <c r="J98" i="1"/>
  <c r="B98" i="1"/>
  <c r="AI98" i="1"/>
  <c r="AA98" i="1"/>
  <c r="P98" i="1"/>
  <c r="H98" i="1"/>
  <c r="AH98" i="1"/>
  <c r="Z98" i="1"/>
  <c r="O98" i="1"/>
  <c r="G98" i="1"/>
  <c r="AG98" i="1"/>
  <c r="X98" i="1"/>
  <c r="N98" i="1"/>
  <c r="F98" i="1"/>
  <c r="AF98" i="1"/>
  <c r="W98" i="1"/>
  <c r="M98" i="1"/>
  <c r="E98" i="1"/>
  <c r="AE98" i="1"/>
  <c r="V98" i="1"/>
  <c r="L98" i="1"/>
  <c r="D98" i="1"/>
  <c r="AL98" i="1"/>
  <c r="AD98" i="1"/>
  <c r="S98" i="1"/>
  <c r="K98" i="1"/>
  <c r="C98" i="1"/>
  <c r="AK102" i="1"/>
  <c r="AC102" i="1"/>
  <c r="R102" i="1"/>
  <c r="J102" i="1"/>
  <c r="B102" i="1"/>
  <c r="AI102" i="1"/>
  <c r="AA102" i="1"/>
  <c r="P102" i="1"/>
  <c r="H102" i="1"/>
  <c r="AH102" i="1"/>
  <c r="Z102" i="1"/>
  <c r="O102" i="1"/>
  <c r="G102" i="1"/>
  <c r="AG102" i="1"/>
  <c r="X102" i="1"/>
  <c r="N102" i="1"/>
  <c r="F102" i="1"/>
  <c r="AF102" i="1"/>
  <c r="W102" i="1"/>
  <c r="M102" i="1"/>
  <c r="E102" i="1"/>
  <c r="AE102" i="1"/>
  <c r="V102" i="1"/>
  <c r="L102" i="1"/>
  <c r="D102" i="1"/>
  <c r="AL102" i="1"/>
  <c r="AD102" i="1"/>
  <c r="S102" i="1"/>
  <c r="K102" i="1"/>
  <c r="C102" i="1"/>
  <c r="AK106" i="1"/>
  <c r="AC106" i="1"/>
  <c r="R106" i="1"/>
  <c r="J106" i="1"/>
  <c r="B106" i="1"/>
  <c r="AI106" i="1"/>
  <c r="AA106" i="1"/>
  <c r="P106" i="1"/>
  <c r="H106" i="1"/>
  <c r="AH106" i="1"/>
  <c r="Z106" i="1"/>
  <c r="O106" i="1"/>
  <c r="G106" i="1"/>
  <c r="AG106" i="1"/>
  <c r="X106" i="1"/>
  <c r="N106" i="1"/>
  <c r="F106" i="1"/>
  <c r="AF106" i="1"/>
  <c r="W106" i="1"/>
  <c r="M106" i="1"/>
  <c r="E106" i="1"/>
  <c r="AE106" i="1"/>
  <c r="V106" i="1"/>
  <c r="L106" i="1"/>
  <c r="D106" i="1"/>
  <c r="AL106" i="1"/>
  <c r="AD106" i="1"/>
  <c r="S106" i="1"/>
  <c r="K106" i="1"/>
  <c r="C106" i="1"/>
  <c r="AK110" i="1"/>
  <c r="AC110" i="1"/>
  <c r="R110" i="1"/>
  <c r="J110" i="1"/>
  <c r="B110" i="1"/>
  <c r="AI110" i="1"/>
  <c r="AA110" i="1"/>
  <c r="P110" i="1"/>
  <c r="H110" i="1"/>
  <c r="AH110" i="1"/>
  <c r="Z110" i="1"/>
  <c r="O110" i="1"/>
  <c r="G110" i="1"/>
  <c r="AG110" i="1"/>
  <c r="X110" i="1"/>
  <c r="N110" i="1"/>
  <c r="F110" i="1"/>
  <c r="AF110" i="1"/>
  <c r="W110" i="1"/>
  <c r="M110" i="1"/>
  <c r="E110" i="1"/>
  <c r="AE110" i="1"/>
  <c r="V110" i="1"/>
  <c r="L110" i="1"/>
  <c r="D110" i="1"/>
  <c r="AL110" i="1"/>
  <c r="AD110" i="1"/>
  <c r="S110" i="1"/>
  <c r="K110" i="1"/>
  <c r="C110" i="1"/>
  <c r="AK114" i="1"/>
  <c r="AC114" i="1"/>
  <c r="R114" i="1"/>
  <c r="J114" i="1"/>
  <c r="B114" i="1"/>
  <c r="AI114" i="1"/>
  <c r="AA114" i="1"/>
  <c r="P114" i="1"/>
  <c r="H114" i="1"/>
  <c r="AH114" i="1"/>
  <c r="Z114" i="1"/>
  <c r="O114" i="1"/>
  <c r="G114" i="1"/>
  <c r="AG114" i="1"/>
  <c r="X114" i="1"/>
  <c r="N114" i="1"/>
  <c r="F114" i="1"/>
  <c r="AF114" i="1"/>
  <c r="W114" i="1"/>
  <c r="M114" i="1"/>
  <c r="E114" i="1"/>
  <c r="AE114" i="1"/>
  <c r="V114" i="1"/>
  <c r="L114" i="1"/>
  <c r="D114" i="1"/>
  <c r="AL114" i="1"/>
  <c r="AD114" i="1"/>
  <c r="S114" i="1"/>
  <c r="K114" i="1"/>
  <c r="C114" i="1"/>
  <c r="AK118" i="1"/>
  <c r="AC118" i="1"/>
  <c r="R118" i="1"/>
  <c r="J118" i="1"/>
  <c r="B118" i="1"/>
  <c r="AI118" i="1"/>
  <c r="AA118" i="1"/>
  <c r="P118" i="1"/>
  <c r="H118" i="1"/>
  <c r="AH118" i="1"/>
  <c r="Z118" i="1"/>
  <c r="O118" i="1"/>
  <c r="G118" i="1"/>
  <c r="AG118" i="1"/>
  <c r="X118" i="1"/>
  <c r="N118" i="1"/>
  <c r="F118" i="1"/>
  <c r="AF118" i="1"/>
  <c r="W118" i="1"/>
  <c r="M118" i="1"/>
  <c r="E118" i="1"/>
  <c r="AE118" i="1"/>
  <c r="V118" i="1"/>
  <c r="L118" i="1"/>
  <c r="D118" i="1"/>
  <c r="AL118" i="1"/>
  <c r="AD118" i="1"/>
  <c r="S118" i="1"/>
  <c r="K118" i="1"/>
  <c r="C118" i="1"/>
  <c r="AK122" i="1"/>
  <c r="AC122" i="1"/>
  <c r="R122" i="1"/>
  <c r="J122" i="1"/>
  <c r="B122" i="1"/>
  <c r="AI122" i="1"/>
  <c r="AA122" i="1"/>
  <c r="P122" i="1"/>
  <c r="H122" i="1"/>
  <c r="AH122" i="1"/>
  <c r="Z122" i="1"/>
  <c r="O122" i="1"/>
  <c r="G122" i="1"/>
  <c r="AG122" i="1"/>
  <c r="X122" i="1"/>
  <c r="N122" i="1"/>
  <c r="F122" i="1"/>
  <c r="AF122" i="1"/>
  <c r="W122" i="1"/>
  <c r="M122" i="1"/>
  <c r="E122" i="1"/>
  <c r="AE122" i="1"/>
  <c r="V122" i="1"/>
  <c r="L122" i="1"/>
  <c r="D122" i="1"/>
  <c r="AL122" i="1"/>
  <c r="AD122" i="1"/>
  <c r="S122" i="1"/>
  <c r="K122" i="1"/>
  <c r="C122" i="1"/>
  <c r="AK126" i="1"/>
  <c r="AC126" i="1"/>
  <c r="R126" i="1"/>
  <c r="J126" i="1"/>
  <c r="B126" i="1"/>
  <c r="AI126" i="1"/>
  <c r="AA126" i="1"/>
  <c r="P126" i="1"/>
  <c r="H126" i="1"/>
  <c r="AH126" i="1"/>
  <c r="Z126" i="1"/>
  <c r="O126" i="1"/>
  <c r="G126" i="1"/>
  <c r="AG126" i="1"/>
  <c r="X126" i="1"/>
  <c r="N126" i="1"/>
  <c r="F126" i="1"/>
  <c r="AF126" i="1"/>
  <c r="W126" i="1"/>
  <c r="M126" i="1"/>
  <c r="E126" i="1"/>
  <c r="AE126" i="1"/>
  <c r="V126" i="1"/>
  <c r="L126" i="1"/>
  <c r="D126" i="1"/>
  <c r="AL126" i="1"/>
  <c r="AD126" i="1"/>
  <c r="S126" i="1"/>
  <c r="K126" i="1"/>
  <c r="C126" i="1"/>
  <c r="AK130" i="1"/>
  <c r="AC130" i="1"/>
  <c r="R130" i="1"/>
  <c r="J130" i="1"/>
  <c r="B130" i="1"/>
  <c r="AI130" i="1"/>
  <c r="AA130" i="1"/>
  <c r="P130" i="1"/>
  <c r="H130" i="1"/>
  <c r="AH130" i="1"/>
  <c r="Z130" i="1"/>
  <c r="O130" i="1"/>
  <c r="G130" i="1"/>
  <c r="AG130" i="1"/>
  <c r="X130" i="1"/>
  <c r="N130" i="1"/>
  <c r="F130" i="1"/>
  <c r="AF130" i="1"/>
  <c r="W130" i="1"/>
  <c r="M130" i="1"/>
  <c r="E130" i="1"/>
  <c r="AE130" i="1"/>
  <c r="V130" i="1"/>
  <c r="L130" i="1"/>
  <c r="D130" i="1"/>
  <c r="AL130" i="1"/>
  <c r="AD130" i="1"/>
  <c r="S130" i="1"/>
  <c r="K130" i="1"/>
  <c r="C130" i="1"/>
  <c r="I118" i="1"/>
  <c r="AB130" i="1"/>
  <c r="E127" i="1"/>
  <c r="M127" i="1"/>
  <c r="W127" i="1"/>
  <c r="AF127" i="1"/>
  <c r="E129" i="1"/>
  <c r="M129" i="1"/>
  <c r="W129" i="1"/>
  <c r="AF129" i="1"/>
  <c r="H127" i="1"/>
  <c r="P127" i="1"/>
  <c r="AA127" i="1"/>
  <c r="H129" i="1"/>
  <c r="P129" i="1"/>
  <c r="AA129" i="1"/>
  <c r="BA150" i="11"/>
  <c r="BA149" i="11"/>
  <c r="BA148" i="11"/>
  <c r="BA66" i="11"/>
  <c r="BA65" i="11"/>
  <c r="BA64" i="11"/>
  <c r="BA63" i="11"/>
  <c r="BA62" i="11"/>
  <c r="BA61" i="11"/>
  <c r="BA60" i="11"/>
  <c r="BA59" i="11"/>
  <c r="BA58" i="11"/>
  <c r="BA57" i="11"/>
  <c r="BA56" i="11"/>
  <c r="BA55" i="11"/>
  <c r="BA54" i="11"/>
  <c r="BA53" i="11"/>
  <c r="BA52" i="11"/>
  <c r="BA51" i="11"/>
  <c r="BA50" i="11"/>
  <c r="BA49" i="11"/>
  <c r="BA48" i="11"/>
  <c r="BA47" i="11"/>
  <c r="BA46" i="11"/>
  <c r="BA45" i="11"/>
  <c r="BA44" i="11"/>
  <c r="BA43" i="11"/>
  <c r="BA42" i="11"/>
  <c r="BA41" i="11"/>
  <c r="BA40" i="11"/>
  <c r="BA39" i="11"/>
  <c r="BA38" i="11"/>
  <c r="BA37" i="11"/>
  <c r="BA36" i="11"/>
  <c r="BA35" i="11"/>
  <c r="BA34" i="11"/>
  <c r="BA33" i="11"/>
  <c r="BA32" i="11"/>
  <c r="BA31" i="11"/>
  <c r="BA30" i="11"/>
  <c r="BA29" i="11"/>
  <c r="BA28" i="11"/>
  <c r="BA27" i="11"/>
  <c r="BA26" i="11"/>
  <c r="BA25" i="11"/>
  <c r="BA24" i="11"/>
  <c r="BA23" i="11"/>
  <c r="BT108" i="11"/>
  <c r="BU108" i="11"/>
  <c r="BV108" i="11"/>
  <c r="BT70" i="11"/>
  <c r="BU70" i="11"/>
  <c r="BT72" i="11"/>
  <c r="BU72" i="11"/>
  <c r="BT109" i="11"/>
  <c r="BT98" i="11"/>
  <c r="BU98" i="11"/>
  <c r="BV98" i="11"/>
  <c r="BW98" i="11"/>
  <c r="BY98" i="11"/>
  <c r="BT94" i="11"/>
  <c r="BU94" i="11"/>
  <c r="BV94" i="11"/>
  <c r="BT147" i="11"/>
  <c r="BU147" i="11"/>
  <c r="BS131" i="11"/>
  <c r="BT131" i="11"/>
  <c r="BU131" i="11"/>
  <c r="BT93" i="11"/>
  <c r="BU93" i="11"/>
  <c r="BT101" i="11"/>
  <c r="BU101" i="11"/>
  <c r="BT139" i="11"/>
  <c r="BU139" i="11"/>
  <c r="BU73" i="11"/>
  <c r="BV73" i="11"/>
  <c r="BW73" i="11"/>
  <c r="BY73" i="11"/>
  <c r="BT127" i="11"/>
  <c r="BU127" i="11"/>
  <c r="BV127" i="11"/>
  <c r="BT69" i="11"/>
  <c r="BU69" i="11"/>
  <c r="BT95" i="11"/>
  <c r="BU122" i="11"/>
  <c r="BV132" i="11"/>
  <c r="BW132" i="11"/>
  <c r="BY132" i="11"/>
  <c r="BV123" i="11"/>
  <c r="BW123" i="11"/>
  <c r="BY123" i="11"/>
  <c r="BW102" i="11"/>
  <c r="BY102" i="11"/>
  <c r="BV140" i="11"/>
  <c r="BW140" i="11"/>
  <c r="BY140" i="11"/>
  <c r="BT100" i="11"/>
  <c r="BU100" i="11"/>
  <c r="BY124" i="11"/>
  <c r="BT80" i="11"/>
  <c r="BU80" i="11"/>
  <c r="BS83" i="11"/>
  <c r="BW82" i="11"/>
  <c r="BY82" i="11"/>
  <c r="BS137" i="11"/>
  <c r="BT137" i="11"/>
  <c r="BT121" i="11"/>
  <c r="BU133" i="11"/>
  <c r="BV133" i="11"/>
  <c r="BW133" i="11"/>
  <c r="BY133" i="11"/>
  <c r="BT116" i="11"/>
  <c r="BU116" i="11"/>
  <c r="BT78" i="11"/>
  <c r="BU78" i="11"/>
  <c r="BS88" i="11"/>
  <c r="BS99" i="11"/>
  <c r="BV81" i="11"/>
  <c r="BW81" i="11"/>
  <c r="BY81" i="11"/>
  <c r="BV70" i="11"/>
  <c r="BW70" i="11"/>
  <c r="BY70" i="11"/>
  <c r="BS143" i="11"/>
  <c r="BT143" i="11"/>
  <c r="BS145" i="11"/>
  <c r="BV125" i="11"/>
  <c r="BW125" i="11"/>
  <c r="BY125" i="11"/>
  <c r="BT107" i="11"/>
  <c r="BS146" i="11"/>
  <c r="BV105" i="11"/>
  <c r="BW105" i="11"/>
  <c r="BY105" i="11"/>
  <c r="BS106" i="11"/>
  <c r="BU90" i="11"/>
  <c r="BV90" i="11"/>
  <c r="BS74" i="11"/>
  <c r="BU68" i="11"/>
  <c r="BT136" i="11"/>
  <c r="BU136" i="11"/>
  <c r="BT117" i="11"/>
  <c r="BT112" i="11"/>
  <c r="BU112" i="11"/>
  <c r="BS113" i="11"/>
  <c r="BT113" i="11"/>
  <c r="BU113" i="11"/>
  <c r="BS126" i="11"/>
  <c r="BT126" i="11"/>
  <c r="BU76" i="11"/>
  <c r="BV76" i="11"/>
  <c r="BU87" i="11"/>
  <c r="BV87" i="11"/>
  <c r="BT141" i="11"/>
  <c r="BU141" i="11"/>
  <c r="BT118" i="11"/>
  <c r="BU118" i="11"/>
  <c r="BW86" i="11"/>
  <c r="BY86" i="11"/>
  <c r="BS135" i="11"/>
  <c r="BT130" i="11"/>
  <c r="BS111" i="11"/>
  <c r="BT111" i="11"/>
  <c r="BS120" i="11"/>
  <c r="BS134" i="11"/>
  <c r="BT134" i="11"/>
  <c r="BT115" i="11"/>
  <c r="BU115" i="11"/>
  <c r="BT104" i="11"/>
  <c r="BT114" i="11"/>
  <c r="BT71" i="11"/>
  <c r="BU71" i="11"/>
  <c r="BT138" i="11"/>
  <c r="BU138" i="11"/>
  <c r="BT75" i="11"/>
  <c r="BU89" i="11"/>
  <c r="BV89" i="11"/>
  <c r="BW89" i="11"/>
  <c r="BY89" i="11"/>
  <c r="BW108" i="11"/>
  <c r="BY108" i="11"/>
  <c r="BT79" i="11"/>
  <c r="BU79" i="11"/>
  <c r="BV79" i="11"/>
  <c r="BS91" i="11"/>
  <c r="BT91" i="11"/>
  <c r="BT96" i="11"/>
  <c r="BU96" i="11"/>
  <c r="BS129" i="11"/>
  <c r="BT129" i="11"/>
  <c r="BT128" i="11"/>
  <c r="BT110" i="11"/>
  <c r="BU110" i="11"/>
  <c r="BT103" i="11"/>
  <c r="BU103" i="11"/>
  <c r="BU144" i="11"/>
  <c r="BV144" i="11"/>
  <c r="BU97" i="11"/>
  <c r="BV97" i="11"/>
  <c r="BW97" i="11"/>
  <c r="BY97" i="11"/>
  <c r="BS142" i="11"/>
  <c r="BT119" i="11"/>
  <c r="BU119" i="11"/>
  <c r="BU92" i="11"/>
  <c r="BS85" i="11"/>
  <c r="BT85" i="11"/>
  <c r="BW94" i="11"/>
  <c r="BY94" i="11"/>
  <c r="BU77" i="11"/>
  <c r="BV77" i="11"/>
  <c r="BW77" i="11"/>
  <c r="BY77" i="11"/>
  <c r="BU84" i="11"/>
  <c r="BS67" i="11"/>
  <c r="BT67" i="11"/>
  <c r="B4" i="1"/>
  <c r="C4" i="1"/>
  <c r="BV101" i="11"/>
  <c r="BW101" i="11"/>
  <c r="BY101" i="11"/>
  <c r="BU109" i="11"/>
  <c r="BV109" i="11"/>
  <c r="BW109" i="11"/>
  <c r="BY109" i="11"/>
  <c r="BV139" i="11"/>
  <c r="BW139" i="11"/>
  <c r="BY139" i="11"/>
  <c r="BV72" i="11"/>
  <c r="BW72" i="11"/>
  <c r="BY72" i="11"/>
  <c r="BU143" i="11"/>
  <c r="BV143" i="11"/>
  <c r="BW143" i="11"/>
  <c r="BY143" i="11"/>
  <c r="BU134" i="11"/>
  <c r="BV134" i="11"/>
  <c r="BT120" i="11"/>
  <c r="BU120" i="11"/>
  <c r="BV120" i="11"/>
  <c r="BW120" i="11"/>
  <c r="BY120" i="11"/>
  <c r="BV119" i="11"/>
  <c r="BW119" i="11"/>
  <c r="BY119" i="11"/>
  <c r="BV131" i="11"/>
  <c r="BV118" i="11"/>
  <c r="BW118" i="11"/>
  <c r="BY118" i="11"/>
  <c r="BU95" i="11"/>
  <c r="BV95" i="11"/>
  <c r="BW95" i="11"/>
  <c r="BY95" i="11"/>
  <c r="BW79" i="11"/>
  <c r="BY79" i="11"/>
  <c r="BW131" i="11"/>
  <c r="BY131" i="11"/>
  <c r="BV93" i="11"/>
  <c r="BW93" i="11"/>
  <c r="BY93" i="11"/>
  <c r="BV69" i="11"/>
  <c r="BW69" i="11"/>
  <c r="BY69" i="11"/>
  <c r="BU121" i="11"/>
  <c r="BV121" i="11"/>
  <c r="BW121" i="11"/>
  <c r="BY121" i="11"/>
  <c r="BV80" i="11"/>
  <c r="BW144" i="11"/>
  <c r="BY144" i="11"/>
  <c r="BW80" i="11"/>
  <c r="BY80" i="11"/>
  <c r="BV103" i="11"/>
  <c r="BW103" i="11"/>
  <c r="BY103" i="11"/>
  <c r="BW76" i="11"/>
  <c r="BY76" i="11"/>
  <c r="BV84" i="11"/>
  <c r="BW84" i="11"/>
  <c r="BY84" i="11"/>
  <c r="BW87" i="11"/>
  <c r="BY87" i="11"/>
  <c r="BW90" i="11"/>
  <c r="BY90" i="11"/>
  <c r="BV78" i="11"/>
  <c r="BW78" i="11"/>
  <c r="BY78" i="11"/>
  <c r="BV100" i="11"/>
  <c r="BW100" i="11"/>
  <c r="BY100" i="11"/>
  <c r="BV96" i="11"/>
  <c r="BW96" i="11"/>
  <c r="BY96" i="11"/>
  <c r="BW134" i="11"/>
  <c r="BY134" i="11"/>
  <c r="BV112" i="11"/>
  <c r="BW112" i="11"/>
  <c r="BY112" i="11"/>
  <c r="BT145" i="11"/>
  <c r="BU126" i="11"/>
  <c r="BV126" i="11"/>
  <c r="BW126" i="11"/>
  <c r="BY126" i="11"/>
  <c r="BW127" i="11"/>
  <c r="BY127" i="11"/>
  <c r="BV115" i="11"/>
  <c r="BW115" i="11"/>
  <c r="BY115" i="11"/>
  <c r="BV113" i="11"/>
  <c r="BW113" i="11"/>
  <c r="BY113" i="11"/>
  <c r="BV116" i="11"/>
  <c r="BW116" i="11"/>
  <c r="BY116" i="11"/>
  <c r="BT74" i="11"/>
  <c r="BV147" i="11"/>
  <c r="BW147" i="11"/>
  <c r="BY147" i="11"/>
  <c r="BV92" i="11"/>
  <c r="BW92" i="11"/>
  <c r="BY92" i="11"/>
  <c r="BU111" i="11"/>
  <c r="BV111" i="11"/>
  <c r="BW111" i="11"/>
  <c r="BY111" i="11"/>
  <c r="BU91" i="11"/>
  <c r="BV91" i="11"/>
  <c r="BT88" i="11"/>
  <c r="BU107" i="11"/>
  <c r="BV107" i="11"/>
  <c r="BV138" i="11"/>
  <c r="BW138" i="11"/>
  <c r="BY138" i="11"/>
  <c r="BV141" i="11"/>
  <c r="BW141" i="11"/>
  <c r="BY141" i="11"/>
  <c r="BU137" i="11"/>
  <c r="BV136" i="11"/>
  <c r="BW136" i="11"/>
  <c r="BY136" i="11"/>
  <c r="BU75" i="11"/>
  <c r="BV75" i="11"/>
  <c r="BW75" i="11"/>
  <c r="BY75" i="11"/>
  <c r="BV68" i="11"/>
  <c r="BW68" i="11"/>
  <c r="BY68" i="11"/>
  <c r="BV110" i="11"/>
  <c r="BW110" i="11"/>
  <c r="BY110" i="11"/>
  <c r="BU104" i="11"/>
  <c r="BT83" i="11"/>
  <c r="BU83" i="11"/>
  <c r="BV122" i="11"/>
  <c r="BW122" i="11"/>
  <c r="BY122" i="11"/>
  <c r="BU130" i="11"/>
  <c r="BV130" i="11"/>
  <c r="BT99" i="11"/>
  <c r="BT146" i="11"/>
  <c r="BU146" i="11"/>
  <c r="BU67" i="11"/>
  <c r="BU128" i="11"/>
  <c r="BU85" i="11"/>
  <c r="BV85" i="11"/>
  <c r="BV71" i="11"/>
  <c r="BW71" i="11"/>
  <c r="BY71" i="11"/>
  <c r="BT135" i="11"/>
  <c r="BU135" i="11"/>
  <c r="BU117" i="11"/>
  <c r="BV117" i="11"/>
  <c r="BT142" i="11"/>
  <c r="BU142" i="11"/>
  <c r="BU129" i="11"/>
  <c r="BT106" i="11"/>
  <c r="BU114" i="11"/>
  <c r="BV114" i="11"/>
  <c r="BW114" i="11"/>
  <c r="BY114" i="11"/>
  <c r="C26" i="11"/>
  <c r="BW130" i="11"/>
  <c r="BY130" i="11"/>
  <c r="BW91" i="11"/>
  <c r="BY91" i="11"/>
  <c r="BU99" i="11"/>
  <c r="BV137" i="11"/>
  <c r="BW137" i="11"/>
  <c r="BY137" i="11"/>
  <c r="BU145" i="11"/>
  <c r="BV145" i="11"/>
  <c r="BW145" i="11"/>
  <c r="BY145" i="11"/>
  <c r="BU74" i="11"/>
  <c r="BV74" i="11"/>
  <c r="BV128" i="11"/>
  <c r="BW128" i="11"/>
  <c r="BY128" i="11"/>
  <c r="BW107" i="11"/>
  <c r="BY107" i="11"/>
  <c r="BW85" i="11"/>
  <c r="BY85" i="11"/>
  <c r="BV104" i="11"/>
  <c r="BW104" i="11"/>
  <c r="BY104" i="11"/>
  <c r="BV67" i="11"/>
  <c r="BW67" i="11"/>
  <c r="BY67" i="11"/>
  <c r="BV129" i="11"/>
  <c r="BW129" i="11"/>
  <c r="BY129" i="11"/>
  <c r="BU88" i="11"/>
  <c r="BV135" i="11"/>
  <c r="BW135" i="11"/>
  <c r="BY135" i="11"/>
  <c r="BU106" i="11"/>
  <c r="BV106" i="11"/>
  <c r="BV142" i="11"/>
  <c r="BW142" i="11"/>
  <c r="BY142" i="11"/>
  <c r="BW117" i="11"/>
  <c r="BY117" i="11"/>
  <c r="BV83" i="11"/>
  <c r="BW83" i="11"/>
  <c r="BY83" i="11"/>
  <c r="BV146" i="11"/>
  <c r="BW146" i="11"/>
  <c r="BY146" i="11"/>
  <c r="D4" i="1"/>
  <c r="BV99" i="11"/>
  <c r="BW99" i="11"/>
  <c r="BY99" i="11"/>
  <c r="BW74" i="11"/>
  <c r="BY74" i="11"/>
  <c r="BV88" i="11"/>
  <c r="BW88" i="11"/>
  <c r="BY88" i="11"/>
  <c r="BW106" i="11"/>
  <c r="BY106" i="11"/>
  <c r="BK64" i="11"/>
  <c r="BL64" i="11"/>
  <c r="BI64" i="11"/>
  <c r="BJ64" i="11"/>
  <c r="BG64" i="11"/>
  <c r="BH64" i="11"/>
  <c r="BE64" i="11"/>
  <c r="BF64" i="11"/>
  <c r="BC64" i="11"/>
  <c r="BD64" i="11"/>
  <c r="BK63" i="11"/>
  <c r="BL63" i="11"/>
  <c r="BI63" i="11"/>
  <c r="BJ63" i="11"/>
  <c r="BG63" i="11"/>
  <c r="BH63" i="11"/>
  <c r="BE63" i="11"/>
  <c r="BF63" i="11"/>
  <c r="BC63" i="11"/>
  <c r="BD63" i="11"/>
  <c r="BK62" i="11"/>
  <c r="BL62" i="11"/>
  <c r="BI62" i="11"/>
  <c r="BJ62" i="11"/>
  <c r="BG62" i="11"/>
  <c r="BH62" i="11"/>
  <c r="BE62" i="11"/>
  <c r="BF62" i="11"/>
  <c r="BC62" i="11"/>
  <c r="BD62" i="11"/>
  <c r="BK61" i="11"/>
  <c r="BL61" i="11"/>
  <c r="BI61" i="11"/>
  <c r="BJ61" i="11"/>
  <c r="BG61" i="11"/>
  <c r="BH61" i="11"/>
  <c r="BE61" i="11"/>
  <c r="BF61" i="11"/>
  <c r="BC61" i="11"/>
  <c r="BD61" i="11"/>
  <c r="BK60" i="11"/>
  <c r="BL60" i="11"/>
  <c r="BI60" i="11"/>
  <c r="BJ60" i="11"/>
  <c r="BG60" i="11"/>
  <c r="BH60" i="11"/>
  <c r="BE60" i="11"/>
  <c r="BF60" i="11"/>
  <c r="BC60" i="11"/>
  <c r="BD60" i="11"/>
  <c r="BK52" i="11"/>
  <c r="BL52" i="11"/>
  <c r="BI52" i="11"/>
  <c r="BJ52" i="11"/>
  <c r="BG52" i="11"/>
  <c r="BH52" i="11"/>
  <c r="BE52" i="11"/>
  <c r="BF52" i="11"/>
  <c r="BC52" i="11"/>
  <c r="BD52" i="11"/>
  <c r="BK51" i="11"/>
  <c r="BL51" i="11"/>
  <c r="BI51" i="11"/>
  <c r="BJ51" i="11"/>
  <c r="BG51" i="11"/>
  <c r="BH51" i="11"/>
  <c r="BE51" i="11"/>
  <c r="BF51" i="11"/>
  <c r="BC51" i="11"/>
  <c r="BD51" i="11"/>
  <c r="BK50" i="11"/>
  <c r="BL50" i="11"/>
  <c r="BI50" i="11"/>
  <c r="BJ50" i="11"/>
  <c r="BG50" i="11"/>
  <c r="BH50" i="11"/>
  <c r="BE50" i="11"/>
  <c r="BF50" i="11"/>
  <c r="BC50" i="11"/>
  <c r="BD50" i="11"/>
  <c r="BK49" i="11"/>
  <c r="BL49" i="11"/>
  <c r="BI49" i="11"/>
  <c r="BJ49" i="11"/>
  <c r="BG49" i="11"/>
  <c r="BH49" i="11"/>
  <c r="BE49" i="11"/>
  <c r="BF49" i="11"/>
  <c r="BC49" i="11"/>
  <c r="BD49" i="11"/>
  <c r="BK48" i="11"/>
  <c r="BL48" i="11"/>
  <c r="BI48" i="11"/>
  <c r="BJ48" i="11"/>
  <c r="BG48" i="11"/>
  <c r="BH48" i="11"/>
  <c r="BE48" i="11"/>
  <c r="BF48" i="11"/>
  <c r="BC48" i="11"/>
  <c r="BD48" i="11"/>
  <c r="BK47" i="11"/>
  <c r="BL47" i="11"/>
  <c r="BI47" i="11"/>
  <c r="BJ47" i="11"/>
  <c r="BG47" i="11"/>
  <c r="BH47" i="11"/>
  <c r="BE47" i="11"/>
  <c r="BF47" i="11"/>
  <c r="BC47" i="11"/>
  <c r="BD47" i="11"/>
  <c r="BK46" i="11"/>
  <c r="BL46" i="11"/>
  <c r="BI46" i="11"/>
  <c r="BJ46" i="11"/>
  <c r="BG46" i="11"/>
  <c r="BH46" i="11"/>
  <c r="BE46" i="11"/>
  <c r="BF46" i="11"/>
  <c r="BC46" i="11"/>
  <c r="BD46" i="11"/>
  <c r="BK45" i="11"/>
  <c r="BL45" i="11"/>
  <c r="BI45" i="11"/>
  <c r="BJ45" i="11"/>
  <c r="BG45" i="11"/>
  <c r="BH45" i="11"/>
  <c r="BE45" i="11"/>
  <c r="BF45" i="11"/>
  <c r="BC45" i="11"/>
  <c r="BD45" i="11"/>
  <c r="BK44" i="11"/>
  <c r="BL44" i="11"/>
  <c r="BI44" i="11"/>
  <c r="BJ44" i="11"/>
  <c r="BG44" i="11"/>
  <c r="BH44" i="11"/>
  <c r="BE44" i="11"/>
  <c r="BF44" i="11"/>
  <c r="BC44" i="11"/>
  <c r="BD44" i="11"/>
  <c r="BK43" i="11"/>
  <c r="BL43" i="11"/>
  <c r="BI43" i="11"/>
  <c r="BJ43" i="11"/>
  <c r="BG43" i="11"/>
  <c r="BH43" i="11"/>
  <c r="BE43" i="11"/>
  <c r="BF43" i="11"/>
  <c r="BC43" i="11"/>
  <c r="BD43" i="11"/>
  <c r="BK42" i="11"/>
  <c r="BL42" i="11"/>
  <c r="BI42" i="11"/>
  <c r="BJ42" i="11"/>
  <c r="BG42" i="11"/>
  <c r="BH42" i="11"/>
  <c r="BE42" i="11"/>
  <c r="BF42" i="11"/>
  <c r="BC42" i="11"/>
  <c r="BD42" i="11"/>
  <c r="BK41" i="11"/>
  <c r="BL41" i="11"/>
  <c r="BI41" i="11"/>
  <c r="BJ41" i="11"/>
  <c r="BG41" i="11"/>
  <c r="BH41" i="11"/>
  <c r="BE41" i="11"/>
  <c r="BF41" i="11"/>
  <c r="BC41" i="11"/>
  <c r="BD41" i="11"/>
  <c r="BK40" i="11"/>
  <c r="BL40" i="11"/>
  <c r="BI40" i="11"/>
  <c r="BJ40" i="11"/>
  <c r="BG40" i="11"/>
  <c r="BH40" i="11"/>
  <c r="BE40" i="11"/>
  <c r="BF40" i="11"/>
  <c r="BC40" i="11"/>
  <c r="BD40" i="11"/>
  <c r="BK39" i="11"/>
  <c r="BL39" i="11"/>
  <c r="BI39" i="11"/>
  <c r="BJ39" i="11"/>
  <c r="BG39" i="11"/>
  <c r="BH39" i="11"/>
  <c r="BE39" i="11"/>
  <c r="BF39" i="11"/>
  <c r="BC39" i="11"/>
  <c r="BD39" i="11"/>
  <c r="BK38" i="11"/>
  <c r="BL38" i="11"/>
  <c r="BI38" i="11"/>
  <c r="BJ38" i="11"/>
  <c r="BG38" i="11"/>
  <c r="BH38" i="11"/>
  <c r="BE38" i="11"/>
  <c r="BF38" i="11"/>
  <c r="BC38" i="11"/>
  <c r="BD38" i="11"/>
  <c r="BK37" i="11"/>
  <c r="BL37" i="11"/>
  <c r="BI37" i="11"/>
  <c r="BJ37" i="11"/>
  <c r="BG37" i="11"/>
  <c r="BH37" i="11"/>
  <c r="BE37" i="11"/>
  <c r="BF37" i="11"/>
  <c r="BC37" i="11"/>
  <c r="BD37" i="11"/>
  <c r="BK36" i="11"/>
  <c r="BL36" i="11"/>
  <c r="BI36" i="11"/>
  <c r="BJ36" i="11"/>
  <c r="BG36" i="11"/>
  <c r="BH36" i="11"/>
  <c r="BE36" i="11"/>
  <c r="BF36" i="11"/>
  <c r="BC36" i="11"/>
  <c r="BD36" i="11"/>
  <c r="BK35" i="11"/>
  <c r="BL35" i="11"/>
  <c r="BI35" i="11"/>
  <c r="BJ35" i="11"/>
  <c r="BG35" i="11"/>
  <c r="BH35" i="11"/>
  <c r="BE35" i="11"/>
  <c r="BF35" i="11"/>
  <c r="BC35" i="11"/>
  <c r="BD35" i="11"/>
  <c r="BK34" i="11"/>
  <c r="BL34" i="11"/>
  <c r="BI34" i="11"/>
  <c r="BJ34" i="11"/>
  <c r="BG34" i="11"/>
  <c r="BH34" i="11"/>
  <c r="BE34" i="11"/>
  <c r="BF34" i="11"/>
  <c r="BC34" i="11"/>
  <c r="BD34" i="11"/>
  <c r="BK33" i="11"/>
  <c r="BL33" i="11"/>
  <c r="BI33" i="11"/>
  <c r="BJ33" i="11"/>
  <c r="BG33" i="11"/>
  <c r="BH33" i="11"/>
  <c r="BE33" i="11"/>
  <c r="BF33" i="11"/>
  <c r="BC33" i="11"/>
  <c r="BD33" i="11"/>
  <c r="BK32" i="11"/>
  <c r="BL32" i="11"/>
  <c r="BI32" i="11"/>
  <c r="BJ32" i="11"/>
  <c r="BG32" i="11"/>
  <c r="BH32" i="11"/>
  <c r="BE32" i="11"/>
  <c r="BF32" i="11"/>
  <c r="BC32" i="11"/>
  <c r="BD32" i="11"/>
  <c r="BK31" i="11"/>
  <c r="BL31" i="11"/>
  <c r="BI31" i="11"/>
  <c r="BJ31" i="11"/>
  <c r="BG31" i="11"/>
  <c r="BH31" i="11"/>
  <c r="BE31" i="11"/>
  <c r="BF31" i="11"/>
  <c r="BC31" i="11"/>
  <c r="BD31" i="11"/>
  <c r="BK30" i="11"/>
  <c r="BL30" i="11"/>
  <c r="BI30" i="11"/>
  <c r="BJ30" i="11"/>
  <c r="BG30" i="11"/>
  <c r="BH30" i="11"/>
  <c r="BE30" i="11"/>
  <c r="BF30" i="11"/>
  <c r="BC30" i="11"/>
  <c r="BD30" i="11"/>
  <c r="BK29" i="11"/>
  <c r="BL29" i="11"/>
  <c r="BI29" i="11"/>
  <c r="BJ29" i="11"/>
  <c r="BG29" i="11"/>
  <c r="BH29" i="11"/>
  <c r="BE29" i="11"/>
  <c r="BF29" i="11"/>
  <c r="BC29" i="11"/>
  <c r="BD29" i="11"/>
  <c r="C29" i="11"/>
  <c r="BK28" i="11"/>
  <c r="BL28" i="11"/>
  <c r="BI28" i="11"/>
  <c r="BJ28" i="11"/>
  <c r="BG28" i="11"/>
  <c r="BH28" i="11"/>
  <c r="BE28" i="11"/>
  <c r="BF28" i="11"/>
  <c r="BC28" i="11"/>
  <c r="BD28" i="11"/>
  <c r="C28" i="11"/>
  <c r="BK27" i="11"/>
  <c r="BL27" i="11"/>
  <c r="BI27" i="11"/>
  <c r="BJ27" i="11"/>
  <c r="BG27" i="11"/>
  <c r="BH27" i="11"/>
  <c r="BE27" i="11"/>
  <c r="BF27" i="11"/>
  <c r="BC27" i="11"/>
  <c r="BD27" i="11"/>
  <c r="C27" i="11"/>
  <c r="BK26" i="11"/>
  <c r="BL26" i="11"/>
  <c r="BI26" i="11"/>
  <c r="BJ26" i="11"/>
  <c r="BG26" i="11"/>
  <c r="BH26" i="11"/>
  <c r="BE26" i="11"/>
  <c r="BF26" i="11"/>
  <c r="BC26" i="11"/>
  <c r="BD26" i="11"/>
  <c r="BK25" i="11"/>
  <c r="BL25" i="11"/>
  <c r="BI25" i="11"/>
  <c r="BJ25" i="11"/>
  <c r="BG25" i="11"/>
  <c r="BH25" i="11"/>
  <c r="BE25" i="11"/>
  <c r="BF25" i="11"/>
  <c r="BC25" i="11"/>
  <c r="BD25" i="11"/>
  <c r="C25" i="11"/>
  <c r="BK24" i="11"/>
  <c r="BL24" i="11"/>
  <c r="BI24" i="11"/>
  <c r="BJ24" i="11"/>
  <c r="BG24" i="11"/>
  <c r="BH24" i="11"/>
  <c r="BE24" i="11"/>
  <c r="BF24" i="11"/>
  <c r="BC24" i="11"/>
  <c r="BD24" i="11"/>
  <c r="C24" i="11"/>
  <c r="BK23" i="11"/>
  <c r="BL23" i="11"/>
  <c r="BI23" i="11"/>
  <c r="BJ23" i="11"/>
  <c r="BG23" i="11"/>
  <c r="BH23" i="11"/>
  <c r="BE23" i="11"/>
  <c r="BF23" i="11"/>
  <c r="BC23" i="11"/>
  <c r="BD23" i="11"/>
  <c r="C23" i="11"/>
  <c r="C150" i="11"/>
  <c r="C149" i="11"/>
  <c r="C148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AJ47" i="1"/>
  <c r="BB63" i="11"/>
  <c r="BB61" i="11"/>
  <c r="BU43" i="1"/>
  <c r="AH34" i="1"/>
  <c r="BQ50" i="11"/>
  <c r="AH32" i="1"/>
  <c r="BU31" i="1"/>
  <c r="BQ46" i="11"/>
  <c r="BR46" i="11"/>
  <c r="H28" i="1"/>
  <c r="E27" i="1"/>
  <c r="AH25" i="1"/>
  <c r="AK24" i="1"/>
  <c r="BQ40" i="11"/>
  <c r="BB38" i="11"/>
  <c r="W20" i="1"/>
  <c r="AC19" i="1"/>
  <c r="AG17" i="1"/>
  <c r="BQ32" i="11"/>
  <c r="BB31" i="11"/>
  <c r="BQ30" i="11"/>
  <c r="BR30" i="11"/>
  <c r="L12" i="1"/>
  <c r="X7" i="1"/>
  <c r="AY23" i="11"/>
  <c r="T6" i="1"/>
  <c r="AH47" i="1"/>
  <c r="AG47" i="1"/>
  <c r="AA47" i="1"/>
  <c r="V47" i="1"/>
  <c r="R47" i="1"/>
  <c r="I47" i="1"/>
  <c r="G47" i="1"/>
  <c r="AK45" i="1"/>
  <c r="AI45" i="1"/>
  <c r="AH45" i="1"/>
  <c r="AG45" i="1"/>
  <c r="AF45" i="1"/>
  <c r="AE45" i="1"/>
  <c r="AC45" i="1"/>
  <c r="AB45" i="1"/>
  <c r="Z45" i="1"/>
  <c r="X45" i="1"/>
  <c r="W45" i="1"/>
  <c r="V45" i="1"/>
  <c r="R45" i="1"/>
  <c r="Q45" i="1"/>
  <c r="P45" i="1"/>
  <c r="N45" i="1"/>
  <c r="M45" i="1"/>
  <c r="L45" i="1"/>
  <c r="J45" i="1"/>
  <c r="I45" i="1"/>
  <c r="H45" i="1"/>
  <c r="G45" i="1"/>
  <c r="E45" i="1"/>
  <c r="A45" i="1"/>
  <c r="BU44" i="1"/>
  <c r="AL44" i="1"/>
  <c r="AK44" i="1"/>
  <c r="AJ44" i="1"/>
  <c r="AI44" i="1"/>
  <c r="AH44" i="1"/>
  <c r="AE44" i="1"/>
  <c r="AD44" i="1"/>
  <c r="AC44" i="1"/>
  <c r="AB44" i="1"/>
  <c r="AA44" i="1"/>
  <c r="Z44" i="1"/>
  <c r="W44" i="1"/>
  <c r="R44" i="1"/>
  <c r="Q44" i="1"/>
  <c r="P44" i="1"/>
  <c r="O44" i="1"/>
  <c r="M44" i="1"/>
  <c r="L44" i="1"/>
  <c r="K44" i="1"/>
  <c r="I44" i="1"/>
  <c r="H44" i="1"/>
  <c r="G44" i="1"/>
  <c r="E44" i="1"/>
  <c r="A44" i="1"/>
  <c r="AA43" i="1"/>
  <c r="BU34" i="1"/>
  <c r="AL34" i="1"/>
  <c r="AI34" i="1"/>
  <c r="AD34" i="1"/>
  <c r="AA34" i="1"/>
  <c r="Z34" i="1"/>
  <c r="X34" i="1"/>
  <c r="N34" i="1"/>
  <c r="M34" i="1"/>
  <c r="L34" i="1"/>
  <c r="K34" i="1"/>
  <c r="AI33" i="1"/>
  <c r="AB33" i="1"/>
  <c r="P33" i="1"/>
  <c r="BU32" i="1"/>
  <c r="AL32" i="1"/>
  <c r="AK32" i="1"/>
  <c r="AI32" i="1"/>
  <c r="AF32" i="1"/>
  <c r="AE32" i="1"/>
  <c r="AD32" i="1"/>
  <c r="AC32" i="1"/>
  <c r="AA32" i="1"/>
  <c r="W32" i="1"/>
  <c r="V32" i="1"/>
  <c r="R32" i="1"/>
  <c r="Q32" i="1"/>
  <c r="O32" i="1"/>
  <c r="L32" i="1"/>
  <c r="K32" i="1"/>
  <c r="J32" i="1"/>
  <c r="I32" i="1"/>
  <c r="G32" i="1"/>
  <c r="A32" i="1"/>
  <c r="AG31" i="1"/>
  <c r="BU30" i="1"/>
  <c r="AL30" i="1"/>
  <c r="AK30" i="1"/>
  <c r="AJ30" i="1"/>
  <c r="AI30" i="1"/>
  <c r="AH30" i="1"/>
  <c r="AG30" i="1"/>
  <c r="AE30" i="1"/>
  <c r="AD30" i="1"/>
  <c r="AC30" i="1"/>
  <c r="AB30" i="1"/>
  <c r="AA30" i="1"/>
  <c r="Z30" i="1"/>
  <c r="X30" i="1"/>
  <c r="V30" i="1"/>
  <c r="R30" i="1"/>
  <c r="Q30" i="1"/>
  <c r="P30" i="1"/>
  <c r="O30" i="1"/>
  <c r="N30" i="1"/>
  <c r="L30" i="1"/>
  <c r="K30" i="1"/>
  <c r="J30" i="1"/>
  <c r="I30" i="1"/>
  <c r="H30" i="1"/>
  <c r="G30" i="1"/>
  <c r="F30" i="1"/>
  <c r="A30" i="1"/>
  <c r="BU29" i="1"/>
  <c r="AL29" i="1"/>
  <c r="AK29" i="1"/>
  <c r="AJ29" i="1"/>
  <c r="AH29" i="1"/>
  <c r="AG29" i="1"/>
  <c r="AE29" i="1"/>
  <c r="AD29" i="1"/>
  <c r="AC29" i="1"/>
  <c r="AB29" i="1"/>
  <c r="Z29" i="1"/>
  <c r="X29" i="1"/>
  <c r="W29" i="1"/>
  <c r="R29" i="1"/>
  <c r="Q29" i="1"/>
  <c r="O29" i="1"/>
  <c r="N29" i="1"/>
  <c r="M29" i="1"/>
  <c r="L29" i="1"/>
  <c r="J29" i="1"/>
  <c r="I29" i="1"/>
  <c r="G29" i="1"/>
  <c r="F29" i="1"/>
  <c r="E29" i="1"/>
  <c r="A29" i="1"/>
  <c r="AJ27" i="1"/>
  <c r="BU26" i="1"/>
  <c r="AL26" i="1"/>
  <c r="AK26" i="1"/>
  <c r="AI26" i="1"/>
  <c r="AH26" i="1"/>
  <c r="AG26" i="1"/>
  <c r="AF26" i="1"/>
  <c r="AE26" i="1"/>
  <c r="AD26" i="1"/>
  <c r="AC26" i="1"/>
  <c r="AA26" i="1"/>
  <c r="Z26" i="1"/>
  <c r="X26" i="1"/>
  <c r="W26" i="1"/>
  <c r="V26" i="1"/>
  <c r="R26" i="1"/>
  <c r="P26" i="1"/>
  <c r="O26" i="1"/>
  <c r="N26" i="1"/>
  <c r="M26" i="1"/>
  <c r="L26" i="1"/>
  <c r="K26" i="1"/>
  <c r="J26" i="1"/>
  <c r="H26" i="1"/>
  <c r="G26" i="1"/>
  <c r="F26" i="1"/>
  <c r="E26" i="1"/>
  <c r="AI25" i="1"/>
  <c r="AB25" i="1"/>
  <c r="K25" i="1"/>
  <c r="E25" i="1"/>
  <c r="AL24" i="1"/>
  <c r="AI24" i="1"/>
  <c r="AH24" i="1"/>
  <c r="AG24" i="1"/>
  <c r="AD24" i="1"/>
  <c r="AA24" i="1"/>
  <c r="Z24" i="1"/>
  <c r="X24" i="1"/>
  <c r="R24" i="1"/>
  <c r="O24" i="1"/>
  <c r="N24" i="1"/>
  <c r="M24" i="1"/>
  <c r="J24" i="1"/>
  <c r="G24" i="1"/>
  <c r="F24" i="1"/>
  <c r="E24" i="1"/>
  <c r="O23" i="1"/>
  <c r="BU22" i="1"/>
  <c r="AL22" i="1"/>
  <c r="AK22" i="1"/>
  <c r="AJ22" i="1"/>
  <c r="AI22" i="1"/>
  <c r="AH22" i="1"/>
  <c r="AG22" i="1"/>
  <c r="AE22" i="1"/>
  <c r="AD22" i="1"/>
  <c r="AC22" i="1"/>
  <c r="AB22" i="1"/>
  <c r="AA22" i="1"/>
  <c r="Z22" i="1"/>
  <c r="X22" i="1"/>
  <c r="V22" i="1"/>
  <c r="R22" i="1"/>
  <c r="Q22" i="1"/>
  <c r="P22" i="1"/>
  <c r="O22" i="1"/>
  <c r="N22" i="1"/>
  <c r="L22" i="1"/>
  <c r="K22" i="1"/>
  <c r="J22" i="1"/>
  <c r="I22" i="1"/>
  <c r="H22" i="1"/>
  <c r="G22" i="1"/>
  <c r="F22" i="1"/>
  <c r="A22" i="1"/>
  <c r="BU21" i="1"/>
  <c r="AL21" i="1"/>
  <c r="AK21" i="1"/>
  <c r="AJ21" i="1"/>
  <c r="AH21" i="1"/>
  <c r="AG21" i="1"/>
  <c r="AF21" i="1"/>
  <c r="AE21" i="1"/>
  <c r="AC21" i="1"/>
  <c r="AB21" i="1"/>
  <c r="Z21" i="1"/>
  <c r="X21" i="1"/>
  <c r="W21" i="1"/>
  <c r="V21" i="1"/>
  <c r="Q21" i="1"/>
  <c r="O21" i="1"/>
  <c r="N21" i="1"/>
  <c r="M21" i="1"/>
  <c r="L21" i="1"/>
  <c r="K21" i="1"/>
  <c r="J21" i="1"/>
  <c r="G21" i="1"/>
  <c r="F21" i="1"/>
  <c r="E21" i="1"/>
  <c r="A21" i="1"/>
  <c r="AJ19" i="1"/>
  <c r="J19" i="1"/>
  <c r="A19" i="1"/>
  <c r="BU18" i="1"/>
  <c r="AL18" i="1"/>
  <c r="AK18" i="1"/>
  <c r="AI18" i="1"/>
  <c r="AH18" i="1"/>
  <c r="AG18" i="1"/>
  <c r="AF18" i="1"/>
  <c r="AE18" i="1"/>
  <c r="AD18" i="1"/>
  <c r="AC18" i="1"/>
  <c r="AA18" i="1"/>
  <c r="Z18" i="1"/>
  <c r="X18" i="1"/>
  <c r="W18" i="1"/>
  <c r="V18" i="1"/>
  <c r="R18" i="1"/>
  <c r="P18" i="1"/>
  <c r="O18" i="1"/>
  <c r="N18" i="1"/>
  <c r="M18" i="1"/>
  <c r="L18" i="1"/>
  <c r="K18" i="1"/>
  <c r="J18" i="1"/>
  <c r="H18" i="1"/>
  <c r="G18" i="1"/>
  <c r="F18" i="1"/>
  <c r="E18" i="1"/>
  <c r="AI17" i="1"/>
  <c r="AF17" i="1"/>
  <c r="AB17" i="1"/>
  <c r="W17" i="1"/>
  <c r="O17" i="1"/>
  <c r="J17" i="1"/>
  <c r="F17" i="1"/>
  <c r="A17" i="1"/>
  <c r="BU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X16" i="1"/>
  <c r="W16" i="1"/>
  <c r="V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A16" i="1"/>
  <c r="AD15" i="1"/>
  <c r="F15" i="1"/>
  <c r="BU14" i="1"/>
  <c r="AL14" i="1"/>
  <c r="AK14" i="1"/>
  <c r="AJ14" i="1"/>
  <c r="AI14" i="1"/>
  <c r="AH14" i="1"/>
  <c r="AG14" i="1"/>
  <c r="AE14" i="1"/>
  <c r="AD14" i="1"/>
  <c r="AC14" i="1"/>
  <c r="AB14" i="1"/>
  <c r="AA14" i="1"/>
  <c r="Z14" i="1"/>
  <c r="X14" i="1"/>
  <c r="V14" i="1"/>
  <c r="R14" i="1"/>
  <c r="Q14" i="1"/>
  <c r="P14" i="1"/>
  <c r="O14" i="1"/>
  <c r="N14" i="1"/>
  <c r="L14" i="1"/>
  <c r="K14" i="1"/>
  <c r="J14" i="1"/>
  <c r="I14" i="1"/>
  <c r="H14" i="1"/>
  <c r="G14" i="1"/>
  <c r="F14" i="1"/>
  <c r="A14" i="1"/>
  <c r="BU13" i="1"/>
  <c r="AL13" i="1"/>
  <c r="AJ13" i="1"/>
  <c r="AH13" i="1"/>
  <c r="AG13" i="1"/>
  <c r="AF13" i="1"/>
  <c r="AE13" i="1"/>
  <c r="AD13" i="1"/>
  <c r="AC13" i="1"/>
  <c r="Z13" i="1"/>
  <c r="X13" i="1"/>
  <c r="W13" i="1"/>
  <c r="V13" i="1"/>
  <c r="R13" i="1"/>
  <c r="Q13" i="1"/>
  <c r="N13" i="1"/>
  <c r="M13" i="1"/>
  <c r="L13" i="1"/>
  <c r="K13" i="1"/>
  <c r="J13" i="1"/>
  <c r="I13" i="1"/>
  <c r="G13" i="1"/>
  <c r="E13" i="1"/>
  <c r="A13" i="1"/>
  <c r="I12" i="1"/>
  <c r="AJ11" i="1"/>
  <c r="AI11" i="1"/>
  <c r="AB11" i="1"/>
  <c r="AA11" i="1"/>
  <c r="Z11" i="1"/>
  <c r="R11" i="1"/>
  <c r="O11" i="1"/>
  <c r="J11" i="1"/>
  <c r="I11" i="1"/>
  <c r="E11" i="1"/>
  <c r="AF10" i="1"/>
  <c r="AE10" i="1"/>
  <c r="V10" i="1"/>
  <c r="R10" i="1"/>
  <c r="J10" i="1"/>
  <c r="I10" i="1"/>
  <c r="AG9" i="1"/>
  <c r="W9" i="1"/>
  <c r="AH8" i="1"/>
  <c r="AG8" i="1"/>
  <c r="Z8" i="1"/>
  <c r="X8" i="1"/>
  <c r="N8" i="1"/>
  <c r="M8" i="1"/>
  <c r="F8" i="1"/>
  <c r="E8" i="1"/>
  <c r="AG7" i="1"/>
  <c r="AJ6" i="1"/>
  <c r="AI6" i="1"/>
  <c r="AF6" i="1"/>
  <c r="AB6" i="1"/>
  <c r="AA6" i="1"/>
  <c r="W6" i="1"/>
  <c r="P6" i="1"/>
  <c r="O6" i="1"/>
  <c r="L6" i="1"/>
  <c r="H6" i="1"/>
  <c r="G6" i="1"/>
  <c r="AJ15" i="1"/>
  <c r="P17" i="1"/>
  <c r="BU19" i="1"/>
  <c r="AD23" i="1"/>
  <c r="AD25" i="1"/>
  <c r="X33" i="1"/>
  <c r="E17" i="1"/>
  <c r="X17" i="1"/>
  <c r="G25" i="1"/>
  <c r="AL25" i="1"/>
  <c r="AD33" i="1"/>
  <c r="M15" i="1"/>
  <c r="I17" i="1"/>
  <c r="AD17" i="1"/>
  <c r="E19" i="1"/>
  <c r="O25" i="1"/>
  <c r="F33" i="1"/>
  <c r="AL33" i="1"/>
  <c r="P15" i="1"/>
  <c r="Q25" i="1"/>
  <c r="H31" i="1"/>
  <c r="I33" i="1"/>
  <c r="R46" i="1"/>
  <c r="Z15" i="1"/>
  <c r="N17" i="1"/>
  <c r="AH17" i="1"/>
  <c r="E23" i="1"/>
  <c r="X25" i="1"/>
  <c r="V31" i="1"/>
  <c r="N33" i="1"/>
  <c r="J44" i="1"/>
  <c r="V44" i="1"/>
  <c r="AF44" i="1"/>
  <c r="AK46" i="1"/>
  <c r="BM64" i="11"/>
  <c r="Z23" i="1"/>
  <c r="AJ23" i="1"/>
  <c r="O31" i="1"/>
  <c r="K46" i="1"/>
  <c r="BM30" i="11"/>
  <c r="A15" i="1"/>
  <c r="N15" i="1"/>
  <c r="AA15" i="1"/>
  <c r="AL15" i="1"/>
  <c r="K17" i="1"/>
  <c r="Z17" i="1"/>
  <c r="AJ17" i="1"/>
  <c r="M23" i="1"/>
  <c r="AA23" i="1"/>
  <c r="AL23" i="1"/>
  <c r="M25" i="1"/>
  <c r="Z25" i="1"/>
  <c r="AJ25" i="1"/>
  <c r="F31" i="1"/>
  <c r="P31" i="1"/>
  <c r="AE31" i="1"/>
  <c r="J33" i="1"/>
  <c r="Z33" i="1"/>
  <c r="AJ33" i="1"/>
  <c r="L46" i="1"/>
  <c r="AE46" i="1"/>
  <c r="L47" i="1"/>
  <c r="AK47" i="1"/>
  <c r="K23" i="1"/>
  <c r="A31" i="1"/>
  <c r="AD31" i="1"/>
  <c r="AD46" i="1"/>
  <c r="E15" i="1"/>
  <c r="O15" i="1"/>
  <c r="AB15" i="1"/>
  <c r="BU15" i="1"/>
  <c r="M17" i="1"/>
  <c r="AA17" i="1"/>
  <c r="AK17" i="1"/>
  <c r="A23" i="1"/>
  <c r="N23" i="1"/>
  <c r="AB23" i="1"/>
  <c r="BU23" i="1"/>
  <c r="N25" i="1"/>
  <c r="AA25" i="1"/>
  <c r="AK25" i="1"/>
  <c r="G28" i="1"/>
  <c r="G31" i="1"/>
  <c r="Q31" i="1"/>
  <c r="AF31" i="1"/>
  <c r="K33" i="1"/>
  <c r="AA33" i="1"/>
  <c r="AK33" i="1"/>
  <c r="N46" i="1"/>
  <c r="AH46" i="1"/>
  <c r="P47" i="1"/>
  <c r="G15" i="1"/>
  <c r="Q15" i="1"/>
  <c r="AF15" i="1"/>
  <c r="AB20" i="1"/>
  <c r="F23" i="1"/>
  <c r="P23" i="1"/>
  <c r="AE23" i="1"/>
  <c r="F25" i="1"/>
  <c r="P25" i="1"/>
  <c r="AC25" i="1"/>
  <c r="BU25" i="1"/>
  <c r="I31" i="1"/>
  <c r="W31" i="1"/>
  <c r="AH31" i="1"/>
  <c r="A33" i="1"/>
  <c r="O33" i="1"/>
  <c r="AC33" i="1"/>
  <c r="BU33" i="1"/>
  <c r="V46" i="1"/>
  <c r="AL46" i="1"/>
  <c r="K31" i="1"/>
  <c r="X31" i="1"/>
  <c r="AJ31" i="1"/>
  <c r="F46" i="1"/>
  <c r="X46" i="1"/>
  <c r="BU46" i="1"/>
  <c r="V15" i="1"/>
  <c r="G23" i="1"/>
  <c r="AF23" i="1"/>
  <c r="M7" i="1"/>
  <c r="K15" i="1"/>
  <c r="W15" i="1"/>
  <c r="AH15" i="1"/>
  <c r="G17" i="1"/>
  <c r="R17" i="1"/>
  <c r="H23" i="1"/>
  <c r="V23" i="1"/>
  <c r="AH23" i="1"/>
  <c r="H25" i="1"/>
  <c r="R25" i="1"/>
  <c r="AG25" i="1"/>
  <c r="L31" i="1"/>
  <c r="AA31" i="1"/>
  <c r="AL31" i="1"/>
  <c r="G33" i="1"/>
  <c r="Q33" i="1"/>
  <c r="AG33" i="1"/>
  <c r="G46" i="1"/>
  <c r="Z46" i="1"/>
  <c r="F47" i="1"/>
  <c r="AE47" i="1"/>
  <c r="E7" i="1"/>
  <c r="H15" i="1"/>
  <c r="AG15" i="1"/>
  <c r="Q23" i="1"/>
  <c r="L15" i="1"/>
  <c r="X15" i="1"/>
  <c r="AI15" i="1"/>
  <c r="I23" i="1"/>
  <c r="X23" i="1"/>
  <c r="AI23" i="1"/>
  <c r="I25" i="1"/>
  <c r="W25" i="1"/>
  <c r="M31" i="1"/>
  <c r="AB31" i="1"/>
  <c r="H33" i="1"/>
  <c r="R33" i="1"/>
  <c r="AH33" i="1"/>
  <c r="J46" i="1"/>
  <c r="AC46" i="1"/>
  <c r="BB30" i="11"/>
  <c r="BM44" i="11"/>
  <c r="BM61" i="11"/>
  <c r="BN61" i="11"/>
  <c r="BO61" i="11"/>
  <c r="AZ61" i="11"/>
  <c r="CC61" i="11"/>
  <c r="BQ38" i="11"/>
  <c r="BR38" i="11"/>
  <c r="E34" i="1"/>
  <c r="O34" i="1"/>
  <c r="AE34" i="1"/>
  <c r="F34" i="1"/>
  <c r="P34" i="1"/>
  <c r="AF34" i="1"/>
  <c r="BM27" i="11"/>
  <c r="G34" i="1"/>
  <c r="V34" i="1"/>
  <c r="AG34" i="1"/>
  <c r="H34" i="1"/>
  <c r="W34" i="1"/>
  <c r="AJ28" i="1"/>
  <c r="Z43" i="1"/>
  <c r="D11" i="1"/>
  <c r="B11" i="1"/>
  <c r="C11" i="1"/>
  <c r="A11" i="1"/>
  <c r="AD11" i="1"/>
  <c r="Q11" i="1"/>
  <c r="H11" i="1"/>
  <c r="AL11" i="1"/>
  <c r="AC11" i="1"/>
  <c r="P11" i="1"/>
  <c r="G11" i="1"/>
  <c r="AH11" i="1"/>
  <c r="W11" i="1"/>
  <c r="K11" i="1"/>
  <c r="AF19" i="1"/>
  <c r="B19" i="1"/>
  <c r="C19" i="1"/>
  <c r="S19" i="1"/>
  <c r="D19" i="1"/>
  <c r="BB36" i="11"/>
  <c r="BQ36" i="11"/>
  <c r="BR36" i="11"/>
  <c r="AK19" i="1"/>
  <c r="AA19" i="1"/>
  <c r="AI19" i="1"/>
  <c r="W19" i="1"/>
  <c r="I19" i="1"/>
  <c r="AE19" i="1"/>
  <c r="G19" i="1"/>
  <c r="AH19" i="1"/>
  <c r="R19" i="1"/>
  <c r="H19" i="1"/>
  <c r="Q19" i="1"/>
  <c r="AL19" i="1"/>
  <c r="AB19" i="1"/>
  <c r="M19" i="1"/>
  <c r="L19" i="1"/>
  <c r="AI27" i="1"/>
  <c r="B27" i="1"/>
  <c r="C27" i="1"/>
  <c r="S27" i="1"/>
  <c r="D27" i="1"/>
  <c r="AE27" i="1"/>
  <c r="Q27" i="1"/>
  <c r="G27" i="1"/>
  <c r="AD27" i="1"/>
  <c r="BU27" i="1"/>
  <c r="AC27" i="1"/>
  <c r="O27" i="1"/>
  <c r="A27" i="1"/>
  <c r="AL27" i="1"/>
  <c r="AB27" i="1"/>
  <c r="L27" i="1"/>
  <c r="AK27" i="1"/>
  <c r="AA27" i="1"/>
  <c r="K27" i="1"/>
  <c r="BQ44" i="11"/>
  <c r="BR44" i="11"/>
  <c r="AF27" i="1"/>
  <c r="R27" i="1"/>
  <c r="H27" i="1"/>
  <c r="BU35" i="1"/>
  <c r="C35" i="1"/>
  <c r="B35" i="1"/>
  <c r="S35" i="1"/>
  <c r="D35" i="1"/>
  <c r="BB52" i="11"/>
  <c r="P35" i="1"/>
  <c r="AJ35" i="1"/>
  <c r="K35" i="1"/>
  <c r="AI35" i="1"/>
  <c r="J35" i="1"/>
  <c r="AE35" i="1"/>
  <c r="H35" i="1"/>
  <c r="AC35" i="1"/>
  <c r="A35" i="1"/>
  <c r="BQ52" i="11"/>
  <c r="BR52" i="11"/>
  <c r="R35" i="1"/>
  <c r="BQ60" i="11"/>
  <c r="BR60" i="11"/>
  <c r="I27" i="1"/>
  <c r="V35" i="1"/>
  <c r="AK43" i="1"/>
  <c r="B20" i="1"/>
  <c r="C20" i="1"/>
  <c r="S20" i="1"/>
  <c r="D20" i="1"/>
  <c r="AK20" i="1"/>
  <c r="AC20" i="1"/>
  <c r="Q20" i="1"/>
  <c r="I20" i="1"/>
  <c r="BB37" i="11"/>
  <c r="AI20" i="1"/>
  <c r="AA20" i="1"/>
  <c r="O20" i="1"/>
  <c r="G20" i="1"/>
  <c r="X20" i="1"/>
  <c r="M20" i="1"/>
  <c r="AH20" i="1"/>
  <c r="Z20" i="1"/>
  <c r="N20" i="1"/>
  <c r="F20" i="1"/>
  <c r="AG20" i="1"/>
  <c r="E20" i="1"/>
  <c r="BQ37" i="11"/>
  <c r="BR37" i="11"/>
  <c r="AL20" i="1"/>
  <c r="AD20" i="1"/>
  <c r="R20" i="1"/>
  <c r="J20" i="1"/>
  <c r="AE11" i="1"/>
  <c r="O19" i="1"/>
  <c r="J27" i="1"/>
  <c r="D12" i="1"/>
  <c r="C12" i="1"/>
  <c r="B12" i="1"/>
  <c r="A12" i="1"/>
  <c r="AF12" i="1"/>
  <c r="G12" i="1"/>
  <c r="AC12" i="1"/>
  <c r="O12" i="1"/>
  <c r="B28" i="1"/>
  <c r="C28" i="1"/>
  <c r="S28" i="1"/>
  <c r="D28" i="1"/>
  <c r="BB45" i="11"/>
  <c r="BQ45" i="11"/>
  <c r="BR45" i="11"/>
  <c r="AG28" i="1"/>
  <c r="X28" i="1"/>
  <c r="M28" i="1"/>
  <c r="E28" i="1"/>
  <c r="AF28" i="1"/>
  <c r="W28" i="1"/>
  <c r="L28" i="1"/>
  <c r="A28" i="1"/>
  <c r="BU28" i="1"/>
  <c r="AE28" i="1"/>
  <c r="V28" i="1"/>
  <c r="K28" i="1"/>
  <c r="AL28" i="1"/>
  <c r="AD28" i="1"/>
  <c r="R28" i="1"/>
  <c r="J28" i="1"/>
  <c r="AK28" i="1"/>
  <c r="AC28" i="1"/>
  <c r="Q28" i="1"/>
  <c r="I28" i="1"/>
  <c r="AH28" i="1"/>
  <c r="Z28" i="1"/>
  <c r="N28" i="1"/>
  <c r="F28" i="1"/>
  <c r="Q12" i="1"/>
  <c r="A20" i="1"/>
  <c r="AE20" i="1"/>
  <c r="L11" i="1"/>
  <c r="W12" i="1"/>
  <c r="H20" i="1"/>
  <c r="AF20" i="1"/>
  <c r="O28" i="1"/>
  <c r="W35" i="1"/>
  <c r="M11" i="1"/>
  <c r="AF11" i="1"/>
  <c r="AA12" i="1"/>
  <c r="P19" i="1"/>
  <c r="K20" i="1"/>
  <c r="AJ20" i="1"/>
  <c r="P27" i="1"/>
  <c r="P28" i="1"/>
  <c r="AJ43" i="1"/>
  <c r="C43" i="1"/>
  <c r="B43" i="1"/>
  <c r="S43" i="1"/>
  <c r="D43" i="1"/>
  <c r="AL43" i="1"/>
  <c r="AC43" i="1"/>
  <c r="O43" i="1"/>
  <c r="F43" i="1"/>
  <c r="BB60" i="11"/>
  <c r="AH43" i="1"/>
  <c r="W43" i="1"/>
  <c r="J43" i="1"/>
  <c r="AG43" i="1"/>
  <c r="V43" i="1"/>
  <c r="H43" i="1"/>
  <c r="AF43" i="1"/>
  <c r="R43" i="1"/>
  <c r="G43" i="1"/>
  <c r="AE43" i="1"/>
  <c r="P43" i="1"/>
  <c r="E43" i="1"/>
  <c r="AD43" i="1"/>
  <c r="N43" i="1"/>
  <c r="AI43" i="1"/>
  <c r="X43" i="1"/>
  <c r="K43" i="1"/>
  <c r="AI12" i="1"/>
  <c r="Z19" i="1"/>
  <c r="L20" i="1"/>
  <c r="BU20" i="1"/>
  <c r="V27" i="1"/>
  <c r="AA28" i="1"/>
  <c r="AK12" i="1"/>
  <c r="P20" i="1"/>
  <c r="W27" i="1"/>
  <c r="AB28" i="1"/>
  <c r="L43" i="1"/>
  <c r="V11" i="1"/>
  <c r="AK11" i="1"/>
  <c r="AD19" i="1"/>
  <c r="V20" i="1"/>
  <c r="AH27" i="1"/>
  <c r="AI28" i="1"/>
  <c r="M43" i="1"/>
  <c r="BB44" i="11"/>
  <c r="BN44" i="11"/>
  <c r="BO44" i="11"/>
  <c r="AZ44" i="11"/>
  <c r="CC44" i="11"/>
  <c r="A24" i="1"/>
  <c r="L24" i="1"/>
  <c r="W24" i="1"/>
  <c r="AF24" i="1"/>
  <c r="A47" i="1"/>
  <c r="O47" i="1"/>
  <c r="AC47" i="1"/>
  <c r="D10" i="1"/>
  <c r="C10" i="1"/>
  <c r="B10" i="1"/>
  <c r="A10" i="1"/>
  <c r="C18" i="1"/>
  <c r="B18" i="1"/>
  <c r="S18" i="1"/>
  <c r="D18" i="1"/>
  <c r="BB35" i="11"/>
  <c r="BQ35" i="11"/>
  <c r="BR35" i="11"/>
  <c r="BS35" i="11"/>
  <c r="C26" i="1"/>
  <c r="B26" i="1"/>
  <c r="S26" i="1"/>
  <c r="D26" i="1"/>
  <c r="BQ43" i="11"/>
  <c r="BR43" i="11"/>
  <c r="C34" i="1"/>
  <c r="B34" i="1"/>
  <c r="S34" i="1"/>
  <c r="D34" i="1"/>
  <c r="BB51" i="11"/>
  <c r="BB43" i="11"/>
  <c r="H24" i="1"/>
  <c r="P24" i="1"/>
  <c r="AB24" i="1"/>
  <c r="AJ24" i="1"/>
  <c r="E32" i="1"/>
  <c r="M32" i="1"/>
  <c r="X32" i="1"/>
  <c r="AG32" i="1"/>
  <c r="J47" i="1"/>
  <c r="X47" i="1"/>
  <c r="AI47" i="1"/>
  <c r="D6" i="1"/>
  <c r="C6" i="1"/>
  <c r="B6" i="1"/>
  <c r="A6" i="1"/>
  <c r="C14" i="1"/>
  <c r="B14" i="1"/>
  <c r="S14" i="1"/>
  <c r="D14" i="1"/>
  <c r="C22" i="1"/>
  <c r="B22" i="1"/>
  <c r="S22" i="1"/>
  <c r="D22" i="1"/>
  <c r="BQ39" i="11"/>
  <c r="BB39" i="11"/>
  <c r="C30" i="1"/>
  <c r="B30" i="1"/>
  <c r="S30" i="1"/>
  <c r="D30" i="1"/>
  <c r="BQ47" i="11"/>
  <c r="BB47" i="11"/>
  <c r="BU45" i="1"/>
  <c r="C45" i="1"/>
  <c r="B45" i="1"/>
  <c r="S45" i="1"/>
  <c r="D45" i="1"/>
  <c r="BB62" i="11"/>
  <c r="AJ45" i="1"/>
  <c r="AA45" i="1"/>
  <c r="O45" i="1"/>
  <c r="F45" i="1"/>
  <c r="BQ62" i="11"/>
  <c r="BQ51" i="11"/>
  <c r="BR51" i="11"/>
  <c r="BS51" i="11"/>
  <c r="I24" i="1"/>
  <c r="Q24" i="1"/>
  <c r="AC24" i="1"/>
  <c r="F32" i="1"/>
  <c r="N32" i="1"/>
  <c r="Z32" i="1"/>
  <c r="K47" i="1"/>
  <c r="Z47" i="1"/>
  <c r="BB50" i="11"/>
  <c r="D8" i="1"/>
  <c r="B8" i="1"/>
  <c r="C8" i="1"/>
  <c r="A8" i="1"/>
  <c r="B16" i="1"/>
  <c r="C16" i="1"/>
  <c r="S16" i="1"/>
  <c r="D16" i="1"/>
  <c r="BB33" i="11"/>
  <c r="BQ33" i="11"/>
  <c r="BR33" i="11"/>
  <c r="B24" i="1"/>
  <c r="C24" i="1"/>
  <c r="S24" i="1"/>
  <c r="D24" i="1"/>
  <c r="BB41" i="11"/>
  <c r="BQ41" i="11"/>
  <c r="BR41" i="11"/>
  <c r="B32" i="1"/>
  <c r="C32" i="1"/>
  <c r="S32" i="1"/>
  <c r="D32" i="1"/>
  <c r="BQ49" i="11"/>
  <c r="BR49" i="11"/>
  <c r="BS49" i="11"/>
  <c r="BB49" i="11"/>
  <c r="AF47" i="1"/>
  <c r="C47" i="1"/>
  <c r="B47" i="1"/>
  <c r="S47" i="1"/>
  <c r="D47" i="1"/>
  <c r="BQ64" i="11"/>
  <c r="BR64" i="11"/>
  <c r="BU47" i="1"/>
  <c r="AD47" i="1"/>
  <c r="Q47" i="1"/>
  <c r="H47" i="1"/>
  <c r="BB64" i="11"/>
  <c r="BN64" i="11"/>
  <c r="BO64" i="11"/>
  <c r="AZ64" i="11"/>
  <c r="CC64" i="11"/>
  <c r="BM26" i="11"/>
  <c r="BM42" i="11"/>
  <c r="K24" i="1"/>
  <c r="V24" i="1"/>
  <c r="AE24" i="1"/>
  <c r="BU24" i="1"/>
  <c r="H32" i="1"/>
  <c r="P32" i="1"/>
  <c r="AB32" i="1"/>
  <c r="AJ32" i="1"/>
  <c r="N47" i="1"/>
  <c r="AB47" i="1"/>
  <c r="AL47" i="1"/>
  <c r="C9" i="1"/>
  <c r="B9" i="1"/>
  <c r="A9" i="1"/>
  <c r="BU17" i="1"/>
  <c r="C17" i="1"/>
  <c r="B17" i="1"/>
  <c r="S17" i="1"/>
  <c r="D17" i="1"/>
  <c r="BQ34" i="11"/>
  <c r="BR34" i="11"/>
  <c r="BS34" i="11"/>
  <c r="BB34" i="11"/>
  <c r="AF25" i="1"/>
  <c r="C25" i="1"/>
  <c r="B25" i="1"/>
  <c r="S25" i="1"/>
  <c r="D25" i="1"/>
  <c r="BB42" i="11"/>
  <c r="BQ42" i="11"/>
  <c r="BR42" i="11"/>
  <c r="BS42" i="11"/>
  <c r="AF33" i="1"/>
  <c r="C33" i="1"/>
  <c r="B33" i="1"/>
  <c r="S33" i="1"/>
  <c r="D33" i="1"/>
  <c r="BQ31" i="11"/>
  <c r="BM48" i="11"/>
  <c r="BB32" i="11"/>
  <c r="BM37" i="11"/>
  <c r="BM23" i="11"/>
  <c r="BM32" i="11"/>
  <c r="BB46" i="11"/>
  <c r="BM51" i="11"/>
  <c r="BM60" i="11"/>
  <c r="O46" i="1"/>
  <c r="AG46" i="1"/>
  <c r="AK13" i="1"/>
  <c r="C13" i="1"/>
  <c r="B13" i="1"/>
  <c r="S13" i="1"/>
  <c r="D13" i="1"/>
  <c r="AD21" i="1"/>
  <c r="C21" i="1"/>
  <c r="B21" i="1"/>
  <c r="S21" i="1"/>
  <c r="D21" i="1"/>
  <c r="AF29" i="1"/>
  <c r="C29" i="1"/>
  <c r="B29" i="1"/>
  <c r="S29" i="1"/>
  <c r="D29" i="1"/>
  <c r="AG44" i="1"/>
  <c r="B44" i="1"/>
  <c r="C44" i="1"/>
  <c r="S44" i="1"/>
  <c r="D44" i="1"/>
  <c r="BB40" i="11"/>
  <c r="BQ61" i="11"/>
  <c r="BR61" i="11"/>
  <c r="D7" i="1"/>
  <c r="B7" i="1"/>
  <c r="C7" i="1"/>
  <c r="A7" i="1"/>
  <c r="AE15" i="1"/>
  <c r="B15" i="1"/>
  <c r="C15" i="1"/>
  <c r="S15" i="1"/>
  <c r="D15" i="1"/>
  <c r="AG23" i="1"/>
  <c r="B23" i="1"/>
  <c r="C23" i="1"/>
  <c r="S23" i="1"/>
  <c r="D23" i="1"/>
  <c r="AI31" i="1"/>
  <c r="B31" i="1"/>
  <c r="C31" i="1"/>
  <c r="S31" i="1"/>
  <c r="D31" i="1"/>
  <c r="AF46" i="1"/>
  <c r="C46" i="1"/>
  <c r="B46" i="1"/>
  <c r="S46" i="1"/>
  <c r="D46" i="1"/>
  <c r="BM41" i="11"/>
  <c r="BB48" i="11"/>
  <c r="BQ48" i="11"/>
  <c r="BR48" i="11"/>
  <c r="BS48" i="11"/>
  <c r="BQ63" i="11"/>
  <c r="F7" i="1"/>
  <c r="Z7" i="1"/>
  <c r="G7" i="1"/>
  <c r="O7" i="1"/>
  <c r="AA7" i="1"/>
  <c r="AI7" i="1"/>
  <c r="G8" i="1"/>
  <c r="O8" i="1"/>
  <c r="AA8" i="1"/>
  <c r="AI8" i="1"/>
  <c r="BQ26" i="11"/>
  <c r="BR26" i="11"/>
  <c r="BS26" i="11"/>
  <c r="BT26" i="11"/>
  <c r="BU26" i="11"/>
  <c r="D9" i="1"/>
  <c r="H7" i="1"/>
  <c r="P7" i="1"/>
  <c r="AB7" i="1"/>
  <c r="AJ7" i="1"/>
  <c r="H8" i="1"/>
  <c r="P8" i="1"/>
  <c r="AB8" i="1"/>
  <c r="AJ8" i="1"/>
  <c r="S6" i="1"/>
  <c r="S7" i="1"/>
  <c r="N7" i="1"/>
  <c r="I7" i="1"/>
  <c r="Q7" i="1"/>
  <c r="AC7" i="1"/>
  <c r="AK7" i="1"/>
  <c r="I8" i="1"/>
  <c r="Q8" i="1"/>
  <c r="AC8" i="1"/>
  <c r="AK8" i="1"/>
  <c r="BB24" i="11"/>
  <c r="BQ24" i="11"/>
  <c r="BR24" i="11"/>
  <c r="S9" i="1"/>
  <c r="S11" i="1"/>
  <c r="AH7" i="1"/>
  <c r="J7" i="1"/>
  <c r="R7" i="1"/>
  <c r="AD7" i="1"/>
  <c r="AL7" i="1"/>
  <c r="J8" i="1"/>
  <c r="R8" i="1"/>
  <c r="AD8" i="1"/>
  <c r="AL8" i="1"/>
  <c r="S8" i="1"/>
  <c r="S10" i="1"/>
  <c r="S12" i="1"/>
  <c r="K7" i="1"/>
  <c r="V7" i="1"/>
  <c r="AE7" i="1"/>
  <c r="K8" i="1"/>
  <c r="V8" i="1"/>
  <c r="AE8" i="1"/>
  <c r="L7" i="1"/>
  <c r="W7" i="1"/>
  <c r="AF7" i="1"/>
  <c r="L8" i="1"/>
  <c r="W8" i="1"/>
  <c r="AF8" i="1"/>
  <c r="J12" i="1"/>
  <c r="R12" i="1"/>
  <c r="AD12" i="1"/>
  <c r="AL12" i="1"/>
  <c r="K12" i="1"/>
  <c r="V12" i="1"/>
  <c r="AE12" i="1"/>
  <c r="E12" i="1"/>
  <c r="M12" i="1"/>
  <c r="X12" i="1"/>
  <c r="AG12" i="1"/>
  <c r="F12" i="1"/>
  <c r="N12" i="1"/>
  <c r="Z12" i="1"/>
  <c r="AH12" i="1"/>
  <c r="H12" i="1"/>
  <c r="P12" i="1"/>
  <c r="AB12" i="1"/>
  <c r="AJ12" i="1"/>
  <c r="G10" i="1"/>
  <c r="O10" i="1"/>
  <c r="AC10" i="1"/>
  <c r="AL10" i="1"/>
  <c r="H10" i="1"/>
  <c r="P10" i="1"/>
  <c r="AD10" i="1"/>
  <c r="AG10" i="1"/>
  <c r="L10" i="1"/>
  <c r="X10" i="1"/>
  <c r="AH10" i="1"/>
  <c r="K10" i="1"/>
  <c r="E10" i="1"/>
  <c r="M10" i="1"/>
  <c r="Z10" i="1"/>
  <c r="AI10" i="1"/>
  <c r="W10" i="1"/>
  <c r="F10" i="1"/>
  <c r="N10" i="1"/>
  <c r="AA10" i="1"/>
  <c r="AK10" i="1"/>
  <c r="BQ29" i="11"/>
  <c r="BR29" i="11"/>
  <c r="BB29" i="11"/>
  <c r="BB28" i="11"/>
  <c r="BQ28" i="11"/>
  <c r="BR28" i="11"/>
  <c r="BB27" i="11"/>
  <c r="BN27" i="11"/>
  <c r="BQ27" i="11"/>
  <c r="BR27" i="11"/>
  <c r="BS27" i="11"/>
  <c r="L9" i="1"/>
  <c r="BQ25" i="11"/>
  <c r="BR25" i="11"/>
  <c r="BS25" i="11"/>
  <c r="M9" i="1"/>
  <c r="X9" i="1"/>
  <c r="AH9" i="1"/>
  <c r="E9" i="1"/>
  <c r="N9" i="1"/>
  <c r="Z9" i="1"/>
  <c r="AI9" i="1"/>
  <c r="F9" i="1"/>
  <c r="O9" i="1"/>
  <c r="AA9" i="1"/>
  <c r="AJ9" i="1"/>
  <c r="G9" i="1"/>
  <c r="P9" i="1"/>
  <c r="AB9" i="1"/>
  <c r="AK9" i="1"/>
  <c r="H9" i="1"/>
  <c r="Q9" i="1"/>
  <c r="AC9" i="1"/>
  <c r="BB26" i="11"/>
  <c r="I9" i="1"/>
  <c r="R9" i="1"/>
  <c r="AE9" i="1"/>
  <c r="J9" i="1"/>
  <c r="V9" i="1"/>
  <c r="AF9" i="1"/>
  <c r="BB25" i="11"/>
  <c r="E6" i="1"/>
  <c r="M6" i="1"/>
  <c r="X6" i="1"/>
  <c r="AG6" i="1"/>
  <c r="F6" i="1"/>
  <c r="N6" i="1"/>
  <c r="Z6" i="1"/>
  <c r="AH6" i="1"/>
  <c r="I6" i="1"/>
  <c r="Q6" i="1"/>
  <c r="AC6" i="1"/>
  <c r="AK6" i="1"/>
  <c r="R6" i="1"/>
  <c r="AD6" i="1"/>
  <c r="AL6" i="1"/>
  <c r="J6" i="1"/>
  <c r="K6" i="1"/>
  <c r="V6" i="1"/>
  <c r="AE6" i="1"/>
  <c r="BB23" i="11"/>
  <c r="BQ23" i="11"/>
  <c r="BR23" i="11"/>
  <c r="BS23" i="11"/>
  <c r="BM62" i="11"/>
  <c r="BM63" i="11"/>
  <c r="BN63" i="11"/>
  <c r="BO63" i="11"/>
  <c r="AZ63" i="11"/>
  <c r="CC63" i="11"/>
  <c r="BR62" i="11"/>
  <c r="BM52" i="11"/>
  <c r="BN52" i="11"/>
  <c r="BO52" i="11"/>
  <c r="AZ52" i="11"/>
  <c r="CC52" i="11"/>
  <c r="BM34" i="11"/>
  <c r="BN34" i="11"/>
  <c r="BO34" i="11"/>
  <c r="AZ34" i="11"/>
  <c r="CC34" i="11"/>
  <c r="BM38" i="11"/>
  <c r="BN38" i="11"/>
  <c r="BO38" i="11"/>
  <c r="AZ38" i="11"/>
  <c r="CC38" i="11"/>
  <c r="BM24" i="11"/>
  <c r="BM31" i="11"/>
  <c r="BN31" i="11"/>
  <c r="BO31" i="11"/>
  <c r="AZ31" i="11"/>
  <c r="CC31" i="11"/>
  <c r="BM45" i="11"/>
  <c r="BM49" i="11"/>
  <c r="BM35" i="11"/>
  <c r="BM39" i="11"/>
  <c r="BM25" i="11"/>
  <c r="BM36" i="11"/>
  <c r="BM43" i="11"/>
  <c r="BM50" i="11"/>
  <c r="BM28" i="11"/>
  <c r="BM46" i="11"/>
  <c r="BM29" i="11"/>
  <c r="BM33" i="11"/>
  <c r="BM40" i="11"/>
  <c r="BM47" i="11"/>
  <c r="BS30" i="11"/>
  <c r="BS46" i="11"/>
  <c r="BT46" i="11"/>
  <c r="BR50" i="11"/>
  <c r="BR32" i="11"/>
  <c r="BS32" i="11"/>
  <c r="BN37" i="11"/>
  <c r="BO37" i="11"/>
  <c r="AZ37" i="11"/>
  <c r="CC37" i="11"/>
  <c r="BR40" i="11"/>
  <c r="A43" i="1"/>
  <c r="I43" i="1"/>
  <c r="Q43" i="1"/>
  <c r="AB43" i="1"/>
  <c r="F44" i="1"/>
  <c r="N44" i="1"/>
  <c r="X44" i="1"/>
  <c r="K45" i="1"/>
  <c r="AD45" i="1"/>
  <c r="AL45" i="1"/>
  <c r="H46" i="1"/>
  <c r="P46" i="1"/>
  <c r="AA46" i="1"/>
  <c r="AI46" i="1"/>
  <c r="E47" i="1"/>
  <c r="M47" i="1"/>
  <c r="W47" i="1"/>
  <c r="A46" i="1"/>
  <c r="I46" i="1"/>
  <c r="Q46" i="1"/>
  <c r="AB46" i="1"/>
  <c r="AJ46" i="1"/>
  <c r="E46" i="1"/>
  <c r="M46" i="1"/>
  <c r="W46" i="1"/>
  <c r="K9" i="1"/>
  <c r="AD9" i="1"/>
  <c r="AL9" i="1"/>
  <c r="F13" i="1"/>
  <c r="O13" i="1"/>
  <c r="AB13" i="1"/>
  <c r="I15" i="1"/>
  <c r="H17" i="1"/>
  <c r="Q17" i="1"/>
  <c r="AC17" i="1"/>
  <c r="AL17" i="1"/>
  <c r="K19" i="1"/>
  <c r="V19" i="1"/>
  <c r="I21" i="1"/>
  <c r="R21" i="1"/>
  <c r="L23" i="1"/>
  <c r="W23" i="1"/>
  <c r="A25" i="1"/>
  <c r="J25" i="1"/>
  <c r="M27" i="1"/>
  <c r="Z27" i="1"/>
  <c r="K29" i="1"/>
  <c r="V29" i="1"/>
  <c r="E31" i="1"/>
  <c r="N31" i="1"/>
  <c r="Z31" i="1"/>
  <c r="I35" i="1"/>
  <c r="AF35" i="1"/>
  <c r="AI13" i="1"/>
  <c r="AA13" i="1"/>
  <c r="P13" i="1"/>
  <c r="H13" i="1"/>
  <c r="AE17" i="1"/>
  <c r="V17" i="1"/>
  <c r="L17" i="1"/>
  <c r="AI21" i="1"/>
  <c r="AA21" i="1"/>
  <c r="P21" i="1"/>
  <c r="H21" i="1"/>
  <c r="AE25" i="1"/>
  <c r="V25" i="1"/>
  <c r="L25" i="1"/>
  <c r="AI29" i="1"/>
  <c r="AA29" i="1"/>
  <c r="P29" i="1"/>
  <c r="H29" i="1"/>
  <c r="L35" i="1"/>
  <c r="AA35" i="1"/>
  <c r="AK35" i="1"/>
  <c r="AJ10" i="1"/>
  <c r="AB10" i="1"/>
  <c r="Q10" i="1"/>
  <c r="AF14" i="1"/>
  <c r="W14" i="1"/>
  <c r="M14" i="1"/>
  <c r="E14" i="1"/>
  <c r="AJ18" i="1"/>
  <c r="AB18" i="1"/>
  <c r="Q18" i="1"/>
  <c r="I18" i="1"/>
  <c r="A18" i="1"/>
  <c r="AF22" i="1"/>
  <c r="W22" i="1"/>
  <c r="M22" i="1"/>
  <c r="E22" i="1"/>
  <c r="AJ26" i="1"/>
  <c r="AB26" i="1"/>
  <c r="Q26" i="1"/>
  <c r="I26" i="1"/>
  <c r="A26" i="1"/>
  <c r="AF30" i="1"/>
  <c r="W30" i="1"/>
  <c r="M30" i="1"/>
  <c r="E30" i="1"/>
  <c r="AK34" i="1"/>
  <c r="AC34" i="1"/>
  <c r="R34" i="1"/>
  <c r="J34" i="1"/>
  <c r="AJ34" i="1"/>
  <c r="AB34" i="1"/>
  <c r="Q34" i="1"/>
  <c r="I34" i="1"/>
  <c r="A34" i="1"/>
  <c r="M35" i="1"/>
  <c r="AB35" i="1"/>
  <c r="AL35" i="1"/>
  <c r="AG11" i="1"/>
  <c r="X11" i="1"/>
  <c r="N11" i="1"/>
  <c r="F11" i="1"/>
  <c r="AK15" i="1"/>
  <c r="AC15" i="1"/>
  <c r="R15" i="1"/>
  <c r="J15" i="1"/>
  <c r="AG19" i="1"/>
  <c r="X19" i="1"/>
  <c r="N19" i="1"/>
  <c r="F19" i="1"/>
  <c r="AK23" i="1"/>
  <c r="AC23" i="1"/>
  <c r="R23" i="1"/>
  <c r="J23" i="1"/>
  <c r="AG27" i="1"/>
  <c r="X27" i="1"/>
  <c r="N27" i="1"/>
  <c r="F27" i="1"/>
  <c r="AK31" i="1"/>
  <c r="AC31" i="1"/>
  <c r="R31" i="1"/>
  <c r="J31" i="1"/>
  <c r="AH35" i="1"/>
  <c r="Z35" i="1"/>
  <c r="O35" i="1"/>
  <c r="G35" i="1"/>
  <c r="AG35" i="1"/>
  <c r="X35" i="1"/>
  <c r="N35" i="1"/>
  <c r="F35" i="1"/>
  <c r="E35" i="1"/>
  <c r="Q35" i="1"/>
  <c r="AD35" i="1"/>
  <c r="L33" i="1"/>
  <c r="V33" i="1"/>
  <c r="AE33" i="1"/>
  <c r="E33" i="1"/>
  <c r="M33" i="1"/>
  <c r="W33" i="1"/>
  <c r="BN35" i="11"/>
  <c r="BO35" i="11"/>
  <c r="AZ35" i="11"/>
  <c r="CC35" i="11"/>
  <c r="BS44" i="11"/>
  <c r="BT44" i="11"/>
  <c r="BN49" i="11"/>
  <c r="BO49" i="11"/>
  <c r="AZ49" i="11"/>
  <c r="CC49" i="11"/>
  <c r="BN45" i="11"/>
  <c r="BO45" i="11"/>
  <c r="AZ45" i="11"/>
  <c r="CC45" i="11"/>
  <c r="BS41" i="11"/>
  <c r="BT41" i="11"/>
  <c r="BU41" i="11"/>
  <c r="BV41" i="11"/>
  <c r="BN30" i="11"/>
  <c r="BO30" i="11"/>
  <c r="AZ30" i="11"/>
  <c r="CC30" i="11"/>
  <c r="BS52" i="11"/>
  <c r="BT52" i="11"/>
  <c r="BS45" i="11"/>
  <c r="BT45" i="11"/>
  <c r="BU45" i="11"/>
  <c r="BV45" i="11"/>
  <c r="BS36" i="11"/>
  <c r="BT36" i="11"/>
  <c r="BS60" i="11"/>
  <c r="BT60" i="11"/>
  <c r="BS33" i="11"/>
  <c r="BT33" i="11"/>
  <c r="BN50" i="11"/>
  <c r="BO50" i="11"/>
  <c r="AZ50" i="11"/>
  <c r="CC50" i="11"/>
  <c r="BN39" i="11"/>
  <c r="BO39" i="11"/>
  <c r="AZ39" i="11"/>
  <c r="CC39" i="11"/>
  <c r="BN32" i="11"/>
  <c r="BO32" i="11"/>
  <c r="AZ32" i="11"/>
  <c r="CC32" i="11"/>
  <c r="BS38" i="11"/>
  <c r="BT38" i="11"/>
  <c r="BT49" i="11"/>
  <c r="BU49" i="11"/>
  <c r="BV49" i="11"/>
  <c r="BW49" i="11"/>
  <c r="BY49" i="11"/>
  <c r="BN51" i="11"/>
  <c r="BO51" i="11"/>
  <c r="AZ51" i="11"/>
  <c r="CC51" i="11"/>
  <c r="BN26" i="11"/>
  <c r="BO26" i="11"/>
  <c r="AZ26" i="11"/>
  <c r="CC26" i="11"/>
  <c r="BT25" i="11"/>
  <c r="BU25" i="11"/>
  <c r="BV25" i="11"/>
  <c r="BN23" i="11"/>
  <c r="BO23" i="11"/>
  <c r="AZ23" i="11"/>
  <c r="CC23" i="11"/>
  <c r="BN43" i="11"/>
  <c r="BO43" i="11"/>
  <c r="AZ43" i="11"/>
  <c r="CC43" i="11"/>
  <c r="BN40" i="11"/>
  <c r="BO40" i="11"/>
  <c r="AZ40" i="11"/>
  <c r="CC40" i="11"/>
  <c r="BN36" i="11"/>
  <c r="BO36" i="11"/>
  <c r="AZ36" i="11"/>
  <c r="CC36" i="11"/>
  <c r="BS64" i="11"/>
  <c r="BT64" i="11"/>
  <c r="BU64" i="11"/>
  <c r="BN62" i="11"/>
  <c r="BO62" i="11"/>
  <c r="AZ62" i="11"/>
  <c r="CC62" i="11"/>
  <c r="BN33" i="11"/>
  <c r="BO33" i="11"/>
  <c r="AZ33" i="11"/>
  <c r="CC33" i="11"/>
  <c r="BR63" i="11"/>
  <c r="BS63" i="11"/>
  <c r="BN24" i="11"/>
  <c r="BO24" i="11"/>
  <c r="AZ24" i="11"/>
  <c r="CC24" i="11"/>
  <c r="BN42" i="11"/>
  <c r="BO42" i="11"/>
  <c r="AZ42" i="11"/>
  <c r="CC42" i="11"/>
  <c r="BT34" i="11"/>
  <c r="BU34" i="11"/>
  <c r="BR47" i="11"/>
  <c r="BS47" i="11"/>
  <c r="BN46" i="11"/>
  <c r="BO46" i="11"/>
  <c r="AZ46" i="11"/>
  <c r="CC46" i="11"/>
  <c r="BT35" i="11"/>
  <c r="BN47" i="11"/>
  <c r="BO47" i="11"/>
  <c r="AZ47" i="11"/>
  <c r="CC47" i="11"/>
  <c r="BN29" i="11"/>
  <c r="BO29" i="11"/>
  <c r="AZ29" i="11"/>
  <c r="CC29" i="11"/>
  <c r="BN41" i="11"/>
  <c r="BO41" i="11"/>
  <c r="AZ41" i="11"/>
  <c r="CC41" i="11"/>
  <c r="BN48" i="11"/>
  <c r="BO48" i="11"/>
  <c r="AZ48" i="11"/>
  <c r="CC48" i="11"/>
  <c r="BN60" i="11"/>
  <c r="BO60" i="11"/>
  <c r="AZ60" i="11"/>
  <c r="CC60" i="11"/>
  <c r="BR31" i="11"/>
  <c r="BS31" i="11"/>
  <c r="BS43" i="11"/>
  <c r="BS37" i="11"/>
  <c r="BS61" i="11"/>
  <c r="BT61" i="11"/>
  <c r="BR39" i="11"/>
  <c r="BS28" i="11"/>
  <c r="BT28" i="11"/>
  <c r="BN28" i="11"/>
  <c r="BO28" i="11"/>
  <c r="AZ28" i="11"/>
  <c r="CC28" i="11"/>
  <c r="BS29" i="11"/>
  <c r="BT29" i="11"/>
  <c r="BO27" i="11"/>
  <c r="AZ27" i="11"/>
  <c r="CC27" i="11"/>
  <c r="BN25" i="11"/>
  <c r="BO25" i="11"/>
  <c r="AZ25" i="11"/>
  <c r="CC25" i="11"/>
  <c r="BT23" i="11"/>
  <c r="BU23" i="11"/>
  <c r="BV23" i="11"/>
  <c r="BW23" i="11"/>
  <c r="BS62" i="11"/>
  <c r="BT62" i="11"/>
  <c r="BV26" i="11"/>
  <c r="BW26" i="11"/>
  <c r="BY26" i="11"/>
  <c r="BT51" i="11"/>
  <c r="BT42" i="11"/>
  <c r="BU44" i="11"/>
  <c r="BV44" i="11"/>
  <c r="BW44" i="11"/>
  <c r="BY44" i="11"/>
  <c r="BU46" i="11"/>
  <c r="BV46" i="11"/>
  <c r="BW46" i="11"/>
  <c r="BS50" i="11"/>
  <c r="BT50" i="11"/>
  <c r="BT27" i="11"/>
  <c r="BU27" i="11"/>
  <c r="BT30" i="11"/>
  <c r="BU30" i="11"/>
  <c r="BS40" i="11"/>
  <c r="BT32" i="11"/>
  <c r="BU32" i="11"/>
  <c r="BS24" i="11"/>
  <c r="BT24" i="11"/>
  <c r="BT48" i="11"/>
  <c r="BU48" i="11"/>
  <c r="H4" i="1"/>
  <c r="BU36" i="11"/>
  <c r="BV36" i="11"/>
  <c r="BW36" i="11"/>
  <c r="BY36" i="11"/>
  <c r="BU52" i="11"/>
  <c r="BW41" i="11"/>
  <c r="BY23" i="11"/>
  <c r="BU38" i="11"/>
  <c r="BU60" i="11"/>
  <c r="BV60" i="11"/>
  <c r="BW60" i="11"/>
  <c r="BY60" i="11"/>
  <c r="BU61" i="11"/>
  <c r="BV61" i="11"/>
  <c r="BW61" i="11"/>
  <c r="BY61" i="11"/>
  <c r="BW25" i="11"/>
  <c r="BY25" i="11"/>
  <c r="BY41" i="11"/>
  <c r="BV34" i="11"/>
  <c r="BW34" i="11"/>
  <c r="BY34" i="11"/>
  <c r="BT63" i="11"/>
  <c r="BU63" i="11"/>
  <c r="BV32" i="11"/>
  <c r="BW32" i="11"/>
  <c r="BY32" i="11"/>
  <c r="BT43" i="11"/>
  <c r="BU43" i="11"/>
  <c r="BV43" i="11"/>
  <c r="BW43" i="11"/>
  <c r="BY43" i="11"/>
  <c r="BU29" i="11"/>
  <c r="BV29" i="11"/>
  <c r="BW29" i="11"/>
  <c r="BY29" i="11"/>
  <c r="BU50" i="11"/>
  <c r="BT47" i="11"/>
  <c r="BU47" i="11"/>
  <c r="BS39" i="11"/>
  <c r="BW45" i="11"/>
  <c r="BY45" i="11"/>
  <c r="BV30" i="11"/>
  <c r="BW30" i="11"/>
  <c r="BY30" i="11"/>
  <c r="BT31" i="11"/>
  <c r="BU31" i="11"/>
  <c r="BT37" i="11"/>
  <c r="BU37" i="11"/>
  <c r="BY46" i="11"/>
  <c r="BU35" i="11"/>
  <c r="BV35" i="11"/>
  <c r="BU28" i="11"/>
  <c r="BU24" i="11"/>
  <c r="BV24" i="11"/>
  <c r="BW24" i="11"/>
  <c r="BY24" i="11"/>
  <c r="BV64" i="11"/>
  <c r="BW64" i="11"/>
  <c r="BY64" i="11"/>
  <c r="BU62" i="11"/>
  <c r="BV62" i="11"/>
  <c r="BU42" i="11"/>
  <c r="BV42" i="11"/>
  <c r="BV52" i="11"/>
  <c r="BW52" i="11"/>
  <c r="BY52" i="11"/>
  <c r="BV48" i="11"/>
  <c r="BW48" i="11"/>
  <c r="BY48" i="11"/>
  <c r="BU33" i="11"/>
  <c r="BV33" i="11"/>
  <c r="BW33" i="11"/>
  <c r="BY33" i="11"/>
  <c r="BV27" i="11"/>
  <c r="BW27" i="11"/>
  <c r="BY27" i="11"/>
  <c r="BT40" i="11"/>
  <c r="BU40" i="11"/>
  <c r="BV40" i="11"/>
  <c r="BU51" i="11"/>
  <c r="BX4" i="1"/>
  <c r="BW4" i="1"/>
  <c r="BV4" i="1"/>
  <c r="BV38" i="11"/>
  <c r="BW38" i="11"/>
  <c r="BY38" i="11"/>
  <c r="BT39" i="11"/>
  <c r="BU39" i="11"/>
  <c r="BV63" i="11"/>
  <c r="BW63" i="11"/>
  <c r="BY63" i="11"/>
  <c r="BW62" i="11"/>
  <c r="BY62" i="11"/>
  <c r="BW35" i="11"/>
  <c r="BY35" i="11"/>
  <c r="BV47" i="11"/>
  <c r="BW47" i="11"/>
  <c r="BY47" i="11"/>
  <c r="BV31" i="11"/>
  <c r="BW31" i="11"/>
  <c r="BY31" i="11"/>
  <c r="BV37" i="11"/>
  <c r="BW37" i="11"/>
  <c r="BY37" i="11"/>
  <c r="BV50" i="11"/>
  <c r="BW50" i="11"/>
  <c r="BY50" i="11"/>
  <c r="BV28" i="11"/>
  <c r="BW28" i="11"/>
  <c r="BY28" i="11"/>
  <c r="BW40" i="11"/>
  <c r="BY40" i="11"/>
  <c r="BV51" i="11"/>
  <c r="BW51" i="11"/>
  <c r="BY51" i="11"/>
  <c r="BW42" i="11"/>
  <c r="BY42" i="11"/>
  <c r="BV39" i="11"/>
  <c r="BW39" i="11"/>
  <c r="BY39" i="11"/>
  <c r="R4" i="1"/>
  <c r="N4" i="1"/>
  <c r="L4" i="1"/>
  <c r="Q4" i="1"/>
  <c r="E4" i="1"/>
  <c r="A4" i="1"/>
  <c r="S4" i="1"/>
  <c r="V4" i="1"/>
  <c r="W4" i="1"/>
  <c r="AK4" i="1"/>
  <c r="AI4" i="1"/>
  <c r="AG4" i="1"/>
  <c r="AE4" i="1"/>
  <c r="AC4" i="1"/>
  <c r="BK150" i="11"/>
  <c r="BK149" i="11"/>
  <c r="BK148" i="11"/>
  <c r="BK66" i="11"/>
  <c r="BK65" i="11"/>
  <c r="BK59" i="11"/>
  <c r="BK58" i="11"/>
  <c r="BK57" i="11"/>
  <c r="BK56" i="11"/>
  <c r="BK55" i="11"/>
  <c r="BK54" i="11"/>
  <c r="BK53" i="11"/>
  <c r="BK22" i="11"/>
  <c r="BK21" i="11"/>
  <c r="BI150" i="11"/>
  <c r="BI149" i="11"/>
  <c r="BI148" i="11"/>
  <c r="BI66" i="11"/>
  <c r="BI65" i="11"/>
  <c r="BI59" i="11"/>
  <c r="BI58" i="11"/>
  <c r="BI57" i="11"/>
  <c r="BI56" i="11"/>
  <c r="BI55" i="11"/>
  <c r="BI54" i="11"/>
  <c r="BI53" i="11"/>
  <c r="BI22" i="11"/>
  <c r="BI21" i="11"/>
  <c r="BG150" i="11"/>
  <c r="BG149" i="11"/>
  <c r="BG148" i="11"/>
  <c r="BG66" i="11"/>
  <c r="BG65" i="11"/>
  <c r="BG59" i="11"/>
  <c r="BG58" i="11"/>
  <c r="BG57" i="11"/>
  <c r="BG56" i="11"/>
  <c r="BG55" i="11"/>
  <c r="BG54" i="11"/>
  <c r="BG53" i="11"/>
  <c r="BG22" i="11"/>
  <c r="BG21" i="11"/>
  <c r="BE150" i="11"/>
  <c r="BE149" i="11"/>
  <c r="BE148" i="11"/>
  <c r="BE66" i="11"/>
  <c r="BE65" i="11"/>
  <c r="BE59" i="11"/>
  <c r="BE58" i="11"/>
  <c r="BE57" i="11"/>
  <c r="BE56" i="11"/>
  <c r="BE55" i="11"/>
  <c r="BE54" i="11"/>
  <c r="BE53" i="11"/>
  <c r="BE22" i="11"/>
  <c r="BE21" i="11"/>
  <c r="BC150" i="11"/>
  <c r="BC149" i="11"/>
  <c r="BC148" i="11"/>
  <c r="BC66" i="11"/>
  <c r="BC65" i="11"/>
  <c r="BC59" i="11"/>
  <c r="BC58" i="11"/>
  <c r="BC57" i="11"/>
  <c r="BC56" i="11"/>
  <c r="BC55" i="11"/>
  <c r="BC54" i="11"/>
  <c r="BC53" i="11"/>
  <c r="BC22" i="11"/>
  <c r="BC21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AY19" i="11"/>
  <c r="AX19" i="11"/>
  <c r="BL21" i="11"/>
  <c r="BJ21" i="11"/>
  <c r="BH21" i="11"/>
  <c r="BF21" i="11"/>
  <c r="BD21" i="11"/>
  <c r="O4" i="1"/>
  <c r="M4" i="1"/>
  <c r="K4" i="1"/>
  <c r="J4" i="1"/>
  <c r="I4" i="1"/>
  <c r="G4" i="1"/>
  <c r="F4" i="1"/>
  <c r="BM21" i="1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L4" i="1"/>
  <c r="AJ4" i="1"/>
  <c r="AH4" i="1"/>
  <c r="AF4" i="1"/>
  <c r="AD4" i="1"/>
  <c r="AB4" i="1"/>
  <c r="AA4" i="1"/>
  <c r="Z4" i="1"/>
  <c r="X4" i="1"/>
  <c r="BL149" i="11"/>
  <c r="BL148" i="11"/>
  <c r="BL66" i="11"/>
  <c r="BL65" i="11"/>
  <c r="BL59" i="11"/>
  <c r="BL58" i="11"/>
  <c r="BL53" i="11"/>
  <c r="BL22" i="11"/>
  <c r="BJ149" i="11"/>
  <c r="BJ65" i="11"/>
  <c r="BJ59" i="11"/>
  <c r="BJ58" i="11"/>
  <c r="BJ57" i="11"/>
  <c r="BJ56" i="11"/>
  <c r="BJ54" i="11"/>
  <c r="BJ53" i="11"/>
  <c r="BJ22" i="11"/>
  <c r="BH150" i="11"/>
  <c r="BH149" i="11"/>
  <c r="BH148" i="11"/>
  <c r="BH66" i="11"/>
  <c r="BH59" i="11"/>
  <c r="BH58" i="11"/>
  <c r="BH57" i="11"/>
  <c r="BH56" i="11"/>
  <c r="BH55" i="11"/>
  <c r="BH54" i="11"/>
  <c r="BH53" i="11"/>
  <c r="BH22" i="11"/>
  <c r="BF150" i="11"/>
  <c r="BF149" i="11"/>
  <c r="BF148" i="11"/>
  <c r="BF66" i="11"/>
  <c r="BF65" i="11"/>
  <c r="BF57" i="11"/>
  <c r="BF56" i="11"/>
  <c r="BF55" i="11"/>
  <c r="BF54" i="11"/>
  <c r="BF53" i="11"/>
  <c r="BF22" i="11"/>
  <c r="BD150" i="11"/>
  <c r="BD149" i="11"/>
  <c r="BD148" i="11"/>
  <c r="BD66" i="11"/>
  <c r="BD65" i="11"/>
  <c r="BD59" i="11"/>
  <c r="BD58" i="11"/>
  <c r="BD57" i="11"/>
  <c r="BD56" i="11"/>
  <c r="BD55" i="11"/>
  <c r="BD54" i="11"/>
  <c r="BD53" i="11"/>
  <c r="BD22" i="11"/>
  <c r="BL150" i="11"/>
  <c r="BJ150" i="11"/>
  <c r="BJ148" i="11"/>
  <c r="BJ66" i="11"/>
  <c r="BH65" i="11"/>
  <c r="BF59" i="11"/>
  <c r="BF58" i="11"/>
  <c r="BL57" i="11"/>
  <c r="BL56" i="11"/>
  <c r="BL55" i="11"/>
  <c r="BJ55" i="11"/>
  <c r="BL54" i="11"/>
  <c r="AY22" i="11"/>
  <c r="T5" i="1"/>
  <c r="AY21" i="11"/>
  <c r="AP133" i="1"/>
  <c r="AP132" i="1"/>
  <c r="AP131" i="1"/>
  <c r="AP130" i="1"/>
  <c r="AS121" i="1"/>
  <c r="AS120" i="1"/>
  <c r="AS119" i="1"/>
  <c r="AS118" i="1"/>
  <c r="AR117" i="1"/>
  <c r="AR116" i="1"/>
  <c r="AR115" i="1"/>
  <c r="AR114" i="1"/>
  <c r="AR113" i="1"/>
  <c r="AR112" i="1"/>
  <c r="AR111" i="1"/>
  <c r="AR110" i="1"/>
  <c r="AP109" i="1"/>
  <c r="AP108" i="1"/>
  <c r="AP107" i="1"/>
  <c r="AP106" i="1"/>
  <c r="AT93" i="1"/>
  <c r="AT92" i="1"/>
  <c r="AT91" i="1"/>
  <c r="AT90" i="1"/>
  <c r="AS89" i="1"/>
  <c r="AS88" i="1"/>
  <c r="AS87" i="1"/>
  <c r="AS86" i="1"/>
  <c r="AT85" i="1"/>
  <c r="AT84" i="1"/>
  <c r="AT83" i="1"/>
  <c r="AT82" i="1"/>
  <c r="AT81" i="1"/>
  <c r="AT80" i="1"/>
  <c r="AT79" i="1"/>
  <c r="AT78" i="1"/>
  <c r="AS77" i="1"/>
  <c r="AS76" i="1"/>
  <c r="AS75" i="1"/>
  <c r="AS74" i="1"/>
  <c r="AT73" i="1"/>
  <c r="AT72" i="1"/>
  <c r="AT71" i="1"/>
  <c r="AT70" i="1"/>
  <c r="AS61" i="1"/>
  <c r="AS60" i="1"/>
  <c r="AS59" i="1"/>
  <c r="AS58" i="1"/>
  <c r="AQ57" i="1"/>
  <c r="AQ56" i="1"/>
  <c r="AQ55" i="1"/>
  <c r="AQ54" i="1"/>
  <c r="AT53" i="1"/>
  <c r="AT52" i="1"/>
  <c r="AT51" i="1"/>
  <c r="AT50" i="1"/>
  <c r="AR92" i="1"/>
  <c r="AR90" i="1"/>
  <c r="AQ87" i="1"/>
  <c r="AQ86" i="1"/>
  <c r="AR84" i="1"/>
  <c r="AR82" i="1"/>
  <c r="AR78" i="1"/>
  <c r="AQ75" i="1"/>
  <c r="AR73" i="1"/>
  <c r="AR71" i="1"/>
  <c r="AS69" i="1"/>
  <c r="AS68" i="1"/>
  <c r="AS66" i="1"/>
  <c r="AQ60" i="1"/>
  <c r="AQ58" i="1"/>
  <c r="AR53" i="1"/>
  <c r="AP118" i="1"/>
  <c r="AQ85" i="1"/>
  <c r="AQ81" i="1"/>
  <c r="AQ80" i="1"/>
  <c r="AP77" i="1"/>
  <c r="AT125" i="1"/>
  <c r="AT124" i="1"/>
  <c r="AT123" i="1"/>
  <c r="AT122" i="1"/>
  <c r="AR121" i="1"/>
  <c r="AR120" i="1"/>
  <c r="AR119" i="1"/>
  <c r="AR118" i="1"/>
  <c r="AQ117" i="1"/>
  <c r="AQ116" i="1"/>
  <c r="AQ115" i="1"/>
  <c r="AQ114" i="1"/>
  <c r="AQ113" i="1"/>
  <c r="AQ112" i="1"/>
  <c r="AQ111" i="1"/>
  <c r="AQ110" i="1"/>
  <c r="AS93" i="1"/>
  <c r="AS92" i="1"/>
  <c r="AS91" i="1"/>
  <c r="AS90" i="1"/>
  <c r="AR89" i="1"/>
  <c r="AR88" i="1"/>
  <c r="AR87" i="1"/>
  <c r="AR86" i="1"/>
  <c r="AS85" i="1"/>
  <c r="AS84" i="1"/>
  <c r="AS83" i="1"/>
  <c r="AS82" i="1"/>
  <c r="AS81" i="1"/>
  <c r="AS80" i="1"/>
  <c r="AS79" i="1"/>
  <c r="AS78" i="1"/>
  <c r="AR77" i="1"/>
  <c r="AR76" i="1"/>
  <c r="AR75" i="1"/>
  <c r="AR74" i="1"/>
  <c r="AS73" i="1"/>
  <c r="AS72" i="1"/>
  <c r="AS71" i="1"/>
  <c r="AS70" i="1"/>
  <c r="AT69" i="1"/>
  <c r="AT68" i="1"/>
  <c r="AT67" i="1"/>
  <c r="AT66" i="1"/>
  <c r="AR61" i="1"/>
  <c r="AR60" i="1"/>
  <c r="AR59" i="1"/>
  <c r="AR58" i="1"/>
  <c r="AP57" i="1"/>
  <c r="AP56" i="1"/>
  <c r="AP55" i="1"/>
  <c r="AP54" i="1"/>
  <c r="AS53" i="1"/>
  <c r="AS52" i="1"/>
  <c r="AS51" i="1"/>
  <c r="AS50" i="1"/>
  <c r="AR93" i="1"/>
  <c r="AR91" i="1"/>
  <c r="AQ89" i="1"/>
  <c r="AQ88" i="1"/>
  <c r="AR85" i="1"/>
  <c r="AR83" i="1"/>
  <c r="AR81" i="1"/>
  <c r="AR80" i="1"/>
  <c r="AR79" i="1"/>
  <c r="AQ77" i="1"/>
  <c r="AQ76" i="1"/>
  <c r="AQ74" i="1"/>
  <c r="AR72" i="1"/>
  <c r="AR70" i="1"/>
  <c r="AS67" i="1"/>
  <c r="AQ61" i="1"/>
  <c r="AQ59" i="1"/>
  <c r="AR52" i="1"/>
  <c r="AR51" i="1"/>
  <c r="AR50" i="1"/>
  <c r="AQ90" i="1"/>
  <c r="AP88" i="1"/>
  <c r="AP87" i="1"/>
  <c r="AQ83" i="1"/>
  <c r="AQ82" i="1"/>
  <c r="AQ79" i="1"/>
  <c r="AP76" i="1"/>
  <c r="AP75" i="1"/>
  <c r="AQ73" i="1"/>
  <c r="AS125" i="1"/>
  <c r="AS124" i="1"/>
  <c r="AS123" i="1"/>
  <c r="AS122" i="1"/>
  <c r="AQ121" i="1"/>
  <c r="AQ120" i="1"/>
  <c r="AQ119" i="1"/>
  <c r="AQ118" i="1"/>
  <c r="AP117" i="1"/>
  <c r="AP116" i="1"/>
  <c r="AP115" i="1"/>
  <c r="AP114" i="1"/>
  <c r="AP113" i="1"/>
  <c r="AP112" i="1"/>
  <c r="AP111" i="1"/>
  <c r="AP110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Q78" i="1"/>
  <c r="AP74" i="1"/>
  <c r="AT129" i="1"/>
  <c r="AT128" i="1"/>
  <c r="AT127" i="1"/>
  <c r="AT126" i="1"/>
  <c r="AR125" i="1"/>
  <c r="AR124" i="1"/>
  <c r="AR123" i="1"/>
  <c r="AR122" i="1"/>
  <c r="AP121" i="1"/>
  <c r="AP120" i="1"/>
  <c r="AP119" i="1"/>
  <c r="AS105" i="1"/>
  <c r="AS104" i="1"/>
  <c r="AS103" i="1"/>
  <c r="AS102" i="1"/>
  <c r="AS101" i="1"/>
  <c r="AS100" i="1"/>
  <c r="AS99" i="1"/>
  <c r="AS98" i="1"/>
  <c r="AS97" i="1"/>
  <c r="AS96" i="1"/>
  <c r="AS95" i="1"/>
  <c r="AS94" i="1"/>
  <c r="AQ93" i="1"/>
  <c r="AQ92" i="1"/>
  <c r="AQ91" i="1"/>
  <c r="AP89" i="1"/>
  <c r="AP86" i="1"/>
  <c r="AQ84" i="1"/>
  <c r="AT133" i="1"/>
  <c r="AT132" i="1"/>
  <c r="AT131" i="1"/>
  <c r="AT130" i="1"/>
  <c r="AS129" i="1"/>
  <c r="AS128" i="1"/>
  <c r="AS127" i="1"/>
  <c r="AS126" i="1"/>
  <c r="AQ125" i="1"/>
  <c r="AQ124" i="1"/>
  <c r="AQ123" i="1"/>
  <c r="AQ122" i="1"/>
  <c r="AT109" i="1"/>
  <c r="AT108" i="1"/>
  <c r="AT107" i="1"/>
  <c r="AT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P93" i="1"/>
  <c r="AP92" i="1"/>
  <c r="AP91" i="1"/>
  <c r="AP90" i="1"/>
  <c r="AP85" i="1"/>
  <c r="AP84" i="1"/>
  <c r="AP83" i="1"/>
  <c r="AP82" i="1"/>
  <c r="AP81" i="1"/>
  <c r="AP80" i="1"/>
  <c r="AP79" i="1"/>
  <c r="AP78" i="1"/>
  <c r="AP73" i="1"/>
  <c r="AP72" i="1"/>
  <c r="AP71" i="1"/>
  <c r="AP70" i="1"/>
  <c r="AQ69" i="1"/>
  <c r="AQ68" i="1"/>
  <c r="AQ67" i="1"/>
  <c r="AQ66" i="1"/>
  <c r="AS65" i="1"/>
  <c r="AS64" i="1"/>
  <c r="AS63" i="1"/>
  <c r="AS62" i="1"/>
  <c r="AP53" i="1"/>
  <c r="AP52" i="1"/>
  <c r="AP51" i="1"/>
  <c r="AP50" i="1"/>
  <c r="AR133" i="1"/>
  <c r="AR130" i="1"/>
  <c r="AQ128" i="1"/>
  <c r="AQ126" i="1"/>
  <c r="AT117" i="1"/>
  <c r="AT114" i="1"/>
  <c r="AT112" i="1"/>
  <c r="AT111" i="1"/>
  <c r="AR109" i="1"/>
  <c r="AR106" i="1"/>
  <c r="AP102" i="1"/>
  <c r="AP100" i="1"/>
  <c r="AP98" i="1"/>
  <c r="AS133" i="1"/>
  <c r="AS132" i="1"/>
  <c r="AS131" i="1"/>
  <c r="AS130" i="1"/>
  <c r="AR129" i="1"/>
  <c r="AR128" i="1"/>
  <c r="AR127" i="1"/>
  <c r="AR126" i="1"/>
  <c r="AP125" i="1"/>
  <c r="AP124" i="1"/>
  <c r="AP123" i="1"/>
  <c r="AP122" i="1"/>
  <c r="AS109" i="1"/>
  <c r="AS108" i="1"/>
  <c r="AS107" i="1"/>
  <c r="AS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P69" i="1"/>
  <c r="AP68" i="1"/>
  <c r="AP67" i="1"/>
  <c r="AP66" i="1"/>
  <c r="AR65" i="1"/>
  <c r="AR64" i="1"/>
  <c r="AR63" i="1"/>
  <c r="AR62" i="1"/>
  <c r="AT57" i="1"/>
  <c r="AT56" i="1"/>
  <c r="AT55" i="1"/>
  <c r="AT54" i="1"/>
  <c r="AR132" i="1"/>
  <c r="AR131" i="1"/>
  <c r="AQ129" i="1"/>
  <c r="AQ127" i="1"/>
  <c r="AT116" i="1"/>
  <c r="AT115" i="1"/>
  <c r="AT113" i="1"/>
  <c r="AT110" i="1"/>
  <c r="AR108" i="1"/>
  <c r="AR107" i="1"/>
  <c r="AP105" i="1"/>
  <c r="AP104" i="1"/>
  <c r="AP103" i="1"/>
  <c r="AP101" i="1"/>
  <c r="AP99" i="1"/>
  <c r="AP97" i="1"/>
  <c r="AQ132" i="1"/>
  <c r="AQ130" i="1"/>
  <c r="AQ109" i="1"/>
  <c r="AQ107" i="1"/>
  <c r="AQ64" i="1"/>
  <c r="AP59" i="1"/>
  <c r="AR57" i="1"/>
  <c r="AR55" i="1"/>
  <c r="AQ52" i="1"/>
  <c r="AQ50" i="1"/>
  <c r="AT62" i="1"/>
  <c r="AT89" i="1"/>
  <c r="AT77" i="1"/>
  <c r="AT118" i="1"/>
  <c r="AS57" i="1"/>
  <c r="AP96" i="1"/>
  <c r="AP94" i="1"/>
  <c r="AT65" i="1"/>
  <c r="AP64" i="1"/>
  <c r="AS55" i="1"/>
  <c r="AT60" i="1"/>
  <c r="AP65" i="1"/>
  <c r="AP60" i="1"/>
  <c r="AT64" i="1"/>
  <c r="AS117" i="1"/>
  <c r="AS115" i="1"/>
  <c r="AS113" i="1"/>
  <c r="AS111" i="1"/>
  <c r="AT88" i="1"/>
  <c r="AT86" i="1"/>
  <c r="AT76" i="1"/>
  <c r="AT74" i="1"/>
  <c r="AQ72" i="1"/>
  <c r="AQ70" i="1"/>
  <c r="AQ65" i="1"/>
  <c r="AT75" i="1"/>
  <c r="AQ63" i="1"/>
  <c r="AQ51" i="1"/>
  <c r="AP128" i="1"/>
  <c r="AP129" i="1"/>
  <c r="AP127" i="1"/>
  <c r="AT121" i="1"/>
  <c r="AT119" i="1"/>
  <c r="AR68" i="1"/>
  <c r="AR66" i="1"/>
  <c r="AQ133" i="1"/>
  <c r="AQ131" i="1"/>
  <c r="AQ108" i="1"/>
  <c r="AQ106" i="1"/>
  <c r="AQ62" i="1"/>
  <c r="AT58" i="1"/>
  <c r="AS56" i="1"/>
  <c r="AS116" i="1"/>
  <c r="AS114" i="1"/>
  <c r="AQ71" i="1"/>
  <c r="AQ53" i="1"/>
  <c r="AR69" i="1"/>
  <c r="AP63" i="1"/>
  <c r="AT59" i="1"/>
  <c r="AP95" i="1"/>
  <c r="AT63" i="1"/>
  <c r="AP62" i="1"/>
  <c r="AT61" i="1"/>
  <c r="AP58" i="1"/>
  <c r="AR56" i="1"/>
  <c r="AS112" i="1"/>
  <c r="AS110" i="1"/>
  <c r="AT87" i="1"/>
  <c r="AP61" i="1"/>
  <c r="AS54" i="1"/>
  <c r="AP126" i="1"/>
  <c r="AT120" i="1"/>
  <c r="AR67" i="1"/>
  <c r="AR54" i="1"/>
  <c r="B40" i="1"/>
  <c r="C40" i="1"/>
  <c r="S40" i="1"/>
  <c r="D40" i="1"/>
  <c r="AG40" i="1"/>
  <c r="X40" i="1"/>
  <c r="M40" i="1"/>
  <c r="E40" i="1"/>
  <c r="AI40" i="1"/>
  <c r="Z40" i="1"/>
  <c r="L40" i="1"/>
  <c r="AH40" i="1"/>
  <c r="W40" i="1"/>
  <c r="K40" i="1"/>
  <c r="AF40" i="1"/>
  <c r="V40" i="1"/>
  <c r="J40" i="1"/>
  <c r="AE40" i="1"/>
  <c r="R40" i="1"/>
  <c r="I40" i="1"/>
  <c r="BU40" i="1"/>
  <c r="AD40" i="1"/>
  <c r="Q40" i="1"/>
  <c r="H40" i="1"/>
  <c r="AJ40" i="1"/>
  <c r="AA40" i="1"/>
  <c r="N40" i="1"/>
  <c r="A40" i="1"/>
  <c r="AL40" i="1"/>
  <c r="AK40" i="1"/>
  <c r="AC40" i="1"/>
  <c r="G40" i="1"/>
  <c r="AB40" i="1"/>
  <c r="P40" i="1"/>
  <c r="O40" i="1"/>
  <c r="F40" i="1"/>
  <c r="C41" i="1"/>
  <c r="B41" i="1"/>
  <c r="S41" i="1"/>
  <c r="D41" i="1"/>
  <c r="AG41" i="1"/>
  <c r="X41" i="1"/>
  <c r="M41" i="1"/>
  <c r="E41" i="1"/>
  <c r="BU41" i="1"/>
  <c r="AD41" i="1"/>
  <c r="Q41" i="1"/>
  <c r="H41" i="1"/>
  <c r="AL41" i="1"/>
  <c r="AC41" i="1"/>
  <c r="P41" i="1"/>
  <c r="G41" i="1"/>
  <c r="AK41" i="1"/>
  <c r="AB41" i="1"/>
  <c r="O41" i="1"/>
  <c r="F41" i="1"/>
  <c r="AJ41" i="1"/>
  <c r="AA41" i="1"/>
  <c r="N41" i="1"/>
  <c r="A41" i="1"/>
  <c r="AI41" i="1"/>
  <c r="Z41" i="1"/>
  <c r="L41" i="1"/>
  <c r="AE41" i="1"/>
  <c r="R41" i="1"/>
  <c r="I41" i="1"/>
  <c r="AH41" i="1"/>
  <c r="AF41" i="1"/>
  <c r="W41" i="1"/>
  <c r="K41" i="1"/>
  <c r="V41" i="1"/>
  <c r="J41" i="1"/>
  <c r="C42" i="1"/>
  <c r="B42" i="1"/>
  <c r="S42" i="1"/>
  <c r="D42" i="1"/>
  <c r="AG42" i="1"/>
  <c r="X42" i="1"/>
  <c r="M42" i="1"/>
  <c r="E42" i="1"/>
  <c r="AI42" i="1"/>
  <c r="Z42" i="1"/>
  <c r="L42" i="1"/>
  <c r="AH42" i="1"/>
  <c r="W42" i="1"/>
  <c r="K42" i="1"/>
  <c r="AF42" i="1"/>
  <c r="V42" i="1"/>
  <c r="J42" i="1"/>
  <c r="AE42" i="1"/>
  <c r="R42" i="1"/>
  <c r="I42" i="1"/>
  <c r="BU42" i="1"/>
  <c r="AD42" i="1"/>
  <c r="Q42" i="1"/>
  <c r="H42" i="1"/>
  <c r="AJ42" i="1"/>
  <c r="AA42" i="1"/>
  <c r="N42" i="1"/>
  <c r="A42" i="1"/>
  <c r="G42" i="1"/>
  <c r="F42" i="1"/>
  <c r="AL42" i="1"/>
  <c r="AK42" i="1"/>
  <c r="AC42" i="1"/>
  <c r="P42" i="1"/>
  <c r="AB42" i="1"/>
  <c r="O42" i="1"/>
  <c r="B48" i="1"/>
  <c r="C48" i="1"/>
  <c r="S48" i="1"/>
  <c r="D48" i="1"/>
  <c r="BU48" i="1"/>
  <c r="AE48" i="1"/>
  <c r="V48" i="1"/>
  <c r="K48" i="1"/>
  <c r="AH48" i="1"/>
  <c r="X48" i="1"/>
  <c r="L48" i="1"/>
  <c r="AG48" i="1"/>
  <c r="W48" i="1"/>
  <c r="J48" i="1"/>
  <c r="AF48" i="1"/>
  <c r="R48" i="1"/>
  <c r="I48" i="1"/>
  <c r="AD48" i="1"/>
  <c r="Q48" i="1"/>
  <c r="H48" i="1"/>
  <c r="AL48" i="1"/>
  <c r="AC48" i="1"/>
  <c r="P48" i="1"/>
  <c r="G48" i="1"/>
  <c r="AI48" i="1"/>
  <c r="Z48" i="1"/>
  <c r="M48" i="1"/>
  <c r="A48" i="1"/>
  <c r="N48" i="1"/>
  <c r="F48" i="1"/>
  <c r="E48" i="1"/>
  <c r="AA48" i="1"/>
  <c r="AK48" i="1"/>
  <c r="AJ48" i="1"/>
  <c r="AB48" i="1"/>
  <c r="O48" i="1"/>
  <c r="C49" i="1"/>
  <c r="B49" i="1"/>
  <c r="S49" i="1"/>
  <c r="D49" i="1"/>
  <c r="AG49" i="1"/>
  <c r="X49" i="1"/>
  <c r="M49" i="1"/>
  <c r="E49" i="1"/>
  <c r="BU49" i="1"/>
  <c r="AE49" i="1"/>
  <c r="V49" i="1"/>
  <c r="K49" i="1"/>
  <c r="AH49" i="1"/>
  <c r="R49" i="1"/>
  <c r="H49" i="1"/>
  <c r="AF49" i="1"/>
  <c r="Q49" i="1"/>
  <c r="G49" i="1"/>
  <c r="AD49" i="1"/>
  <c r="P49" i="1"/>
  <c r="F49" i="1"/>
  <c r="AC49" i="1"/>
  <c r="O49" i="1"/>
  <c r="A49" i="1"/>
  <c r="AL49" i="1"/>
  <c r="AB49" i="1"/>
  <c r="N49" i="1"/>
  <c r="AI49" i="1"/>
  <c r="W49" i="1"/>
  <c r="I49" i="1"/>
  <c r="Z49" i="1"/>
  <c r="L49" i="1"/>
  <c r="J49" i="1"/>
  <c r="AJ49" i="1"/>
  <c r="AK49" i="1"/>
  <c r="AA49" i="1"/>
  <c r="C39" i="1"/>
  <c r="B39" i="1"/>
  <c r="S39" i="1"/>
  <c r="D39" i="1"/>
  <c r="AG39" i="1"/>
  <c r="X39" i="1"/>
  <c r="M39" i="1"/>
  <c r="E39" i="1"/>
  <c r="BU39" i="1"/>
  <c r="AD39" i="1"/>
  <c r="Q39" i="1"/>
  <c r="H39" i="1"/>
  <c r="AL39" i="1"/>
  <c r="AC39" i="1"/>
  <c r="P39" i="1"/>
  <c r="G39" i="1"/>
  <c r="AK39" i="1"/>
  <c r="AB39" i="1"/>
  <c r="O39" i="1"/>
  <c r="F39" i="1"/>
  <c r="AJ39" i="1"/>
  <c r="AA39" i="1"/>
  <c r="N39" i="1"/>
  <c r="A39" i="1"/>
  <c r="AI39" i="1"/>
  <c r="Z39" i="1"/>
  <c r="L39" i="1"/>
  <c r="AE39" i="1"/>
  <c r="R39" i="1"/>
  <c r="I39" i="1"/>
  <c r="AH39" i="1"/>
  <c r="AF39" i="1"/>
  <c r="W39" i="1"/>
  <c r="V39" i="1"/>
  <c r="K39" i="1"/>
  <c r="J39" i="1"/>
  <c r="C5" i="1"/>
  <c r="B5" i="1"/>
  <c r="B36" i="1"/>
  <c r="C36" i="1"/>
  <c r="S36" i="1"/>
  <c r="D36" i="1"/>
  <c r="AG36" i="1"/>
  <c r="X36" i="1"/>
  <c r="M36" i="1"/>
  <c r="AI36" i="1"/>
  <c r="Z36" i="1"/>
  <c r="L36" i="1"/>
  <c r="A36" i="1"/>
  <c r="AH36" i="1"/>
  <c r="W36" i="1"/>
  <c r="K36" i="1"/>
  <c r="AF36" i="1"/>
  <c r="V36" i="1"/>
  <c r="J36" i="1"/>
  <c r="AE36" i="1"/>
  <c r="R36" i="1"/>
  <c r="I36" i="1"/>
  <c r="BU36" i="1"/>
  <c r="AD36" i="1"/>
  <c r="Q36" i="1"/>
  <c r="H36" i="1"/>
  <c r="AJ36" i="1"/>
  <c r="AA36" i="1"/>
  <c r="N36" i="1"/>
  <c r="E36" i="1"/>
  <c r="P36" i="1"/>
  <c r="O36" i="1"/>
  <c r="G36" i="1"/>
  <c r="AC36" i="1"/>
  <c r="F36" i="1"/>
  <c r="AL36" i="1"/>
  <c r="AK36" i="1"/>
  <c r="AB36" i="1"/>
  <c r="C37" i="1"/>
  <c r="B37" i="1"/>
  <c r="S37" i="1"/>
  <c r="D37" i="1"/>
  <c r="AG37" i="1"/>
  <c r="X37" i="1"/>
  <c r="M37" i="1"/>
  <c r="E37" i="1"/>
  <c r="BU37" i="1"/>
  <c r="AD37" i="1"/>
  <c r="Q37" i="1"/>
  <c r="H37" i="1"/>
  <c r="AL37" i="1"/>
  <c r="AC37" i="1"/>
  <c r="P37" i="1"/>
  <c r="G37" i="1"/>
  <c r="AK37" i="1"/>
  <c r="AB37" i="1"/>
  <c r="O37" i="1"/>
  <c r="F37" i="1"/>
  <c r="AJ37" i="1"/>
  <c r="AA37" i="1"/>
  <c r="N37" i="1"/>
  <c r="A37" i="1"/>
  <c r="AI37" i="1"/>
  <c r="Z37" i="1"/>
  <c r="L37" i="1"/>
  <c r="AE37" i="1"/>
  <c r="R37" i="1"/>
  <c r="I37" i="1"/>
  <c r="W37" i="1"/>
  <c r="V37" i="1"/>
  <c r="K37" i="1"/>
  <c r="J37" i="1"/>
  <c r="AH37" i="1"/>
  <c r="AF37" i="1"/>
  <c r="C38" i="1"/>
  <c r="B38" i="1"/>
  <c r="S38" i="1"/>
  <c r="D38" i="1"/>
  <c r="AG38" i="1"/>
  <c r="X38" i="1"/>
  <c r="M38" i="1"/>
  <c r="E38" i="1"/>
  <c r="AI38" i="1"/>
  <c r="Z38" i="1"/>
  <c r="L38" i="1"/>
  <c r="AH38" i="1"/>
  <c r="W38" i="1"/>
  <c r="K38" i="1"/>
  <c r="AF38" i="1"/>
  <c r="V38" i="1"/>
  <c r="J38" i="1"/>
  <c r="AE38" i="1"/>
  <c r="R38" i="1"/>
  <c r="I38" i="1"/>
  <c r="BU38" i="1"/>
  <c r="AD38" i="1"/>
  <c r="Q38" i="1"/>
  <c r="H38" i="1"/>
  <c r="AJ38" i="1"/>
  <c r="AA38" i="1"/>
  <c r="N38" i="1"/>
  <c r="A38" i="1"/>
  <c r="AC38" i="1"/>
  <c r="AB38" i="1"/>
  <c r="P38" i="1"/>
  <c r="O38" i="1"/>
  <c r="G38" i="1"/>
  <c r="AL38" i="1"/>
  <c r="F38" i="1"/>
  <c r="AK38" i="1"/>
  <c r="D5" i="1"/>
  <c r="S5" i="1"/>
  <c r="BS49" i="1"/>
  <c r="BK49" i="1"/>
  <c r="BC49" i="1"/>
  <c r="AU49" i="1"/>
  <c r="BM48" i="1"/>
  <c r="BE48" i="1"/>
  <c r="AW48" i="1"/>
  <c r="BO47" i="1"/>
  <c r="BG47" i="1"/>
  <c r="AY47" i="1"/>
  <c r="AQ47" i="1"/>
  <c r="BM46" i="1"/>
  <c r="BE46" i="1"/>
  <c r="AW46" i="1"/>
  <c r="BQ45" i="1"/>
  <c r="BI45" i="1"/>
  <c r="BA45" i="1"/>
  <c r="AS45" i="1"/>
  <c r="BO44" i="1"/>
  <c r="BG44" i="1"/>
  <c r="AY44" i="1"/>
  <c r="AQ44" i="1"/>
  <c r="BM43" i="1"/>
  <c r="BE43" i="1"/>
  <c r="AW43" i="1"/>
  <c r="BR42" i="1"/>
  <c r="BJ42" i="1"/>
  <c r="BB42" i="1"/>
  <c r="AT42" i="1"/>
  <c r="BT41" i="1"/>
  <c r="BL41" i="1"/>
  <c r="BD41" i="1"/>
  <c r="AV41" i="1"/>
  <c r="BN40" i="1"/>
  <c r="BF40" i="1"/>
  <c r="AX40" i="1"/>
  <c r="AP40" i="1"/>
  <c r="BP39" i="1"/>
  <c r="BH39" i="1"/>
  <c r="AZ39" i="1"/>
  <c r="AR39" i="1"/>
  <c r="BR38" i="1"/>
  <c r="BJ38" i="1"/>
  <c r="BB38" i="1"/>
  <c r="AT38" i="1"/>
  <c r="BT37" i="1"/>
  <c r="BL37" i="1"/>
  <c r="BD37" i="1"/>
  <c r="AV37" i="1"/>
  <c r="BN36" i="1"/>
  <c r="BF36" i="1"/>
  <c r="AX36" i="1"/>
  <c r="AP36" i="1"/>
  <c r="BO35" i="1"/>
  <c r="BG35" i="1"/>
  <c r="AY35" i="1"/>
  <c r="AQ35" i="1"/>
  <c r="BT34" i="1"/>
  <c r="BL34" i="1"/>
  <c r="BD34" i="1"/>
  <c r="BR49" i="1"/>
  <c r="BJ49" i="1"/>
  <c r="BB49" i="1"/>
  <c r="AT49" i="1"/>
  <c r="BT48" i="1"/>
  <c r="BL48" i="1"/>
  <c r="BD48" i="1"/>
  <c r="AV48" i="1"/>
  <c r="BN47" i="1"/>
  <c r="BF47" i="1"/>
  <c r="AX47" i="1"/>
  <c r="AP47" i="1"/>
  <c r="BT46" i="1"/>
  <c r="BL46" i="1"/>
  <c r="BD46" i="1"/>
  <c r="AV46" i="1"/>
  <c r="BP45" i="1"/>
  <c r="BH45" i="1"/>
  <c r="AZ45" i="1"/>
  <c r="AR45" i="1"/>
  <c r="BN44" i="1"/>
  <c r="BF44" i="1"/>
  <c r="AX44" i="1"/>
  <c r="AP44" i="1"/>
  <c r="BT43" i="1"/>
  <c r="BL43" i="1"/>
  <c r="BD43" i="1"/>
  <c r="AV43" i="1"/>
  <c r="BQ42" i="1"/>
  <c r="BI42" i="1"/>
  <c r="BA42" i="1"/>
  <c r="AS42" i="1"/>
  <c r="BS41" i="1"/>
  <c r="BK41" i="1"/>
  <c r="BC41" i="1"/>
  <c r="AU41" i="1"/>
  <c r="BM40" i="1"/>
  <c r="BE40" i="1"/>
  <c r="AW40" i="1"/>
  <c r="BO39" i="1"/>
  <c r="BG39" i="1"/>
  <c r="AY39" i="1"/>
  <c r="AQ39" i="1"/>
  <c r="BQ38" i="1"/>
  <c r="BI38" i="1"/>
  <c r="BA38" i="1"/>
  <c r="AS38" i="1"/>
  <c r="BS37" i="1"/>
  <c r="BK37" i="1"/>
  <c r="BC37" i="1"/>
  <c r="AU37" i="1"/>
  <c r="BM36" i="1"/>
  <c r="BE36" i="1"/>
  <c r="AW36" i="1"/>
  <c r="BN35" i="1"/>
  <c r="BF35" i="1"/>
  <c r="AX35" i="1"/>
  <c r="AP35" i="1"/>
  <c r="BS34" i="1"/>
  <c r="BK34" i="1"/>
  <c r="BC34" i="1"/>
  <c r="AU34" i="1"/>
  <c r="BS33" i="1"/>
  <c r="BK33" i="1"/>
  <c r="BC33" i="1"/>
  <c r="AU33" i="1"/>
  <c r="BP49" i="1"/>
  <c r="BH49" i="1"/>
  <c r="AZ49" i="1"/>
  <c r="AR49" i="1"/>
  <c r="BR48" i="1"/>
  <c r="BJ48" i="1"/>
  <c r="BB48" i="1"/>
  <c r="AT48" i="1"/>
  <c r="BT47" i="1"/>
  <c r="BL47" i="1"/>
  <c r="BD47" i="1"/>
  <c r="AV47" i="1"/>
  <c r="BR46" i="1"/>
  <c r="BJ46" i="1"/>
  <c r="BB46" i="1"/>
  <c r="AT46" i="1"/>
  <c r="BO49" i="1"/>
  <c r="BG49" i="1"/>
  <c r="AY49" i="1"/>
  <c r="AQ49" i="1"/>
  <c r="BQ48" i="1"/>
  <c r="BI48" i="1"/>
  <c r="BA48" i="1"/>
  <c r="AS48" i="1"/>
  <c r="BS47" i="1"/>
  <c r="BK47" i="1"/>
  <c r="BC47" i="1"/>
  <c r="AU47" i="1"/>
  <c r="BQ46" i="1"/>
  <c r="BI46" i="1"/>
  <c r="BA46" i="1"/>
  <c r="AS46" i="1"/>
  <c r="BM45" i="1"/>
  <c r="BE45" i="1"/>
  <c r="AW45" i="1"/>
  <c r="BS44" i="1"/>
  <c r="BK44" i="1"/>
  <c r="BC44" i="1"/>
  <c r="AU44" i="1"/>
  <c r="BQ43" i="1"/>
  <c r="BI43" i="1"/>
  <c r="BA43" i="1"/>
  <c r="AS43" i="1"/>
  <c r="BN42" i="1"/>
  <c r="BF42" i="1"/>
  <c r="AX42" i="1"/>
  <c r="AP42" i="1"/>
  <c r="BP41" i="1"/>
  <c r="BH41" i="1"/>
  <c r="AZ41" i="1"/>
  <c r="AR41" i="1"/>
  <c r="BR40" i="1"/>
  <c r="BJ40" i="1"/>
  <c r="BB40" i="1"/>
  <c r="AT40" i="1"/>
  <c r="BT39" i="1"/>
  <c r="BL39" i="1"/>
  <c r="BD39" i="1"/>
  <c r="AV39" i="1"/>
  <c r="BN38" i="1"/>
  <c r="BF38" i="1"/>
  <c r="AX38" i="1"/>
  <c r="AP38" i="1"/>
  <c r="BP37" i="1"/>
  <c r="BH37" i="1"/>
  <c r="AZ37" i="1"/>
  <c r="AR37" i="1"/>
  <c r="BR36" i="1"/>
  <c r="BJ36" i="1"/>
  <c r="BB36" i="1"/>
  <c r="AT36" i="1"/>
  <c r="BS35" i="1"/>
  <c r="BK35" i="1"/>
  <c r="BC35" i="1"/>
  <c r="AU35" i="1"/>
  <c r="BP34" i="1"/>
  <c r="BH34" i="1"/>
  <c r="AZ34" i="1"/>
  <c r="AR34" i="1"/>
  <c r="BP33" i="1"/>
  <c r="BH33" i="1"/>
  <c r="AZ33" i="1"/>
  <c r="AR33" i="1"/>
  <c r="BR32" i="1"/>
  <c r="BJ32" i="1"/>
  <c r="BB32" i="1"/>
  <c r="BN49" i="1"/>
  <c r="BF49" i="1"/>
  <c r="AX49" i="1"/>
  <c r="AP49" i="1"/>
  <c r="BP48" i="1"/>
  <c r="BH48" i="1"/>
  <c r="AZ48" i="1"/>
  <c r="AR48" i="1"/>
  <c r="BR47" i="1"/>
  <c r="BJ47" i="1"/>
  <c r="BB47" i="1"/>
  <c r="AT47" i="1"/>
  <c r="BP46" i="1"/>
  <c r="BH46" i="1"/>
  <c r="AZ46" i="1"/>
  <c r="AR46" i="1"/>
  <c r="BT45" i="1"/>
  <c r="BL45" i="1"/>
  <c r="BD45" i="1"/>
  <c r="AV45" i="1"/>
  <c r="BR44" i="1"/>
  <c r="BJ44" i="1"/>
  <c r="BB44" i="1"/>
  <c r="AT44" i="1"/>
  <c r="BP43" i="1"/>
  <c r="BH43" i="1"/>
  <c r="AZ43" i="1"/>
  <c r="AR43" i="1"/>
  <c r="BM42" i="1"/>
  <c r="BE42" i="1"/>
  <c r="AW42" i="1"/>
  <c r="BO41" i="1"/>
  <c r="BG41" i="1"/>
  <c r="AY41" i="1"/>
  <c r="AQ41" i="1"/>
  <c r="BQ40" i="1"/>
  <c r="BI40" i="1"/>
  <c r="BA40" i="1"/>
  <c r="AS40" i="1"/>
  <c r="BS39" i="1"/>
  <c r="BK39" i="1"/>
  <c r="BC39" i="1"/>
  <c r="AU39" i="1"/>
  <c r="BM38" i="1"/>
  <c r="BE38" i="1"/>
  <c r="AW38" i="1"/>
  <c r="BO37" i="1"/>
  <c r="BG37" i="1"/>
  <c r="AY37" i="1"/>
  <c r="AQ37" i="1"/>
  <c r="BQ36" i="1"/>
  <c r="BI36" i="1"/>
  <c r="BA36" i="1"/>
  <c r="AS36" i="1"/>
  <c r="BR35" i="1"/>
  <c r="BJ35" i="1"/>
  <c r="BB35" i="1"/>
  <c r="AT35" i="1"/>
  <c r="BO34" i="1"/>
  <c r="BG34" i="1"/>
  <c r="AY34" i="1"/>
  <c r="AQ34" i="1"/>
  <c r="BO33" i="1"/>
  <c r="BG33" i="1"/>
  <c r="AY33" i="1"/>
  <c r="AQ33" i="1"/>
  <c r="BM49" i="1"/>
  <c r="BE49" i="1"/>
  <c r="AW49" i="1"/>
  <c r="BO48" i="1"/>
  <c r="BG48" i="1"/>
  <c r="AY48" i="1"/>
  <c r="AQ48" i="1"/>
  <c r="BQ47" i="1"/>
  <c r="BI47" i="1"/>
  <c r="BA47" i="1"/>
  <c r="AS47" i="1"/>
  <c r="BO46" i="1"/>
  <c r="BG46" i="1"/>
  <c r="AY46" i="1"/>
  <c r="AQ46" i="1"/>
  <c r="BS45" i="1"/>
  <c r="BK45" i="1"/>
  <c r="BC45" i="1"/>
  <c r="AU45" i="1"/>
  <c r="BQ44" i="1"/>
  <c r="BI44" i="1"/>
  <c r="BA44" i="1"/>
  <c r="AS44" i="1"/>
  <c r="BO43" i="1"/>
  <c r="BG43" i="1"/>
  <c r="AY43" i="1"/>
  <c r="AQ43" i="1"/>
  <c r="BT49" i="1"/>
  <c r="BL49" i="1"/>
  <c r="BD49" i="1"/>
  <c r="AV49" i="1"/>
  <c r="BN48" i="1"/>
  <c r="BF48" i="1"/>
  <c r="AX48" i="1"/>
  <c r="AP48" i="1"/>
  <c r="BP47" i="1"/>
  <c r="BH47" i="1"/>
  <c r="AZ47" i="1"/>
  <c r="AR47" i="1"/>
  <c r="BN46" i="1"/>
  <c r="BF46" i="1"/>
  <c r="AX46" i="1"/>
  <c r="AP46" i="1"/>
  <c r="BR45" i="1"/>
  <c r="BJ45" i="1"/>
  <c r="BB45" i="1"/>
  <c r="AT45" i="1"/>
  <c r="BP44" i="1"/>
  <c r="BH44" i="1"/>
  <c r="AZ44" i="1"/>
  <c r="AR44" i="1"/>
  <c r="BN43" i="1"/>
  <c r="BF43" i="1"/>
  <c r="AX43" i="1"/>
  <c r="AP43" i="1"/>
  <c r="BS42" i="1"/>
  <c r="BK42" i="1"/>
  <c r="BC42" i="1"/>
  <c r="AU42" i="1"/>
  <c r="BM41" i="1"/>
  <c r="BE41" i="1"/>
  <c r="AW41" i="1"/>
  <c r="BO40" i="1"/>
  <c r="BG40" i="1"/>
  <c r="AY40" i="1"/>
  <c r="AQ40" i="1"/>
  <c r="BQ39" i="1"/>
  <c r="BI39" i="1"/>
  <c r="BA39" i="1"/>
  <c r="AS39" i="1"/>
  <c r="BS38" i="1"/>
  <c r="BK38" i="1"/>
  <c r="BC38" i="1"/>
  <c r="AU38" i="1"/>
  <c r="BM37" i="1"/>
  <c r="BE37" i="1"/>
  <c r="BM47" i="1"/>
  <c r="AX45" i="1"/>
  <c r="AV44" i="1"/>
  <c r="BS43" i="1"/>
  <c r="BO42" i="1"/>
  <c r="AR42" i="1"/>
  <c r="BJ41" i="1"/>
  <c r="AP41" i="1"/>
  <c r="BK40" i="1"/>
  <c r="BE39" i="1"/>
  <c r="AZ38" i="1"/>
  <c r="BR37" i="1"/>
  <c r="AX37" i="1"/>
  <c r="BT36" i="1"/>
  <c r="BD36" i="1"/>
  <c r="BH35" i="1"/>
  <c r="AR35" i="1"/>
  <c r="BQ34" i="1"/>
  <c r="BA34" i="1"/>
  <c r="BT33" i="1"/>
  <c r="BF33" i="1"/>
  <c r="AT33" i="1"/>
  <c r="BQ32" i="1"/>
  <c r="BH32" i="1"/>
  <c r="AY32" i="1"/>
  <c r="AQ32" i="1"/>
  <c r="BQ31" i="1"/>
  <c r="BI31" i="1"/>
  <c r="BA31" i="1"/>
  <c r="AS31" i="1"/>
  <c r="BR30" i="1"/>
  <c r="BJ30" i="1"/>
  <c r="BB30" i="1"/>
  <c r="AT30" i="1"/>
  <c r="BP29" i="1"/>
  <c r="BH29" i="1"/>
  <c r="AZ29" i="1"/>
  <c r="AR29" i="1"/>
  <c r="BR28" i="1"/>
  <c r="BJ28" i="1"/>
  <c r="BB28" i="1"/>
  <c r="AT28" i="1"/>
  <c r="BT27" i="1"/>
  <c r="BL27" i="1"/>
  <c r="BD27" i="1"/>
  <c r="AV27" i="1"/>
  <c r="BN26" i="1"/>
  <c r="BF26" i="1"/>
  <c r="AX26" i="1"/>
  <c r="AP26" i="1"/>
  <c r="BS25" i="1"/>
  <c r="BK25" i="1"/>
  <c r="BC25" i="1"/>
  <c r="AU25" i="1"/>
  <c r="BN24" i="1"/>
  <c r="BF24" i="1"/>
  <c r="AX24" i="1"/>
  <c r="AP24" i="1"/>
  <c r="BP23" i="1"/>
  <c r="BH23" i="1"/>
  <c r="AZ23" i="1"/>
  <c r="AR23" i="1"/>
  <c r="BQ22" i="1"/>
  <c r="BI22" i="1"/>
  <c r="BA22" i="1"/>
  <c r="AS22" i="1"/>
  <c r="BO21" i="1"/>
  <c r="BG21" i="1"/>
  <c r="AY21" i="1"/>
  <c r="AQ21" i="1"/>
  <c r="BR20" i="1"/>
  <c r="BJ20" i="1"/>
  <c r="BB20" i="1"/>
  <c r="AT20" i="1"/>
  <c r="BT19" i="1"/>
  <c r="BL19" i="1"/>
  <c r="BD19" i="1"/>
  <c r="AV19" i="1"/>
  <c r="BN18" i="1"/>
  <c r="BF18" i="1"/>
  <c r="AX18" i="1"/>
  <c r="AP18" i="1"/>
  <c r="BR17" i="1"/>
  <c r="BS48" i="1"/>
  <c r="BE47" i="1"/>
  <c r="AQ45" i="1"/>
  <c r="BR43" i="1"/>
  <c r="BL42" i="1"/>
  <c r="AQ42" i="1"/>
  <c r="BI41" i="1"/>
  <c r="BH40" i="1"/>
  <c r="BB39" i="1"/>
  <c r="BT38" i="1"/>
  <c r="AY38" i="1"/>
  <c r="BQ37" i="1"/>
  <c r="AW37" i="1"/>
  <c r="BS36" i="1"/>
  <c r="BC36" i="1"/>
  <c r="BE35" i="1"/>
  <c r="BN34" i="1"/>
  <c r="AX34" i="1"/>
  <c r="BR33" i="1"/>
  <c r="BE33" i="1"/>
  <c r="AS33" i="1"/>
  <c r="BP32" i="1"/>
  <c r="BG32" i="1"/>
  <c r="AX32" i="1"/>
  <c r="AP32" i="1"/>
  <c r="BP31" i="1"/>
  <c r="BH31" i="1"/>
  <c r="AZ31" i="1"/>
  <c r="AR31" i="1"/>
  <c r="BQ30" i="1"/>
  <c r="BI30" i="1"/>
  <c r="BA30" i="1"/>
  <c r="AS30" i="1"/>
  <c r="BO29" i="1"/>
  <c r="BG29" i="1"/>
  <c r="AY29" i="1"/>
  <c r="AQ29" i="1"/>
  <c r="BQ28" i="1"/>
  <c r="BI28" i="1"/>
  <c r="BA28" i="1"/>
  <c r="AS28" i="1"/>
  <c r="BS27" i="1"/>
  <c r="BK27" i="1"/>
  <c r="BC27" i="1"/>
  <c r="AU27" i="1"/>
  <c r="BM26" i="1"/>
  <c r="BE26" i="1"/>
  <c r="AW26" i="1"/>
  <c r="BR25" i="1"/>
  <c r="BJ25" i="1"/>
  <c r="BB25" i="1"/>
  <c r="AT25" i="1"/>
  <c r="BM24" i="1"/>
  <c r="BE24" i="1"/>
  <c r="AW24" i="1"/>
  <c r="BO23" i="1"/>
  <c r="BG23" i="1"/>
  <c r="AY23" i="1"/>
  <c r="BA49" i="1"/>
  <c r="AU48" i="1"/>
  <c r="BC46" i="1"/>
  <c r="BN45" i="1"/>
  <c r="BL44" i="1"/>
  <c r="BC43" i="1"/>
  <c r="BD42" i="1"/>
  <c r="BA41" i="1"/>
  <c r="BT40" i="1"/>
  <c r="AZ40" i="1"/>
  <c r="BN39" i="1"/>
  <c r="AT39" i="1"/>
  <c r="BL38" i="1"/>
  <c r="AQ38" i="1"/>
  <c r="BI37" i="1"/>
  <c r="AP37" i="1"/>
  <c r="BL36" i="1"/>
  <c r="AV36" i="1"/>
  <c r="BP35" i="1"/>
  <c r="AZ35" i="1"/>
  <c r="BI34" i="1"/>
  <c r="AT34" i="1"/>
  <c r="BM33" i="1"/>
  <c r="BA33" i="1"/>
  <c r="BM32" i="1"/>
  <c r="BD32" i="1"/>
  <c r="AU32" i="1"/>
  <c r="BM31" i="1"/>
  <c r="BE31" i="1"/>
  <c r="AW31" i="1"/>
  <c r="BN30" i="1"/>
  <c r="BF30" i="1"/>
  <c r="AX30" i="1"/>
  <c r="AP30" i="1"/>
  <c r="BT29" i="1"/>
  <c r="BL29" i="1"/>
  <c r="BD29" i="1"/>
  <c r="AV29" i="1"/>
  <c r="BN28" i="1"/>
  <c r="BF28" i="1"/>
  <c r="AX28" i="1"/>
  <c r="AP28" i="1"/>
  <c r="BP27" i="1"/>
  <c r="BH27" i="1"/>
  <c r="AZ27" i="1"/>
  <c r="AR27" i="1"/>
  <c r="BR26" i="1"/>
  <c r="BJ26" i="1"/>
  <c r="BB26" i="1"/>
  <c r="AT26" i="1"/>
  <c r="BO25" i="1"/>
  <c r="BG25" i="1"/>
  <c r="AY25" i="1"/>
  <c r="AQ25" i="1"/>
  <c r="BR24" i="1"/>
  <c r="BJ24" i="1"/>
  <c r="BB24" i="1"/>
  <c r="AT24" i="1"/>
  <c r="BT23" i="1"/>
  <c r="BL23" i="1"/>
  <c r="BD23" i="1"/>
  <c r="AV23" i="1"/>
  <c r="BM22" i="1"/>
  <c r="BE22" i="1"/>
  <c r="AW22" i="1"/>
  <c r="BS21" i="1"/>
  <c r="BK21" i="1"/>
  <c r="BC21" i="1"/>
  <c r="AU21" i="1"/>
  <c r="BN20" i="1"/>
  <c r="BF20" i="1"/>
  <c r="AX20" i="1"/>
  <c r="AP20" i="1"/>
  <c r="BP19" i="1"/>
  <c r="BH19" i="1"/>
  <c r="AZ19" i="1"/>
  <c r="AS49" i="1"/>
  <c r="AU46" i="1"/>
  <c r="BG45" i="1"/>
  <c r="BE44" i="1"/>
  <c r="BB43" i="1"/>
  <c r="AZ42" i="1"/>
  <c r="BR41" i="1"/>
  <c r="AX41" i="1"/>
  <c r="BS40" i="1"/>
  <c r="AV40" i="1"/>
  <c r="BM39" i="1"/>
  <c r="AP39" i="1"/>
  <c r="BH38" i="1"/>
  <c r="BF37" i="1"/>
  <c r="BK36" i="1"/>
  <c r="AU36" i="1"/>
  <c r="BM35" i="1"/>
  <c r="AW35" i="1"/>
  <c r="BF34" i="1"/>
  <c r="AS34" i="1"/>
  <c r="BL33" i="1"/>
  <c r="AX33" i="1"/>
  <c r="BL32" i="1"/>
  <c r="BC32" i="1"/>
  <c r="AT32" i="1"/>
  <c r="BT31" i="1"/>
  <c r="BL31" i="1"/>
  <c r="BD31" i="1"/>
  <c r="AV31" i="1"/>
  <c r="BM30" i="1"/>
  <c r="BE30" i="1"/>
  <c r="AW30" i="1"/>
  <c r="BS29" i="1"/>
  <c r="BK29" i="1"/>
  <c r="BC29" i="1"/>
  <c r="AU29" i="1"/>
  <c r="BM28" i="1"/>
  <c r="BE28" i="1"/>
  <c r="AW28" i="1"/>
  <c r="BO27" i="1"/>
  <c r="BG27" i="1"/>
  <c r="AY27" i="1"/>
  <c r="AQ27" i="1"/>
  <c r="BQ26" i="1"/>
  <c r="BI26" i="1"/>
  <c r="BA26" i="1"/>
  <c r="AS26" i="1"/>
  <c r="BN25" i="1"/>
  <c r="BF25" i="1"/>
  <c r="AX25" i="1"/>
  <c r="AP25" i="1"/>
  <c r="BQ24" i="1"/>
  <c r="BI24" i="1"/>
  <c r="BA24" i="1"/>
  <c r="AS24" i="1"/>
  <c r="BS23" i="1"/>
  <c r="BK23" i="1"/>
  <c r="BC23" i="1"/>
  <c r="BF45" i="1"/>
  <c r="BD44" i="1"/>
  <c r="AU43" i="1"/>
  <c r="BT42" i="1"/>
  <c r="AY42" i="1"/>
  <c r="BQ41" i="1"/>
  <c r="AT41" i="1"/>
  <c r="BP40" i="1"/>
  <c r="AU40" i="1"/>
  <c r="BJ39" i="1"/>
  <c r="BG38" i="1"/>
  <c r="BB37" i="1"/>
  <c r="BH36" i="1"/>
  <c r="AR36" i="1"/>
  <c r="BL35" i="1"/>
  <c r="AV35" i="1"/>
  <c r="BE34" i="1"/>
  <c r="AP34" i="1"/>
  <c r="BJ33" i="1"/>
  <c r="AW33" i="1"/>
  <c r="BT32" i="1"/>
  <c r="BK32" i="1"/>
  <c r="BA32" i="1"/>
  <c r="AS32" i="1"/>
  <c r="BS31" i="1"/>
  <c r="BK31" i="1"/>
  <c r="BC31" i="1"/>
  <c r="AU31" i="1"/>
  <c r="BT30" i="1"/>
  <c r="BL30" i="1"/>
  <c r="BD30" i="1"/>
  <c r="AV30" i="1"/>
  <c r="BR29" i="1"/>
  <c r="BJ29" i="1"/>
  <c r="BB29" i="1"/>
  <c r="AT29" i="1"/>
  <c r="BT28" i="1"/>
  <c r="BL28" i="1"/>
  <c r="BD28" i="1"/>
  <c r="AV28" i="1"/>
  <c r="BN27" i="1"/>
  <c r="BF27" i="1"/>
  <c r="AX27" i="1"/>
  <c r="AP27" i="1"/>
  <c r="BP26" i="1"/>
  <c r="BH26" i="1"/>
  <c r="AZ26" i="1"/>
  <c r="AR26" i="1"/>
  <c r="BQ49" i="1"/>
  <c r="BG42" i="1"/>
  <c r="AS41" i="1"/>
  <c r="BJ34" i="1"/>
  <c r="BD33" i="1"/>
  <c r="BO32" i="1"/>
  <c r="AR32" i="1"/>
  <c r="BG31" i="1"/>
  <c r="BC30" i="1"/>
  <c r="BI29" i="1"/>
  <c r="BG28" i="1"/>
  <c r="BB27" i="1"/>
  <c r="BT26" i="1"/>
  <c r="AY26" i="1"/>
  <c r="BH25" i="1"/>
  <c r="AR25" i="1"/>
  <c r="BO24" i="1"/>
  <c r="AY24" i="1"/>
  <c r="BR23" i="1"/>
  <c r="BB23" i="1"/>
  <c r="AP23" i="1"/>
  <c r="BN22" i="1"/>
  <c r="BC22" i="1"/>
  <c r="AR22" i="1"/>
  <c r="BL21" i="1"/>
  <c r="BA21" i="1"/>
  <c r="AP21" i="1"/>
  <c r="BP20" i="1"/>
  <c r="BE20" i="1"/>
  <c r="AU20" i="1"/>
  <c r="BR19" i="1"/>
  <c r="BG19" i="1"/>
  <c r="AW19" i="1"/>
  <c r="BM18" i="1"/>
  <c r="BD18" i="1"/>
  <c r="AU18" i="1"/>
  <c r="BM17" i="1"/>
  <c r="BE17" i="1"/>
  <c r="AW17" i="1"/>
  <c r="BO16" i="1"/>
  <c r="BG16" i="1"/>
  <c r="AY16" i="1"/>
  <c r="AQ16" i="1"/>
  <c r="BQ15" i="1"/>
  <c r="BI15" i="1"/>
  <c r="BA15" i="1"/>
  <c r="AS15" i="1"/>
  <c r="BT14" i="1"/>
  <c r="BL14" i="1"/>
  <c r="BD14" i="1"/>
  <c r="AV14" i="1"/>
  <c r="BR13" i="1"/>
  <c r="BJ13" i="1"/>
  <c r="BB13" i="1"/>
  <c r="AT13" i="1"/>
  <c r="BT12" i="1"/>
  <c r="BL12" i="1"/>
  <c r="BD12" i="1"/>
  <c r="AV12" i="1"/>
  <c r="BN11" i="1"/>
  <c r="BF11" i="1"/>
  <c r="AX11" i="1"/>
  <c r="AP11" i="1"/>
  <c r="BT10" i="1"/>
  <c r="BL10" i="1"/>
  <c r="BD10" i="1"/>
  <c r="AV10" i="1"/>
  <c r="BR9" i="1"/>
  <c r="BJ9" i="1"/>
  <c r="BB9" i="1"/>
  <c r="AT9" i="1"/>
  <c r="BP8" i="1"/>
  <c r="BH8" i="1"/>
  <c r="AZ8" i="1"/>
  <c r="AR8" i="1"/>
  <c r="BR7" i="1"/>
  <c r="BJ7" i="1"/>
  <c r="BB7" i="1"/>
  <c r="AT7" i="1"/>
  <c r="BT6" i="1"/>
  <c r="BL6" i="1"/>
  <c r="BD6" i="1"/>
  <c r="AV6" i="1"/>
  <c r="BM11" i="1"/>
  <c r="AU10" i="1"/>
  <c r="BI9" i="1"/>
  <c r="BO8" i="1"/>
  <c r="AY8" i="1"/>
  <c r="BQ7" i="1"/>
  <c r="BA7" i="1"/>
  <c r="BS6" i="1"/>
  <c r="AU6" i="1"/>
  <c r="BI49" i="1"/>
  <c r="BO45" i="1"/>
  <c r="AV42" i="1"/>
  <c r="BB34" i="1"/>
  <c r="BB33" i="1"/>
  <c r="BN32" i="1"/>
  <c r="BF31" i="1"/>
  <c r="AZ30" i="1"/>
  <c r="BF29" i="1"/>
  <c r="BC28" i="1"/>
  <c r="BA27" i="1"/>
  <c r="BS26" i="1"/>
  <c r="AV26" i="1"/>
  <c r="BE25" i="1"/>
  <c r="BL24" i="1"/>
  <c r="AV24" i="1"/>
  <c r="BQ23" i="1"/>
  <c r="BA23" i="1"/>
  <c r="BL22" i="1"/>
  <c r="BB22" i="1"/>
  <c r="AQ22" i="1"/>
  <c r="BJ21" i="1"/>
  <c r="AZ21" i="1"/>
  <c r="BO20" i="1"/>
  <c r="BD20" i="1"/>
  <c r="AS20" i="1"/>
  <c r="BQ19" i="1"/>
  <c r="BF19" i="1"/>
  <c r="AU19" i="1"/>
  <c r="BL18" i="1"/>
  <c r="BC18" i="1"/>
  <c r="AT18" i="1"/>
  <c r="BL17" i="1"/>
  <c r="BD17" i="1"/>
  <c r="AV17" i="1"/>
  <c r="BN16" i="1"/>
  <c r="BF16" i="1"/>
  <c r="AX16" i="1"/>
  <c r="AP16" i="1"/>
  <c r="BP15" i="1"/>
  <c r="BH15" i="1"/>
  <c r="AZ15" i="1"/>
  <c r="AR15" i="1"/>
  <c r="BS14" i="1"/>
  <c r="BK14" i="1"/>
  <c r="BC14" i="1"/>
  <c r="AU14" i="1"/>
  <c r="BQ13" i="1"/>
  <c r="BI13" i="1"/>
  <c r="BA13" i="1"/>
  <c r="AS13" i="1"/>
  <c r="BS12" i="1"/>
  <c r="BK12" i="1"/>
  <c r="BC12" i="1"/>
  <c r="AU12" i="1"/>
  <c r="BE11" i="1"/>
  <c r="AW11" i="1"/>
  <c r="BS10" i="1"/>
  <c r="BK10" i="1"/>
  <c r="BC10" i="1"/>
  <c r="BQ9" i="1"/>
  <c r="BA9" i="1"/>
  <c r="AS9" i="1"/>
  <c r="BG8" i="1"/>
  <c r="AQ8" i="1"/>
  <c r="BI7" i="1"/>
  <c r="AS7" i="1"/>
  <c r="BK6" i="1"/>
  <c r="BC6" i="1"/>
  <c r="AW47" i="1"/>
  <c r="BS46" i="1"/>
  <c r="AY45" i="1"/>
  <c r="BP38" i="1"/>
  <c r="BN37" i="1"/>
  <c r="BP36" i="1"/>
  <c r="BT35" i="1"/>
  <c r="AW34" i="1"/>
  <c r="AV33" i="1"/>
  <c r="BI32" i="1"/>
  <c r="BB31" i="1"/>
  <c r="BS30" i="1"/>
  <c r="AY30" i="1"/>
  <c r="BE29" i="1"/>
  <c r="AZ28" i="1"/>
  <c r="BR27" i="1"/>
  <c r="AW27" i="1"/>
  <c r="BO26" i="1"/>
  <c r="AU26" i="1"/>
  <c r="BT25" i="1"/>
  <c r="BD25" i="1"/>
  <c r="BK24" i="1"/>
  <c r="AU24" i="1"/>
  <c r="BN23" i="1"/>
  <c r="AX23" i="1"/>
  <c r="BK22" i="1"/>
  <c r="AZ22" i="1"/>
  <c r="AP22" i="1"/>
  <c r="BT21" i="1"/>
  <c r="BI21" i="1"/>
  <c r="AX21" i="1"/>
  <c r="BM20" i="1"/>
  <c r="BC20" i="1"/>
  <c r="AR20" i="1"/>
  <c r="BO19" i="1"/>
  <c r="BE19" i="1"/>
  <c r="AT19" i="1"/>
  <c r="BT18" i="1"/>
  <c r="BK18" i="1"/>
  <c r="BB18" i="1"/>
  <c r="AS18" i="1"/>
  <c r="BT17" i="1"/>
  <c r="BK17" i="1"/>
  <c r="BC17" i="1"/>
  <c r="AU17" i="1"/>
  <c r="BM16" i="1"/>
  <c r="BE16" i="1"/>
  <c r="AW16" i="1"/>
  <c r="BO15" i="1"/>
  <c r="BG15" i="1"/>
  <c r="AY15" i="1"/>
  <c r="AQ15" i="1"/>
  <c r="BR14" i="1"/>
  <c r="BJ14" i="1"/>
  <c r="BB14" i="1"/>
  <c r="AT14" i="1"/>
  <c r="BP13" i="1"/>
  <c r="BH13" i="1"/>
  <c r="AZ13" i="1"/>
  <c r="AR13" i="1"/>
  <c r="BR12" i="1"/>
  <c r="BJ12" i="1"/>
  <c r="BB12" i="1"/>
  <c r="AT12" i="1"/>
  <c r="BT11" i="1"/>
  <c r="BL11" i="1"/>
  <c r="BD11" i="1"/>
  <c r="AV11" i="1"/>
  <c r="BR10" i="1"/>
  <c r="BJ10" i="1"/>
  <c r="BB10" i="1"/>
  <c r="AT10" i="1"/>
  <c r="BP9" i="1"/>
  <c r="BH9" i="1"/>
  <c r="AZ9" i="1"/>
  <c r="AR9" i="1"/>
  <c r="BN8" i="1"/>
  <c r="BF8" i="1"/>
  <c r="AX8" i="1"/>
  <c r="AP8" i="1"/>
  <c r="BU8" i="1"/>
  <c r="BP7" i="1"/>
  <c r="BH7" i="1"/>
  <c r="AZ7" i="1"/>
  <c r="AR7" i="1"/>
  <c r="BR6" i="1"/>
  <c r="BK46" i="1"/>
  <c r="AP45" i="1"/>
  <c r="BT44" i="1"/>
  <c r="BR39" i="1"/>
  <c r="BO38" i="1"/>
  <c r="BJ37" i="1"/>
  <c r="BO36" i="1"/>
  <c r="BQ35" i="1"/>
  <c r="AV34" i="1"/>
  <c r="AP33" i="1"/>
  <c r="BF32" i="1"/>
  <c r="AY31" i="1"/>
  <c r="BP30" i="1"/>
  <c r="AU30" i="1"/>
  <c r="BA29" i="1"/>
  <c r="BS28" i="1"/>
  <c r="AY28" i="1"/>
  <c r="BQ27" i="1"/>
  <c r="AT27" i="1"/>
  <c r="BL26" i="1"/>
  <c r="AQ26" i="1"/>
  <c r="BQ25" i="1"/>
  <c r="BA25" i="1"/>
  <c r="BH24" i="1"/>
  <c r="AR24" i="1"/>
  <c r="BM23" i="1"/>
  <c r="AW23" i="1"/>
  <c r="BT22" i="1"/>
  <c r="BJ22" i="1"/>
  <c r="AY22" i="1"/>
  <c r="BR21" i="1"/>
  <c r="BH21" i="1"/>
  <c r="AW21" i="1"/>
  <c r="BL20" i="1"/>
  <c r="BA20" i="1"/>
  <c r="AQ20" i="1"/>
  <c r="BN19" i="1"/>
  <c r="BC19" i="1"/>
  <c r="AS19" i="1"/>
  <c r="BS18" i="1"/>
  <c r="BJ18" i="1"/>
  <c r="BA18" i="1"/>
  <c r="AR18" i="1"/>
  <c r="BS17" i="1"/>
  <c r="BJ17" i="1"/>
  <c r="BB17" i="1"/>
  <c r="AT17" i="1"/>
  <c r="BT16" i="1"/>
  <c r="BL16" i="1"/>
  <c r="BD16" i="1"/>
  <c r="AV16" i="1"/>
  <c r="BM44" i="1"/>
  <c r="BL40" i="1"/>
  <c r="BF39" i="1"/>
  <c r="BD38" i="1"/>
  <c r="BA37" i="1"/>
  <c r="BG36" i="1"/>
  <c r="BI35" i="1"/>
  <c r="BE32" i="1"/>
  <c r="BR31" i="1"/>
  <c r="AX31" i="1"/>
  <c r="BO30" i="1"/>
  <c r="AR30" i="1"/>
  <c r="AX29" i="1"/>
  <c r="BP28" i="1"/>
  <c r="AU28" i="1"/>
  <c r="BM27" i="1"/>
  <c r="AS27" i="1"/>
  <c r="BK26" i="1"/>
  <c r="BP25" i="1"/>
  <c r="AZ25" i="1"/>
  <c r="BG24" i="1"/>
  <c r="AQ24" i="1"/>
  <c r="BJ23" i="1"/>
  <c r="AU23" i="1"/>
  <c r="BS22" i="1"/>
  <c r="BH22" i="1"/>
  <c r="AX22" i="1"/>
  <c r="BQ21" i="1"/>
  <c r="BF21" i="1"/>
  <c r="AV21" i="1"/>
  <c r="BK20" i="1"/>
  <c r="AZ20" i="1"/>
  <c r="BM19" i="1"/>
  <c r="BB19" i="1"/>
  <c r="AR19" i="1"/>
  <c r="BR18" i="1"/>
  <c r="BI18" i="1"/>
  <c r="AZ18" i="1"/>
  <c r="AQ18" i="1"/>
  <c r="BQ17" i="1"/>
  <c r="BI17" i="1"/>
  <c r="BA17" i="1"/>
  <c r="AS17" i="1"/>
  <c r="BS16" i="1"/>
  <c r="BK16" i="1"/>
  <c r="BC16" i="1"/>
  <c r="AU16" i="1"/>
  <c r="BM15" i="1"/>
  <c r="BE15" i="1"/>
  <c r="AW15" i="1"/>
  <c r="BP14" i="1"/>
  <c r="BH14" i="1"/>
  <c r="AZ14" i="1"/>
  <c r="AR14" i="1"/>
  <c r="BN13" i="1"/>
  <c r="BF13" i="1"/>
  <c r="AX13" i="1"/>
  <c r="AP13" i="1"/>
  <c r="BP12" i="1"/>
  <c r="BH12" i="1"/>
  <c r="AZ12" i="1"/>
  <c r="AR12" i="1"/>
  <c r="BR11" i="1"/>
  <c r="BJ11" i="1"/>
  <c r="BB11" i="1"/>
  <c r="AT11" i="1"/>
  <c r="BP10" i="1"/>
  <c r="BH10" i="1"/>
  <c r="AZ10" i="1"/>
  <c r="AR10" i="1"/>
  <c r="BN9" i="1"/>
  <c r="BF9" i="1"/>
  <c r="AX9" i="1"/>
  <c r="AP9" i="1"/>
  <c r="BT8" i="1"/>
  <c r="BL8" i="1"/>
  <c r="BD8" i="1"/>
  <c r="AV8" i="1"/>
  <c r="BN7" i="1"/>
  <c r="BF7" i="1"/>
  <c r="AX7" i="1"/>
  <c r="AP7" i="1"/>
  <c r="BU7" i="1"/>
  <c r="BK48" i="1"/>
  <c r="AW44" i="1"/>
  <c r="BK43" i="1"/>
  <c r="BN41" i="1"/>
  <c r="BD40" i="1"/>
  <c r="AX39" i="1"/>
  <c r="AV38" i="1"/>
  <c r="AT37" i="1"/>
  <c r="AZ36" i="1"/>
  <c r="BD35" i="1"/>
  <c r="BQ33" i="1"/>
  <c r="AZ32" i="1"/>
  <c r="BO31" i="1"/>
  <c r="AT31" i="1"/>
  <c r="BK30" i="1"/>
  <c r="AQ30" i="1"/>
  <c r="BQ29" i="1"/>
  <c r="AW29" i="1"/>
  <c r="BO28" i="1"/>
  <c r="AR28" i="1"/>
  <c r="BJ27" i="1"/>
  <c r="BG26" i="1"/>
  <c r="BM25" i="1"/>
  <c r="AW25" i="1"/>
  <c r="BT24" i="1"/>
  <c r="BD24" i="1"/>
  <c r="BI23" i="1"/>
  <c r="AT23" i="1"/>
  <c r="BR22" i="1"/>
  <c r="BG22" i="1"/>
  <c r="AV22" i="1"/>
  <c r="BP21" i="1"/>
  <c r="BE21" i="1"/>
  <c r="AT21" i="1"/>
  <c r="BT20" i="1"/>
  <c r="BI20" i="1"/>
  <c r="AY20" i="1"/>
  <c r="BK19" i="1"/>
  <c r="BA19" i="1"/>
  <c r="AQ19" i="1"/>
  <c r="BQ18" i="1"/>
  <c r="BH18" i="1"/>
  <c r="AY18" i="1"/>
  <c r="BP17" i="1"/>
  <c r="BH17" i="1"/>
  <c r="AZ17" i="1"/>
  <c r="AR17" i="1"/>
  <c r="BR16" i="1"/>
  <c r="BJ16" i="1"/>
  <c r="BB16" i="1"/>
  <c r="AT16" i="1"/>
  <c r="BT15" i="1"/>
  <c r="BL15" i="1"/>
  <c r="BD15" i="1"/>
  <c r="AV15" i="1"/>
  <c r="BO14" i="1"/>
  <c r="BG14" i="1"/>
  <c r="AY14" i="1"/>
  <c r="AQ14" i="1"/>
  <c r="BM13" i="1"/>
  <c r="BE13" i="1"/>
  <c r="AW13" i="1"/>
  <c r="BO12" i="1"/>
  <c r="BC48" i="1"/>
  <c r="BJ43" i="1"/>
  <c r="BP42" i="1"/>
  <c r="BF41" i="1"/>
  <c r="BC40" i="1"/>
  <c r="AW39" i="1"/>
  <c r="AR38" i="1"/>
  <c r="AS37" i="1"/>
  <c r="AY36" i="1"/>
  <c r="BA35" i="1"/>
  <c r="BR34" i="1"/>
  <c r="BN33" i="1"/>
  <c r="AW32" i="1"/>
  <c r="BN31" i="1"/>
  <c r="AQ31" i="1"/>
  <c r="BH30" i="1"/>
  <c r="BN29" i="1"/>
  <c r="AS29" i="1"/>
  <c r="BK28" i="1"/>
  <c r="AQ28" i="1"/>
  <c r="BI27" i="1"/>
  <c r="BD26" i="1"/>
  <c r="BL25" i="1"/>
  <c r="AV25" i="1"/>
  <c r="BS24" i="1"/>
  <c r="BC24" i="1"/>
  <c r="BF23" i="1"/>
  <c r="AS23" i="1"/>
  <c r="BP22" i="1"/>
  <c r="BF22" i="1"/>
  <c r="AU22" i="1"/>
  <c r="BN21" i="1"/>
  <c r="BD21" i="1"/>
  <c r="AS21" i="1"/>
  <c r="BS20" i="1"/>
  <c r="BH20" i="1"/>
  <c r="AW20" i="1"/>
  <c r="BJ19" i="1"/>
  <c r="AY19" i="1"/>
  <c r="AP19" i="1"/>
  <c r="BP18" i="1"/>
  <c r="BG18" i="1"/>
  <c r="AW18" i="1"/>
  <c r="BO17" i="1"/>
  <c r="BG17" i="1"/>
  <c r="AY17" i="1"/>
  <c r="AQ17" i="1"/>
  <c r="BQ16" i="1"/>
  <c r="BI16" i="1"/>
  <c r="BA16" i="1"/>
  <c r="AS16" i="1"/>
  <c r="BS15" i="1"/>
  <c r="BK15" i="1"/>
  <c r="BC15" i="1"/>
  <c r="AU15" i="1"/>
  <c r="BN14" i="1"/>
  <c r="BF14" i="1"/>
  <c r="AX14" i="1"/>
  <c r="AP14" i="1"/>
  <c r="BT13" i="1"/>
  <c r="BL13" i="1"/>
  <c r="BD13" i="1"/>
  <c r="AV13" i="1"/>
  <c r="BN12" i="1"/>
  <c r="BF12" i="1"/>
  <c r="AT43" i="1"/>
  <c r="BH42" i="1"/>
  <c r="BB41" i="1"/>
  <c r="AR40" i="1"/>
  <c r="AQ36" i="1"/>
  <c r="AS35" i="1"/>
  <c r="BM34" i="1"/>
  <c r="BI33" i="1"/>
  <c r="BS32" i="1"/>
  <c r="AV32" i="1"/>
  <c r="BJ31" i="1"/>
  <c r="AP31" i="1"/>
  <c r="BG30" i="1"/>
  <c r="BM29" i="1"/>
  <c r="AP29" i="1"/>
  <c r="BH28" i="1"/>
  <c r="BE27" i="1"/>
  <c r="BC26" i="1"/>
  <c r="BI25" i="1"/>
  <c r="AS25" i="1"/>
  <c r="BP24" i="1"/>
  <c r="AZ24" i="1"/>
  <c r="BB21" i="1"/>
  <c r="AV20" i="1"/>
  <c r="BR15" i="1"/>
  <c r="BA14" i="1"/>
  <c r="AU13" i="1"/>
  <c r="BG12" i="1"/>
  <c r="AP12" i="1"/>
  <c r="BK11" i="1"/>
  <c r="AU11" i="1"/>
  <c r="BG10" i="1"/>
  <c r="AQ10" i="1"/>
  <c r="BE9" i="1"/>
  <c r="BR8" i="1"/>
  <c r="BB8" i="1"/>
  <c r="BE7" i="1"/>
  <c r="BJ6" i="1"/>
  <c r="AZ6" i="1"/>
  <c r="AP6" i="1"/>
  <c r="BN17" i="1"/>
  <c r="BJ15" i="1"/>
  <c r="AR11" i="1"/>
  <c r="BM8" i="1"/>
  <c r="BC7" i="1"/>
  <c r="BO7" i="1"/>
  <c r="BG6" i="1"/>
  <c r="BE23" i="1"/>
  <c r="AR21" i="1"/>
  <c r="BP16" i="1"/>
  <c r="BN15" i="1"/>
  <c r="AW14" i="1"/>
  <c r="AQ13" i="1"/>
  <c r="BE12" i="1"/>
  <c r="BI11" i="1"/>
  <c r="AS11" i="1"/>
  <c r="BF10" i="1"/>
  <c r="AP10" i="1"/>
  <c r="BU10" i="1"/>
  <c r="BT9" i="1"/>
  <c r="BD9" i="1"/>
  <c r="BQ8" i="1"/>
  <c r="BA8" i="1"/>
  <c r="BT7" i="1"/>
  <c r="BD7" i="1"/>
  <c r="BI6" i="1"/>
  <c r="AY6" i="1"/>
  <c r="AQ23" i="1"/>
  <c r="BO18" i="1"/>
  <c r="BH16" i="1"/>
  <c r="BS13" i="1"/>
  <c r="BE10" i="1"/>
  <c r="BC9" i="1"/>
  <c r="AX6" i="1"/>
  <c r="AZ16" i="1"/>
  <c r="BS19" i="1"/>
  <c r="AV18" i="1"/>
  <c r="AX17" i="1"/>
  <c r="AR16" i="1"/>
  <c r="BB15" i="1"/>
  <c r="BQ14" i="1"/>
  <c r="BK13" i="1"/>
  <c r="AX12" i="1"/>
  <c r="BS11" i="1"/>
  <c r="BC11" i="1"/>
  <c r="BO10" i="1"/>
  <c r="AY10" i="1"/>
  <c r="BM9" i="1"/>
  <c r="AW9" i="1"/>
  <c r="BJ8" i="1"/>
  <c r="AT8" i="1"/>
  <c r="BM7" i="1"/>
  <c r="AW7" i="1"/>
  <c r="BP6" i="1"/>
  <c r="BF6" i="1"/>
  <c r="AT6" i="1"/>
  <c r="AV9" i="1"/>
  <c r="BI8" i="1"/>
  <c r="BL7" i="1"/>
  <c r="BO6" i="1"/>
  <c r="AS6" i="1"/>
  <c r="BM12" i="1"/>
  <c r="BM10" i="1"/>
  <c r="AR6" i="1"/>
  <c r="BS7" i="1"/>
  <c r="BH6" i="1"/>
  <c r="BF15" i="1"/>
  <c r="BQ10" i="1"/>
  <c r="BK8" i="1"/>
  <c r="BQ6" i="1"/>
  <c r="BO22" i="1"/>
  <c r="BI19" i="1"/>
  <c r="AP17" i="1"/>
  <c r="AX15" i="1"/>
  <c r="BM14" i="1"/>
  <c r="BG13" i="1"/>
  <c r="BQ12" i="1"/>
  <c r="AW12" i="1"/>
  <c r="BQ11" i="1"/>
  <c r="BA11" i="1"/>
  <c r="BN10" i="1"/>
  <c r="AX10" i="1"/>
  <c r="BL9" i="1"/>
  <c r="AS8" i="1"/>
  <c r="AV7" i="1"/>
  <c r="BE6" i="1"/>
  <c r="AS12" i="1"/>
  <c r="AW10" i="1"/>
  <c r="AU9" i="1"/>
  <c r="BK7" i="1"/>
  <c r="BN6" i="1"/>
  <c r="BA6" i="1"/>
  <c r="AS14" i="1"/>
  <c r="BF17" i="1"/>
  <c r="BO13" i="1"/>
  <c r="BA10" i="1"/>
  <c r="BD22" i="1"/>
  <c r="BQ20" i="1"/>
  <c r="AX19" i="1"/>
  <c r="AT15" i="1"/>
  <c r="BI14" i="1"/>
  <c r="BC13" i="1"/>
  <c r="BP11" i="1"/>
  <c r="AZ11" i="1"/>
  <c r="BK9" i="1"/>
  <c r="BE8" i="1"/>
  <c r="AU7" i="1"/>
  <c r="BB6" i="1"/>
  <c r="BA12" i="1"/>
  <c r="BG11" i="1"/>
  <c r="BO9" i="1"/>
  <c r="AU8" i="1"/>
  <c r="AT22" i="1"/>
  <c r="BM21" i="1"/>
  <c r="BG20" i="1"/>
  <c r="AP15" i="1"/>
  <c r="BE14" i="1"/>
  <c r="AY13" i="1"/>
  <c r="BI12" i="1"/>
  <c r="AQ12" i="1"/>
  <c r="BO11" i="1"/>
  <c r="AY11" i="1"/>
  <c r="BI10" i="1"/>
  <c r="AS10" i="1"/>
  <c r="BG9" i="1"/>
  <c r="AQ9" i="1"/>
  <c r="BS8" i="1"/>
  <c r="BC8" i="1"/>
  <c r="BG7" i="1"/>
  <c r="AQ7" i="1"/>
  <c r="BM6" i="1"/>
  <c r="AQ6" i="1"/>
  <c r="BH11" i="1"/>
  <c r="BS9" i="1"/>
  <c r="AW8" i="1"/>
  <c r="BE18" i="1"/>
  <c r="AY12" i="1"/>
  <c r="AQ11" i="1"/>
  <c r="AY9" i="1"/>
  <c r="AY7" i="1"/>
  <c r="AW6" i="1"/>
  <c r="H5" i="1"/>
  <c r="BQ56" i="11"/>
  <c r="BQ22" i="11"/>
  <c r="BQ65" i="11"/>
  <c r="BQ149" i="11"/>
  <c r="BQ150" i="11"/>
  <c r="BQ59" i="11"/>
  <c r="BQ66" i="11"/>
  <c r="BQ57" i="11"/>
  <c r="BQ58" i="11"/>
  <c r="BB21" i="11"/>
  <c r="BN21" i="11"/>
  <c r="BO21" i="11"/>
  <c r="AZ21" i="11"/>
  <c r="CC21" i="11"/>
  <c r="BQ21" i="11"/>
  <c r="BQ53" i="11"/>
  <c r="BQ54" i="11"/>
  <c r="BQ55" i="11"/>
  <c r="BQ148" i="11"/>
  <c r="BB149" i="11"/>
  <c r="L5" i="1"/>
  <c r="N5" i="1"/>
  <c r="R5" i="1"/>
  <c r="BB148" i="11"/>
  <c r="W5" i="1"/>
  <c r="Q5" i="1"/>
  <c r="A5" i="1"/>
  <c r="E5" i="1"/>
  <c r="V5" i="1"/>
  <c r="BB54" i="11"/>
  <c r="BB53" i="11"/>
  <c r="BB57" i="11"/>
  <c r="BB150" i="11"/>
  <c r="BB55" i="11"/>
  <c r="BB66" i="11"/>
  <c r="BB59" i="11"/>
  <c r="BB56" i="11"/>
  <c r="BB65" i="11"/>
  <c r="BB58" i="11"/>
  <c r="AE5" i="1"/>
  <c r="AC5" i="1"/>
  <c r="AK5" i="1"/>
  <c r="AI5" i="1"/>
  <c r="AG5" i="1"/>
  <c r="BM5" i="1"/>
  <c r="BE5" i="1"/>
  <c r="AW5" i="1"/>
  <c r="AL5" i="1"/>
  <c r="AA5" i="1"/>
  <c r="M5" i="1"/>
  <c r="I5" i="1"/>
  <c r="BB5" i="1"/>
  <c r="AF5" i="1"/>
  <c r="BA5" i="1"/>
  <c r="AD5" i="1"/>
  <c r="X5" i="1"/>
  <c r="K5" i="1"/>
  <c r="BP5" i="1"/>
  <c r="AR5" i="1"/>
  <c r="BG5" i="1"/>
  <c r="AQ5" i="1"/>
  <c r="BN5" i="1"/>
  <c r="BT5" i="1"/>
  <c r="BL5" i="1"/>
  <c r="BD5" i="1"/>
  <c r="AV5" i="1"/>
  <c r="AJ5" i="1"/>
  <c r="BR5" i="1"/>
  <c r="AT5" i="1"/>
  <c r="BQ5" i="1"/>
  <c r="AS5" i="1"/>
  <c r="O5" i="1"/>
  <c r="G5" i="1"/>
  <c r="AZ5" i="1"/>
  <c r="BO5" i="1"/>
  <c r="Z5" i="1"/>
  <c r="P5" i="1"/>
  <c r="BF5" i="1"/>
  <c r="AP5" i="1"/>
  <c r="BS5" i="1"/>
  <c r="BK5" i="1"/>
  <c r="BC5" i="1"/>
  <c r="AU5" i="1"/>
  <c r="AH5" i="1"/>
  <c r="AB5" i="1"/>
  <c r="J5" i="1"/>
  <c r="F5" i="1"/>
  <c r="BJ5" i="1"/>
  <c r="BI5" i="1"/>
  <c r="BH5" i="1"/>
  <c r="AY5" i="1"/>
  <c r="AX5" i="1"/>
  <c r="BB22" i="11"/>
  <c r="BM148" i="11"/>
  <c r="BM55" i="11"/>
  <c r="BM57" i="11"/>
  <c r="BM150" i="11"/>
  <c r="BM58" i="11"/>
  <c r="BM56" i="11"/>
  <c r="BM149" i="11"/>
  <c r="BM59" i="11"/>
  <c r="BM54" i="11"/>
  <c r="BM65" i="11"/>
  <c r="BM53" i="11"/>
  <c r="BM66" i="11"/>
  <c r="BM22" i="11"/>
  <c r="J7" i="11"/>
  <c r="BU6" i="1"/>
  <c r="BN149" i="11"/>
  <c r="BO149" i="11"/>
  <c r="AZ149" i="11"/>
  <c r="CC149" i="11"/>
  <c r="BU12" i="1"/>
  <c r="BU11" i="1"/>
  <c r="BU9" i="1"/>
  <c r="BN148" i="11"/>
  <c r="BO148" i="11"/>
  <c r="AZ148" i="11"/>
  <c r="CC148" i="11"/>
  <c r="BR53" i="11"/>
  <c r="BS53" i="11"/>
  <c r="BR149" i="11"/>
  <c r="BS149" i="11"/>
  <c r="BT149" i="11"/>
  <c r="BR151" i="11"/>
  <c r="BR21" i="11"/>
  <c r="BS21" i="11"/>
  <c r="BT21" i="11"/>
  <c r="BR148" i="11"/>
  <c r="BS148" i="11"/>
  <c r="BR66" i="11"/>
  <c r="BS66" i="11"/>
  <c r="BR65" i="11"/>
  <c r="BS65" i="11"/>
  <c r="BR55" i="11"/>
  <c r="BS55" i="11"/>
  <c r="BT55" i="11"/>
  <c r="BU55" i="11"/>
  <c r="BR58" i="11"/>
  <c r="BS58" i="11"/>
  <c r="BR59" i="11"/>
  <c r="BR22" i="11"/>
  <c r="BS22" i="11"/>
  <c r="BT22" i="11"/>
  <c r="BR54" i="11"/>
  <c r="BS54" i="11"/>
  <c r="BR57" i="11"/>
  <c r="BS57" i="11"/>
  <c r="BR150" i="11"/>
  <c r="BS150" i="11"/>
  <c r="BT150" i="11"/>
  <c r="BR56" i="11"/>
  <c r="BS56" i="11"/>
  <c r="BN57" i="11"/>
  <c r="BO57" i="11"/>
  <c r="AZ57" i="11"/>
  <c r="CC57" i="11"/>
  <c r="BN54" i="11"/>
  <c r="BO54" i="11"/>
  <c r="AZ54" i="11"/>
  <c r="CC54" i="11"/>
  <c r="BN53" i="11"/>
  <c r="BO53" i="11"/>
  <c r="AZ53" i="11"/>
  <c r="CC53" i="11"/>
  <c r="BN65" i="11"/>
  <c r="BO65" i="11"/>
  <c r="AZ65" i="11"/>
  <c r="CC65" i="11"/>
  <c r="BN59" i="11"/>
  <c r="BO59" i="11"/>
  <c r="AZ59" i="11"/>
  <c r="CC59" i="11"/>
  <c r="BN56" i="11"/>
  <c r="BO56" i="11"/>
  <c r="AZ56" i="11"/>
  <c r="CC56" i="11"/>
  <c r="BN55" i="11"/>
  <c r="BO55" i="11"/>
  <c r="AZ55" i="11"/>
  <c r="CC55" i="11"/>
  <c r="BN66" i="11"/>
  <c r="BO66" i="11"/>
  <c r="AZ66" i="11"/>
  <c r="CC66" i="11"/>
  <c r="BN150" i="11"/>
  <c r="BO150" i="11"/>
  <c r="AZ150" i="11"/>
  <c r="CC150" i="11"/>
  <c r="BU5" i="1"/>
  <c r="BN58" i="11"/>
  <c r="BO58" i="11"/>
  <c r="AZ58" i="11"/>
  <c r="CC58" i="11"/>
  <c r="J8" i="11"/>
  <c r="BN22" i="11"/>
  <c r="BO22" i="11"/>
  <c r="AZ22" i="11"/>
  <c r="CC22" i="11"/>
  <c r="BT56" i="11"/>
  <c r="BU56" i="11"/>
  <c r="BV56" i="11"/>
  <c r="BW56" i="11"/>
  <c r="BY56" i="11"/>
  <c r="BT66" i="11"/>
  <c r="BU66" i="11"/>
  <c r="BU149" i="11"/>
  <c r="BV149" i="11"/>
  <c r="BT57" i="11"/>
  <c r="BU57" i="11"/>
  <c r="BV57" i="11"/>
  <c r="BW57" i="11"/>
  <c r="BY57" i="11"/>
  <c r="BU22" i="11"/>
  <c r="BV22" i="11"/>
  <c r="BW22" i="11"/>
  <c r="BY22" i="11"/>
  <c r="BT148" i="11"/>
  <c r="BU148" i="11"/>
  <c r="BV148" i="11"/>
  <c r="BT54" i="11"/>
  <c r="BU54" i="11"/>
  <c r="BT65" i="11"/>
  <c r="BV66" i="11"/>
  <c r="BW66" i="11"/>
  <c r="BY66" i="11"/>
  <c r="BT53" i="11"/>
  <c r="BU53" i="11"/>
  <c r="BV53" i="11"/>
  <c r="BS59" i="11"/>
  <c r="BV55" i="11"/>
  <c r="BW55" i="11"/>
  <c r="BY55" i="11"/>
  <c r="BW149" i="11"/>
  <c r="BY149" i="11"/>
  <c r="BU150" i="11"/>
  <c r="BV150" i="11"/>
  <c r="BW150" i="11"/>
  <c r="BY150" i="11"/>
  <c r="BT58" i="11"/>
  <c r="BU58" i="11"/>
  <c r="BU21" i="11"/>
  <c r="BV21" i="11"/>
  <c r="BW21" i="11"/>
  <c r="J9" i="11"/>
  <c r="BU4" i="1"/>
  <c r="BW148" i="11"/>
  <c r="BY148" i="11"/>
  <c r="BU65" i="11"/>
  <c r="BV65" i="11"/>
  <c r="BW65" i="11"/>
  <c r="BY65" i="11"/>
  <c r="BW53" i="11"/>
  <c r="BY53" i="11"/>
  <c r="BV54" i="11"/>
  <c r="BW54" i="11"/>
  <c r="BY54" i="11"/>
  <c r="BT59" i="11"/>
  <c r="BU59" i="11"/>
  <c r="BV59" i="11"/>
  <c r="BW59" i="11"/>
  <c r="BY59" i="11"/>
  <c r="BY21" i="11"/>
  <c r="BV58" i="11"/>
  <c r="BW58" i="11"/>
  <c r="BY58" i="11"/>
  <c r="J10" i="11"/>
  <c r="J12" i="11"/>
  <c r="J11" i="11"/>
  <c r="J13" i="11"/>
  <c r="J14" i="11"/>
  <c r="J15" i="11"/>
  <c r="BZ151" i="11"/>
  <c r="BX151" i="11"/>
  <c r="CA151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======
ID#AAAAdOhHcEI
german de perosanz    (2022-07-25 17:24:29)
Los datos de cabecera son constantes para todo el mismo IdPauta</t>
        </r>
      </text>
    </comment>
    <comment ref="A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======
ID#AAAAdOhHcDk
german de perosanz    (2022-07-25 17:24:29)
Codigo de agrupacion de los detalles de la pauta, una pauta para todo el mismo ID, El sistema le genera un NroPauta Intero</t>
        </r>
      </text>
    </comment>
    <comment ref="H3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======
ID#AAAAdOhHcD4
german de perosanz    (2022-07-25 17:24:29)
El tipo de Medio define si es Pauta Otros o Calendario</t>
        </r>
      </text>
    </comment>
    <comment ref="I3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======
ID#AAAAdOhHcDs
german de perosanz    (2022-07-25 17:24:29)
Porcentaje de serv de agencia</t>
        </r>
      </text>
    </comment>
    <comment ref="J3" authorId="0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======
ID#AAAAdOhHcDc
german de perosanz    (2022-07-25 17:24:29)
Porcentaje de Recupero de Impuesto o Gastos</t>
        </r>
      </text>
    </comment>
    <comment ref="K3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======
ID#AAAAdOhHcDo
german de perosanz    (2022-07-25 17:24:29)
german de perosanz
Importe de Honorario, siempre que no tenga % de Serv Agencia</t>
        </r>
      </text>
    </comment>
    <comment ref="M3" authorId="0" shapeId="0" xr:uid="{00000000-0006-0000-0000-000007000000}">
      <text>
        <r>
          <rPr>
            <sz val="11"/>
            <color theme="1"/>
            <rFont val="Calibri"/>
            <family val="2"/>
            <scheme val="minor"/>
          </rPr>
          <t>======
ID#AAAAdOhHcEM
german de perosanz    (2022-07-25 17:24:29)
Cotizacion de la moneda si no es Moneda Local.</t>
        </r>
      </text>
    </comment>
    <comment ref="Q3" authorId="0" shapeId="0" xr:uid="{00000000-0006-0000-0000-000008000000}">
      <text>
        <r>
          <rPr>
            <sz val="11"/>
            <color theme="1"/>
            <rFont val="Calibri"/>
            <family val="2"/>
            <scheme val="minor"/>
          </rPr>
          <t>======
ID#AAAAdOhHcEA
german de perosanz    (2022-07-25 17:24:29)
Referencia Externa que figura en la factura, Ej OP del Cliente</t>
        </r>
      </text>
    </comment>
    <comment ref="AC3" authorId="0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>======
ID#AAAAdOhHcDg
german de perosanz    (2022-07-25 17:24:29)
0 = No Aplica
1 = Orden (Compra)
2 = Pauta (Facura)
3 = OyP (Ambos)
7 = NotaCreditoCliente</t>
        </r>
      </text>
    </comment>
    <comment ref="AD3" authorId="0" shapeId="0" xr:uid="{00000000-0006-0000-0000-00000A000000}">
      <text>
        <r>
          <rPr>
            <sz val="11"/>
            <color theme="1"/>
            <rFont val="Calibri"/>
            <family val="2"/>
            <scheme val="minor"/>
          </rPr>
          <t>======
ID#AAAAdOhHcD0
german de perosanz    (2022-07-25 17:24:29)
Porcentaje de descuento. 0 a 100%</t>
        </r>
      </text>
    </comment>
    <comment ref="BU3" authorId="0" shapeId="0" xr:uid="{00000000-0006-0000-0000-00000B000000}">
      <text>
        <r>
          <rPr>
            <sz val="11"/>
            <color theme="1"/>
            <rFont val="Calibri"/>
            <family val="2"/>
            <scheme val="minor"/>
          </rPr>
          <t>======
ID#AAAAdOhHcD8
german de perosanz    (2022-07-25 17:24:29)
Total de control, tiene que coincidir con la suma de los dias</t>
        </r>
      </text>
    </comment>
  </commentList>
  <extLst>
    <ext uri="GoogleSheetsCustomDataVersion1">
      <go:sheetsCustomData xmlns:go="http://customooxmlschemas.google.com/" xmlns:r="http://schemas.openxmlformats.org/officeDocument/2006/relationships" r:id="rId1" roundtripDataSignature="AMtx7mgclmrY0JxBgjpcqCpS2b9IPnK2Eg=="/>
    </ext>
  </extL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Adrian\Documents\Mis archivos de origen de datos\dpsadrian_sql2012 Advertys_SDVMedia Anunciante.odc" keepAlive="1" name="dpsadrian_sql2012 Advertys_SDVMedia Anunciante" type="5" refreshedVersion="6" background="1" saveData="1">
    <dbPr connection="Provider=SQLOLEDB.1;Persist Security Info=True;User ID=sa;Initial Catalog=Advertys_SDVMedia;Data Source=dpsadrian\sql2012;Use Procedure for Prepare=1;Auto Translate=True;Packet Size=4096;Workstation ID=DPSADRIAN;Use Encryption for Data=False;Tag with column collation when possible=False" command="&quot;Advertys_SDVMedia&quot;.&quot;dbo&quot;.&quot;Anunciante&quot;" commandType="3"/>
  </connection>
  <connection id="2" xr16:uid="{00000000-0015-0000-FFFF-FFFF01000000}" odcFile="C:\Users\Adrian\Documents\Mis archivos de origen de datos\dpsadrian_sql2012 Advertys_SDVMedia Campania.odc" keepAlive="1" name="dpsadrian_sql2012 Advertys_SDVMedia Campania" type="5" refreshedVersion="6" background="1" saveData="1">
    <dbPr connection="Provider=SQLOLEDB.1;Persist Security Info=True;User ID=sa;Initial Catalog=Advertys_SDVMedia;Data Source=dpsadrian\sql2012;Use Procedure for Prepare=1;Auto Translate=True;Packet Size=4096;Workstation ID=DPSADRIAN;Use Encryption for Data=False;Tag with column collation when possible=False" command="&quot;Advertys_SDVMedia&quot;.&quot;dbo&quot;.&quot;Campania&quot;" commandType="3"/>
  </connection>
  <connection id="3" xr16:uid="{00000000-0015-0000-FFFF-FFFF02000000}" odcFile="C:\Users\Adrian\Documents\Mis archivos de origen de datos\dpsadrian_sql2012 Advertys_SDVMedia Cliente.odc" keepAlive="1" name="dpsadrian_sql2012 Advertys_SDVMedia Cliente" type="5" refreshedVersion="6" background="1" saveData="1">
    <dbPr connection="Provider=SQLOLEDB.1;Persist Security Info=True;User ID=sa;Initial Catalog=Advertys_SDVMedia;Data Source=dpsadrian\sql2012;Use Procedure for Prepare=1;Auto Translate=True;Packet Size=4096;Workstation ID=DPSADRIAN;Use Encryption for Data=False;Tag with column collation when possible=False" command="&quot;Advertys_SDVMedia&quot;.&quot;dbo&quot;.&quot;Cliente&quot;" commandType="3"/>
  </connection>
  <connection id="4" xr16:uid="{00000000-0015-0000-FFFF-FFFF03000000}" odcFile="C:\Users\Adrian\Documents\Mis archivos de origen de datos\dpsadrian_sql2012 Advertys_SDVMedia CondicionPago.odc" keepAlive="1" name="dpsadrian_sql2012 Advertys_SDVMedia CondicionPago" type="5" refreshedVersion="6" background="1" saveData="1">
    <dbPr connection="Provider=SQLOLEDB.1;Persist Security Info=True;User ID=sa;Initial Catalog=Advertys_SDVMedia;Data Source=dpsadrian\sql2012;Use Procedure for Prepare=1;Auto Translate=True;Packet Size=4096;Workstation ID=DPSADRIAN;Use Encryption for Data=False;Tag with column collation when possible=False" command="&quot;Advertys_SDVMedia&quot;.&quot;dbo&quot;.&quot;CondicionPago&quot;" commandType="3"/>
  </connection>
  <connection id="5" xr16:uid="{00000000-0015-0000-FFFF-FFFF04000000}" odcFile="C:\Users\Adrian\Documents\Mis archivos de origen de datos\dpsadrian_sql2012 Advertys_SDVMedia Medio2.odc" keepAlive="1" name="dpsadrian_sql2012 Advertys_SDVMedia Medio2" type="5" refreshedVersion="6" background="1" saveData="1">
    <dbPr connection="Provider=SQLOLEDB.1;Persist Security Info=True;User ID=sa;Initial Catalog=Advertys_SDVMedia;Data Source=dpsadrian\sql2012;Use Procedure for Prepare=1;Auto Translate=True;Packet Size=4096;Workstation ID=DPSADRIAN;Use Encryption for Data=False;Tag with column collation when possible=False" command="&quot;Advertys_SDVMedia&quot;.&quot;dbo&quot;.&quot;Medio&quot;" commandType="3"/>
  </connection>
  <connection id="6" xr16:uid="{00000000-0015-0000-FFFF-FFFF05000000}" odcFile="C:\Users\Adrian\Documents\Mis archivos de origen de datos\dpsadrian_sql2012 Advertys_SDVMedia Moneda.odc" keepAlive="1" name="dpsadrian_sql2012 Advertys_SDVMedia Moneda" type="5" refreshedVersion="6" background="1" saveData="1">
    <dbPr connection="Provider=SQLOLEDB.1;Persist Security Info=True;User ID=sa;Initial Catalog=Advertys_SDVMedia;Data Source=dpsadrian\sql2012;Use Procedure for Prepare=1;Auto Translate=True;Packet Size=4096;Workstation ID=DPSADRIAN;Use Encryption for Data=False;Tag with column collation when possible=False" command="&quot;Advertys_SDVMedia&quot;.&quot;dbo&quot;.&quot;Moneda&quot;" commandType="3"/>
  </connection>
  <connection id="7" xr16:uid="{00000000-0015-0000-FFFF-FFFF06000000}" odcFile="C:\Users\Adrian\Documents\Mis archivos de origen de datos\dpsadrian_sql2012 Advertys_SDVMedia Producto.odc" keepAlive="1" name="dpsadrian_sql2012 Advertys_SDVMedia Producto" type="5" refreshedVersion="6" background="1" saveData="1">
    <dbPr connection="Provider=SQLOLEDB.1;Persist Security Info=True;User ID=sa;Initial Catalog=Advertys_SDVMedia;Data Source=dpsadrian\sql2012;Use Procedure for Prepare=1;Auto Translate=True;Packet Size=4096;Workstation ID=DPSADRIAN;Use Encryption for Data=False;Tag with column collation when possible=False" command="&quot;Advertys_SDVMedia&quot;.&quot;dbo&quot;.&quot;Producto&quot;" commandType="3"/>
  </connection>
  <connection id="8" xr16:uid="{00000000-0015-0000-FFFF-FFFF07000000}" odcFile="C:\Users\Adrian\Documents\Mis archivos de origen de datos\dpsadrian_sql2012 Advertys_SDVMedia Proveedor.odc" keepAlive="1" name="dpsadrian_sql2012 Advertys_SDVMedia Proveedor" type="5" refreshedVersion="6" background="1" saveData="1">
    <dbPr connection="Provider=SQLOLEDB.1;Persist Security Info=True;User ID=sa;Initial Catalog=Advertys_SDVMedia;Data Source=dpsadrian\sql2012;Use Procedure for Prepare=1;Auto Translate=True;Packet Size=4096;Workstation ID=DPSADRIAN;Use Encryption for Data=False;Tag with column collation when possible=False" command="&quot;Advertys_SDVMedia&quot;.&quot;dbo&quot;.&quot;Proveedor&quot;" commandType="3"/>
  </connection>
  <connection id="9" xr16:uid="{00000000-0015-0000-FFFF-FFFF08000000}" odcFile="C:\Users\Adrian\Documents\Mis archivos de origen de datos\dpsadrian_sql2012 Advertys_SDVMedia TipoMedio.odc" keepAlive="1" name="dpsadrian_sql2012 Advertys_SDVMedia TipoMedio" type="5" refreshedVersion="6" background="1" saveData="1">
    <dbPr connection="Provider=SQLOLEDB.1;Persist Security Info=True;User ID=sa;Initial Catalog=Advertys_SDVMedia;Data Source=dpsadrian\sql2012;Use Procedure for Prepare=1;Auto Translate=True;Packet Size=4096;Workstation ID=DPSADRIAN;Use Encryption for Data=False;Tag with column collation when possible=False" command="&quot;Advertys_SDVMedia&quot;.&quot;dbo&quot;.&quot;TipoMedio&quot;" commandType="3"/>
  </connection>
</connections>
</file>

<file path=xl/sharedStrings.xml><?xml version="1.0" encoding="utf-8"?>
<sst xmlns="http://schemas.openxmlformats.org/spreadsheetml/2006/main" count="225" uniqueCount="199">
  <si>
    <t>Datos de Cabecera</t>
  </si>
  <si>
    <t>Detalle de Pauta</t>
  </si>
  <si>
    <t>Detalle / Programa / Ubicacion / Tema</t>
  </si>
  <si>
    <t>Tarifas</t>
  </si>
  <si>
    <t>Descuentos</t>
  </si>
  <si>
    <t>Pauta Otros</t>
  </si>
  <si>
    <t>Calendario</t>
  </si>
  <si>
    <t>Control</t>
  </si>
  <si>
    <t>IdPauta</t>
  </si>
  <si>
    <t>Cliente</t>
  </si>
  <si>
    <t>Anunciante</t>
  </si>
  <si>
    <t>Producto</t>
  </si>
  <si>
    <t>Campania</t>
  </si>
  <si>
    <t>Mes</t>
  </si>
  <si>
    <t>Año</t>
  </si>
  <si>
    <t>TipoMedio</t>
  </si>
  <si>
    <t>ServicioAgenciaMedios</t>
  </si>
  <si>
    <t>GastosMediosPorcentaje</t>
  </si>
  <si>
    <t>Honorario</t>
  </si>
  <si>
    <t>CondicionPago</t>
  </si>
  <si>
    <t>Cotiza</t>
  </si>
  <si>
    <t>Moneda</t>
  </si>
  <si>
    <t>TextoCabecera</t>
  </si>
  <si>
    <t>Obs</t>
  </si>
  <si>
    <t>ReferenciaExterna</t>
  </si>
  <si>
    <t>Medio</t>
  </si>
  <si>
    <t>ProveedorOrden</t>
  </si>
  <si>
    <t>ProgramaEnAire</t>
  </si>
  <si>
    <t>TemaAPautar</t>
  </si>
  <si>
    <t>Descripcion</t>
  </si>
  <si>
    <t>DescripcionTema</t>
  </si>
  <si>
    <t>DuracionTema</t>
  </si>
  <si>
    <t>Rating</t>
  </si>
  <si>
    <t>TarifaBrutaPauta</t>
  </si>
  <si>
    <t>TarifaBrutaOrden</t>
  </si>
  <si>
    <t>ConvenioMedios</t>
  </si>
  <si>
    <t>TipoDto1</t>
  </si>
  <si>
    <t>Descuento1</t>
  </si>
  <si>
    <t>TipoDto2</t>
  </si>
  <si>
    <t>Descuento2</t>
  </si>
  <si>
    <t>TipoDto3</t>
  </si>
  <si>
    <t>Descuento3</t>
  </si>
  <si>
    <t>TipoDto4</t>
  </si>
  <si>
    <t>Descuento4</t>
  </si>
  <si>
    <t>TipoDto5</t>
  </si>
  <si>
    <t>Descuento5</t>
  </si>
  <si>
    <t>FechaInicio</t>
  </si>
  <si>
    <t>FechaFin</t>
  </si>
  <si>
    <t>OtrosDatos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</si>
  <si>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</si>
  <si>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</si>
  <si>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</si>
  <si>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</si>
  <si>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</si>
  <si>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</si>
  <si>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</si>
  <si>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</si>
  <si>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</si>
  <si>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</si>
  <si>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</si>
  <si>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</si>
  <si>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</si>
  <si>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</si>
  <si>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</si>
  <si>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</si>
  <si>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</si>
  <si>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</si>
  <si>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</si>
  <si>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</si>
  <si>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</si>
  <si>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</si>
  <si>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</si>
  <si>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</si>
  <si>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</si>
  <si>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</si>
  <si>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</si>
  <si>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</si>
  <si>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</si>
  <si>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</si>
  <si>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</si>
  <si>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TOTALAVISOS</t>
  </si>
  <si>
    <t>CABECERA</t>
  </si>
  <si>
    <t>select IdPauta, Cliente, Anunciante, Producto, Campania, Mes, Año, NroPauta, TipoMedio, ServicioAgenciaMedios, GastosMediosPorcentaje, Honorario, CondicionPago, Cotiza, Moneda, TextoCabecera, Obs, ReferenciaExterna</t>
  </si>
  <si>
    <t>from Pauta</t>
  </si>
  <si>
    <t>DETALLE</t>
  </si>
  <si>
    <t xml:space="preserve">select </t>
  </si>
  <si>
    <t xml:space="preserve">Medio, ProveedorOrden, </t>
  </si>
  <si>
    <t xml:space="preserve">ProgramaEnAire, TemaAPautar, Descripcion, DescripcionTema, DuracionTema, Rating, </t>
  </si>
  <si>
    <t xml:space="preserve">TarifaBrutaPauta, TarifaBrutaOrden, ConvenioMedios, </t>
  </si>
  <si>
    <t>TipoDto1, Descuento1, TipoDto2, Descuento2, TipoDto3, Descuento3, TipoDto4, Descuento4, TipoDto5, Descuento5,</t>
  </si>
  <si>
    <t>FechaInicio, FechaFin, OtrosDatos,</t>
  </si>
  <si>
    <t xml:space="preserve">D01, D02, D03, D04, D05, D06, D07, D08, D09, D10, D11, D12, D13, D14, D15, D16, D17, D18, D19, D20, D21, D22, D23, D24, D25, D26, D27, D28, D29, D30, D31, </t>
  </si>
  <si>
    <t>Cantidad</t>
  </si>
  <si>
    <t>from PautaDetalle</t>
  </si>
  <si>
    <t>IdCliente</t>
  </si>
  <si>
    <t>Nombre</t>
  </si>
  <si>
    <t>IdAnunciante</t>
  </si>
  <si>
    <t>IdProducto</t>
  </si>
  <si>
    <t>IdMedio</t>
  </si>
  <si>
    <t>IdProveedor</t>
  </si>
  <si>
    <t>Campaña</t>
  </si>
  <si>
    <t>Gastos Medios %</t>
  </si>
  <si>
    <t>Servicio de agencia %</t>
  </si>
  <si>
    <t>Honorarios %</t>
  </si>
  <si>
    <t>Condición de Pago</t>
  </si>
  <si>
    <t>Observación</t>
  </si>
  <si>
    <t>Referencia externa</t>
  </si>
  <si>
    <t>IdCondicionPago</t>
  </si>
  <si>
    <t>IdTipoMedio</t>
  </si>
  <si>
    <t>Proveedor</t>
  </si>
  <si>
    <t>Texto Cabecera</t>
  </si>
  <si>
    <t>IdMoneda</t>
  </si>
  <si>
    <t>IMPORTACIÓN DE PAUTAS DE MEDIOS</t>
  </si>
  <si>
    <t>Convenio</t>
  </si>
  <si>
    <t>Nombre Descuento</t>
  </si>
  <si>
    <t>ID</t>
  </si>
  <si>
    <t>Ord</t>
  </si>
  <si>
    <t>Pau</t>
  </si>
  <si>
    <t>OyP</t>
  </si>
  <si>
    <t>NC Cliente</t>
  </si>
  <si>
    <t>NC Proveedor</t>
  </si>
  <si>
    <t>Total de avisos</t>
  </si>
  <si>
    <t>Subtotal</t>
  </si>
  <si>
    <t>Anunciante (*)</t>
  </si>
  <si>
    <t>Cliente (*)</t>
  </si>
  <si>
    <t>Producto (*)</t>
  </si>
  <si>
    <t>Mes (*)</t>
  </si>
  <si>
    <t>Año (*)</t>
  </si>
  <si>
    <t>Tipo de Medio (*)</t>
  </si>
  <si>
    <t>Moneda (*)</t>
  </si>
  <si>
    <t>Dto1</t>
  </si>
  <si>
    <t>Dto2</t>
  </si>
  <si>
    <t>Dto3</t>
  </si>
  <si>
    <t>Dto4</t>
  </si>
  <si>
    <t>Dto5</t>
  </si>
  <si>
    <t>%1</t>
  </si>
  <si>
    <t>%2</t>
  </si>
  <si>
    <t>%3</t>
  </si>
  <si>
    <t>%4</t>
  </si>
  <si>
    <t>%5</t>
  </si>
  <si>
    <t>Avisos</t>
  </si>
  <si>
    <t>Datos cabecera</t>
  </si>
  <si>
    <t>Datos items</t>
  </si>
  <si>
    <t>Tarifa</t>
  </si>
  <si>
    <t>Dsc1</t>
  </si>
  <si>
    <t>Dsc2</t>
  </si>
  <si>
    <t>Dsc3</t>
  </si>
  <si>
    <t>Dsc4</t>
  </si>
  <si>
    <t>Dsc5</t>
  </si>
  <si>
    <t>%</t>
  </si>
  <si>
    <t>Tot descuento</t>
  </si>
  <si>
    <t>Item con descuento</t>
  </si>
  <si>
    <t>Total</t>
  </si>
  <si>
    <t>Servicio de Agencia</t>
  </si>
  <si>
    <t>Recupero de Gastos</t>
  </si>
  <si>
    <t>Honorarios</t>
  </si>
  <si>
    <t>Subtotal 1</t>
  </si>
  <si>
    <t>Subtotal 2</t>
  </si>
  <si>
    <t>Total General</t>
  </si>
  <si>
    <t>Totales</t>
  </si>
  <si>
    <t>(*) Datos obligatorios</t>
  </si>
  <si>
    <t>Total Item</t>
  </si>
  <si>
    <t>IdCampania</t>
  </si>
  <si>
    <t>Plaza</t>
  </si>
  <si>
    <t>Nombrecompuesto</t>
  </si>
  <si>
    <t>Nombre plaza</t>
  </si>
  <si>
    <t>Cotización (*)</t>
  </si>
  <si>
    <t>Rent</t>
  </si>
  <si>
    <t>Bruto</t>
  </si>
  <si>
    <t>Desc 1</t>
  </si>
  <si>
    <t>Desc 2</t>
  </si>
  <si>
    <t>Desc 3</t>
  </si>
  <si>
    <t>Desc 4</t>
  </si>
  <si>
    <t>Desc 5</t>
  </si>
  <si>
    <t>Neto</t>
  </si>
  <si>
    <t>$</t>
  </si>
  <si>
    <t xml:space="preserve">Agencia </t>
  </si>
  <si>
    <t>Tag</t>
  </si>
  <si>
    <t>IdAgencia</t>
  </si>
  <si>
    <t>Agencia</t>
  </si>
  <si>
    <t>IdPlaza</t>
  </si>
  <si>
    <t>IdTag</t>
  </si>
  <si>
    <t>Medios</t>
  </si>
  <si>
    <t>IdProgramaenAire</t>
  </si>
  <si>
    <t>TarifaOrden</t>
  </si>
  <si>
    <t>TarifaFactura</t>
  </si>
  <si>
    <t>AM 550 - RADIO COLONIA - AMBA</t>
  </si>
  <si>
    <t>AM 630 - RADIO RIVADAVIA - AMBA</t>
  </si>
  <si>
    <t>AM 710 -  RADIO 10 - AMBA</t>
  </si>
  <si>
    <t>Etiquetas de fila</t>
  </si>
  <si>
    <t>Total general</t>
  </si>
  <si>
    <t>Suma de Total Item</t>
  </si>
  <si>
    <t>Programa</t>
  </si>
  <si>
    <t>Tema</t>
  </si>
  <si>
    <t>Duración Tema</t>
  </si>
  <si>
    <t>Tarifa Bruta Pauta</t>
  </si>
  <si>
    <t>Tarifa Bruta Orden</t>
  </si>
  <si>
    <t>(en blanco)</t>
  </si>
  <si>
    <t>Suma de Avisos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</si>
</sst>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.00"/>
    <numFmt numFmtId="165" formatCode="_-[$$-2C0A]\ * #,##0.00_-;\-[$$-2C0A]\ * #,##0.00_-;_-[$$-2C0A]\ * &quot;-&quot;??_-;_-@_-"/>
  </numFmts>
  <fonts count="4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name val="Calibri"/>
      <family val="2"/>
    </font>
    <font>
      <b/>
      <sz val="12"/>
      <color theme="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rgb="FFFF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  <fill>
      <patternFill patternType="solid">
        <fgColor rgb="FFFDE9D9"/>
        <bgColor rgb="FFFDE9D9"/>
      </patternFill>
    </fill>
    <fill>
      <patternFill patternType="solid">
        <fgColor rgb="FFFBD4B4"/>
        <bgColor rgb="FFFBD4B4"/>
      </patternFill>
    </fill>
    <fill>
      <patternFill patternType="solid">
        <fgColor rgb="FFE36C09"/>
        <bgColor rgb="FFE36C09"/>
      </patternFill>
    </fill>
    <fill>
      <patternFill patternType="solid">
        <fgColor rgb="FFDAEEF3"/>
        <bgColor rgb="FFDAEEF3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-0.249977111117893"/>
        <bgColor indexed="64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88402966399123"/>
      </left>
      <right/>
      <top style="thin">
        <color theme="4" tint="0.39988402966399123"/>
      </top>
      <bottom style="thin">
        <color theme="4" tint="0.3998840296639912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88402966399123"/>
      </top>
      <bottom/>
      <diagonal/>
    </border>
  </borders>
  <cellStyleXfs count="2">
    <xf numFmtId="0" fontId="0" fillId="0" borderId="0" applyAlignment="0"/>
    <xf numFmtId="9" fontId="38" fillId="0" borderId="0" applyAlignment="0"/>
  </cellStyleXfs>
  <cellXfs count="136">
    <xf numFmtId="0" fontId="0" fillId="0" borderId="0" xfId="0" applyAlignment="1"/>
    <xf numFmtId="0" fontId="23" fillId="4" borderId="10" xfId="0" applyFont="1" applyFill="1" applyBorder="1" applyAlignment="1">
      <alignment horizontal="center"/>
    </xf>
    <xf numFmtId="0" fontId="26" fillId="0" borderId="0" xfId="0" applyFont="1"/>
    <xf numFmtId="0" fontId="26" fillId="7" borderId="10" xfId="0" applyFont="1" applyFill="1" applyBorder="1"/>
    <xf numFmtId="0" fontId="24" fillId="7" borderId="10" xfId="0" applyFont="1" applyFill="1" applyBorder="1"/>
    <xf numFmtId="0" fontId="27" fillId="0" borderId="0" xfId="0" applyFont="1"/>
    <xf numFmtId="0" fontId="27" fillId="0" borderId="0" xfId="0" applyFont="1" applyAlignment="1"/>
    <xf numFmtId="0" fontId="19" fillId="0" borderId="0" xfId="0" applyFont="1" applyAlignment="1"/>
    <xf numFmtId="0" fontId="18" fillId="0" borderId="0" xfId="0" applyFont="1"/>
    <xf numFmtId="0" fontId="17" fillId="0" borderId="0" xfId="0" applyFont="1" applyAlignment="1"/>
    <xf numFmtId="0" fontId="16" fillId="0" borderId="0" xfId="0" applyFont="1" applyAlignment="1"/>
    <xf numFmtId="0" fontId="0" fillId="0" borderId="0" xfId="0" applyAlignment="1">
      <alignment horizontal="center"/>
    </xf>
    <xf numFmtId="0" fontId="0" fillId="0" borderId="10" xfId="0" applyBorder="1" applyAlignment="1"/>
    <xf numFmtId="0" fontId="0" fillId="0" borderId="11" xfId="0" applyBorder="1" applyAlignment="1"/>
    <xf numFmtId="0" fontId="0" fillId="0" borderId="10" xfId="0" applyBorder="1" applyAlignment="1">
      <alignment horizontal="center"/>
    </xf>
    <xf numFmtId="0" fontId="0" fillId="0" borderId="15" xfId="0" applyBorder="1" applyAlignment="1"/>
    <xf numFmtId="0" fontId="0" fillId="0" borderId="16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15" fillId="0" borderId="0" xfId="0" applyFont="1" applyAlignment="1"/>
    <xf numFmtId="0" fontId="0" fillId="0" borderId="28" xfId="0" applyBorder="1" applyAlignment="1"/>
    <xf numFmtId="0" fontId="15" fillId="0" borderId="10" xfId="0" applyFont="1" applyBorder="1" applyAlignment="1"/>
    <xf numFmtId="0" fontId="29" fillId="0" borderId="11" xfId="0" applyFont="1" applyBorder="1" applyAlignment="1">
      <alignment horizontal="center" vertical="center"/>
    </xf>
    <xf numFmtId="0" fontId="0" fillId="0" borderId="25" xfId="0" applyBorder="1" applyAlignment="1"/>
    <xf numFmtId="0" fontId="29" fillId="0" borderId="28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32" fillId="8" borderId="21" xfId="0" applyFont="1" applyFill="1" applyBorder="1" applyAlignment="1">
      <alignment horizontal="center"/>
    </xf>
    <xf numFmtId="9" fontId="32" fillId="8" borderId="22" xfId="0" quotePrefix="1" applyNumberFormat="1" applyFont="1" applyFill="1" applyBorder="1" applyAlignment="1">
      <alignment horizontal="center"/>
    </xf>
    <xf numFmtId="0" fontId="32" fillId="8" borderId="24" xfId="0" applyFont="1" applyFill="1" applyBorder="1" applyAlignment="1">
      <alignment horizontal="center" vertical="center"/>
    </xf>
    <xf numFmtId="0" fontId="34" fillId="8" borderId="22" xfId="0" applyFont="1" applyFill="1" applyBorder="1" applyAlignment="1">
      <alignment horizontal="center" vertical="center"/>
    </xf>
    <xf numFmtId="0" fontId="14" fillId="0" borderId="0" xfId="0" applyFont="1" applyAlignment="1"/>
    <xf numFmtId="0" fontId="34" fillId="8" borderId="23" xfId="0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33" xfId="0" applyFont="1" applyBorder="1" applyAlignment="1">
      <alignment horizontal="center" vertical="center"/>
    </xf>
    <xf numFmtId="2" fontId="27" fillId="0" borderId="0" xfId="0" applyNumberFormat="1" applyFont="1"/>
    <xf numFmtId="0" fontId="32" fillId="8" borderId="22" xfId="0" applyFont="1" applyFill="1" applyBorder="1" applyAlignment="1">
      <alignment horizontal="center"/>
    </xf>
    <xf numFmtId="0" fontId="32" fillId="8" borderId="23" xfId="0" applyFont="1" applyFill="1" applyBorder="1" applyAlignment="1">
      <alignment horizontal="center" vertical="center"/>
    </xf>
    <xf numFmtId="0" fontId="34" fillId="8" borderId="34" xfId="0" applyFont="1" applyFill="1" applyBorder="1" applyAlignment="1">
      <alignment horizontal="center"/>
    </xf>
    <xf numFmtId="164" fontId="0" fillId="0" borderId="26" xfId="0" applyNumberFormat="1" applyBorder="1" applyAlignment="1"/>
    <xf numFmtId="164" fontId="0" fillId="0" borderId="32" xfId="0" applyNumberFormat="1" applyBorder="1" applyAlignment="1"/>
    <xf numFmtId="0" fontId="0" fillId="0" borderId="11" xfId="0" applyBorder="1" applyAlignment="1">
      <alignment horizontal="center"/>
    </xf>
    <xf numFmtId="0" fontId="0" fillId="0" borderId="28" xfId="0" applyBorder="1" applyAlignment="1">
      <alignment horizontal="center"/>
    </xf>
    <xf numFmtId="0" fontId="15" fillId="0" borderId="10" xfId="0" applyFont="1" applyBorder="1" applyAlignment="1">
      <alignment horizontal="left" indent="1"/>
    </xf>
    <xf numFmtId="0" fontId="0" fillId="0" borderId="10" xfId="0" applyBorder="1" applyAlignment="1">
      <alignment horizontal="left" indent="1"/>
    </xf>
    <xf numFmtId="0" fontId="35" fillId="10" borderId="35" xfId="0" applyFont="1" applyFill="1" applyBorder="1"/>
    <xf numFmtId="0" fontId="28" fillId="0" borderId="18" xfId="0" applyFont="1" applyBorder="1" applyAlignment="1">
      <alignment horizontal="left" indent="10"/>
    </xf>
    <xf numFmtId="0" fontId="15" fillId="0" borderId="18" xfId="0" applyFont="1" applyBorder="1" applyAlignment="1">
      <alignment horizontal="left" indent="10"/>
    </xf>
    <xf numFmtId="0" fontId="0" fillId="0" borderId="18" xfId="0" applyBorder="1" applyAlignment="1">
      <alignment horizontal="left" indent="10"/>
    </xf>
    <xf numFmtId="0" fontId="28" fillId="0" borderId="10" xfId="0" applyFont="1" applyBorder="1" applyAlignment="1">
      <alignment horizontal="center"/>
    </xf>
    <xf numFmtId="0" fontId="12" fillId="0" borderId="0" xfId="0" applyFont="1" applyAlignment="1"/>
    <xf numFmtId="0" fontId="12" fillId="0" borderId="11" xfId="0" applyFont="1" applyBorder="1" applyAlignment="1">
      <alignment horizontal="center"/>
    </xf>
    <xf numFmtId="0" fontId="11" fillId="0" borderId="0" xfId="0" applyFont="1" applyAlignment="1"/>
    <xf numFmtId="0" fontId="10" fillId="0" borderId="11" xfId="0" applyFont="1" applyBorder="1" applyAlignment="1">
      <alignment horizontal="center"/>
    </xf>
    <xf numFmtId="0" fontId="9" fillId="0" borderId="0" xfId="0" applyFont="1" applyAlignment="1"/>
    <xf numFmtId="0" fontId="36" fillId="0" borderId="12" xfId="0" applyFont="1" applyBorder="1" applyAlignment="1">
      <alignment horizontal="center"/>
    </xf>
    <xf numFmtId="0" fontId="36" fillId="0" borderId="33" xfId="0" applyFont="1" applyBorder="1" applyAlignment="1">
      <alignment horizontal="center"/>
    </xf>
    <xf numFmtId="0" fontId="36" fillId="0" borderId="11" xfId="0" applyFont="1" applyBorder="1" applyAlignment="1">
      <alignment horizontal="center"/>
    </xf>
    <xf numFmtId="0" fontId="31" fillId="12" borderId="25" xfId="0" applyFont="1" applyFill="1" applyBorder="1" applyAlignment="1">
      <alignment horizontal="center"/>
    </xf>
    <xf numFmtId="164" fontId="31" fillId="12" borderId="26" xfId="0" applyNumberFormat="1" applyFont="1" applyFill="1" applyBorder="1" applyAlignment="1"/>
    <xf numFmtId="0" fontId="27" fillId="0" borderId="0" xfId="0" applyFont="1" applyAlignment="1">
      <alignment horizontal="center" vertical="center"/>
    </xf>
    <xf numFmtId="0" fontId="8" fillId="0" borderId="11" xfId="0" applyFont="1" applyBorder="1" applyAlignment="1">
      <alignment horizontal="center"/>
    </xf>
    <xf numFmtId="0" fontId="8" fillId="0" borderId="25" xfId="0" applyFont="1" applyBorder="1" applyAlignment="1"/>
    <xf numFmtId="0" fontId="7" fillId="0" borderId="0" xfId="0" applyFont="1" applyAlignment="1"/>
    <xf numFmtId="2" fontId="0" fillId="0" borderId="11" xfId="0" applyNumberFormat="1" applyBorder="1" applyAlignment="1">
      <alignment horizontal="center"/>
    </xf>
    <xf numFmtId="0" fontId="6" fillId="0" borderId="10" xfId="0" applyFont="1" applyBorder="1" applyAlignment="1">
      <alignment horizontal="left" indent="1"/>
    </xf>
    <xf numFmtId="0" fontId="28" fillId="15" borderId="0" xfId="0" applyFont="1" applyFill="1" applyAlignment="1">
      <alignment horizontal="center"/>
    </xf>
    <xf numFmtId="0" fontId="32" fillId="14" borderId="0" xfId="0" applyFont="1" applyFill="1" applyAlignment="1">
      <alignment horizontal="center" vertical="center"/>
    </xf>
    <xf numFmtId="165" fontId="28" fillId="0" borderId="0" xfId="0" applyNumberFormat="1" applyFont="1" applyAlignment="1"/>
    <xf numFmtId="165" fontId="39" fillId="0" borderId="0" xfId="0" applyNumberFormat="1" applyFont="1" applyAlignment="1"/>
    <xf numFmtId="165" fontId="40" fillId="0" borderId="0" xfId="0" applyNumberFormat="1" applyFont="1" applyAlignment="1"/>
    <xf numFmtId="165" fontId="41" fillId="0" borderId="0" xfId="0" applyNumberFormat="1" applyFont="1" applyAlignment="1"/>
    <xf numFmtId="10" fontId="0" fillId="0" borderId="0" xfId="1" applyNumberFormat="1" applyFont="1" applyAlignment="1"/>
    <xf numFmtId="165" fontId="28" fillId="0" borderId="36" xfId="0" applyNumberFormat="1" applyFont="1" applyBorder="1" applyAlignment="1"/>
    <xf numFmtId="165" fontId="39" fillId="0" borderId="36" xfId="0" applyNumberFormat="1" applyFont="1" applyBorder="1" applyAlignment="1"/>
    <xf numFmtId="165" fontId="40" fillId="0" borderId="36" xfId="0" applyNumberFormat="1" applyFont="1" applyBorder="1" applyAlignment="1"/>
    <xf numFmtId="165" fontId="32" fillId="14" borderId="0" xfId="0" applyNumberFormat="1" applyFont="1" applyFill="1" applyAlignment="1"/>
    <xf numFmtId="165" fontId="32" fillId="16" borderId="0" xfId="0" applyNumberFormat="1" applyFont="1" applyFill="1" applyAlignment="1"/>
    <xf numFmtId="165" fontId="32" fillId="17" borderId="0" xfId="0" applyNumberFormat="1" applyFont="1" applyFill="1" applyAlignment="1"/>
    <xf numFmtId="10" fontId="32" fillId="17" borderId="0" xfId="1" applyNumberFormat="1" applyFont="1" applyFill="1" applyAlignment="1">
      <alignment horizontal="center"/>
    </xf>
    <xf numFmtId="0" fontId="5" fillId="0" borderId="0" xfId="0" applyFont="1" applyAlignment="1"/>
    <xf numFmtId="0" fontId="5" fillId="18" borderId="37" xfId="0" applyFont="1" applyFill="1" applyBorder="1"/>
    <xf numFmtId="0" fontId="5" fillId="0" borderId="37" xfId="0" applyFont="1" applyBorder="1"/>
    <xf numFmtId="0" fontId="32" fillId="10" borderId="10" xfId="0" applyFont="1" applyFill="1" applyBorder="1" applyAlignment="1">
      <alignment horizontal="center"/>
    </xf>
    <xf numFmtId="22" fontId="9" fillId="0" borderId="0" xfId="0" applyNumberFormat="1" applyFont="1" applyAlignment="1"/>
    <xf numFmtId="22" fontId="0" fillId="0" borderId="0" xfId="0" applyNumberFormat="1" applyAlignment="1"/>
    <xf numFmtId="0" fontId="4" fillId="0" borderId="11" xfId="0" applyFont="1" applyBorder="1" applyAlignment="1"/>
    <xf numFmtId="0" fontId="42" fillId="11" borderId="27" xfId="0" applyFont="1" applyFill="1" applyBorder="1" applyAlignment="1">
      <alignment horizontal="center"/>
    </xf>
    <xf numFmtId="164" fontId="42" fillId="11" borderId="32" xfId="0" applyNumberFormat="1" applyFont="1" applyFill="1" applyBorder="1" applyAlignment="1"/>
    <xf numFmtId="0" fontId="32" fillId="19" borderId="11" xfId="0" applyFont="1" applyFill="1" applyBorder="1" applyAlignment="1">
      <alignment horizontal="center"/>
    </xf>
    <xf numFmtId="164" fontId="0" fillId="0" borderId="11" xfId="0" applyNumberFormat="1" applyBorder="1" applyAlignment="1"/>
    <xf numFmtId="0" fontId="37" fillId="12" borderId="21" xfId="0" applyFont="1" applyFill="1" applyBorder="1" applyAlignment="1">
      <alignment horizontal="center"/>
    </xf>
    <xf numFmtId="0" fontId="37" fillId="12" borderId="24" xfId="0" applyFont="1" applyFill="1" applyBorder="1" applyAlignment="1"/>
    <xf numFmtId="0" fontId="30" fillId="12" borderId="25" xfId="0" applyFont="1" applyFill="1" applyBorder="1" applyAlignment="1">
      <alignment horizontal="center"/>
    </xf>
    <xf numFmtId="164" fontId="30" fillId="12" borderId="26" xfId="0" applyNumberFormat="1" applyFont="1" applyFill="1" applyBorder="1" applyAlignment="1"/>
    <xf numFmtId="0" fontId="32" fillId="9" borderId="11" xfId="0" applyFont="1" applyFill="1" applyBorder="1" applyAlignment="1"/>
    <xf numFmtId="0" fontId="3" fillId="0" borderId="11" xfId="0" applyFont="1" applyBorder="1" applyAlignment="1"/>
    <xf numFmtId="0" fontId="2" fillId="0" borderId="11" xfId="0" applyFont="1" applyBorder="1" applyAlignment="1"/>
    <xf numFmtId="165" fontId="0" fillId="0" borderId="12" xfId="0" applyNumberFormat="1" applyBorder="1" applyAlignment="1">
      <alignment horizontal="center"/>
    </xf>
    <xf numFmtId="0" fontId="32" fillId="9" borderId="29" xfId="0" applyFont="1" applyFill="1" applyBorder="1" applyAlignment="1">
      <alignment horizontal="center"/>
    </xf>
    <xf numFmtId="0" fontId="32" fillId="9" borderId="31" xfId="0" applyFont="1" applyFill="1" applyBorder="1" applyAlignment="1">
      <alignment horizontal="center"/>
    </xf>
    <xf numFmtId="0" fontId="32" fillId="8" borderId="23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0" fontId="21" fillId="0" borderId="2" xfId="0" applyFont="1" applyBorder="1"/>
    <xf numFmtId="0" fontId="21" fillId="0" borderId="3" xfId="0" applyFont="1" applyBorder="1"/>
    <xf numFmtId="0" fontId="21" fillId="0" borderId="7" xfId="0" applyFont="1" applyBorder="1"/>
    <xf numFmtId="0" fontId="21" fillId="0" borderId="8" xfId="0" applyFont="1" applyBorder="1"/>
    <xf numFmtId="0" fontId="21" fillId="0" borderId="9" xfId="0" applyFont="1" applyBorder="1"/>
    <xf numFmtId="0" fontId="22" fillId="3" borderId="4" xfId="0" applyFont="1" applyFill="1" applyBorder="1" applyAlignment="1">
      <alignment horizontal="center"/>
    </xf>
    <xf numFmtId="0" fontId="21" fillId="0" borderId="5" xfId="0" applyFont="1" applyBorder="1"/>
    <xf numFmtId="0" fontId="21" fillId="0" borderId="6" xfId="0" applyFont="1" applyBorder="1"/>
    <xf numFmtId="0" fontId="23" fillId="4" borderId="4" xfId="0" applyFont="1" applyFill="1" applyBorder="1" applyAlignment="1">
      <alignment horizontal="center"/>
    </xf>
    <xf numFmtId="0" fontId="24" fillId="5" borderId="4" xfId="0" applyFont="1" applyFill="1" applyBorder="1" applyAlignment="1">
      <alignment horizontal="center"/>
    </xf>
    <xf numFmtId="0" fontId="24" fillId="4" borderId="4" xfId="0" applyFont="1" applyFill="1" applyBorder="1" applyAlignment="1">
      <alignment horizontal="center"/>
    </xf>
    <xf numFmtId="0" fontId="25" fillId="6" borderId="4" xfId="0" applyFont="1" applyFill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32" fillId="9" borderId="15" xfId="0" applyFont="1" applyFill="1" applyBorder="1" applyAlignment="1">
      <alignment horizontal="center"/>
    </xf>
    <xf numFmtId="0" fontId="32" fillId="9" borderId="16" xfId="0" applyFont="1" applyFill="1" applyBorder="1" applyAlignment="1">
      <alignment horizontal="center"/>
    </xf>
    <xf numFmtId="0" fontId="32" fillId="9" borderId="17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3" fillId="9" borderId="29" xfId="0" applyFont="1" applyFill="1" applyBorder="1" applyAlignment="1">
      <alignment horizontal="center" vertical="center"/>
    </xf>
    <xf numFmtId="0" fontId="33" fillId="9" borderId="30" xfId="0" applyFont="1" applyFill="1" applyBorder="1" applyAlignment="1">
      <alignment horizontal="center" vertical="center"/>
    </xf>
    <xf numFmtId="0" fontId="33" fillId="9" borderId="31" xfId="0" applyFont="1" applyFill="1" applyBorder="1" applyAlignment="1">
      <alignment horizontal="center" vertical="center"/>
    </xf>
    <xf numFmtId="0" fontId="32" fillId="9" borderId="29" xfId="0" applyFont="1" applyFill="1" applyBorder="1" applyAlignment="1">
      <alignment horizontal="center" vertical="center"/>
    </xf>
    <xf numFmtId="0" fontId="32" fillId="9" borderId="30" xfId="0" applyFont="1" applyFill="1" applyBorder="1" applyAlignment="1">
      <alignment horizontal="center" vertical="center"/>
    </xf>
    <xf numFmtId="0" fontId="32" fillId="13" borderId="0" xfId="0" applyFont="1" applyFill="1" applyAlignment="1">
      <alignment horizontal="center"/>
    </xf>
    <xf numFmtId="0" fontId="32" fillId="14" borderId="0" xfId="0" applyFont="1" applyFill="1" applyAlignment="1">
      <alignment horizontal="center" vertical="center"/>
    </xf>
    <xf numFmtId="0" fontId="1" fillId="0" borderId="11" xfId="0" applyFont="1" applyBorder="1" applyAlignment="1"/>
    <xf numFmtId="0" fontId="0" fillId="0" borderId="0" xfId="0" pivotButton="1" applyAlignment="1"/>
    <xf numFmtId="0" fontId="0" fillId="0" borderId="0" xfId="0" applyAlignment="1">
      <alignment horizontal="left"/>
    </xf>
    <xf numFmtId="164" fontId="0" fillId="0" borderId="0" xfId="0" applyNumberFormat="1" applyAlignment="1"/>
    <xf numFmtId="0" fontId="0" fillId="0" borderId="0" xfId="0" applyNumberFormat="1" applyAlignment="1"/>
  </cellXfs>
  <cellStyles count="2">
    <cellStyle name="Normal" xfId="0" builtinId="0"/>
    <cellStyle name="Porcentaje" xfId="1" builtinId="5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89013336588644"/>
          <bgColor theme="4" tint="0.7998901333658864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customschemas.google.com/relationships/workbookmetadata" Target="meta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716280</xdr:colOff>
      <xdr:row>39</xdr:row>
      <xdr:rowOff>38100</xdr:rowOff>
    </xdr:to>
    <xdr:sp macro="" textlink="">
      <xdr:nvSpPr>
        <xdr:cNvPr id="1038" name="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590550</xdr:colOff>
      <xdr:row>48</xdr:row>
      <xdr:rowOff>38100</xdr:rowOff>
    </xdr:to>
    <xdr:sp macro="" textlink="">
      <xdr:nvSpPr>
        <xdr:cNvPr id="2" name="202" hidden="1">
          <a:extLst>
            <a:ext uri="{FF2B5EF4-FFF2-40B4-BE49-F238E27FC236}">
              <a16:creationId xmlns:a16="http://schemas.microsoft.com/office/drawing/2014/main" id="{C18EE9FE-4D7F-9847-6665-F21B8CD87152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590550</xdr:colOff>
      <xdr:row>48</xdr:row>
      <xdr:rowOff>38100</xdr:rowOff>
    </xdr:to>
    <xdr:sp macro="" textlink="">
      <xdr:nvSpPr>
        <xdr:cNvPr id="3" name="202" hidden="1">
          <a:extLst>
            <a:ext uri="{FF2B5EF4-FFF2-40B4-BE49-F238E27FC236}">
              <a16:creationId xmlns:a16="http://schemas.microsoft.com/office/drawing/2014/main" id="{CFF70284-25D2-4002-92A7-6E89ADB56D1F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0</xdr:row>
      <xdr:rowOff>67735</xdr:rowOff>
    </xdr:from>
    <xdr:to>
      <xdr:col>1</xdr:col>
      <xdr:colOff>1168308</xdr:colOff>
      <xdr:row>1</xdr:row>
      <xdr:rowOff>330202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733" y="67735"/>
          <a:ext cx="990508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1</xdr:row>
      <xdr:rowOff>0</xdr:rowOff>
    </xdr:to>
    <xdr:pic>
      <xdr:nvPicPr>
        <xdr:cNvPr id="2" name="Picture 2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1</xdr:row>
      <xdr:rowOff>0</xdr:rowOff>
    </xdr:to>
    <xdr:pic>
      <xdr:nvPicPr>
        <xdr:cNvPr id="4" name="Picture 3" descr="Pictur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Jose Gianotti" refreshedDate="45923.750084953703" createdVersion="8" refreshedVersion="8" minRefreshableVersion="3" recordCount="130" xr:uid="{7A4F6811-EF2D-44ED-8BE5-3CAAE3433C49}">
  <cacheSource type="worksheet">
    <worksheetSource ref="B20:AZ150" sheet="Input"/>
  </cacheSource>
  <cacheFields count="51">
    <cacheField name="Medio" numFmtId="0">
      <sharedItems containsBlank="1" count="4">
        <s v="AM 550 - RADIO COLONIA - AMBA"/>
        <s v="AM 630 - RADIO RIVADAVIA - AMBA"/>
        <s v="AM 710 -  RADIO 10 - AMBA"/>
        <m/>
      </sharedItems>
    </cacheField>
    <cacheField name="Proveedor" numFmtId="0">
      <sharedItems containsBlank="1"/>
    </cacheField>
    <cacheField name="Programa" numFmtId="0">
      <sharedItems containsBlank="1"/>
    </cacheField>
    <cacheField name="Tema" numFmtId="0">
      <sharedItems containsBlank="1"/>
    </cacheField>
    <cacheField name="Duración Tema" numFmtId="0">
      <sharedItems containsString="0" containsBlank="1" containsNumber="1" containsInteger="1" minValue="1" maxValue="1"/>
    </cacheField>
    <cacheField name="Tarifa Bruta Pauta" numFmtId="165">
      <sharedItems containsString="0" containsBlank="1" containsNumber="1" containsInteger="1" minValue="500" maxValue="2000"/>
    </cacheField>
    <cacheField name="Tarifa Bruta Orden" numFmtId="165">
      <sharedItems containsString="0" containsBlank="1" containsNumber="1" containsInteger="1" minValue="500" maxValue="2000"/>
    </cacheField>
    <cacheField name="Convenio" numFmtId="0">
      <sharedItems containsNonDate="0" containsString="0" containsBlank="1"/>
    </cacheField>
    <cacheField name="Dto1" numFmtId="0">
      <sharedItems containsNonDate="0" containsString="0" containsBlank="1"/>
    </cacheField>
    <cacheField name="%1" numFmtId="0">
      <sharedItems containsNonDate="0" containsString="0" containsBlank="1"/>
    </cacheField>
    <cacheField name="Dto2" numFmtId="0">
      <sharedItems containsNonDate="0" containsString="0" containsBlank="1"/>
    </cacheField>
    <cacheField name="%2" numFmtId="0">
      <sharedItems containsNonDate="0" containsString="0" containsBlank="1"/>
    </cacheField>
    <cacheField name="Dto3" numFmtId="0">
      <sharedItems containsNonDate="0" containsString="0" containsBlank="1"/>
    </cacheField>
    <cacheField name="%3" numFmtId="0">
      <sharedItems containsNonDate="0" containsString="0" containsBlank="1"/>
    </cacheField>
    <cacheField name="Dto4" numFmtId="0">
      <sharedItems containsNonDate="0" containsString="0" containsBlank="1"/>
    </cacheField>
    <cacheField name="%4" numFmtId="0">
      <sharedItems containsNonDate="0" containsString="0" containsBlank="1"/>
    </cacheField>
    <cacheField name="Dto5" numFmtId="0">
      <sharedItems containsNonDate="0" containsString="0" containsBlank="1"/>
    </cacheField>
    <cacheField name="%5" numFmtId="0">
      <sharedItems containsNonDate="0" containsString="0" containsBlank="1"/>
    </cacheField>
    <cacheField name="1" numFmtId="0">
      <sharedItems containsString="0" containsBlank="1" containsNumber="1" containsInteger="1" minValue="1" maxValue="1"/>
    </cacheField>
    <cacheField name="2" numFmtId="0">
      <sharedItems containsString="0" containsBlank="1" containsNumber="1" containsInteger="1" minValue="1" maxValue="1"/>
    </cacheField>
    <cacheField name="3" numFmtId="0">
      <sharedItems containsString="0" containsBlank="1" containsNumber="1" containsInteger="1" minValue="1" maxValue="1"/>
    </cacheField>
    <cacheField name="4" numFmtId="0">
      <sharedItems containsString="0" containsBlank="1" containsNumber="1" containsInteger="1" minValue="1" maxValue="1"/>
    </cacheField>
    <cacheField name="5" numFmtId="0">
      <sharedItems containsString="0" containsBlank="1" containsNumber="1" containsInteger="1" minValue="1" maxValue="1"/>
    </cacheField>
    <cacheField name="6" numFmtId="0">
      <sharedItems containsString="0" containsBlank="1" containsNumber="1" containsInteger="1" minValue="1" maxValue="1"/>
    </cacheField>
    <cacheField name="7" numFmtId="0">
      <sharedItems containsNonDate="0" containsString="0" containsBlank="1"/>
    </cacheField>
    <cacheField name="8" numFmtId="0">
      <sharedItems containsNonDate="0" containsString="0" containsBlank="1"/>
    </cacheField>
    <cacheField name="9" numFmtId="0">
      <sharedItems containsNonDate="0" containsString="0" containsBlank="1"/>
    </cacheField>
    <cacheField name="10" numFmtId="0">
      <sharedItems containsNonDate="0" containsString="0" containsBlank="1"/>
    </cacheField>
    <cacheField name="11" numFmtId="0">
      <sharedItems containsNonDate="0" containsString="0" containsBlank="1"/>
    </cacheField>
    <cacheField name="12" numFmtId="0">
      <sharedItems containsNonDate="0" containsString="0" containsBlank="1"/>
    </cacheField>
    <cacheField name="13" numFmtId="0">
      <sharedItems containsNonDate="0" containsString="0" containsBlank="1"/>
    </cacheField>
    <cacheField name="14" numFmtId="0">
      <sharedItems containsNonDate="0" containsString="0" containsBlank="1"/>
    </cacheField>
    <cacheField name="15" numFmtId="0">
      <sharedItems containsNonDate="0" containsString="0" containsBlank="1"/>
    </cacheField>
    <cacheField name="16" numFmtId="0">
      <sharedItems containsNonDate="0" containsString="0" containsBlank="1"/>
    </cacheField>
    <cacheField name="17" numFmtId="0">
      <sharedItems containsNonDate="0" containsString="0" containsBlank="1"/>
    </cacheField>
    <cacheField name="18" numFmtId="0">
      <sharedItems containsNonDate="0" containsString="0" containsBlank="1"/>
    </cacheField>
    <cacheField name="19" numFmtId="0">
      <sharedItems containsNonDate="0" containsString="0" containsBlank="1"/>
    </cacheField>
    <cacheField name="20" numFmtId="0">
      <sharedItems containsNonDate="0" containsString="0" containsBlank="1"/>
    </cacheField>
    <cacheField name="21" numFmtId="0">
      <sharedItems containsNonDate="0" containsString="0" containsBlank="1"/>
    </cacheField>
    <cacheField name="22" numFmtId="0">
      <sharedItems containsNonDate="0" containsString="0" containsBlank="1"/>
    </cacheField>
    <cacheField name="23" numFmtId="0">
      <sharedItems containsNonDate="0" containsString="0" containsBlank="1"/>
    </cacheField>
    <cacheField name="24" numFmtId="0">
      <sharedItems containsNonDate="0" containsString="0" containsBlank="1"/>
    </cacheField>
    <cacheField name="25" numFmtId="0">
      <sharedItems containsNonDate="0" containsString="0" containsBlank="1"/>
    </cacheField>
    <cacheField name="26" numFmtId="0">
      <sharedItems containsNonDate="0" containsString="0" containsBlank="1"/>
    </cacheField>
    <cacheField name="27" numFmtId="0">
      <sharedItems containsNonDate="0" containsString="0" containsBlank="1"/>
    </cacheField>
    <cacheField name="28" numFmtId="0">
      <sharedItems containsNonDate="0" containsString="0" containsBlank="1"/>
    </cacheField>
    <cacheField name="29" numFmtId="0">
      <sharedItems containsNonDate="0" containsString="0" containsBlank="1"/>
    </cacheField>
    <cacheField name="30" numFmtId="0">
      <sharedItems containsNonDate="0" containsString="0" containsBlank="1"/>
    </cacheField>
    <cacheField name="31" numFmtId="0">
      <sharedItems containsNonDate="0" containsString="0" containsBlank="1"/>
    </cacheField>
    <cacheField name="Avisos" numFmtId="0">
      <sharedItems containsSemiMixedTypes="0" containsString="0" containsNumber="1" containsInteger="1" minValue="0" maxValue="6"/>
    </cacheField>
    <cacheField name="Total Item" numFmtId="164">
      <sharedItems containsSemiMixedTypes="0" containsString="0" containsNumber="1" containsInteger="1" minValue="0" maxValue="1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x v="0"/>
    <s v="ALPHA MEDIA SA"/>
    <s v="osdfjoiweuoi"/>
    <s v="a"/>
    <n v="1"/>
    <n v="1000"/>
    <n v="1000"/>
    <m/>
    <m/>
    <m/>
    <m/>
    <m/>
    <m/>
    <m/>
    <m/>
    <m/>
    <m/>
    <m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n v="6"/>
    <n v="6000"/>
  </r>
  <r>
    <x v="1"/>
    <s v="ALPHA MEDIA SA"/>
    <s v="dfsadfsd"/>
    <s v="a"/>
    <n v="1"/>
    <n v="2000"/>
    <n v="2000"/>
    <m/>
    <m/>
    <m/>
    <m/>
    <m/>
    <m/>
    <m/>
    <m/>
    <m/>
    <m/>
    <m/>
    <n v="1"/>
    <n v="1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  <m/>
    <n v="6"/>
    <n v="12000"/>
  </r>
  <r>
    <x v="2"/>
    <s v="PARADOR 10 SA"/>
    <s v="sdfsdf"/>
    <s v="a"/>
    <n v="1"/>
    <n v="500"/>
    <n v="500"/>
    <m/>
    <m/>
    <m/>
    <m/>
    <m/>
    <m/>
    <m/>
    <m/>
    <m/>
    <m/>
    <m/>
    <m/>
    <m/>
    <m/>
    <n v="1"/>
    <n v="1"/>
    <m/>
    <m/>
    <m/>
    <m/>
    <m/>
    <m/>
    <m/>
    <m/>
    <m/>
    <m/>
    <m/>
    <m/>
    <m/>
    <m/>
    <m/>
    <m/>
    <m/>
    <m/>
    <m/>
    <m/>
    <m/>
    <m/>
    <m/>
    <m/>
    <m/>
    <m/>
    <n v="2"/>
    <n v="1000"/>
  </r>
  <r>
    <x v="3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x v="3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44248C-EB6D-4A07-8F19-1283C6023DB3}" name="TablaDinámica4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8" firstHeaderRow="0" firstDataRow="1" firstDataCol="1"/>
  <pivotFields count="51"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numFmtId="16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Avisos" fld="49" baseField="0" baseItem="0"/>
    <dataField name="Suma de Total Item" fld="50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psadrian_sql2012 Advertys_SDVMedia Moneda" connectionId="6" xr16:uid="{00000000-0016-0000-0200-000000000000}" autoFormatId="16" applyNumberFormats="0" applyBorderFormats="0" applyFontFormats="0" applyPatternFormats="0" applyAlignmentFormats="0" applyWidthHeightFormats="0">
  <queryTableRefresh nextId="10">
    <queryTableFields count="2">
      <queryTableField id="2" name="Nombre" tableColumnId="2"/>
      <queryTableField id="1" name="IdMoneda" tableColumnId="1"/>
    </queryTableFields>
    <queryTableDeletedFields count="6">
      <deletedField name="CodigoAfip"/>
      <deletedField name="CotizacionDolar"/>
      <deletedField name="CotizacionEuro"/>
      <deletedField name="Interface1"/>
      <deletedField name="Interface2"/>
      <deletedField name="NoCalculaDiferenciaCambio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psadrian_sql2012 Advertys_SDVMedia Cliente" connectionId="3" xr16:uid="{00000000-0016-0000-0600-000001000000}" autoFormatId="16" applyNumberFormats="0" applyBorderFormats="0" applyFontFormats="0" applyPatternFormats="0" applyAlignmentFormats="0" applyWidthHeightFormats="0">
  <queryTableRefresh nextId="48">
    <queryTableFields count="2">
      <queryTableField id="2" name="Nombre" tableColumnId="2"/>
      <queryTableField id="1" name="IdCliente" tableColumnId="1"/>
    </queryTableFields>
    <queryTableDeletedFields count="44">
      <deletedField name="TipoCliente"/>
      <deletedField name="Anunciante"/>
      <deletedField name="TipoIva"/>
      <deletedField name="Cuit"/>
      <deletedField name="Habilitado"/>
      <deletedField name="DatosGenerales"/>
      <deletedField name="Atencion"/>
      <deletedField name="GrupoCliente"/>
      <deletedField name="PercibeIBJuridiccion1"/>
      <deletedField name="PercibeIBJuridiccion2"/>
      <deletedField name="PercibeIva"/>
      <deletedField name="MaximoCredito"/>
      <deletedField name="CondicionPago"/>
      <deletedField name="PautaJuntoSeparado"/>
      <deletedField name="FacturaJuntoSeparado"/>
      <deletedField name="BrutoNeto"/>
      <deletedField name="TipoDocumento"/>
      <deletedField name="UsuarioAlta"/>
      <deletedField name="FechaAlta"/>
      <deletedField name="UsuarioBaja"/>
      <deletedField name="FechaBaja"/>
      <deletedField name="UsuarioAutoriza"/>
      <deletedField name="FechaAutoriza"/>
      <deletedField name="NotaCreditoOrden"/>
      <deletedField name="EntregarFacturaA"/>
      <deletedField name="FactCHGiroRecept"/>
      <deletedField name="GiroCH"/>
      <deletedField name="Interface1"/>
      <deletedField name="Interface2"/>
      <deletedField name="ExigeReferenciaExterna"/>
      <deletedField name="PorcentajeImpuestoMunicipal"/>
      <deletedField name="CalculaImpuestoMunicipalSobreSA"/>
      <deletedField name="PorcentajeImpuestoProduccion"/>
      <deletedField name="Giro"/>
      <deletedField name="Moneda"/>
      <deletedField name="Notas"/>
      <deletedField name="MailReclamo"/>
      <deletedField name="GranContribuyente"/>
      <deletedField name="CBU"/>
      <deletedField name="FechaVtoCertificadoIVAPer"/>
      <deletedField name="FceOpcional27"/>
      <deletedField name="ServicioReclamoDeuda"/>
      <deletedField name="ServicioFacturaVenceHoy"/>
      <deletedField name="FechaVtoCertificadoPercepIVA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psadrian_sql2012 Advertys_SDVMedia Anunciante" connectionId="1" xr16:uid="{00000000-0016-0000-0700-000002000000}" autoFormatId="16" applyNumberFormats="0" applyBorderFormats="0" applyFontFormats="0" applyPatternFormats="0" applyAlignmentFormats="0" applyWidthHeightFormats="0">
  <queryTableRefresh nextId="9">
    <queryTableFields count="2">
      <queryTableField id="2" name="Nombre" tableColumnId="2"/>
      <queryTableField id="1" name="IdAnunciante" tableColumnId="1"/>
    </queryTableFields>
    <queryTableDeletedFields count="5">
      <deletedField name="GrupoAnunciante"/>
      <deletedField name="MaxNroOTAnunciante"/>
      <deletedField name="Habilitado"/>
      <deletedField name="Interface1"/>
      <deletedField name="Interface2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psadrian_sql2012 Advertys_SDVMedia Producto" connectionId="7" xr16:uid="{00000000-0016-0000-0800-000003000000}" autoFormatId="16" applyNumberFormats="0" applyBorderFormats="0" applyFontFormats="0" applyPatternFormats="0" applyAlignmentFormats="0" applyWidthHeightFormats="0">
  <queryTableRefresh nextId="16">
    <queryTableFields count="2">
      <queryTableField id="2" name="Nombre" tableColumnId="2"/>
      <queryTableField id="1" name="IdProducto" tableColumnId="1"/>
    </queryTableFields>
    <queryTableDeletedFields count="12">
      <deletedField name="Anunciante"/>
      <deletedField name="Categoria"/>
      <deletedField name="Marca"/>
      <deletedField name="PorcentajeServicioAgenciaMedios"/>
      <deletedField name="PorcentajeServicioAgenciaProduccion"/>
      <deletedField name="Habilitado"/>
      <deletedField name="Leyenda1"/>
      <deletedField name="Leyenda2"/>
      <deletedField name="Leyenda3"/>
      <deletedField name="Interface1"/>
      <deletedField name="Interface2"/>
      <deletedField name="AplicaDescuentoServAgencia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psadrian_sql2012 Advertys_SDVMedia Campania" connectionId="2" xr16:uid="{00000000-0016-0000-0900-000004000000}" autoFormatId="16" applyNumberFormats="0" applyBorderFormats="0" applyFontFormats="0" applyPatternFormats="0" applyAlignmentFormats="0" applyWidthHeightFormats="0">
  <queryTableRefresh nextId="10">
    <queryTableFields count="2">
      <queryTableField id="4" name="Nombre" tableColumnId="4"/>
      <queryTableField id="1" name="IdCampania" tableColumnId="1"/>
    </queryTableFields>
    <queryTableDeletedFields count="6">
      <deletedField name="Anunciante"/>
      <deletedField name="Producto"/>
      <deletedField name="Brief"/>
      <deletedField name="Moneda"/>
      <deletedField name="FechaInicio"/>
      <deletedField name="FechaFin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psadrian_sql2012 Advertys_SDVMedia CondicionPago" connectionId="4" xr16:uid="{00000000-0016-0000-0A00-000005000000}" autoFormatId="16" applyNumberFormats="0" applyBorderFormats="0" applyFontFormats="0" applyPatternFormats="0" applyAlignmentFormats="0" applyWidthHeightFormats="0">
  <queryTableRefresh nextId="8">
    <queryTableFields count="2">
      <queryTableField id="2" name="Nombre" tableColumnId="2"/>
      <queryTableField id="1" name="IdCondicionPago" tableColumnId="1"/>
    </queryTableFields>
    <queryTableDeletedFields count="4">
      <deletedField name="TipoCondicionPago"/>
      <deletedField name="CantidadDias"/>
      <deletedField name="Interface1"/>
      <deletedField name="Interface2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psadrian_sql2012 Advertys_SDVMedia TipoMedio" connectionId="9" xr16:uid="{00000000-0016-0000-0B00-000006000000}" autoFormatId="16" applyNumberFormats="0" applyBorderFormats="0" applyFontFormats="0" applyPatternFormats="0" applyAlignmentFormats="0" applyWidthHeightFormats="0">
  <queryTableRefresh nextId="13">
    <queryTableFields count="2">
      <queryTableField id="2" name="Nombre" tableColumnId="2"/>
      <queryTableField id="1" name="IdTipoMedio" tableColumnId="1"/>
    </queryTableFields>
    <queryTableDeletedFields count="9">
      <deletedField name="GranTipoMedio"/>
      <deletedField name="CuentaVenta"/>
      <deletedField name="CuentaCompra"/>
      <deletedField name="CuentaResultadoMedio"/>
      <deletedField name="MedioComision"/>
      <deletedField name="ProgramaComision"/>
      <deletedField name="Interface1"/>
      <deletedField name="Interface2"/>
      <deletedField name="CuentaBonificacion_NCredito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psadrian_sql2012 Advertys_SDVMedia Medio2" connectionId="5" xr16:uid="{00000000-0016-0000-0C00-000007000000}" autoFormatId="16" applyNumberFormats="0" applyBorderFormats="0" applyFontFormats="0" applyPatternFormats="0" applyAlignmentFormats="0" applyWidthHeightFormats="0">
  <queryTableRefresh nextId="26" unboundColumnsRight="1">
    <queryTableFields count="5">
      <queryTableField id="2" name="Nombre" tableColumnId="2"/>
      <queryTableField id="1" name="IdMedio" tableColumnId="1"/>
      <queryTableField id="6" name="Proveedor" tableColumnId="6"/>
      <queryTableField id="5" name="Plaza" tableColumnId="5"/>
      <queryTableField id="25" dataBound="0" tableColumnId="23"/>
    </queryTableFields>
    <queryTableDeletedFields count="18">
      <deletedField name="DatosGenerales"/>
      <deletedField name="GranTipoMedio"/>
      <deletedField name="TipoMedio"/>
      <deletedField name="AlicuotaIvaFactura"/>
      <deletedField name="AlicuotaIvaOrden"/>
      <deletedField name="Representante"/>
      <deletedField name="CodigoIBOPE"/>
      <deletedField name="CodigoMONITOR"/>
      <deletedField name="TargetA"/>
      <deletedField name="TargetB"/>
      <deletedField name="Clasificacion"/>
      <deletedField name="Habilitado"/>
      <deletedField name="FacturaElRepresentante"/>
      <deletedField name="ComisionRepresentante"/>
      <deletedField name="Interface1"/>
      <deletedField name="Interface2"/>
      <deletedField name="GrupoMedio"/>
      <deletedField name="CalculaImpuestoMunicipal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psadrian_sql2012 Advertys_SDVMedia Proveedor_1" connectionId="8" xr16:uid="{00000000-0016-0000-0D00-000008000000}" autoFormatId="16" applyNumberFormats="0" applyBorderFormats="0" applyFontFormats="0" applyPatternFormats="0" applyAlignmentFormats="0" applyWidthHeightFormats="0">
  <queryTableRefresh nextId="59">
    <queryTableFields count="2">
      <queryTableField id="1" name="IdProveedor" tableColumnId="1"/>
      <queryTableField id="2" name="Nombre" tableColumnId="2"/>
    </queryTableFields>
    <queryTableDeletedFields count="56">
      <deletedField name="TipoProveedor"/>
      <deletedField name="DatosGenerales"/>
      <deletedField name="OrdenDe"/>
      <deletedField name="Atencion"/>
      <deletedField name="CondicionPago"/>
      <deletedField name="Cuenta"/>
      <deletedField name="RequiereOrdenCompra"/>
      <deletedField name="Habilitado"/>
      <deletedField name="TipoDocumento"/>
      <deletedField name="TipoIva"/>
      <deletedField name="Cuit"/>
      <deletedField name="CAI"/>
      <deletedField name="FechaCAI"/>
      <deletedField name="EsInscriptoGanancias"/>
      <deletedField name="RetencionGanancia"/>
      <deletedField name="PorcentajeRetencionIva"/>
      <deletedField name="AfipRG"/>
      <deletedField name="Exclusion"/>
      <deletedField name="RetencionSUSS"/>
      <deletedField name="PorcentajeRetencionIB"/>
      <deletedField name="Isib"/>
      <deletedField name="InscripcionIIBB"/>
      <deletedField name="Actividad"/>
      <deletedField name="SUCURSAL_PAYLINK"/>
      <deletedField name="CBU_1_BANCO"/>
      <deletedField name="CBU_1_SUCURSAL"/>
      <deletedField name="CBU_1_DV"/>
      <deletedField name="CBU_2_CUENTA"/>
      <deletedField name="CBU_2_DV"/>
      <deletedField name="TIPO_CTA_CR"/>
      <deletedField name="COD_TRANSACC_LOCAL"/>
      <deletedField name="UsuarioAlta"/>
      <deletedField name="FechaAlta"/>
      <deletedField name="UsuarioBaja"/>
      <deletedField name="FechaBaja"/>
      <deletedField name="UsuarioAutoriza"/>
      <deletedField name="FechaAutoriza"/>
      <deletedField name="NotaCreditoOrden"/>
      <deletedField name="PorcentajeRetencionIB2"/>
      <deletedField name="TipoMonotributo"/>
      <deletedField name="Interface1"/>
      <deletedField name="Interface2"/>
      <deletedField name="RetencionViaPublica"/>
      <deletedField name="FechaDesdeTimbre"/>
      <deletedField name="Fantasia"/>
      <deletedField name="ExclusionGanancia"/>
      <deletedField name="Vto_ExclusionGanancia"/>
      <deletedField name="Vto_ExclusionIVA"/>
      <deletedField name="ExclusionIB"/>
      <deletedField name="ExclusionIB2"/>
      <deletedField name="Vto_ExclusionIB"/>
      <deletedField name="Vto_ExclusionIB2"/>
      <deletedField name="Notas"/>
      <deletedField name="TipoCuenta"/>
      <deletedField name="TipoMoneda"/>
      <deletedField name="CBU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0000000}" name="Tabla_dpsadrian_sql2012_Advertys_SDVMedia_Moneda" displayName="Tabla_dpsadrian_sql2012_Advertys_SDVMedia_Moneda" ref="B2:C7" tableType="queryTable" totalsRowShown="0">
  <autoFilter ref="B2:C7" xr:uid="{00000000-0009-0000-0100-00000A000000}"/>
  <sortState xmlns:xlrd2="http://schemas.microsoft.com/office/spreadsheetml/2017/richdata2" ref="B3:C7">
    <sortCondition ref="B3:B7"/>
  </sortState>
  <tableColumns count="2">
    <tableColumn id="2" xr3:uid="{00000000-0010-0000-0000-000002000000}" uniqueName="2" name="Nombre" queryTableFieldId="2"/>
    <tableColumn id="1" xr3:uid="{00000000-0010-0000-0000-000001000000}" uniqueName="1" name="IdMoneda" queryTableFieldId="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9000000}" name="Tabla8" displayName="Tabla8" ref="B2:C129" totalsRowShown="0" headerRowDxfId="1" dataDxfId="0">
  <autoFilter ref="B2:C129" xr:uid="{00000000-0009-0000-0100-000008000000}"/>
  <tableColumns count="2">
    <tableColumn id="2" xr3:uid="{00000000-0010-0000-0900-000002000000}" name="Nombre"/>
    <tableColumn id="1" xr3:uid="{00000000-0010-0000-0900-000001000000}" name="IdAgencia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a11" displayName="Tabla11" ref="B2:C124" totalsRowShown="0">
  <autoFilter ref="B2:C124" xr:uid="{00000000-0009-0000-0100-00000B000000}"/>
  <tableColumns count="2">
    <tableColumn id="2" xr3:uid="{00000000-0010-0000-0A00-000002000000}" name="Nombre"/>
    <tableColumn id="1" xr3:uid="{00000000-0010-0000-0A00-000001000000}" name="IdPlaza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a12" displayName="Tabla12" ref="B2:C51" totalsRowShown="0">
  <autoFilter ref="B2:C51" xr:uid="{00000000-0009-0000-0100-00000C000000}"/>
  <tableColumns count="2">
    <tableColumn id="2" xr3:uid="{00000000-0010-0000-0B00-000002000000}" name="Nombre"/>
    <tableColumn id="1" xr3:uid="{00000000-0010-0000-0B00-000001000000}" name="IdTa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1000000}" name="Tabla_dpsadrian_sql2012_Advertys_SDVMedia_Cliente" displayName="Tabla_dpsadrian_sql2012_Advertys_SDVMedia_Cliente" ref="B2:C157" tableType="queryTable" totalsRowShown="0">
  <autoFilter ref="B2:C157" xr:uid="{00000000-0009-0000-0100-000009000000}"/>
  <sortState xmlns:xlrd2="http://schemas.microsoft.com/office/spreadsheetml/2017/richdata2" ref="B3:C153">
    <sortCondition ref="B3:B153"/>
  </sortState>
  <tableColumns count="2">
    <tableColumn id="2" xr3:uid="{00000000-0010-0000-0100-000002000000}" uniqueName="2" name="Nombre" queryTableFieldId="2"/>
    <tableColumn id="1" xr3:uid="{00000000-0010-0000-0100-000001000000}" uniqueName="1" name="IdCliente" queryTableField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a_dpsadrian_sql2012_Advertys_SDVMedia_Anunciante" displayName="Tabla_dpsadrian_sql2012_Advertys_SDVMedia_Anunciante" ref="B2:C155" tableType="queryTable" totalsRowShown="0">
  <autoFilter ref="B2:C155" xr:uid="{00000000-0009-0000-0100-000002000000}"/>
  <sortState xmlns:xlrd2="http://schemas.microsoft.com/office/spreadsheetml/2017/richdata2" ref="B3:C153">
    <sortCondition ref="B3:B153"/>
  </sortState>
  <tableColumns count="2">
    <tableColumn id="2" xr3:uid="{00000000-0010-0000-0200-000002000000}" uniqueName="2" name="Nombre" queryTableFieldId="2"/>
    <tableColumn id="1" xr3:uid="{00000000-0010-0000-0200-000001000000}" uniqueName="1" name="IdAnunciante" queryTableFieldId="1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a_dpsadrian_sql2012_Advertys_SDVMedia_Producto" displayName="Tabla_dpsadrian_sql2012_Advertys_SDVMedia_Producto" ref="B2:C16" tableType="queryTable" totalsRowShown="0">
  <autoFilter ref="B2:C16" xr:uid="{00000000-0009-0000-0100-000003000000}"/>
  <sortState xmlns:xlrd2="http://schemas.microsoft.com/office/spreadsheetml/2017/richdata2" ref="B3:C11">
    <sortCondition ref="B3:B11"/>
  </sortState>
  <tableColumns count="2">
    <tableColumn id="2" xr3:uid="{00000000-0010-0000-0300-000002000000}" uniqueName="2" name="Nombre" queryTableFieldId="2"/>
    <tableColumn id="1" xr3:uid="{00000000-0010-0000-0300-000001000000}" uniqueName="1" name="IdProducto" queryTableFieldId="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_dpsadrian_sql2012_Advertys_SDVMedia_Campania" displayName="Tabla_dpsadrian_sql2012_Advertys_SDVMedia_Campania" ref="B2:C11" tableType="queryTable" totalsRowShown="0">
  <autoFilter ref="B2:C11" xr:uid="{00000000-0009-0000-0100-000005000000}"/>
  <sortState xmlns:xlrd2="http://schemas.microsoft.com/office/spreadsheetml/2017/richdata2" ref="B3:C5">
    <sortCondition ref="B2:B5"/>
  </sortState>
  <tableColumns count="2">
    <tableColumn id="4" xr3:uid="{00000000-0010-0000-0400-000004000000}" uniqueName="4" name="Nombre" queryTableFieldId="4" dataDxfId="3"/>
    <tableColumn id="1" xr3:uid="{00000000-0010-0000-0400-000001000000}" uniqueName="1" name="IdCampania" queryTableFieldId="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la_dpsadrian_sql2012_Advertys_SDVMedia_CondicionPago" displayName="Tabla_dpsadrian_sql2012_Advertys_SDVMedia_CondicionPago" ref="B2:C20" tableType="queryTable" totalsRowShown="0">
  <autoFilter ref="B2:C20" xr:uid="{00000000-0009-0000-0100-000004000000}"/>
  <sortState xmlns:xlrd2="http://schemas.microsoft.com/office/spreadsheetml/2017/richdata2" ref="B3:C20">
    <sortCondition ref="B3:B20"/>
  </sortState>
  <tableColumns count="2">
    <tableColumn id="2" xr3:uid="{00000000-0010-0000-0500-000002000000}" uniqueName="2" name="Nombre" queryTableFieldId="2"/>
    <tableColumn id="1" xr3:uid="{00000000-0010-0000-0500-000001000000}" uniqueName="1" name="IdCondicionPago" queryTableFieldId="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a_dpsadrian_sql2012_Advertys_SDVMedia_TipoMedio" displayName="Tabla_dpsadrian_sql2012_Advertys_SDVMedia_TipoMedio" ref="B2:C30" tableType="queryTable" totalsRowShown="0">
  <autoFilter ref="B2:C30" xr:uid="{00000000-0009-0000-0100-000006000000}"/>
  <sortState xmlns:xlrd2="http://schemas.microsoft.com/office/spreadsheetml/2017/richdata2" ref="B3:C12">
    <sortCondition ref="B3:B12"/>
  </sortState>
  <tableColumns count="2">
    <tableColumn id="2" xr3:uid="{00000000-0010-0000-0600-000002000000}" uniqueName="2" name="Nombre" queryTableFieldId="2"/>
    <tableColumn id="1" xr3:uid="{00000000-0010-0000-0600-000001000000}" uniqueName="1" name="IdTipoMedio" queryTableFieldId="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Tabla_dpsadrian_sql2012_Advertys_SDVMedia_Medio2" displayName="Tabla_dpsadrian_sql2012_Advertys_SDVMedia_Medio2" ref="B2:F1552" tableType="queryTable" totalsRowShown="0">
  <autoFilter ref="B2:F1552" xr:uid="{00000000-0009-0000-0100-000007000000}"/>
  <sortState xmlns:xlrd2="http://schemas.microsoft.com/office/spreadsheetml/2017/richdata2" ref="B3:E1552">
    <sortCondition ref="B2:B1552"/>
  </sortState>
  <tableColumns count="5">
    <tableColumn id="2" xr3:uid="{00000000-0010-0000-0700-000002000000}" uniqueName="2" name="Nombre" queryTableFieldId="2"/>
    <tableColumn id="1" xr3:uid="{00000000-0010-0000-0700-000001000000}" uniqueName="1" name="IdMedio" queryTableFieldId="1"/>
    <tableColumn id="6" xr3:uid="{00000000-0010-0000-0700-000006000000}" uniqueName="6" name="Proveedor" queryTableFieldId="6"/>
    <tableColumn id="5" xr3:uid="{00000000-0010-0000-0700-000005000000}" uniqueName="5" name="Plaza" queryTableFieldId="5"/>
    <tableColumn id="23" xr3:uid="{00000000-0010-0000-0700-000017000000}" uniqueName="23" name="Nombre plaza" queryTableFieldId="25" dataDxfId="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8000000}" name="Tabla_dpsadrian_sql2012_Advertys_SDVMedia_Proveedor_1" displayName="Tabla_dpsadrian_sql2012_Advertys_SDVMedia_Proveedor_1" ref="B2:C2036" tableType="queryTable" totalsRowShown="0">
  <autoFilter ref="B2:C2036" xr:uid="{00000000-0009-0000-0100-00000D000000}"/>
  <tableColumns count="2">
    <tableColumn id="1" xr3:uid="{00000000-0010-0000-0800-000001000000}" uniqueName="1" name="IdProveedor" queryTableFieldId="1"/>
    <tableColumn id="2" xr3:uid="{00000000-0010-0000-0800-000002000000}" uniqueName="2" name="Nombre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678"/>
  <sheetViews>
    <sheetView workbookViewId="0">
      <selection activeCell="V4" sqref="V4"/>
    </sheetView>
  </sheetViews>
  <sheetFormatPr baseColWidth="10" defaultColWidth="14.42578125" defaultRowHeight="15" customHeight="1"/>
  <cols>
    <col min="1" max="1" width="7.7109375" customWidth="1"/>
    <col min="2" max="2" width="16.28515625" customWidth="1"/>
    <col min="3" max="7" width="10.7109375" customWidth="1"/>
    <col min="8" max="8" width="12.7109375" customWidth="1"/>
    <col min="9" max="9" width="10.7109375" customWidth="1"/>
    <col min="10" max="10" width="22.28515625" customWidth="1"/>
    <col min="11" max="11" width="10.7109375" customWidth="1"/>
    <col min="12" max="12" width="13.140625" bestFit="1" customWidth="1"/>
    <col min="13" max="14" width="10.7109375" customWidth="1"/>
    <col min="15" max="15" width="27.85546875" customWidth="1"/>
    <col min="16" max="16" width="10.7109375" customWidth="1"/>
    <col min="17" max="17" width="17.42578125" customWidth="1"/>
    <col min="18" max="18" width="10.7109375" customWidth="1"/>
    <col min="19" max="19" width="15.85546875" bestFit="1" customWidth="1"/>
    <col min="20" max="20" width="15.7109375" customWidth="1"/>
    <col min="21" max="21" width="14.28515625" customWidth="1"/>
    <col min="22" max="22" width="31" customWidth="1"/>
    <col min="23" max="23" width="17.28515625" customWidth="1"/>
    <col min="24" max="24" width="20.28515625" customWidth="1"/>
    <col min="25" max="25" width="10.7109375" customWidth="1"/>
    <col min="26" max="26" width="16.42578125" customWidth="1"/>
    <col min="27" max="27" width="18.28515625" customWidth="1"/>
    <col min="28" max="38" width="10.7109375" customWidth="1"/>
    <col min="39" max="39" width="16" customWidth="1"/>
    <col min="40" max="73" width="10.7109375" customWidth="1"/>
  </cols>
  <sheetData>
    <row r="1" spans="1:76" ht="15.75">
      <c r="A1" s="101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7" t="s">
        <v>1</v>
      </c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8"/>
      <c r="BA1" s="108"/>
      <c r="BB1" s="108"/>
      <c r="BC1" s="108"/>
      <c r="BD1" s="108"/>
      <c r="BE1" s="108"/>
      <c r="BF1" s="108"/>
      <c r="BG1" s="108"/>
      <c r="BH1" s="108"/>
      <c r="BI1" s="108"/>
      <c r="BJ1" s="108"/>
      <c r="BK1" s="108"/>
      <c r="BL1" s="108"/>
      <c r="BM1" s="108"/>
      <c r="BN1" s="108"/>
      <c r="BO1" s="108"/>
      <c r="BP1" s="108"/>
      <c r="BQ1" s="108"/>
      <c r="BR1" s="108"/>
      <c r="BS1" s="108"/>
      <c r="BT1" s="108"/>
      <c r="BU1" s="109"/>
    </row>
    <row r="2" spans="1:76" ht="18.75" customHeight="1">
      <c r="A2" s="104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6"/>
      <c r="R2" s="110" t="s">
        <v>2</v>
      </c>
      <c r="S2" s="108"/>
      <c r="T2" s="108"/>
      <c r="U2" s="108"/>
      <c r="V2" s="108"/>
      <c r="W2" s="108"/>
      <c r="X2" s="108"/>
      <c r="Y2" s="109"/>
      <c r="Z2" s="111" t="s">
        <v>3</v>
      </c>
      <c r="AA2" s="109"/>
      <c r="AB2" s="112" t="s">
        <v>4</v>
      </c>
      <c r="AC2" s="108"/>
      <c r="AD2" s="108"/>
      <c r="AE2" s="108"/>
      <c r="AF2" s="108"/>
      <c r="AG2" s="108"/>
      <c r="AH2" s="108"/>
      <c r="AI2" s="108"/>
      <c r="AJ2" s="108"/>
      <c r="AK2" s="108"/>
      <c r="AL2" s="109"/>
      <c r="AM2" s="111" t="s">
        <v>5</v>
      </c>
      <c r="AN2" s="108"/>
      <c r="AO2" s="109"/>
      <c r="AP2" s="113" t="s">
        <v>6</v>
      </c>
      <c r="AQ2" s="108"/>
      <c r="AR2" s="108"/>
      <c r="AS2" s="108"/>
      <c r="AT2" s="108"/>
      <c r="AU2" s="108"/>
      <c r="AV2" s="108"/>
      <c r="AW2" s="108"/>
      <c r="AX2" s="108"/>
      <c r="AY2" s="108"/>
      <c r="AZ2" s="108"/>
      <c r="BA2" s="108"/>
      <c r="BB2" s="108"/>
      <c r="BC2" s="108"/>
      <c r="BD2" s="108"/>
      <c r="BE2" s="108"/>
      <c r="BF2" s="108"/>
      <c r="BG2" s="108"/>
      <c r="BH2" s="108"/>
      <c r="BI2" s="108"/>
      <c r="BJ2" s="108"/>
      <c r="BK2" s="108"/>
      <c r="BL2" s="108"/>
      <c r="BM2" s="108"/>
      <c r="BN2" s="108"/>
      <c r="BO2" s="108"/>
      <c r="BP2" s="108"/>
      <c r="BQ2" s="108"/>
      <c r="BR2" s="108"/>
      <c r="BS2" s="108"/>
      <c r="BT2" s="109"/>
      <c r="BU2" s="1" t="s">
        <v>7</v>
      </c>
    </row>
    <row r="3" spans="1:76">
      <c r="A3" s="2" t="s">
        <v>8</v>
      </c>
      <c r="B3" s="3" t="s">
        <v>9</v>
      </c>
      <c r="C3" s="3" t="s">
        <v>10</v>
      </c>
      <c r="D3" s="3" t="s">
        <v>11</v>
      </c>
      <c r="E3" s="4" t="s">
        <v>12</v>
      </c>
      <c r="F3" s="2" t="s">
        <v>13</v>
      </c>
      <c r="G3" s="2" t="s">
        <v>14</v>
      </c>
      <c r="H3" s="3" t="s">
        <v>15</v>
      </c>
      <c r="I3" s="5" t="s">
        <v>16</v>
      </c>
      <c r="J3" s="5" t="s">
        <v>17</v>
      </c>
      <c r="K3" s="5" t="s">
        <v>18</v>
      </c>
      <c r="L3" s="5" t="s">
        <v>19</v>
      </c>
      <c r="M3" s="5" t="s">
        <v>20</v>
      </c>
      <c r="N3" s="3" t="s">
        <v>21</v>
      </c>
      <c r="O3" s="5" t="s">
        <v>22</v>
      </c>
      <c r="P3" s="5" t="s">
        <v>23</v>
      </c>
      <c r="Q3" s="5" t="s">
        <v>24</v>
      </c>
      <c r="R3" s="3" t="s">
        <v>25</v>
      </c>
      <c r="S3" s="4" t="s">
        <v>26</v>
      </c>
      <c r="T3" s="4" t="s">
        <v>27</v>
      </c>
      <c r="U3" s="5" t="s">
        <v>28</v>
      </c>
      <c r="V3" s="2" t="s">
        <v>29</v>
      </c>
      <c r="W3" s="5" t="s">
        <v>30</v>
      </c>
      <c r="X3" s="2" t="s">
        <v>31</v>
      </c>
      <c r="Y3" s="5" t="s">
        <v>32</v>
      </c>
      <c r="Z3" s="2" t="s">
        <v>33</v>
      </c>
      <c r="AA3" s="2" t="s">
        <v>34</v>
      </c>
      <c r="AB3" s="4" t="s">
        <v>35</v>
      </c>
      <c r="AC3" s="5" t="s">
        <v>36</v>
      </c>
      <c r="AD3" s="5" t="s">
        <v>37</v>
      </c>
      <c r="AE3" s="5" t="s">
        <v>38</v>
      </c>
      <c r="AF3" s="5" t="s">
        <v>39</v>
      </c>
      <c r="AG3" s="5" t="s">
        <v>40</v>
      </c>
      <c r="AH3" s="5" t="s">
        <v>41</v>
      </c>
      <c r="AI3" s="5" t="s">
        <v>42</v>
      </c>
      <c r="AJ3" s="5" t="s">
        <v>43</v>
      </c>
      <c r="AK3" s="5" t="s">
        <v>44</v>
      </c>
      <c r="AL3" s="5" t="s">
        <v>45</v>
      </c>
      <c r="AM3" s="5" t="s">
        <v>46</v>
      </c>
      <c r="AN3" s="5" t="s">
        <v>47</v>
      </c>
      <c r="AO3" s="5" t="s">
        <v>48</v>
      </c>
      <c r="AP3" s="5" t="s">
        <v>49</v>
      </c>
      <c r="AQ3" s="5" t="s">
        <v>50</v>
      </c>
      <c r="AR3" s="5" t="s">
        <v>51</v>
      </c>
      <c r="AS3" s="5" t="s">
        <v>52</v>
      </c>
      <c r="AT3" s="5" t="s">
        <v>53</v>
      </c>
      <c r="AU3" s="5" t="s">
        <v>54</v>
      </c>
      <c r="AV3" s="5" t="s">
        <v>55</v>
      </c>
      <c r="AW3" s="5" t="s">
        <v>56</v>
      </c>
      <c r="AX3" s="5" t="s">
        <v>57</v>
      </c>
      <c r="AY3" s="5" t="s">
        <v>58</v>
      </c>
      <c r="AZ3" s="5" t="s">
        <v>59</v>
      </c>
      <c r="BA3" s="5" t="s">
        <v>60</v>
      </c>
      <c r="BB3" s="5" t="s">
        <v>61</v>
      </c>
      <c r="BC3" s="5" t="s">
        <v>62</v>
      </c>
      <c r="BD3" s="5" t="s">
        <v>63</v>
      </c>
      <c r="BE3" s="5" t="s">
        <v>64</v>
      </c>
      <c r="BF3" s="5" t="s">
        <v>65</v>
      </c>
      <c r="BG3" s="5" t="s">
        <v>66</v>
      </c>
      <c r="BH3" s="5" t="s">
        <v>67</v>
      </c>
      <c r="BI3" s="5" t="s">
        <v>68</v>
      </c>
      <c r="BJ3" s="5" t="s">
        <v>69</v>
      </c>
      <c r="BK3" s="5" t="s">
        <v>70</v>
      </c>
      <c r="BL3" s="5" t="s">
        <v>71</v>
      </c>
      <c r="BM3" s="5" t="s">
        <v>72</v>
      </c>
      <c r="BN3" s="5" t="s">
        <v>73</v>
      </c>
      <c r="BO3" s="5" t="s">
        <v>74</v>
      </c>
      <c r="BP3" s="5" t="s">
        <v>75</v>
      </c>
      <c r="BQ3" s="5" t="s">
        <v>76</v>
      </c>
      <c r="BR3" s="5" t="s">
        <v>77</v>
      </c>
      <c r="BS3" s="5" t="s">
        <v>78</v>
      </c>
      <c r="BT3" s="5" t="s">
        <v>79</v>
      </c>
      <c r="BU3" s="5" t="s">
        <v>80</v>
      </c>
      <c r="BV3" s="79" t="s">
        <v>179</v>
      </c>
      <c r="BW3" s="79" t="s">
        <v>163</v>
      </c>
      <c r="BX3" s="79" t="s">
        <v>177</v>
      </c>
    </row>
    <row r="4" spans="1:76">
      <c r="A4" s="6">
        <f>+Input!$BP$18</f>
        <v>9003</v>
      </c>
      <c r="B4" s="6">
        <f>IFERROR(VLOOKUP(Input!$C$8,Cliente!$B$3:$C$822,2,0),0)</f>
        <v>0</v>
      </c>
      <c r="C4" s="6">
        <f>IFERROR(VLOOKUP(Input!$C$7,Anunciante!$B$3:$C$364,2,0),0)</f>
        <v>0</v>
      </c>
      <c r="D4" s="6">
        <f>IFERROR(VLOOKUP(Input!$C$9,Producto!$B$3:$C$200,2,0),0)</f>
        <v>0</v>
      </c>
      <c r="E4" s="10">
        <f>IFERROR(VLOOKUP(Input!$C$10,Campaña!$B$3:$C$32,2,0),0)</f>
        <v>0</v>
      </c>
      <c r="F4">
        <f>+Input!$C$11</f>
        <v>0</v>
      </c>
      <c r="G4" s="6">
        <f>+Input!$C$12</f>
        <v>0</v>
      </c>
      <c r="H4">
        <f>IFERROR(VLOOKUP(Input!$G$7,TipoMedio!$B$3:$C$30,2,0),0)</f>
        <v>0</v>
      </c>
      <c r="I4" s="34">
        <f>+Input!$G$8</f>
        <v>0</v>
      </c>
      <c r="J4" s="34">
        <f>+Input!$G$9</f>
        <v>0</v>
      </c>
      <c r="K4" s="34">
        <f>+Input!$G$10</f>
        <v>0</v>
      </c>
      <c r="L4" s="5">
        <f>IFERROR(VLOOKUP(Input!$G$11,'Condicion de Pago'!$B$3:$C$20,2,0),0)</f>
        <v>0</v>
      </c>
      <c r="M4" s="5">
        <f>+Input!$G$13</f>
        <v>0</v>
      </c>
      <c r="N4" s="5">
        <f>IFERROR(VLOOKUP(Input!$G$12,Moneda!$B$3:$C$7,2,0),0)</f>
        <v>0</v>
      </c>
      <c r="O4" s="8">
        <f>+Input!$C$14</f>
        <v>0</v>
      </c>
      <c r="P4" s="5">
        <f>+Input!$C$15</f>
        <v>0</v>
      </c>
      <c r="Q4" s="5">
        <f>+Input!$C$16</f>
        <v>0</v>
      </c>
      <c r="R4" s="6">
        <f>IFERROR(VLOOKUP(Input!B21,Medio!$A$3:$D$1600,3,0),0)</f>
        <v>0</v>
      </c>
      <c r="S4" s="6">
        <f>IFERROR(INDEX(Proveedor!$B$3:$B$2036, MATCH(Input!C21,Proveedor!$C$3:$C$2036,0)),0)</f>
        <v>0</v>
      </c>
      <c r="T4" s="6">
        <f>IFERROR(INDEX(Programas!$B$3:$B$150, MATCH(Input!D21,Programas!$C$3:$C$150,0)),0)</f>
        <v>0</v>
      </c>
      <c r="U4" s="9"/>
      <c r="V4" s="6">
        <f>+Input!D21</f>
        <v>0</v>
      </c>
      <c r="W4" s="6">
        <f>+Input!E21</f>
        <v>0</v>
      </c>
      <c r="X4" s="6">
        <f>+Input!F21</f>
        <v>0</v>
      </c>
      <c r="Y4" s="6"/>
      <c r="Z4" s="6">
        <f>+Input!G21</f>
        <v>0</v>
      </c>
      <c r="AA4" s="6">
        <f>+Input!H21</f>
        <v>0</v>
      </c>
      <c r="AB4" s="9">
        <f>+Input!I21</f>
        <v>0</v>
      </c>
      <c r="AC4" s="6">
        <f>IFERROR(VLOOKUP(Input!J21,'Tipo de Descuento'!$B$3:$C$8,2,0),0)</f>
        <v>0</v>
      </c>
      <c r="AD4" s="6">
        <f>+Input!K21</f>
        <v>0</v>
      </c>
      <c r="AE4" s="6">
        <f>IFERROR(VLOOKUP(Input!L21,'Tipo de Descuento'!$B$3:$C$8,2,0),0)</f>
        <v>0</v>
      </c>
      <c r="AF4" s="6">
        <f>+Input!M21</f>
        <v>0</v>
      </c>
      <c r="AG4" s="6">
        <f>IFERROR(VLOOKUP(Input!N21,'Tipo de Descuento'!$B$3:$C$8,2,0),0)</f>
        <v>0</v>
      </c>
      <c r="AH4" s="6">
        <f>+Input!O21</f>
        <v>0</v>
      </c>
      <c r="AI4" s="6">
        <f>IFERROR(VLOOKUP(Input!P21,'Tipo de Descuento'!$B$3:$C$8,2,0),0)</f>
        <v>0</v>
      </c>
      <c r="AJ4" s="6">
        <f>+Input!Q21</f>
        <v>0</v>
      </c>
      <c r="AK4" s="6">
        <f>IFERROR(VLOOKUP(Input!R21,'Tipo de Descuento'!$B$3:$C$8,2,0),0)</f>
        <v>0</v>
      </c>
      <c r="AL4" s="6">
        <f>+Input!S21</f>
        <v>0</v>
      </c>
      <c r="AM4" s="6"/>
      <c r="AN4" s="6"/>
      <c r="AO4" s="6"/>
      <c r="AP4" s="7">
        <f>+Input!T21</f>
        <v>0</v>
      </c>
      <c r="AQ4" s="7">
        <f>+Input!U21</f>
        <v>0</v>
      </c>
      <c r="AR4" s="7">
        <f>+Input!V21</f>
        <v>0</v>
      </c>
      <c r="AS4" s="7">
        <f>+Input!W21</f>
        <v>0</v>
      </c>
      <c r="AT4" s="7">
        <f>+Input!X21</f>
        <v>0</v>
      </c>
      <c r="AU4" s="7">
        <f>+Input!Y21</f>
        <v>0</v>
      </c>
      <c r="AV4" s="7">
        <f>+Input!Z21</f>
        <v>0</v>
      </c>
      <c r="AW4" s="7">
        <f>+Input!AA21</f>
        <v>0</v>
      </c>
      <c r="AX4" s="7">
        <f>+Input!AB21</f>
        <v>0</v>
      </c>
      <c r="AY4" s="7">
        <f>+Input!AC21</f>
        <v>0</v>
      </c>
      <c r="AZ4" s="7">
        <f>+Input!AD21</f>
        <v>0</v>
      </c>
      <c r="BA4" s="7">
        <f>+Input!AE21</f>
        <v>0</v>
      </c>
      <c r="BB4" s="7">
        <f>+Input!AF21</f>
        <v>0</v>
      </c>
      <c r="BC4" s="7">
        <f>+Input!AG21</f>
        <v>0</v>
      </c>
      <c r="BD4" s="7">
        <f>+Input!AH21</f>
        <v>0</v>
      </c>
      <c r="BE4" s="7">
        <f>+Input!AI21</f>
        <v>0</v>
      </c>
      <c r="BF4" s="7">
        <f>+Input!AJ21</f>
        <v>0</v>
      </c>
      <c r="BG4" s="7">
        <f>+Input!AK21</f>
        <v>0</v>
      </c>
      <c r="BH4" s="7">
        <f>+Input!AL21</f>
        <v>0</v>
      </c>
      <c r="BI4" s="7">
        <f>+Input!AM21</f>
        <v>0</v>
      </c>
      <c r="BJ4" s="7">
        <f>+Input!AN21</f>
        <v>0</v>
      </c>
      <c r="BK4" s="7">
        <f>+Input!AO21</f>
        <v>0</v>
      </c>
      <c r="BL4" s="7">
        <f>+Input!AP21</f>
        <v>0</v>
      </c>
      <c r="BM4" s="7">
        <f>+Input!AQ21</f>
        <v>0</v>
      </c>
      <c r="BN4" s="7">
        <f>+Input!AR21</f>
        <v>0</v>
      </c>
      <c r="BO4" s="7">
        <f>+Input!AS21</f>
        <v>0</v>
      </c>
      <c r="BP4" s="7">
        <f>+Input!AT21</f>
        <v>0</v>
      </c>
      <c r="BQ4" s="7">
        <f>+Input!AU21</f>
        <v>0</v>
      </c>
      <c r="BR4" s="7">
        <f>+Input!AV21</f>
        <v>0</v>
      </c>
      <c r="BS4" s="7">
        <f>+Input!AW21</f>
        <v>0</v>
      </c>
      <c r="BT4" s="7">
        <f>+Input!AX21</f>
        <v>0</v>
      </c>
      <c r="BU4" s="6">
        <f>SUM(AP4:BT4)</f>
        <v>0</v>
      </c>
      <c r="BV4" s="6">
        <f>IFERROR(VLOOKUP(Input!$G$14,Agencias!$B$3:$C$222,2,0),0)</f>
        <v>0</v>
      </c>
      <c r="BW4" s="6">
        <f>IFERROR(VLOOKUP(Input!$G$15,Plazas!$B$3:$C$222,2,0),0)</f>
        <v>0</v>
      </c>
      <c r="BX4" s="6">
        <f>IFERROR(VLOOKUP(Input!$G$16,Tags!$B$3:$C$222,2,0),0)</f>
        <v>0</v>
      </c>
    </row>
    <row r="5" spans="1:76">
      <c r="A5" s="6" t="str">
        <f>IF(Input!AY22=0,"",+Input!$BP$18)</f>
        <v/>
      </c>
      <c r="B5" s="6" t="str">
        <f>IF(Input!AY22=0,"",IFERROR(VLOOKUP(Input!$C$8,Cliente!$B$3:$C$822,2,0),0))</f>
        <v/>
      </c>
      <c r="C5" s="6" t="str">
        <f>IF(Input!AY22=0,"",IFERROR(VLOOKUP(Input!$C$7,Anunciante!$B$3:$C$364,2,0),0))</f>
        <v/>
      </c>
      <c r="D5" s="6" t="str">
        <f>IF(Input!AY22=0,"",IFERROR(VLOOKUP(Input!$C$9,Producto!$B$3:$C$200,2,0),0))</f>
        <v/>
      </c>
      <c r="E5" s="10" t="str">
        <f>IF(Input!AY22=0,"",IFERROR(VLOOKUP(Input!$C$10,Campaña!$B$3:$C$32,2,0),0))</f>
        <v/>
      </c>
      <c r="F5" t="str">
        <f>IF(Input!AY22=0,"",+Input!$C$11)</f>
        <v/>
      </c>
      <c r="G5" s="6" t="str">
        <f>IF(Input!AY22=0,"",+Input!$C$12)</f>
        <v/>
      </c>
      <c r="H5" t="str">
        <f>IF(Input!AY22=0,"",IFERROR(VLOOKUP(Input!$G$7,TipoMedio!$B$3:$C$30,2,0),0))</f>
        <v/>
      </c>
      <c r="I5" s="34" t="str">
        <f>IF(Input!AY22=0,"",+Input!$G$8)</f>
        <v/>
      </c>
      <c r="J5" s="34" t="str">
        <f>IF(Input!AY22=0,"",+Input!$G$9)</f>
        <v/>
      </c>
      <c r="K5" s="34" t="str">
        <f>IF(Input!AY22=0,"",+Input!$G$10)</f>
        <v/>
      </c>
      <c r="L5" s="5" t="str">
        <f>IF(Input!AY22=0,"",IFERROR(VLOOKUP(Input!$G$11,'Condicion de Pago'!$B$3:$C$20,2,0),0))</f>
        <v/>
      </c>
      <c r="M5" s="5" t="str">
        <f>IF(Input!AY22=0,"",+Input!$G$13)</f>
        <v/>
      </c>
      <c r="N5" s="5" t="str">
        <f>IF(Input!AY22=0,"",IFERROR(VLOOKUP(Input!$G$12,Moneda!$B$3:$C$7,2,0),0))</f>
        <v/>
      </c>
      <c r="O5" s="8" t="str">
        <f>IF(Input!AY22=0,"",+Input!$C$14)</f>
        <v/>
      </c>
      <c r="P5" s="5" t="str">
        <f>IF(Input!AY22=0,"",+Input!#REF!)</f>
        <v/>
      </c>
      <c r="Q5" s="5" t="str">
        <f>IF(Input!AY22=0,"",+Input!$C$16)</f>
        <v/>
      </c>
      <c r="R5" s="6" t="str">
        <f>IF(Input!AY22=0,"",IFERROR(VLOOKUP(Input!B22,Medio!$A$3:$D$1600,3,0),0))</f>
        <v/>
      </c>
      <c r="S5" s="6" t="str">
        <f>IF(Input!AY22=0,"",IFERROR(INDEX(Proveedor!$B$3:$B$2036, MATCH(Input!C22,Proveedor!$C$3:$C$2036,0)),0))</f>
        <v/>
      </c>
      <c r="T5" s="6" t="str">
        <f>IF(Input!AY22=0,"",IFERROR(INDEX(Programas!$B$3:$B$150, MATCH(Input!D22,Programas!$C$3:$C$150,0)),0))</f>
        <v/>
      </c>
      <c r="U5" s="9"/>
      <c r="V5" s="6" t="str">
        <f>IF(Input!AY22=0,"",+Input!D22)</f>
        <v/>
      </c>
      <c r="W5" s="6" t="str">
        <f>IF(Input!AY22=0,"",+Input!E22)</f>
        <v/>
      </c>
      <c r="X5" s="6" t="str">
        <f>IF(Input!AY22=0,"",+Input!F22)</f>
        <v/>
      </c>
      <c r="Y5" s="6"/>
      <c r="Z5" s="6" t="str">
        <f>IF(Input!AY22=0,"",+Input!G22)</f>
        <v/>
      </c>
      <c r="AA5" s="6" t="str">
        <f>IF(Input!AY22=0,"",+Input!H22)</f>
        <v/>
      </c>
      <c r="AB5" s="9" t="str">
        <f>IF(Input!AY22=0,"",+Input!I22)</f>
        <v/>
      </c>
      <c r="AC5" s="6" t="str">
        <f>IF(Input!AY22=0,"",IFERROR(VLOOKUP(Input!J22,'Tipo de Descuento'!$B$3:$C$8,2,0),0))</f>
        <v/>
      </c>
      <c r="AD5" s="6" t="str">
        <f>IF(Input!AY22=0,"",+Input!K22)</f>
        <v/>
      </c>
      <c r="AE5" s="6" t="str">
        <f>IF(Input!AY22=0,"",IFERROR(VLOOKUP(Input!L22,'Tipo de Descuento'!$B$3:$C$8,2,0),0))</f>
        <v/>
      </c>
      <c r="AF5" s="6" t="str">
        <f>IF(Input!AY22=0,"",+Input!M22)</f>
        <v/>
      </c>
      <c r="AG5" s="6" t="str">
        <f>IF(Input!AY22=0,"",IFERROR(VLOOKUP(Input!N22,'Tipo de Descuento'!$B$3:$C$8,2,0),0))</f>
        <v/>
      </c>
      <c r="AH5" s="6" t="str">
        <f>IF(Input!AY22=0,"",+Input!O22)</f>
        <v/>
      </c>
      <c r="AI5" s="6" t="str">
        <f>IF(Input!AY22=0,"",IFERROR(VLOOKUP(Input!P22,'Tipo de Descuento'!$B$3:$C$8,2,0),0))</f>
        <v/>
      </c>
      <c r="AJ5" s="6" t="str">
        <f>IF(Input!AY22=0,"",+Input!Q22)</f>
        <v/>
      </c>
      <c r="AK5" s="6" t="str">
        <f>IF(Input!AY22=0,"",IFERROR(VLOOKUP(Input!R22,'Tipo de Descuento'!$B$3:$C$8,2,0),0))</f>
        <v/>
      </c>
      <c r="AL5" s="6" t="str">
        <f>IF(Input!AY22=0,"",+Input!S22)</f>
        <v/>
      </c>
      <c r="AM5" s="6"/>
      <c r="AN5" s="6"/>
      <c r="AO5" s="6"/>
      <c r="AP5" s="7" t="str">
        <f>IF(Input!$AY$22=0,"",+Input!T22)</f>
        <v/>
      </c>
      <c r="AQ5" s="7" t="str">
        <f>IF(Input!$AY$22=0,"",+Input!U22)</f>
        <v/>
      </c>
      <c r="AR5" s="7" t="str">
        <f>IF(Input!$AY$22=0,"",+Input!V22)</f>
        <v/>
      </c>
      <c r="AS5" s="7" t="str">
        <f>IF(Input!$AY$22=0,"",+Input!W22)</f>
        <v/>
      </c>
      <c r="AT5" s="7" t="str">
        <f>IF(Input!$AY$22=0,"",+Input!X22)</f>
        <v/>
      </c>
      <c r="AU5" s="7" t="str">
        <f>IF(Input!$AY$22=0,"",+Input!Y22)</f>
        <v/>
      </c>
      <c r="AV5" s="7" t="str">
        <f>IF(Input!$AY$22=0,"",+Input!Z22)</f>
        <v/>
      </c>
      <c r="AW5" s="7" t="str">
        <f>IF(Input!$AY$22=0,"",+Input!AA22)</f>
        <v/>
      </c>
      <c r="AX5" s="7" t="str">
        <f>IF(Input!$AY$22=0,"",+Input!AB22)</f>
        <v/>
      </c>
      <c r="AY5" s="7" t="str">
        <f>IF(Input!$AY$22=0,"",+Input!AC22)</f>
        <v/>
      </c>
      <c r="AZ5" s="7" t="str">
        <f>IF(Input!$AY$22=0,"",+Input!AD22)</f>
        <v/>
      </c>
      <c r="BA5" s="7" t="str">
        <f>IF(Input!$AY$22=0,"",+Input!AE22)</f>
        <v/>
      </c>
      <c r="BB5" s="7" t="str">
        <f>IF(Input!$AY$22=0,"",+Input!AF22)</f>
        <v/>
      </c>
      <c r="BC5" s="7" t="str">
        <f>IF(Input!$AY$22=0,"",+Input!AG22)</f>
        <v/>
      </c>
      <c r="BD5" s="7" t="str">
        <f>IF(Input!$AY$22=0,"",+Input!AH22)</f>
        <v/>
      </c>
      <c r="BE5" s="7" t="str">
        <f>IF(Input!$AY$22=0,"",+Input!AI22)</f>
        <v/>
      </c>
      <c r="BF5" s="7" t="str">
        <f>IF(Input!$AY$22=0,"",+Input!AJ22)</f>
        <v/>
      </c>
      <c r="BG5" s="7" t="str">
        <f>IF(Input!$AY$22=0,"",+Input!AK22)</f>
        <v/>
      </c>
      <c r="BH5" s="7" t="str">
        <f>IF(Input!$AY$22=0,"",+Input!AL22)</f>
        <v/>
      </c>
      <c r="BI5" s="7" t="str">
        <f>IF(Input!$AY$22=0,"",+Input!AM22)</f>
        <v/>
      </c>
      <c r="BJ5" s="7" t="str">
        <f>IF(Input!$AY$22=0,"",+Input!AN22)</f>
        <v/>
      </c>
      <c r="BK5" s="7" t="str">
        <f>IF(Input!$AY$22=0,"",+Input!AO22)</f>
        <v/>
      </c>
      <c r="BL5" s="7" t="str">
        <f>IF(Input!$AY$22=0,"",+Input!AP22)</f>
        <v/>
      </c>
      <c r="BM5" s="7" t="str">
        <f>IF(Input!$AY$22=0,"",+Input!AQ22)</f>
        <v/>
      </c>
      <c r="BN5" s="7" t="str">
        <f>IF(Input!$AY$22=0,"",+Input!AR22)</f>
        <v/>
      </c>
      <c r="BO5" s="7" t="str">
        <f>IF(Input!$AY$22=0,"",+Input!AS22)</f>
        <v/>
      </c>
      <c r="BP5" s="7" t="str">
        <f>IF(Input!$AY$22=0,"",+Input!AT22)</f>
        <v/>
      </c>
      <c r="BQ5" s="7" t="str">
        <f>IF(Input!$AY$22=0,"",+Input!AU22)</f>
        <v/>
      </c>
      <c r="BR5" s="7" t="str">
        <f>IF(Input!$AY$22=0,"",+Input!AV22)</f>
        <v/>
      </c>
      <c r="BS5" s="7" t="str">
        <f>IF(Input!$AY$22=0,"",+Input!AW22)</f>
        <v/>
      </c>
      <c r="BT5" s="7" t="str">
        <f>IF(Input!$AY$22=0,"",+Input!AX22)</f>
        <v/>
      </c>
      <c r="BU5" s="6" t="str">
        <f>IF(Input!AY22=0,"",SUM(AP5:BT5))</f>
        <v/>
      </c>
    </row>
    <row r="6" spans="1:76">
      <c r="A6" s="6" t="str">
        <f>IF(Input!AY23=0,"",+Input!$BP$18)</f>
        <v/>
      </c>
      <c r="B6" s="6" t="str">
        <f>IF(Input!AY23=0,"",IFERROR(VLOOKUP(Input!$C$8,Cliente!$B$3:$C$822,2,0),0))</f>
        <v/>
      </c>
      <c r="C6" s="6" t="str">
        <f>IF(Input!AY23=0,"",IFERROR(VLOOKUP(Input!$C$7,Anunciante!$B$3:$C$364,2,0),0))</f>
        <v/>
      </c>
      <c r="D6" s="6" t="str">
        <f>IF(Input!AY23=0,"",IFERROR(VLOOKUP(Input!$C$9,Producto!$B$3:$C$200,2,0),0))</f>
        <v/>
      </c>
      <c r="E6" s="10" t="str">
        <f>IF(Input!AY23=0,"",IFERROR(VLOOKUP(Input!$C$10,Campaña!$B$3:$C$32,2,0),0))</f>
        <v/>
      </c>
      <c r="F6" t="str">
        <f>IF(Input!AY23=0,"",+Input!$C$11)</f>
        <v/>
      </c>
      <c r="G6" s="6" t="str">
        <f>IF(Input!AY23=0,"",+Input!$C$12)</f>
        <v/>
      </c>
      <c r="H6" t="str">
        <f>IF(Input!AY23=0,"",IFERROR(VLOOKUP(Input!$G$7,TipoMedio!$B$3:$C$30,2,0),0))</f>
        <v/>
      </c>
      <c r="I6" s="34" t="str">
        <f>IF(Input!AY23=0,"",+Input!$G$8)</f>
        <v/>
      </c>
      <c r="J6" s="34" t="str">
        <f>IF(Input!AY23=0,"",+Input!$G$9)</f>
        <v/>
      </c>
      <c r="K6" s="34" t="str">
        <f>IF(Input!AY23=0,"",+Input!$G$10)</f>
        <v/>
      </c>
      <c r="L6" s="5" t="str">
        <f>IF(Input!AY23=0,"",IFERROR(VLOOKUP(Input!$G$11,'Condicion de Pago'!$B$3:$C$20,2,0),0))</f>
        <v/>
      </c>
      <c r="M6" s="5" t="str">
        <f>IF(Input!AY23=0,"",+Input!$G$13)</f>
        <v/>
      </c>
      <c r="N6" s="5" t="str">
        <f>IF(Input!AY23=0,"",IFERROR(VLOOKUP(Input!$G$12,Moneda!$B$3:$C$7,2,0),0))</f>
        <v/>
      </c>
      <c r="O6" s="8" t="str">
        <f>IF(Input!AY23=0,"",+Input!$C$14)</f>
        <v/>
      </c>
      <c r="P6" s="5" t="str">
        <f>IF(Input!AY23=0,"",+Input!#REF!)</f>
        <v/>
      </c>
      <c r="Q6" s="5" t="str">
        <f>IF(Input!AY23=0,"",+Input!$C$16)</f>
        <v/>
      </c>
      <c r="R6" s="6" t="str">
        <f>IF(Input!AY23=0,"",IFERROR(VLOOKUP(Input!B23,Medio!$A$3:$D$1600,3,0),0))</f>
        <v/>
      </c>
      <c r="S6" s="6" t="str">
        <f>IF(Input!AY23=0,"",IFERROR(INDEX(Proveedor!$B$3:$B$2036, MATCH(Input!C23,Proveedor!$C$3:$C$2036,0)),0))</f>
        <v/>
      </c>
      <c r="T6" s="6" t="str">
        <f>IF(Input!AY23=0,"",IFERROR(INDEX(Programas!$B$3:$B$150, MATCH(Input!D23,Programas!$C$3:$C$150,0)),0))</f>
        <v/>
      </c>
      <c r="U6" s="9"/>
      <c r="V6" s="6" t="str">
        <f>IF(Input!AY23=0,"",+Input!D23)</f>
        <v/>
      </c>
      <c r="W6" s="6" t="str">
        <f>IF(Input!AY23=0,"",+Input!E23)</f>
        <v/>
      </c>
      <c r="X6" s="6" t="str">
        <f>IF(Input!AY23=0,"",+Input!F23)</f>
        <v/>
      </c>
      <c r="Y6" s="6"/>
      <c r="Z6" s="6" t="str">
        <f>IF(Input!AY23=0,"",+Input!G23)</f>
        <v/>
      </c>
      <c r="AA6" s="6" t="str">
        <f>IF(Input!AY23=0,"",+Input!H23)</f>
        <v/>
      </c>
      <c r="AB6" s="9" t="str">
        <f>IF(Input!AY23=0,"",+Input!I23)</f>
        <v/>
      </c>
      <c r="AC6" s="6" t="str">
        <f>IF(Input!AY23=0,"",IFERROR(VLOOKUP(Input!J23,'Tipo de Descuento'!$B$3:$C$8,2,0),0))</f>
        <v/>
      </c>
      <c r="AD6" s="6" t="str">
        <f>IF(Input!AY23=0,"",+Input!K23)</f>
        <v/>
      </c>
      <c r="AE6" s="6" t="str">
        <f>IF(Input!AY23=0,"",IFERROR(VLOOKUP(Input!L23,'Tipo de Descuento'!$B$3:$C$8,2,0),0))</f>
        <v/>
      </c>
      <c r="AF6" s="6" t="str">
        <f>IF(Input!AY23=0,"",+Input!M23)</f>
        <v/>
      </c>
      <c r="AG6" s="6" t="str">
        <f>IF(Input!AY23=0,"",IFERROR(VLOOKUP(Input!N23,'Tipo de Descuento'!$B$3:$C$8,2,0),0))</f>
        <v/>
      </c>
      <c r="AH6" s="6" t="str">
        <f>IF(Input!AY23=0,"",+Input!O23)</f>
        <v/>
      </c>
      <c r="AI6" s="6" t="str">
        <f>IF(Input!AY23=0,"",IFERROR(VLOOKUP(Input!P23,'Tipo de Descuento'!$B$3:$C$8,2,0),0))</f>
        <v/>
      </c>
      <c r="AJ6" s="6" t="str">
        <f>IF(Input!AY23=0,"",+Input!Q23)</f>
        <v/>
      </c>
      <c r="AK6" s="6" t="str">
        <f>IF(Input!AY23=0,"",IFERROR(VLOOKUP(Input!R23,'Tipo de Descuento'!$B$3:$C$8,2,0),0))</f>
        <v/>
      </c>
      <c r="AL6" s="6" t="str">
        <f>IF(Input!AY23=0,"",+Input!S23)</f>
        <v/>
      </c>
      <c r="AM6" s="6"/>
      <c r="AN6" s="6"/>
      <c r="AO6" s="6"/>
      <c r="AP6" s="7" t="str">
        <f>IF(Input!$AY$22=0,"",+Input!T23)</f>
        <v/>
      </c>
      <c r="AQ6" s="7" t="str">
        <f>IF(Input!$AY$22=0,"",+Input!U23)</f>
        <v/>
      </c>
      <c r="AR6" s="7" t="str">
        <f>IF(Input!$AY$22=0,"",+Input!V23)</f>
        <v/>
      </c>
      <c r="AS6" s="7" t="str">
        <f>IF(Input!$AY$22=0,"",+Input!W23)</f>
        <v/>
      </c>
      <c r="AT6" s="7" t="str">
        <f>IF(Input!$AY$22=0,"",+Input!X23)</f>
        <v/>
      </c>
      <c r="AU6" s="7" t="str">
        <f>IF(Input!$AY$22=0,"",+Input!Y23)</f>
        <v/>
      </c>
      <c r="AV6" s="7" t="str">
        <f>IF(Input!$AY$22=0,"",+Input!Z23)</f>
        <v/>
      </c>
      <c r="AW6" s="7" t="str">
        <f>IF(Input!$AY$22=0,"",+Input!AA23)</f>
        <v/>
      </c>
      <c r="AX6" s="7" t="str">
        <f>IF(Input!$AY$22=0,"",+Input!AB23)</f>
        <v/>
      </c>
      <c r="AY6" s="7" t="str">
        <f>IF(Input!$AY$22=0,"",+Input!AC23)</f>
        <v/>
      </c>
      <c r="AZ6" s="7" t="str">
        <f>IF(Input!$AY$22=0,"",+Input!AD23)</f>
        <v/>
      </c>
      <c r="BA6" s="7" t="str">
        <f>IF(Input!$AY$22=0,"",+Input!AE23)</f>
        <v/>
      </c>
      <c r="BB6" s="7" t="str">
        <f>IF(Input!$AY$22=0,"",+Input!AF23)</f>
        <v/>
      </c>
      <c r="BC6" s="7" t="str">
        <f>IF(Input!$AY$22=0,"",+Input!AG23)</f>
        <v/>
      </c>
      <c r="BD6" s="7" t="str">
        <f>IF(Input!$AY$22=0,"",+Input!AH23)</f>
        <v/>
      </c>
      <c r="BE6" s="7" t="str">
        <f>IF(Input!$AY$22=0,"",+Input!AI23)</f>
        <v/>
      </c>
      <c r="BF6" s="7" t="str">
        <f>IF(Input!$AY$22=0,"",+Input!AJ23)</f>
        <v/>
      </c>
      <c r="BG6" s="7" t="str">
        <f>IF(Input!$AY$22=0,"",+Input!AK23)</f>
        <v/>
      </c>
      <c r="BH6" s="7" t="str">
        <f>IF(Input!$AY$22=0,"",+Input!AL23)</f>
        <v/>
      </c>
      <c r="BI6" s="7" t="str">
        <f>IF(Input!$AY$22=0,"",+Input!AM23)</f>
        <v/>
      </c>
      <c r="BJ6" s="7" t="str">
        <f>IF(Input!$AY$22=0,"",+Input!AN23)</f>
        <v/>
      </c>
      <c r="BK6" s="7" t="str">
        <f>IF(Input!$AY$22=0,"",+Input!AO23)</f>
        <v/>
      </c>
      <c r="BL6" s="7" t="str">
        <f>IF(Input!$AY$22=0,"",+Input!AP23)</f>
        <v/>
      </c>
      <c r="BM6" s="7" t="str">
        <f>IF(Input!$AY$22=0,"",+Input!AQ23)</f>
        <v/>
      </c>
      <c r="BN6" s="7" t="str">
        <f>IF(Input!$AY$22=0,"",+Input!AR23)</f>
        <v/>
      </c>
      <c r="BO6" s="7" t="str">
        <f>IF(Input!$AY$22=0,"",+Input!AS23)</f>
        <v/>
      </c>
      <c r="BP6" s="7" t="str">
        <f>IF(Input!$AY$22=0,"",+Input!AT23)</f>
        <v/>
      </c>
      <c r="BQ6" s="7" t="str">
        <f>IF(Input!$AY$22=0,"",+Input!AU23)</f>
        <v/>
      </c>
      <c r="BR6" s="7" t="str">
        <f>IF(Input!$AY$22=0,"",+Input!AV23)</f>
        <v/>
      </c>
      <c r="BS6" s="7" t="str">
        <f>IF(Input!$AY$22=0,"",+Input!AW23)</f>
        <v/>
      </c>
      <c r="BT6" s="7" t="str">
        <f>IF(Input!$AY$22=0,"",+Input!AX23)</f>
        <v/>
      </c>
      <c r="BU6" s="6" t="str">
        <f>IF(Input!AY23=0,"",SUM(AP6:BT6))</f>
        <v/>
      </c>
    </row>
    <row r="7" spans="1:76">
      <c r="A7" s="6" t="str">
        <f>IF(Input!AY24=0,"",+Input!$BP$18)</f>
        <v/>
      </c>
      <c r="B7" s="6" t="str">
        <f>IF(Input!AY24=0,"",IFERROR(VLOOKUP(Input!$C$8,Cliente!$B$3:$C$822,2,0),0))</f>
        <v/>
      </c>
      <c r="C7" s="6" t="str">
        <f>IF(Input!AY24=0,"",IFERROR(VLOOKUP(Input!$C$7,Anunciante!$B$3:$C$364,2,0),0))</f>
        <v/>
      </c>
      <c r="D7" s="6" t="str">
        <f>IF(Input!AY24=0,"",IFERROR(VLOOKUP(Input!$C$9,Producto!$B$3:$C$200,2,0),0))</f>
        <v/>
      </c>
      <c r="E7" s="10" t="str">
        <f>IF(Input!AY24=0,"",IFERROR(VLOOKUP(Input!$C$10,Campaña!$B$3:$C$32,2,0),0))</f>
        <v/>
      </c>
      <c r="F7" t="str">
        <f>IF(Input!AY24=0,"",+Input!$C$11)</f>
        <v/>
      </c>
      <c r="G7" s="6" t="str">
        <f>IF(Input!AY24=0,"",+Input!$C$12)</f>
        <v/>
      </c>
      <c r="H7" t="str">
        <f>IF(Input!AY24=0,"",IFERROR(VLOOKUP(Input!$G$7,TipoMedio!$B$3:$C$30,2,0),0))</f>
        <v/>
      </c>
      <c r="I7" s="34" t="str">
        <f>IF(Input!AY24=0,"",+Input!$G$8)</f>
        <v/>
      </c>
      <c r="J7" s="34" t="str">
        <f>IF(Input!AY24=0,"",+Input!$G$9)</f>
        <v/>
      </c>
      <c r="K7" s="34" t="str">
        <f>IF(Input!AY24=0,"",+Input!$G$10)</f>
        <v/>
      </c>
      <c r="L7" s="5" t="str">
        <f>IF(Input!AY24=0,"",IFERROR(VLOOKUP(Input!$G$11,'Condicion de Pago'!$B$3:$C$20,2,0),0))</f>
        <v/>
      </c>
      <c r="M7" s="5" t="str">
        <f>IF(Input!AY24=0,"",+Input!$G$13)</f>
        <v/>
      </c>
      <c r="N7" s="5" t="str">
        <f>IF(Input!AY24=0,"",IFERROR(VLOOKUP(Input!$G$12,Moneda!$B$3:$C$7,2,0),0))</f>
        <v/>
      </c>
      <c r="O7" s="8" t="str">
        <f>IF(Input!AY24=0,"",+Input!$C$14)</f>
        <v/>
      </c>
      <c r="P7" s="5" t="str">
        <f>IF(Input!AY24=0,"",+Input!#REF!)</f>
        <v/>
      </c>
      <c r="Q7" s="5" t="str">
        <f>IF(Input!AY24=0,"",+Input!$C$16)</f>
        <v/>
      </c>
      <c r="R7" s="6" t="str">
        <f>IF(Input!AY24=0,"",IFERROR(VLOOKUP(Input!B24,Medio!$A$3:$D$1600,3,0),0))</f>
        <v/>
      </c>
      <c r="S7" s="6" t="str">
        <f>IF(Input!AY24=0,"",IFERROR(INDEX(Proveedor!$B$3:$B$2036, MATCH(Input!C24,Proveedor!$C$3:$C$2036,0)),0))</f>
        <v/>
      </c>
      <c r="T7" s="6" t="str">
        <f>IF(Input!AY24=0,"",IFERROR(INDEX(Programas!$B$3:$B$150, MATCH(Input!D24,Programas!$C$3:$C$150,0)),0))</f>
        <v/>
      </c>
      <c r="U7" s="9"/>
      <c r="V7" s="6" t="str">
        <f>IF(Input!AY24=0,"",+Input!D24)</f>
        <v/>
      </c>
      <c r="W7" s="6" t="str">
        <f>IF(Input!AY24=0,"",+Input!E24)</f>
        <v/>
      </c>
      <c r="X7" s="6" t="str">
        <f>IF(Input!AY24=0,"",+Input!F24)</f>
        <v/>
      </c>
      <c r="Y7" s="6"/>
      <c r="Z7" s="6" t="str">
        <f>IF(Input!AY24=0,"",+Input!G24)</f>
        <v/>
      </c>
      <c r="AA7" s="6" t="str">
        <f>IF(Input!AY24=0,"",+Input!H24)</f>
        <v/>
      </c>
      <c r="AB7" s="9" t="str">
        <f>IF(Input!AY24=0,"",+Input!I24)</f>
        <v/>
      </c>
      <c r="AC7" s="6" t="str">
        <f>IF(Input!AY24=0,"",IFERROR(VLOOKUP(Input!J24,'Tipo de Descuento'!$B$3:$C$8,2,0),0))</f>
        <v/>
      </c>
      <c r="AD7" s="6" t="str">
        <f>IF(Input!AY24=0,"",+Input!K24)</f>
        <v/>
      </c>
      <c r="AE7" s="6" t="str">
        <f>IF(Input!AY24=0,"",IFERROR(VLOOKUP(Input!L24,'Tipo de Descuento'!$B$3:$C$8,2,0),0))</f>
        <v/>
      </c>
      <c r="AF7" s="6" t="str">
        <f>IF(Input!AY24=0,"",+Input!M24)</f>
        <v/>
      </c>
      <c r="AG7" s="6" t="str">
        <f>IF(Input!AY24=0,"",IFERROR(VLOOKUP(Input!N24,'Tipo de Descuento'!$B$3:$C$8,2,0),0))</f>
        <v/>
      </c>
      <c r="AH7" s="6" t="str">
        <f>IF(Input!AY24=0,"",+Input!O24)</f>
        <v/>
      </c>
      <c r="AI7" s="6" t="str">
        <f>IF(Input!AY24=0,"",IFERROR(VLOOKUP(Input!P24,'Tipo de Descuento'!$B$3:$C$8,2,0),0))</f>
        <v/>
      </c>
      <c r="AJ7" s="6" t="str">
        <f>IF(Input!AY24=0,"",+Input!Q24)</f>
        <v/>
      </c>
      <c r="AK7" s="6" t="str">
        <f>IF(Input!AY24=0,"",IFERROR(VLOOKUP(Input!R24,'Tipo de Descuento'!$B$3:$C$8,2,0),0))</f>
        <v/>
      </c>
      <c r="AL7" s="6" t="str">
        <f>IF(Input!AY24=0,"",+Input!S24)</f>
        <v/>
      </c>
      <c r="AM7" s="6"/>
      <c r="AN7" s="6"/>
      <c r="AO7" s="6"/>
      <c r="AP7" s="7" t="str">
        <f>IF(Input!$AY$22=0,"",+Input!T24)</f>
        <v/>
      </c>
      <c r="AQ7" s="7" t="str">
        <f>IF(Input!$AY$22=0,"",+Input!U24)</f>
        <v/>
      </c>
      <c r="AR7" s="7" t="str">
        <f>IF(Input!$AY$22=0,"",+Input!V24)</f>
        <v/>
      </c>
      <c r="AS7" s="7" t="str">
        <f>IF(Input!$AY$22=0,"",+Input!W24)</f>
        <v/>
      </c>
      <c r="AT7" s="7" t="str">
        <f>IF(Input!$AY$22=0,"",+Input!X24)</f>
        <v/>
      </c>
      <c r="AU7" s="7" t="str">
        <f>IF(Input!$AY$22=0,"",+Input!Y24)</f>
        <v/>
      </c>
      <c r="AV7" s="7" t="str">
        <f>IF(Input!$AY$22=0,"",+Input!Z24)</f>
        <v/>
      </c>
      <c r="AW7" s="7" t="str">
        <f>IF(Input!$AY$22=0,"",+Input!AA24)</f>
        <v/>
      </c>
      <c r="AX7" s="7" t="str">
        <f>IF(Input!$AY$22=0,"",+Input!AB24)</f>
        <v/>
      </c>
      <c r="AY7" s="7" t="str">
        <f>IF(Input!$AY$22=0,"",+Input!AC24)</f>
        <v/>
      </c>
      <c r="AZ7" s="7" t="str">
        <f>IF(Input!$AY$22=0,"",+Input!AD24)</f>
        <v/>
      </c>
      <c r="BA7" s="7" t="str">
        <f>IF(Input!$AY$22=0,"",+Input!AE24)</f>
        <v/>
      </c>
      <c r="BB7" s="7" t="str">
        <f>IF(Input!$AY$22=0,"",+Input!AF24)</f>
        <v/>
      </c>
      <c r="BC7" s="7" t="str">
        <f>IF(Input!$AY$22=0,"",+Input!AG24)</f>
        <v/>
      </c>
      <c r="BD7" s="7" t="str">
        <f>IF(Input!$AY$22=0,"",+Input!AH24)</f>
        <v/>
      </c>
      <c r="BE7" s="7" t="str">
        <f>IF(Input!$AY$22=0,"",+Input!AI24)</f>
        <v/>
      </c>
      <c r="BF7" s="7" t="str">
        <f>IF(Input!$AY$22=0,"",+Input!AJ24)</f>
        <v/>
      </c>
      <c r="BG7" s="7" t="str">
        <f>IF(Input!$AY$22=0,"",+Input!AK24)</f>
        <v/>
      </c>
      <c r="BH7" s="7" t="str">
        <f>IF(Input!$AY$22=0,"",+Input!AL24)</f>
        <v/>
      </c>
      <c r="BI7" s="7" t="str">
        <f>IF(Input!$AY$22=0,"",+Input!AM24)</f>
        <v/>
      </c>
      <c r="BJ7" s="7" t="str">
        <f>IF(Input!$AY$22=0,"",+Input!AN24)</f>
        <v/>
      </c>
      <c r="BK7" s="7" t="str">
        <f>IF(Input!$AY$22=0,"",+Input!AO24)</f>
        <v/>
      </c>
      <c r="BL7" s="7" t="str">
        <f>IF(Input!$AY$22=0,"",+Input!AP24)</f>
        <v/>
      </c>
      <c r="BM7" s="7" t="str">
        <f>IF(Input!$AY$22=0,"",+Input!AQ24)</f>
        <v/>
      </c>
      <c r="BN7" s="7" t="str">
        <f>IF(Input!$AY$22=0,"",+Input!AR24)</f>
        <v/>
      </c>
      <c r="BO7" s="7" t="str">
        <f>IF(Input!$AY$22=0,"",+Input!AS24)</f>
        <v/>
      </c>
      <c r="BP7" s="7" t="str">
        <f>IF(Input!$AY$22=0,"",+Input!AT24)</f>
        <v/>
      </c>
      <c r="BQ7" s="7" t="str">
        <f>IF(Input!$AY$22=0,"",+Input!AU24)</f>
        <v/>
      </c>
      <c r="BR7" s="7" t="str">
        <f>IF(Input!$AY$22=0,"",+Input!AV24)</f>
        <v/>
      </c>
      <c r="BS7" s="7" t="str">
        <f>IF(Input!$AY$22=0,"",+Input!AW24)</f>
        <v/>
      </c>
      <c r="BT7" s="7" t="str">
        <f>IF(Input!$AY$22=0,"",+Input!AX24)</f>
        <v/>
      </c>
      <c r="BU7" s="6" t="str">
        <f>IF(Input!AY24=0,"",SUM(AP7:BT7))</f>
        <v/>
      </c>
    </row>
    <row r="8" spans="1:76">
      <c r="A8" s="6" t="str">
        <f>IF(Input!AY25=0,"",+Input!$BP$18)</f>
        <v/>
      </c>
      <c r="B8" s="6" t="str">
        <f>IF(Input!AY25=0,"",IFERROR(VLOOKUP(Input!$C$8,Cliente!$B$3:$C$822,2,0),0))</f>
        <v/>
      </c>
      <c r="C8" s="6" t="str">
        <f>IF(Input!AY25=0,"",IFERROR(VLOOKUP(Input!$C$7,Anunciante!$B$3:$C$364,2,0),0))</f>
        <v/>
      </c>
      <c r="D8" s="6" t="str">
        <f>IF(Input!AY25=0,"",IFERROR(VLOOKUP(Input!$C$9,Producto!$B$3:$C$200,2,0),0))</f>
        <v/>
      </c>
      <c r="E8" s="10" t="str">
        <f>IF(Input!AY25=0,"",IFERROR(VLOOKUP(Input!$C$10,Campaña!$B$3:$C$32,2,0),0))</f>
        <v/>
      </c>
      <c r="F8" t="str">
        <f>IF(Input!AY25=0,"",+Input!$C$11)</f>
        <v/>
      </c>
      <c r="G8" s="6" t="str">
        <f>IF(Input!AY25=0,"",+Input!$C$12)</f>
        <v/>
      </c>
      <c r="H8" t="str">
        <f>IF(Input!AY25=0,"",IFERROR(VLOOKUP(Input!$G$7,TipoMedio!$B$3:$C$30,2,0),0))</f>
        <v/>
      </c>
      <c r="I8" s="34" t="str">
        <f>IF(Input!AY25=0,"",+Input!$G$8)</f>
        <v/>
      </c>
      <c r="J8" s="34" t="str">
        <f>IF(Input!AY25=0,"",+Input!$G$9)</f>
        <v/>
      </c>
      <c r="K8" s="34" t="str">
        <f>IF(Input!AY25=0,"",+Input!$G$10)</f>
        <v/>
      </c>
      <c r="L8" s="5" t="str">
        <f>IF(Input!AY25=0,"",IFERROR(VLOOKUP(Input!$G$11,'Condicion de Pago'!$B$3:$C$20,2,0),0))</f>
        <v/>
      </c>
      <c r="M8" s="5" t="str">
        <f>IF(Input!AY25=0,"",+Input!$G$13)</f>
        <v/>
      </c>
      <c r="N8" s="5" t="str">
        <f>IF(Input!AY25=0,"",IFERROR(VLOOKUP(Input!$G$12,Moneda!$B$3:$C$7,2,0),0))</f>
        <v/>
      </c>
      <c r="O8" s="8" t="str">
        <f>IF(Input!AY25=0,"",+Input!$C$14)</f>
        <v/>
      </c>
      <c r="P8" s="5" t="str">
        <f>IF(Input!AY25=0,"",+Input!#REF!)</f>
        <v/>
      </c>
      <c r="Q8" s="5" t="str">
        <f>IF(Input!AY25=0,"",+Input!$C$16)</f>
        <v/>
      </c>
      <c r="R8" s="6" t="str">
        <f>IF(Input!AY25=0,"",IFERROR(VLOOKUP(Input!B25,Medio!$A$3:$D$1600,3,0),0))</f>
        <v/>
      </c>
      <c r="S8" s="6" t="str">
        <f>IF(Input!AY25=0,"",IFERROR(INDEX(Proveedor!$B$3:$B$2036, MATCH(Input!C25,Proveedor!$C$3:$C$2036,0)),0))</f>
        <v/>
      </c>
      <c r="T8" s="6" t="str">
        <f>IF(Input!AY25=0,"",IFERROR(INDEX(Programas!$B$3:$B$150, MATCH(Input!D25,Programas!$C$3:$C$150,0)),0))</f>
        <v/>
      </c>
      <c r="U8" s="9"/>
      <c r="V8" s="6" t="str">
        <f>IF(Input!AY25=0,"",+Input!D25)</f>
        <v/>
      </c>
      <c r="W8" s="6" t="str">
        <f>IF(Input!AY25=0,"",+Input!E25)</f>
        <v/>
      </c>
      <c r="X8" s="6" t="str">
        <f>IF(Input!AY25=0,"",+Input!F25)</f>
        <v/>
      </c>
      <c r="Y8" s="6"/>
      <c r="Z8" s="6" t="str">
        <f>IF(Input!AY25=0,"",+Input!G25)</f>
        <v/>
      </c>
      <c r="AA8" s="6" t="str">
        <f>IF(Input!AY25=0,"",+Input!H25)</f>
        <v/>
      </c>
      <c r="AB8" s="9" t="str">
        <f>IF(Input!AY25=0,"",+Input!I25)</f>
        <v/>
      </c>
      <c r="AC8" s="6" t="str">
        <f>IF(Input!AY25=0,"",IFERROR(VLOOKUP(Input!J25,'Tipo de Descuento'!$B$3:$C$8,2,0),0))</f>
        <v/>
      </c>
      <c r="AD8" s="6" t="str">
        <f>IF(Input!AY25=0,"",+Input!K25)</f>
        <v/>
      </c>
      <c r="AE8" s="6" t="str">
        <f>IF(Input!AY25=0,"",IFERROR(VLOOKUP(Input!L25,'Tipo de Descuento'!$B$3:$C$8,2,0),0))</f>
        <v/>
      </c>
      <c r="AF8" s="6" t="str">
        <f>IF(Input!AY25=0,"",+Input!M25)</f>
        <v/>
      </c>
      <c r="AG8" s="6" t="str">
        <f>IF(Input!AY25=0,"",IFERROR(VLOOKUP(Input!N25,'Tipo de Descuento'!$B$3:$C$8,2,0),0))</f>
        <v/>
      </c>
      <c r="AH8" s="6" t="str">
        <f>IF(Input!AY25=0,"",+Input!O25)</f>
        <v/>
      </c>
      <c r="AI8" s="6" t="str">
        <f>IF(Input!AY25=0,"",IFERROR(VLOOKUP(Input!P25,'Tipo de Descuento'!$B$3:$C$8,2,0),0))</f>
        <v/>
      </c>
      <c r="AJ8" s="6" t="str">
        <f>IF(Input!AY25=0,"",+Input!Q25)</f>
        <v/>
      </c>
      <c r="AK8" s="6" t="str">
        <f>IF(Input!AY25=0,"",IFERROR(VLOOKUP(Input!R25,'Tipo de Descuento'!$B$3:$C$8,2,0),0))</f>
        <v/>
      </c>
      <c r="AL8" s="6" t="str">
        <f>IF(Input!AY25=0,"",+Input!S25)</f>
        <v/>
      </c>
      <c r="AM8" s="6"/>
      <c r="AN8" s="6"/>
      <c r="AO8" s="6"/>
      <c r="AP8" s="7" t="str">
        <f>IF(Input!$AY$22=0,"",+Input!T25)</f>
        <v/>
      </c>
      <c r="AQ8" s="7" t="str">
        <f>IF(Input!$AY$22=0,"",+Input!U25)</f>
        <v/>
      </c>
      <c r="AR8" s="7" t="str">
        <f>IF(Input!$AY$22=0,"",+Input!V25)</f>
        <v/>
      </c>
      <c r="AS8" s="7" t="str">
        <f>IF(Input!$AY$22=0,"",+Input!W25)</f>
        <v/>
      </c>
      <c r="AT8" s="7" t="str">
        <f>IF(Input!$AY$22=0,"",+Input!X25)</f>
        <v/>
      </c>
      <c r="AU8" s="7" t="str">
        <f>IF(Input!$AY$22=0,"",+Input!Y25)</f>
        <v/>
      </c>
      <c r="AV8" s="7" t="str">
        <f>IF(Input!$AY$22=0,"",+Input!Z25)</f>
        <v/>
      </c>
      <c r="AW8" s="7" t="str">
        <f>IF(Input!$AY$22=0,"",+Input!AA25)</f>
        <v/>
      </c>
      <c r="AX8" s="7" t="str">
        <f>IF(Input!$AY$22=0,"",+Input!AB25)</f>
        <v/>
      </c>
      <c r="AY8" s="7" t="str">
        <f>IF(Input!$AY$22=0,"",+Input!AC25)</f>
        <v/>
      </c>
      <c r="AZ8" s="7" t="str">
        <f>IF(Input!$AY$22=0,"",+Input!AD25)</f>
        <v/>
      </c>
      <c r="BA8" s="7" t="str">
        <f>IF(Input!$AY$22=0,"",+Input!AE25)</f>
        <v/>
      </c>
      <c r="BB8" s="7" t="str">
        <f>IF(Input!$AY$22=0,"",+Input!AF25)</f>
        <v/>
      </c>
      <c r="BC8" s="7" t="str">
        <f>IF(Input!$AY$22=0,"",+Input!AG25)</f>
        <v/>
      </c>
      <c r="BD8" s="7" t="str">
        <f>IF(Input!$AY$22=0,"",+Input!AH25)</f>
        <v/>
      </c>
      <c r="BE8" s="7" t="str">
        <f>IF(Input!$AY$22=0,"",+Input!AI25)</f>
        <v/>
      </c>
      <c r="BF8" s="7" t="str">
        <f>IF(Input!$AY$22=0,"",+Input!AJ25)</f>
        <v/>
      </c>
      <c r="BG8" s="7" t="str">
        <f>IF(Input!$AY$22=0,"",+Input!AK25)</f>
        <v/>
      </c>
      <c r="BH8" s="7" t="str">
        <f>IF(Input!$AY$22=0,"",+Input!AL25)</f>
        <v/>
      </c>
      <c r="BI8" s="7" t="str">
        <f>IF(Input!$AY$22=0,"",+Input!AM25)</f>
        <v/>
      </c>
      <c r="BJ8" s="7" t="str">
        <f>IF(Input!$AY$22=0,"",+Input!AN25)</f>
        <v/>
      </c>
      <c r="BK8" s="7" t="str">
        <f>IF(Input!$AY$22=0,"",+Input!AO25)</f>
        <v/>
      </c>
      <c r="BL8" s="7" t="str">
        <f>IF(Input!$AY$22=0,"",+Input!AP25)</f>
        <v/>
      </c>
      <c r="BM8" s="7" t="str">
        <f>IF(Input!$AY$22=0,"",+Input!AQ25)</f>
        <v/>
      </c>
      <c r="BN8" s="7" t="str">
        <f>IF(Input!$AY$22=0,"",+Input!AR25)</f>
        <v/>
      </c>
      <c r="BO8" s="7" t="str">
        <f>IF(Input!$AY$22=0,"",+Input!AS25)</f>
        <v/>
      </c>
      <c r="BP8" s="7" t="str">
        <f>IF(Input!$AY$22=0,"",+Input!AT25)</f>
        <v/>
      </c>
      <c r="BQ8" s="7" t="str">
        <f>IF(Input!$AY$22=0,"",+Input!AU25)</f>
        <v/>
      </c>
      <c r="BR8" s="7" t="str">
        <f>IF(Input!$AY$22=0,"",+Input!AV25)</f>
        <v/>
      </c>
      <c r="BS8" s="7" t="str">
        <f>IF(Input!$AY$22=0,"",+Input!AW25)</f>
        <v/>
      </c>
      <c r="BT8" s="7" t="str">
        <f>IF(Input!$AY$22=0,"",+Input!AX25)</f>
        <v/>
      </c>
      <c r="BU8" s="6" t="str">
        <f>IF(Input!AY25=0,"",SUM(AP8:BT8))</f>
        <v/>
      </c>
    </row>
    <row r="9" spans="1:76" ht="15" customHeight="1">
      <c r="A9" s="6" t="str">
        <f>IF(Input!AY26=0,"",+Input!$BP$18)</f>
        <v/>
      </c>
      <c r="B9" s="6" t="str">
        <f>IF(Input!AY26=0,"",IFERROR(VLOOKUP(Input!$C$8,Cliente!$B$3:$C$822,2,0),0))</f>
        <v/>
      </c>
      <c r="C9" s="6" t="str">
        <f>IF(Input!AY26=0,"",IFERROR(VLOOKUP(Input!$C$7,Anunciante!$B$3:$C$364,2,0),0))</f>
        <v/>
      </c>
      <c r="D9" s="6" t="str">
        <f>IF(Input!AY26=0,"",IFERROR(VLOOKUP(Input!$C$9,Producto!$B$3:$C$200,2,0),0))</f>
        <v/>
      </c>
      <c r="E9" s="10" t="str">
        <f>IF(Input!AY26=0,"",IFERROR(VLOOKUP(Input!$C$10,Campaña!$B$3:$C$32,2,0),0))</f>
        <v/>
      </c>
      <c r="F9" t="str">
        <f>IF(Input!AY26=0,"",+Input!$C$11)</f>
        <v/>
      </c>
      <c r="G9" s="6" t="str">
        <f>IF(Input!AY26=0,"",+Input!$C$12)</f>
        <v/>
      </c>
      <c r="H9" t="str">
        <f>IF(Input!AY26=0,"",IFERROR(VLOOKUP(Input!$G$7,TipoMedio!$B$3:$C$30,2,0),0))</f>
        <v/>
      </c>
      <c r="I9" s="34" t="str">
        <f>IF(Input!AY26=0,"",+Input!$G$8)</f>
        <v/>
      </c>
      <c r="J9" s="34" t="str">
        <f>IF(Input!AY26=0,"",+Input!$G$9)</f>
        <v/>
      </c>
      <c r="K9" s="34" t="str">
        <f>IF(Input!AY26=0,"",+Input!$G$10)</f>
        <v/>
      </c>
      <c r="L9" s="5" t="str">
        <f>IF(Input!AY26=0,"",IFERROR(VLOOKUP(Input!$G$11,'Condicion de Pago'!$B$3:$C$20,2,0),0))</f>
        <v/>
      </c>
      <c r="M9" s="5" t="str">
        <f>IF(Input!AY26=0,"",+Input!$G$13)</f>
        <v/>
      </c>
      <c r="N9" s="5" t="str">
        <f>IF(Input!AY26=0,"",IFERROR(VLOOKUP(Input!$G$12,Moneda!$B$3:$C$7,2,0),0))</f>
        <v/>
      </c>
      <c r="O9" s="8" t="str">
        <f>IF(Input!AY26=0,"",+Input!$C$14)</f>
        <v/>
      </c>
      <c r="P9" s="5" t="str">
        <f>IF(Input!AY26=0,"",+Input!#REF!)</f>
        <v/>
      </c>
      <c r="Q9" s="5" t="str">
        <f>IF(Input!AY26=0,"",+Input!$C$16)</f>
        <v/>
      </c>
      <c r="R9" s="6" t="str">
        <f>IF(Input!AY26=0,"",IFERROR(VLOOKUP(Input!B26,Medio!$A$3:$D$1600,3,0),0))</f>
        <v/>
      </c>
      <c r="S9" s="6" t="str">
        <f>IF(Input!AY26=0,"",IFERROR(INDEX(Proveedor!$B$3:$B$2036, MATCH(Input!C26,Proveedor!$C$3:$C$2036,0)),0))</f>
        <v/>
      </c>
      <c r="T9" s="6" t="str">
        <f>IF(Input!AY26=0,"",IFERROR(INDEX(Programas!$B$3:$B$150, MATCH(Input!D26,Programas!$C$3:$C$150,0)),0))</f>
        <v/>
      </c>
      <c r="U9" s="9"/>
      <c r="V9" s="6" t="str">
        <f>IF(Input!AY26=0,"",+Input!D26)</f>
        <v/>
      </c>
      <c r="W9" s="6" t="str">
        <f>IF(Input!AY26=0,"",+Input!E26)</f>
        <v/>
      </c>
      <c r="X9" s="6" t="str">
        <f>IF(Input!AY26=0,"",+Input!F26)</f>
        <v/>
      </c>
      <c r="Y9" s="6"/>
      <c r="Z9" s="6" t="str">
        <f>IF(Input!AY26=0,"",+Input!G26)</f>
        <v/>
      </c>
      <c r="AA9" s="6" t="str">
        <f>IF(Input!AY26=0,"",+Input!H26)</f>
        <v/>
      </c>
      <c r="AB9" s="9" t="str">
        <f>IF(Input!AY26=0,"",+Input!I26)</f>
        <v/>
      </c>
      <c r="AC9" s="6" t="str">
        <f>IF(Input!AY26=0,"",IFERROR(VLOOKUP(Input!J26,'Tipo de Descuento'!$B$3:$C$8,2,0),0))</f>
        <v/>
      </c>
      <c r="AD9" s="6" t="str">
        <f>IF(Input!AY26=0,"",+Input!K26)</f>
        <v/>
      </c>
      <c r="AE9" s="6" t="str">
        <f>IF(Input!AY26=0,"",IFERROR(VLOOKUP(Input!L26,'Tipo de Descuento'!$B$3:$C$8,2,0),0))</f>
        <v/>
      </c>
      <c r="AF9" s="6" t="str">
        <f>IF(Input!AY26=0,"",+Input!M26)</f>
        <v/>
      </c>
      <c r="AG9" s="6" t="str">
        <f>IF(Input!AY26=0,"",IFERROR(VLOOKUP(Input!N26,'Tipo de Descuento'!$B$3:$C$8,2,0),0))</f>
        <v/>
      </c>
      <c r="AH9" s="6" t="str">
        <f>IF(Input!AY26=0,"",+Input!O26)</f>
        <v/>
      </c>
      <c r="AI9" s="6" t="str">
        <f>IF(Input!AY26=0,"",IFERROR(VLOOKUP(Input!P26,'Tipo de Descuento'!$B$3:$C$8,2,0),0))</f>
        <v/>
      </c>
      <c r="AJ9" s="6" t="str">
        <f>IF(Input!AY26=0,"",+Input!Q26)</f>
        <v/>
      </c>
      <c r="AK9" s="6" t="str">
        <f>IF(Input!AY26=0,"",IFERROR(VLOOKUP(Input!R26,'Tipo de Descuento'!$B$3:$C$8,2,0),0))</f>
        <v/>
      </c>
      <c r="AL9" s="6" t="str">
        <f>IF(Input!AY26=0,"",+Input!S26)</f>
        <v/>
      </c>
      <c r="AM9" s="6"/>
      <c r="AN9" s="6"/>
      <c r="AO9" s="6"/>
      <c r="AP9" s="7" t="str">
        <f>IF(Input!$AY$22=0,"",+Input!T26)</f>
        <v/>
      </c>
      <c r="AQ9" s="7" t="str">
        <f>IF(Input!$AY$22=0,"",+Input!U26)</f>
        <v/>
      </c>
      <c r="AR9" s="7" t="str">
        <f>IF(Input!$AY$22=0,"",+Input!V26)</f>
        <v/>
      </c>
      <c r="AS9" s="7" t="str">
        <f>IF(Input!$AY$22=0,"",+Input!W26)</f>
        <v/>
      </c>
      <c r="AT9" s="7" t="str">
        <f>IF(Input!$AY$22=0,"",+Input!X26)</f>
        <v/>
      </c>
      <c r="AU9" s="7" t="str">
        <f>IF(Input!$AY$22=0,"",+Input!Y26)</f>
        <v/>
      </c>
      <c r="AV9" s="7" t="str">
        <f>IF(Input!$AY$22=0,"",+Input!Z26)</f>
        <v/>
      </c>
      <c r="AW9" s="7" t="str">
        <f>IF(Input!$AY$22=0,"",+Input!AA26)</f>
        <v/>
      </c>
      <c r="AX9" s="7" t="str">
        <f>IF(Input!$AY$22=0,"",+Input!AB26)</f>
        <v/>
      </c>
      <c r="AY9" s="7" t="str">
        <f>IF(Input!$AY$22=0,"",+Input!AC26)</f>
        <v/>
      </c>
      <c r="AZ9" s="7" t="str">
        <f>IF(Input!$AY$22=0,"",+Input!AD26)</f>
        <v/>
      </c>
      <c r="BA9" s="7" t="str">
        <f>IF(Input!$AY$22=0,"",+Input!AE26)</f>
        <v/>
      </c>
      <c r="BB9" s="7" t="str">
        <f>IF(Input!$AY$22=0,"",+Input!AF26)</f>
        <v/>
      </c>
      <c r="BC9" s="7" t="str">
        <f>IF(Input!$AY$22=0,"",+Input!AG26)</f>
        <v/>
      </c>
      <c r="BD9" s="7" t="str">
        <f>IF(Input!$AY$22=0,"",+Input!AH26)</f>
        <v/>
      </c>
      <c r="BE9" s="7" t="str">
        <f>IF(Input!$AY$22=0,"",+Input!AI26)</f>
        <v/>
      </c>
      <c r="BF9" s="7" t="str">
        <f>IF(Input!$AY$22=0,"",+Input!AJ26)</f>
        <v/>
      </c>
      <c r="BG9" s="7" t="str">
        <f>IF(Input!$AY$22=0,"",+Input!AK26)</f>
        <v/>
      </c>
      <c r="BH9" s="7" t="str">
        <f>IF(Input!$AY$22=0,"",+Input!AL26)</f>
        <v/>
      </c>
      <c r="BI9" s="7" t="str">
        <f>IF(Input!$AY$22=0,"",+Input!AM26)</f>
        <v/>
      </c>
      <c r="BJ9" s="7" t="str">
        <f>IF(Input!$AY$22=0,"",+Input!AN26)</f>
        <v/>
      </c>
      <c r="BK9" s="7" t="str">
        <f>IF(Input!$AY$22=0,"",+Input!AO26)</f>
        <v/>
      </c>
      <c r="BL9" s="7" t="str">
        <f>IF(Input!$AY$22=0,"",+Input!AP26)</f>
        <v/>
      </c>
      <c r="BM9" s="7" t="str">
        <f>IF(Input!$AY$22=0,"",+Input!AQ26)</f>
        <v/>
      </c>
      <c r="BN9" s="7" t="str">
        <f>IF(Input!$AY$22=0,"",+Input!AR26)</f>
        <v/>
      </c>
      <c r="BO9" s="7" t="str">
        <f>IF(Input!$AY$22=0,"",+Input!AS26)</f>
        <v/>
      </c>
      <c r="BP9" s="7" t="str">
        <f>IF(Input!$AY$22=0,"",+Input!AT26)</f>
        <v/>
      </c>
      <c r="BQ9" s="7" t="str">
        <f>IF(Input!$AY$22=0,"",+Input!AU26)</f>
        <v/>
      </c>
      <c r="BR9" s="7" t="str">
        <f>IF(Input!$AY$22=0,"",+Input!AV26)</f>
        <v/>
      </c>
      <c r="BS9" s="7" t="str">
        <f>IF(Input!$AY$22=0,"",+Input!AW26)</f>
        <v/>
      </c>
      <c r="BT9" s="7" t="str">
        <f>IF(Input!$AY$22=0,"",+Input!AX26)</f>
        <v/>
      </c>
      <c r="BU9" s="6" t="str">
        <f>IF(Input!AY26=0,"",SUM(AP9:BT9))</f>
        <v/>
      </c>
    </row>
    <row r="10" spans="1:76" ht="15" customHeight="1">
      <c r="A10" s="6" t="str">
        <f>IF(Input!AY27=0,"",+Input!$BP$18)</f>
        <v/>
      </c>
      <c r="B10" s="6" t="str">
        <f>IF(Input!AY27=0,"",IFERROR(VLOOKUP(Input!$C$8,Cliente!$B$3:$C$822,2,0),0))</f>
        <v/>
      </c>
      <c r="C10" s="6" t="str">
        <f>IF(Input!AY27=0,"",IFERROR(VLOOKUP(Input!$C$7,Anunciante!$B$3:$C$364,2,0),0))</f>
        <v/>
      </c>
      <c r="D10" s="6" t="str">
        <f>IF(Input!AY27=0,"",IFERROR(VLOOKUP(Input!$C$9,Producto!$B$3:$C$200,2,0),0))</f>
        <v/>
      </c>
      <c r="E10" s="10" t="str">
        <f>IF(Input!AY27=0,"",IFERROR(VLOOKUP(Input!$C$10,Campaña!$B$3:$C$32,2,0),0))</f>
        <v/>
      </c>
      <c r="F10" t="str">
        <f>IF(Input!AY27=0,"",+Input!$C$11)</f>
        <v/>
      </c>
      <c r="G10" s="6" t="str">
        <f>IF(Input!AY27=0,"",+Input!$C$12)</f>
        <v/>
      </c>
      <c r="H10" t="str">
        <f>IF(Input!AY27=0,"",IFERROR(VLOOKUP(Input!$G$7,TipoMedio!$B$3:$C$30,2,0),0))</f>
        <v/>
      </c>
      <c r="I10" s="34" t="str">
        <f>IF(Input!AY27=0,"",+Input!$G$8)</f>
        <v/>
      </c>
      <c r="J10" s="34" t="str">
        <f>IF(Input!AY27=0,"",+Input!$G$9)</f>
        <v/>
      </c>
      <c r="K10" s="34" t="str">
        <f>IF(Input!AY27=0,"",+Input!$G$10)</f>
        <v/>
      </c>
      <c r="L10" s="5" t="str">
        <f>IF(Input!AY27=0,"",IFERROR(VLOOKUP(Input!$G$11,'Condicion de Pago'!$B$3:$C$20,2,0),0))</f>
        <v/>
      </c>
      <c r="M10" s="5" t="str">
        <f>IF(Input!AY27=0,"",+Input!$G$13)</f>
        <v/>
      </c>
      <c r="N10" s="5" t="str">
        <f>IF(Input!AY27=0,"",IFERROR(VLOOKUP(Input!$G$12,Moneda!$B$3:$C$7,2,0),0))</f>
        <v/>
      </c>
      <c r="O10" s="8" t="str">
        <f>IF(Input!AY27=0,"",+Input!$C$14)</f>
        <v/>
      </c>
      <c r="P10" s="5" t="str">
        <f>IF(Input!AY27=0,"",+Input!#REF!)</f>
        <v/>
      </c>
      <c r="Q10" s="5" t="str">
        <f>IF(Input!AY27=0,"",+Input!$C$16)</f>
        <v/>
      </c>
      <c r="R10" s="6" t="str">
        <f>IF(Input!AY27=0,"",IFERROR(VLOOKUP(Input!B27,Medio!$A$3:$D$1600,3,0),0))</f>
        <v/>
      </c>
      <c r="S10" s="6" t="str">
        <f>IF(Input!AY27=0,"",IFERROR(INDEX(Proveedor!$B$3:$B$2036, MATCH(Input!C27,Proveedor!$C$3:$C$2036,0)),0))</f>
        <v/>
      </c>
      <c r="T10" s="6" t="str">
        <f>IF(Input!AY27=0,"",IFERROR(INDEX(Programas!$B$3:$B$150, MATCH(Input!D27,Programas!$C$3:$C$150,0)),0))</f>
        <v/>
      </c>
      <c r="U10" s="9"/>
      <c r="V10" s="6" t="str">
        <f>IF(Input!AY27=0,"",+Input!D27)</f>
        <v/>
      </c>
      <c r="W10" s="6" t="str">
        <f>IF(Input!AY27=0,"",+Input!E27)</f>
        <v/>
      </c>
      <c r="X10" s="6" t="str">
        <f>IF(Input!AY27=0,"",+Input!F27)</f>
        <v/>
      </c>
      <c r="Y10" s="6"/>
      <c r="Z10" s="6" t="str">
        <f>IF(Input!AY27=0,"",+Input!G27)</f>
        <v/>
      </c>
      <c r="AA10" s="6" t="str">
        <f>IF(Input!AY27=0,"",+Input!H27)</f>
        <v/>
      </c>
      <c r="AB10" s="9" t="str">
        <f>IF(Input!AY27=0,"",+Input!I27)</f>
        <v/>
      </c>
      <c r="AC10" s="6" t="str">
        <f>IF(Input!AY27=0,"",IFERROR(VLOOKUP(Input!J27,'Tipo de Descuento'!$B$3:$C$8,2,0),0))</f>
        <v/>
      </c>
      <c r="AD10" s="6" t="str">
        <f>IF(Input!AY27=0,"",+Input!K27)</f>
        <v/>
      </c>
      <c r="AE10" s="6" t="str">
        <f>IF(Input!AY27=0,"",IFERROR(VLOOKUP(Input!L27,'Tipo de Descuento'!$B$3:$C$8,2,0),0))</f>
        <v/>
      </c>
      <c r="AF10" s="6" t="str">
        <f>IF(Input!AY27=0,"",+Input!M27)</f>
        <v/>
      </c>
      <c r="AG10" s="6" t="str">
        <f>IF(Input!AY27=0,"",IFERROR(VLOOKUP(Input!N27,'Tipo de Descuento'!$B$3:$C$8,2,0),0))</f>
        <v/>
      </c>
      <c r="AH10" s="6" t="str">
        <f>IF(Input!AY27=0,"",+Input!O27)</f>
        <v/>
      </c>
      <c r="AI10" s="6" t="str">
        <f>IF(Input!AY27=0,"",IFERROR(VLOOKUP(Input!P27,'Tipo de Descuento'!$B$3:$C$8,2,0),0))</f>
        <v/>
      </c>
      <c r="AJ10" s="6" t="str">
        <f>IF(Input!AY27=0,"",+Input!Q27)</f>
        <v/>
      </c>
      <c r="AK10" s="6" t="str">
        <f>IF(Input!AY27=0,"",IFERROR(VLOOKUP(Input!R27,'Tipo de Descuento'!$B$3:$C$8,2,0),0))</f>
        <v/>
      </c>
      <c r="AL10" s="6" t="str">
        <f>IF(Input!AY27=0,"",+Input!S27)</f>
        <v/>
      </c>
      <c r="AM10" s="6"/>
      <c r="AN10" s="6"/>
      <c r="AO10" s="6"/>
      <c r="AP10" s="7" t="str">
        <f>IF(Input!$AY$22=0,"",+Input!T27)</f>
        <v/>
      </c>
      <c r="AQ10" s="7" t="str">
        <f>IF(Input!$AY$22=0,"",+Input!U27)</f>
        <v/>
      </c>
      <c r="AR10" s="7" t="str">
        <f>IF(Input!$AY$22=0,"",+Input!V27)</f>
        <v/>
      </c>
      <c r="AS10" s="7" t="str">
        <f>IF(Input!$AY$22=0,"",+Input!W27)</f>
        <v/>
      </c>
      <c r="AT10" s="7" t="str">
        <f>IF(Input!$AY$22=0,"",+Input!X27)</f>
        <v/>
      </c>
      <c r="AU10" s="7" t="str">
        <f>IF(Input!$AY$22=0,"",+Input!Y27)</f>
        <v/>
      </c>
      <c r="AV10" s="7" t="str">
        <f>IF(Input!$AY$22=0,"",+Input!Z27)</f>
        <v/>
      </c>
      <c r="AW10" s="7" t="str">
        <f>IF(Input!$AY$22=0,"",+Input!AA27)</f>
        <v/>
      </c>
      <c r="AX10" s="7" t="str">
        <f>IF(Input!$AY$22=0,"",+Input!AB27)</f>
        <v/>
      </c>
      <c r="AY10" s="7" t="str">
        <f>IF(Input!$AY$22=0,"",+Input!AC27)</f>
        <v/>
      </c>
      <c r="AZ10" s="7" t="str">
        <f>IF(Input!$AY$22=0,"",+Input!AD27)</f>
        <v/>
      </c>
      <c r="BA10" s="7" t="str">
        <f>IF(Input!$AY$22=0,"",+Input!AE27)</f>
        <v/>
      </c>
      <c r="BB10" s="7" t="str">
        <f>IF(Input!$AY$22=0,"",+Input!AF27)</f>
        <v/>
      </c>
      <c r="BC10" s="7" t="str">
        <f>IF(Input!$AY$22=0,"",+Input!AG27)</f>
        <v/>
      </c>
      <c r="BD10" s="7" t="str">
        <f>IF(Input!$AY$22=0,"",+Input!AH27)</f>
        <v/>
      </c>
      <c r="BE10" s="7" t="str">
        <f>IF(Input!$AY$22=0,"",+Input!AI27)</f>
        <v/>
      </c>
      <c r="BF10" s="7" t="str">
        <f>IF(Input!$AY$22=0,"",+Input!AJ27)</f>
        <v/>
      </c>
      <c r="BG10" s="7" t="str">
        <f>IF(Input!$AY$22=0,"",+Input!AK27)</f>
        <v/>
      </c>
      <c r="BH10" s="7" t="str">
        <f>IF(Input!$AY$22=0,"",+Input!AL27)</f>
        <v/>
      </c>
      <c r="BI10" s="7" t="str">
        <f>IF(Input!$AY$22=0,"",+Input!AM27)</f>
        <v/>
      </c>
      <c r="BJ10" s="7" t="str">
        <f>IF(Input!$AY$22=0,"",+Input!AN27)</f>
        <v/>
      </c>
      <c r="BK10" s="7" t="str">
        <f>IF(Input!$AY$22=0,"",+Input!AO27)</f>
        <v/>
      </c>
      <c r="BL10" s="7" t="str">
        <f>IF(Input!$AY$22=0,"",+Input!AP27)</f>
        <v/>
      </c>
      <c r="BM10" s="7" t="str">
        <f>IF(Input!$AY$22=0,"",+Input!AQ27)</f>
        <v/>
      </c>
      <c r="BN10" s="7" t="str">
        <f>IF(Input!$AY$22=0,"",+Input!AR27)</f>
        <v/>
      </c>
      <c r="BO10" s="7" t="str">
        <f>IF(Input!$AY$22=0,"",+Input!AS27)</f>
        <v/>
      </c>
      <c r="BP10" s="7" t="str">
        <f>IF(Input!$AY$22=0,"",+Input!AT27)</f>
        <v/>
      </c>
      <c r="BQ10" s="7" t="str">
        <f>IF(Input!$AY$22=0,"",+Input!AU27)</f>
        <v/>
      </c>
      <c r="BR10" s="7" t="str">
        <f>IF(Input!$AY$22=0,"",+Input!AV27)</f>
        <v/>
      </c>
      <c r="BS10" s="7" t="str">
        <f>IF(Input!$AY$22=0,"",+Input!AW27)</f>
        <v/>
      </c>
      <c r="BT10" s="7" t="str">
        <f>IF(Input!$AY$22=0,"",+Input!AX27)</f>
        <v/>
      </c>
      <c r="BU10" s="6" t="str">
        <f>IF(Input!AY27=0,"",SUM(AP10:BT10))</f>
        <v/>
      </c>
    </row>
    <row r="11" spans="1:76" ht="15" customHeight="1">
      <c r="A11" s="6" t="str">
        <f>IF(Input!AY28=0,"",+Input!$BP$18)</f>
        <v/>
      </c>
      <c r="B11" s="6" t="str">
        <f>IF(Input!AY28=0,"",IFERROR(VLOOKUP(Input!$C$8,Cliente!$B$3:$C$822,2,0),0))</f>
        <v/>
      </c>
      <c r="C11" s="6" t="str">
        <f>IF(Input!AY28=0,"",IFERROR(VLOOKUP(Input!$C$7,Anunciante!$B$3:$C$364,2,0),0))</f>
        <v/>
      </c>
      <c r="D11" s="6" t="str">
        <f>IF(Input!AY28=0,"",IFERROR(VLOOKUP(Input!$C$9,Producto!$B$3:$C$200,2,0),0))</f>
        <v/>
      </c>
      <c r="E11" s="10" t="str">
        <f>IF(Input!AY28=0,"",IFERROR(VLOOKUP(Input!$C$10,Campaña!$B$3:$C$32,2,0),0))</f>
        <v/>
      </c>
      <c r="F11" t="str">
        <f>IF(Input!AY28=0,"",+Input!$C$11)</f>
        <v/>
      </c>
      <c r="G11" s="6" t="str">
        <f>IF(Input!AY28=0,"",+Input!$C$12)</f>
        <v/>
      </c>
      <c r="H11" t="str">
        <f>IF(Input!AY28=0,"",IFERROR(VLOOKUP(Input!$G$7,TipoMedio!$B$3:$C$30,2,0),0))</f>
        <v/>
      </c>
      <c r="I11" s="34" t="str">
        <f>IF(Input!AY28=0,"",+Input!$G$8)</f>
        <v/>
      </c>
      <c r="J11" s="34" t="str">
        <f>IF(Input!AY28=0,"",+Input!$G$9)</f>
        <v/>
      </c>
      <c r="K11" s="34" t="str">
        <f>IF(Input!AY28=0,"",+Input!$G$10)</f>
        <v/>
      </c>
      <c r="L11" s="5" t="str">
        <f>IF(Input!AY28=0,"",IFERROR(VLOOKUP(Input!$G$11,'Condicion de Pago'!$B$3:$C$20,2,0),0))</f>
        <v/>
      </c>
      <c r="M11" s="5" t="str">
        <f>IF(Input!AY28=0,"",+Input!$G$13)</f>
        <v/>
      </c>
      <c r="N11" s="5" t="str">
        <f>IF(Input!AY28=0,"",IFERROR(VLOOKUP(Input!$G$12,Moneda!$B$3:$C$7,2,0),0))</f>
        <v/>
      </c>
      <c r="O11" s="8" t="str">
        <f>IF(Input!AY28=0,"",+Input!$C$14)</f>
        <v/>
      </c>
      <c r="P11" s="5" t="str">
        <f>IF(Input!AY28=0,"",+Input!#REF!)</f>
        <v/>
      </c>
      <c r="Q11" s="5" t="str">
        <f>IF(Input!AY28=0,"",+Input!$C$16)</f>
        <v/>
      </c>
      <c r="R11" s="6" t="str">
        <f>IF(Input!AY28=0,"",IFERROR(VLOOKUP(Input!B28,Medio!$A$3:$D$1600,3,0),0))</f>
        <v/>
      </c>
      <c r="S11" s="6" t="str">
        <f>IF(Input!AY28=0,"",IFERROR(INDEX(Proveedor!$B$3:$B$2036, MATCH(Input!C28,Proveedor!$C$3:$C$2036,0)),0))</f>
        <v/>
      </c>
      <c r="T11" s="6" t="str">
        <f>IF(Input!AY28=0,"",IFERROR(INDEX(Programas!$B$3:$B$150, MATCH(Input!D28,Programas!$C$3:$C$150,0)),0))</f>
        <v/>
      </c>
      <c r="U11" s="9"/>
      <c r="V11" s="6" t="str">
        <f>IF(Input!AY28=0,"",+Input!D28)</f>
        <v/>
      </c>
      <c r="W11" s="6" t="str">
        <f>IF(Input!AY28=0,"",+Input!E28)</f>
        <v/>
      </c>
      <c r="X11" s="6" t="str">
        <f>IF(Input!AY28=0,"",+Input!F28)</f>
        <v/>
      </c>
      <c r="Y11" s="6"/>
      <c r="Z11" s="6" t="str">
        <f>IF(Input!AY28=0,"",+Input!G28)</f>
        <v/>
      </c>
      <c r="AA11" s="6" t="str">
        <f>IF(Input!AY28=0,"",+Input!H28)</f>
        <v/>
      </c>
      <c r="AB11" s="9" t="str">
        <f>IF(Input!AY28=0,"",+Input!I28)</f>
        <v/>
      </c>
      <c r="AC11" s="6" t="str">
        <f>IF(Input!AY28=0,"",IFERROR(VLOOKUP(Input!J28,'Tipo de Descuento'!$B$3:$C$8,2,0),0))</f>
        <v/>
      </c>
      <c r="AD11" s="6" t="str">
        <f>IF(Input!AY28=0,"",+Input!K28)</f>
        <v/>
      </c>
      <c r="AE11" s="6" t="str">
        <f>IF(Input!AY28=0,"",IFERROR(VLOOKUP(Input!L28,'Tipo de Descuento'!$B$3:$C$8,2,0),0))</f>
        <v/>
      </c>
      <c r="AF11" s="6" t="str">
        <f>IF(Input!AY28=0,"",+Input!M28)</f>
        <v/>
      </c>
      <c r="AG11" s="6" t="str">
        <f>IF(Input!AY28=0,"",IFERROR(VLOOKUP(Input!N28,'Tipo de Descuento'!$B$3:$C$8,2,0),0))</f>
        <v/>
      </c>
      <c r="AH11" s="6" t="str">
        <f>IF(Input!AY28=0,"",+Input!O28)</f>
        <v/>
      </c>
      <c r="AI11" s="6" t="str">
        <f>IF(Input!AY28=0,"",IFERROR(VLOOKUP(Input!P28,'Tipo de Descuento'!$B$3:$C$8,2,0),0))</f>
        <v/>
      </c>
      <c r="AJ11" s="6" t="str">
        <f>IF(Input!AY28=0,"",+Input!Q28)</f>
        <v/>
      </c>
      <c r="AK11" s="6" t="str">
        <f>IF(Input!AY28=0,"",IFERROR(VLOOKUP(Input!R28,'Tipo de Descuento'!$B$3:$C$8,2,0),0))</f>
        <v/>
      </c>
      <c r="AL11" s="6" t="str">
        <f>IF(Input!AY28=0,"",+Input!S28)</f>
        <v/>
      </c>
      <c r="AM11" s="6"/>
      <c r="AN11" s="6"/>
      <c r="AO11" s="6"/>
      <c r="AP11" s="7" t="str">
        <f>IF(Input!$AY$22=0,"",+Input!T28)</f>
        <v/>
      </c>
      <c r="AQ11" s="7" t="str">
        <f>IF(Input!$AY$22=0,"",+Input!U28)</f>
        <v/>
      </c>
      <c r="AR11" s="7" t="str">
        <f>IF(Input!$AY$22=0,"",+Input!V28)</f>
        <v/>
      </c>
      <c r="AS11" s="7" t="str">
        <f>IF(Input!$AY$22=0,"",+Input!W28)</f>
        <v/>
      </c>
      <c r="AT11" s="7" t="str">
        <f>IF(Input!$AY$22=0,"",+Input!X28)</f>
        <v/>
      </c>
      <c r="AU11" s="7" t="str">
        <f>IF(Input!$AY$22=0,"",+Input!Y28)</f>
        <v/>
      </c>
      <c r="AV11" s="7" t="str">
        <f>IF(Input!$AY$22=0,"",+Input!Z28)</f>
        <v/>
      </c>
      <c r="AW11" s="7" t="str">
        <f>IF(Input!$AY$22=0,"",+Input!AA28)</f>
        <v/>
      </c>
      <c r="AX11" s="7" t="str">
        <f>IF(Input!$AY$22=0,"",+Input!AB28)</f>
        <v/>
      </c>
      <c r="AY11" s="7" t="str">
        <f>IF(Input!$AY$22=0,"",+Input!AC28)</f>
        <v/>
      </c>
      <c r="AZ11" s="7" t="str">
        <f>IF(Input!$AY$22=0,"",+Input!AD28)</f>
        <v/>
      </c>
      <c r="BA11" s="7" t="str">
        <f>IF(Input!$AY$22=0,"",+Input!AE28)</f>
        <v/>
      </c>
      <c r="BB11" s="7" t="str">
        <f>IF(Input!$AY$22=0,"",+Input!AF28)</f>
        <v/>
      </c>
      <c r="BC11" s="7" t="str">
        <f>IF(Input!$AY$22=0,"",+Input!AG28)</f>
        <v/>
      </c>
      <c r="BD11" s="7" t="str">
        <f>IF(Input!$AY$22=0,"",+Input!AH28)</f>
        <v/>
      </c>
      <c r="BE11" s="7" t="str">
        <f>IF(Input!$AY$22=0,"",+Input!AI28)</f>
        <v/>
      </c>
      <c r="BF11" s="7" t="str">
        <f>IF(Input!$AY$22=0,"",+Input!AJ28)</f>
        <v/>
      </c>
      <c r="BG11" s="7" t="str">
        <f>IF(Input!$AY$22=0,"",+Input!AK28)</f>
        <v/>
      </c>
      <c r="BH11" s="7" t="str">
        <f>IF(Input!$AY$22=0,"",+Input!AL28)</f>
        <v/>
      </c>
      <c r="BI11" s="7" t="str">
        <f>IF(Input!$AY$22=0,"",+Input!AM28)</f>
        <v/>
      </c>
      <c r="BJ11" s="7" t="str">
        <f>IF(Input!$AY$22=0,"",+Input!AN28)</f>
        <v/>
      </c>
      <c r="BK11" s="7" t="str">
        <f>IF(Input!$AY$22=0,"",+Input!AO28)</f>
        <v/>
      </c>
      <c r="BL11" s="7" t="str">
        <f>IF(Input!$AY$22=0,"",+Input!AP28)</f>
        <v/>
      </c>
      <c r="BM11" s="7" t="str">
        <f>IF(Input!$AY$22=0,"",+Input!AQ28)</f>
        <v/>
      </c>
      <c r="BN11" s="7" t="str">
        <f>IF(Input!$AY$22=0,"",+Input!AR28)</f>
        <v/>
      </c>
      <c r="BO11" s="7" t="str">
        <f>IF(Input!$AY$22=0,"",+Input!AS28)</f>
        <v/>
      </c>
      <c r="BP11" s="7" t="str">
        <f>IF(Input!$AY$22=0,"",+Input!AT28)</f>
        <v/>
      </c>
      <c r="BQ11" s="7" t="str">
        <f>IF(Input!$AY$22=0,"",+Input!AU28)</f>
        <v/>
      </c>
      <c r="BR11" s="7" t="str">
        <f>IF(Input!$AY$22=0,"",+Input!AV28)</f>
        <v/>
      </c>
      <c r="BS11" s="7" t="str">
        <f>IF(Input!$AY$22=0,"",+Input!AW28)</f>
        <v/>
      </c>
      <c r="BT11" s="7" t="str">
        <f>IF(Input!$AY$22=0,"",+Input!AX28)</f>
        <v/>
      </c>
      <c r="BU11" s="6" t="str">
        <f>IF(Input!AY28=0,"",SUM(AP11:BT11))</f>
        <v/>
      </c>
    </row>
    <row r="12" spans="1:76">
      <c r="A12" s="6" t="str">
        <f>IF(Input!AY29=0,"",+Input!$BP$18)</f>
        <v/>
      </c>
      <c r="B12" s="6" t="str">
        <f>IF(Input!AY29=0,"",IFERROR(VLOOKUP(Input!$C$8,Cliente!$B$3:$C$822,2,0),0))</f>
        <v/>
      </c>
      <c r="C12" s="6" t="str">
        <f>IF(Input!AY29=0,"",IFERROR(VLOOKUP(Input!$C$7,Anunciante!$B$3:$C$364,2,0),0))</f>
        <v/>
      </c>
      <c r="D12" s="6" t="str">
        <f>IF(Input!AY29=0,"",IFERROR(VLOOKUP(Input!$C$9,Producto!$B$3:$C$200,2,0),0))</f>
        <v/>
      </c>
      <c r="E12" s="10" t="str">
        <f>IF(Input!AY29=0,"",IFERROR(VLOOKUP(Input!$C$10,Campaña!$B$3:$C$32,2,0),0))</f>
        <v/>
      </c>
      <c r="F12" t="str">
        <f>IF(Input!AY29=0,"",+Input!$C$11)</f>
        <v/>
      </c>
      <c r="G12" s="6" t="str">
        <f>IF(Input!AY29=0,"",+Input!$C$12)</f>
        <v/>
      </c>
      <c r="H12" t="str">
        <f>IF(Input!AY29=0,"",IFERROR(VLOOKUP(Input!$G$7,TipoMedio!$B$3:$C$30,2,0),0))</f>
        <v/>
      </c>
      <c r="I12" s="34" t="str">
        <f>IF(Input!AY29=0,"",+Input!$G$8)</f>
        <v/>
      </c>
      <c r="J12" s="34" t="str">
        <f>IF(Input!AY29=0,"",+Input!$G$9)</f>
        <v/>
      </c>
      <c r="K12" s="34" t="str">
        <f>IF(Input!AY29=0,"",+Input!$G$10)</f>
        <v/>
      </c>
      <c r="L12" s="5" t="str">
        <f>IF(Input!AY29=0,"",IFERROR(VLOOKUP(Input!$G$11,'Condicion de Pago'!$B$3:$C$20,2,0),0))</f>
        <v/>
      </c>
      <c r="M12" s="5" t="str">
        <f>IF(Input!AY29=0,"",+Input!$G$13)</f>
        <v/>
      </c>
      <c r="N12" s="5" t="str">
        <f>IF(Input!AY29=0,"",IFERROR(VLOOKUP(Input!$G$12,Moneda!$B$3:$C$7,2,0),0))</f>
        <v/>
      </c>
      <c r="O12" s="8" t="str">
        <f>IF(Input!AY29=0,"",+Input!$C$14)</f>
        <v/>
      </c>
      <c r="P12" s="5" t="str">
        <f>IF(Input!AY29=0,"",+Input!#REF!)</f>
        <v/>
      </c>
      <c r="Q12" s="5" t="str">
        <f>IF(Input!AY29=0,"",+Input!$C$16)</f>
        <v/>
      </c>
      <c r="R12" s="6" t="str">
        <f>IF(Input!AY29=0,"",IFERROR(VLOOKUP(Input!B29,Medio!$A$3:$D$1600,3,0),0))</f>
        <v/>
      </c>
      <c r="S12" s="6" t="str">
        <f>IF(Input!AY29=0,"",IFERROR(INDEX(Proveedor!$B$3:$B$2036, MATCH(Input!C29,Proveedor!$C$3:$C$2036,0)),0))</f>
        <v/>
      </c>
      <c r="T12" s="6" t="str">
        <f>IF(Input!AY29=0,"",IFERROR(INDEX(Programas!$B$3:$B$150, MATCH(Input!D29,Programas!$C$3:$C$150,0)),0))</f>
        <v/>
      </c>
      <c r="U12" s="9"/>
      <c r="V12" s="6" t="str">
        <f>IF(Input!AY29=0,"",+Input!D29)</f>
        <v/>
      </c>
      <c r="W12" s="6" t="str">
        <f>IF(Input!AY29=0,"",+Input!E29)</f>
        <v/>
      </c>
      <c r="X12" s="6" t="str">
        <f>IF(Input!AY29=0,"",+Input!F29)</f>
        <v/>
      </c>
      <c r="Y12" s="6"/>
      <c r="Z12" s="6" t="str">
        <f>IF(Input!AY29=0,"",+Input!G29)</f>
        <v/>
      </c>
      <c r="AA12" s="6" t="str">
        <f>IF(Input!AY29=0,"",+Input!H29)</f>
        <v/>
      </c>
      <c r="AB12" s="9" t="str">
        <f>IF(Input!AY29=0,"",+Input!I29)</f>
        <v/>
      </c>
      <c r="AC12" s="6" t="str">
        <f>IF(Input!AY29=0,"",IFERROR(VLOOKUP(Input!J29,'Tipo de Descuento'!$B$3:$C$8,2,0),0))</f>
        <v/>
      </c>
      <c r="AD12" s="6" t="str">
        <f>IF(Input!AY29=0,"",+Input!K29)</f>
        <v/>
      </c>
      <c r="AE12" s="6" t="str">
        <f>IF(Input!AY29=0,"",IFERROR(VLOOKUP(Input!L29,'Tipo de Descuento'!$B$3:$C$8,2,0),0))</f>
        <v/>
      </c>
      <c r="AF12" s="6" t="str">
        <f>IF(Input!AY29=0,"",+Input!M29)</f>
        <v/>
      </c>
      <c r="AG12" s="6" t="str">
        <f>IF(Input!AY29=0,"",IFERROR(VLOOKUP(Input!N29,'Tipo de Descuento'!$B$3:$C$8,2,0),0))</f>
        <v/>
      </c>
      <c r="AH12" s="6" t="str">
        <f>IF(Input!AY29=0,"",+Input!O29)</f>
        <v/>
      </c>
      <c r="AI12" s="6" t="str">
        <f>IF(Input!AY29=0,"",IFERROR(VLOOKUP(Input!P29,'Tipo de Descuento'!$B$3:$C$8,2,0),0))</f>
        <v/>
      </c>
      <c r="AJ12" s="6" t="str">
        <f>IF(Input!AY29=0,"",+Input!Q29)</f>
        <v/>
      </c>
      <c r="AK12" s="6" t="str">
        <f>IF(Input!AY29=0,"",IFERROR(VLOOKUP(Input!R29,'Tipo de Descuento'!$B$3:$C$8,2,0),0))</f>
        <v/>
      </c>
      <c r="AL12" s="6" t="str">
        <f>IF(Input!AY29=0,"",+Input!S29)</f>
        <v/>
      </c>
      <c r="AM12" s="6"/>
      <c r="AN12" s="6"/>
      <c r="AO12" s="6"/>
      <c r="AP12" s="7" t="str">
        <f>IF(Input!$AY$22=0,"",+Input!T29)</f>
        <v/>
      </c>
      <c r="AQ12" s="7" t="str">
        <f>IF(Input!$AY$22=0,"",+Input!U29)</f>
        <v/>
      </c>
      <c r="AR12" s="7" t="str">
        <f>IF(Input!$AY$22=0,"",+Input!V29)</f>
        <v/>
      </c>
      <c r="AS12" s="7" t="str">
        <f>IF(Input!$AY$22=0,"",+Input!W29)</f>
        <v/>
      </c>
      <c r="AT12" s="7" t="str">
        <f>IF(Input!$AY$22=0,"",+Input!X29)</f>
        <v/>
      </c>
      <c r="AU12" s="7" t="str">
        <f>IF(Input!$AY$22=0,"",+Input!Y29)</f>
        <v/>
      </c>
      <c r="AV12" s="7" t="str">
        <f>IF(Input!$AY$22=0,"",+Input!Z29)</f>
        <v/>
      </c>
      <c r="AW12" s="7" t="str">
        <f>IF(Input!$AY$22=0,"",+Input!AA29)</f>
        <v/>
      </c>
      <c r="AX12" s="7" t="str">
        <f>IF(Input!$AY$22=0,"",+Input!AB29)</f>
        <v/>
      </c>
      <c r="AY12" s="7" t="str">
        <f>IF(Input!$AY$22=0,"",+Input!AC29)</f>
        <v/>
      </c>
      <c r="AZ12" s="7" t="str">
        <f>IF(Input!$AY$22=0,"",+Input!AD29)</f>
        <v/>
      </c>
      <c r="BA12" s="7" t="str">
        <f>IF(Input!$AY$22=0,"",+Input!AE29)</f>
        <v/>
      </c>
      <c r="BB12" s="7" t="str">
        <f>IF(Input!$AY$22=0,"",+Input!AF29)</f>
        <v/>
      </c>
      <c r="BC12" s="7" t="str">
        <f>IF(Input!$AY$22=0,"",+Input!AG29)</f>
        <v/>
      </c>
      <c r="BD12" s="7" t="str">
        <f>IF(Input!$AY$22=0,"",+Input!AH29)</f>
        <v/>
      </c>
      <c r="BE12" s="7" t="str">
        <f>IF(Input!$AY$22=0,"",+Input!AI29)</f>
        <v/>
      </c>
      <c r="BF12" s="7" t="str">
        <f>IF(Input!$AY$22=0,"",+Input!AJ29)</f>
        <v/>
      </c>
      <c r="BG12" s="7" t="str">
        <f>IF(Input!$AY$22=0,"",+Input!AK29)</f>
        <v/>
      </c>
      <c r="BH12" s="7" t="str">
        <f>IF(Input!$AY$22=0,"",+Input!AL29)</f>
        <v/>
      </c>
      <c r="BI12" s="7" t="str">
        <f>IF(Input!$AY$22=0,"",+Input!AM29)</f>
        <v/>
      </c>
      <c r="BJ12" s="7" t="str">
        <f>IF(Input!$AY$22=0,"",+Input!AN29)</f>
        <v/>
      </c>
      <c r="BK12" s="7" t="str">
        <f>IF(Input!$AY$22=0,"",+Input!AO29)</f>
        <v/>
      </c>
      <c r="BL12" s="7" t="str">
        <f>IF(Input!$AY$22=0,"",+Input!AP29)</f>
        <v/>
      </c>
      <c r="BM12" s="7" t="str">
        <f>IF(Input!$AY$22=0,"",+Input!AQ29)</f>
        <v/>
      </c>
      <c r="BN12" s="7" t="str">
        <f>IF(Input!$AY$22=0,"",+Input!AR29)</f>
        <v/>
      </c>
      <c r="BO12" s="7" t="str">
        <f>IF(Input!$AY$22=0,"",+Input!AS29)</f>
        <v/>
      </c>
      <c r="BP12" s="7" t="str">
        <f>IF(Input!$AY$22=0,"",+Input!AT29)</f>
        <v/>
      </c>
      <c r="BQ12" s="7" t="str">
        <f>IF(Input!$AY$22=0,"",+Input!AU29)</f>
        <v/>
      </c>
      <c r="BR12" s="7" t="str">
        <f>IF(Input!$AY$22=0,"",+Input!AV29)</f>
        <v/>
      </c>
      <c r="BS12" s="7" t="str">
        <f>IF(Input!$AY$22=0,"",+Input!AW29)</f>
        <v/>
      </c>
      <c r="BT12" s="7" t="str">
        <f>IF(Input!$AY$22=0,"",+Input!AX29)</f>
        <v/>
      </c>
      <c r="BU12" s="6" t="str">
        <f>IF(Input!AY29=0,"",SUM(AP12:BT12))</f>
        <v/>
      </c>
    </row>
    <row r="13" spans="1:76" ht="15" customHeight="1">
      <c r="A13" s="6" t="str">
        <f>IF(Input!AY30=0,"",+Input!$BP$18)</f>
        <v/>
      </c>
      <c r="B13" s="6" t="str">
        <f>IF(Input!AY30=0,"",IFERROR(VLOOKUP(Input!$C$8,Cliente!$B$3:$C$822,2,0),0))</f>
        <v/>
      </c>
      <c r="C13" s="6" t="str">
        <f>IF(Input!AY30=0,"",IFERROR(VLOOKUP(Input!$C$7,Anunciante!$B$3:$C$364,2,0),0))</f>
        <v/>
      </c>
      <c r="D13" s="6" t="str">
        <f>IF(Input!AY30=0,"",IFERROR(VLOOKUP(Input!$C$9,Producto!$B$3:$C$200,2,0),0))</f>
        <v/>
      </c>
      <c r="E13" s="10" t="str">
        <f>IF(Input!AY30=0,"",IFERROR(VLOOKUP(Input!$C$10,Campaña!$B$3:$C$32,2,0),0))</f>
        <v/>
      </c>
      <c r="F13" t="str">
        <f>IF(Input!AY30=0,"",+Input!$C$11)</f>
        <v/>
      </c>
      <c r="G13" s="6" t="str">
        <f>IF(Input!AY30=0,"",+Input!$C$12)</f>
        <v/>
      </c>
      <c r="H13" t="str">
        <f>IF(Input!AY30=0,"",IFERROR(VLOOKUP(Input!$G$7,TipoMedio!$B$3:$C$30,2,0),0))</f>
        <v/>
      </c>
      <c r="I13" s="34" t="str">
        <f>IF(Input!AY30=0,"",+Input!$G$8)</f>
        <v/>
      </c>
      <c r="J13" s="34" t="str">
        <f>IF(Input!AY30=0,"",+Input!$G$9)</f>
        <v/>
      </c>
      <c r="K13" s="34" t="str">
        <f>IF(Input!AY30=0,"",+Input!$G$10)</f>
        <v/>
      </c>
      <c r="L13" s="5" t="str">
        <f>IF(Input!AY30=0,"",IFERROR(VLOOKUP(Input!$G$11,'Condicion de Pago'!$B$3:$C$20,2,0),0))</f>
        <v/>
      </c>
      <c r="M13" s="5" t="str">
        <f>IF(Input!AY30=0,"",+Input!$G$13)</f>
        <v/>
      </c>
      <c r="N13" s="5" t="str">
        <f>IF(Input!AY30=0,"",IFERROR(VLOOKUP(Input!$G$12,Moneda!$B$3:$C$7,2,0),0))</f>
        <v/>
      </c>
      <c r="O13" s="8" t="str">
        <f>IF(Input!AY30=0,"",+Input!$C$14)</f>
        <v/>
      </c>
      <c r="P13" s="5" t="str">
        <f>IF(Input!AY30=0,"",+Input!#REF!)</f>
        <v/>
      </c>
      <c r="Q13" s="5" t="str">
        <f>IF(Input!AY30=0,"",+Input!$C$16)</f>
        <v/>
      </c>
      <c r="R13" s="6" t="str">
        <f>IF(Input!AY30=0,"",IFERROR(VLOOKUP(Input!B30,Medio!$A$3:$D$1600,3,0),0))</f>
        <v/>
      </c>
      <c r="S13" s="6" t="str">
        <f>IF(Input!AY30=0,"",IFERROR(INDEX(Proveedor!$B$3:$B$2036, MATCH(Input!C30,Proveedor!$C$3:$C$2036,0)),0))</f>
        <v/>
      </c>
      <c r="T13" s="6" t="str">
        <f>IF(Input!AY30=0,"",IFERROR(INDEX(Programas!$B$3:$B$150, MATCH(Input!D30,Programas!$C$3:$C$150,0)),0))</f>
        <v/>
      </c>
      <c r="U13" s="9"/>
      <c r="V13" s="6" t="str">
        <f>IF(Input!AY30=0,"",+Input!D30)</f>
        <v/>
      </c>
      <c r="W13" s="6" t="str">
        <f>IF(Input!AY30=0,"",+Input!E30)</f>
        <v/>
      </c>
      <c r="X13" s="6" t="str">
        <f>IF(Input!AY30=0,"",+Input!F30)</f>
        <v/>
      </c>
      <c r="Y13" s="6"/>
      <c r="Z13" s="6" t="str">
        <f>IF(Input!AY30=0,"",+Input!G30)</f>
        <v/>
      </c>
      <c r="AA13" s="6" t="str">
        <f>IF(Input!AY30=0,"",+Input!H30)</f>
        <v/>
      </c>
      <c r="AB13" s="9" t="str">
        <f>IF(Input!AY30=0,"",+Input!I30)</f>
        <v/>
      </c>
      <c r="AC13" s="6" t="str">
        <f>IF(Input!AY30=0,"",IFERROR(VLOOKUP(Input!J30,'Tipo de Descuento'!$B$3:$C$8,2,0),0))</f>
        <v/>
      </c>
      <c r="AD13" s="6" t="str">
        <f>IF(Input!AY30=0,"",+Input!K30)</f>
        <v/>
      </c>
      <c r="AE13" s="6" t="str">
        <f>IF(Input!AY30=0,"",IFERROR(VLOOKUP(Input!L30,'Tipo de Descuento'!$B$3:$C$8,2,0),0))</f>
        <v/>
      </c>
      <c r="AF13" s="6" t="str">
        <f>IF(Input!AY30=0,"",+Input!M30)</f>
        <v/>
      </c>
      <c r="AG13" s="6" t="str">
        <f>IF(Input!AY30=0,"",IFERROR(VLOOKUP(Input!N30,'Tipo de Descuento'!$B$3:$C$8,2,0),0))</f>
        <v/>
      </c>
      <c r="AH13" s="6" t="str">
        <f>IF(Input!AY30=0,"",+Input!O30)</f>
        <v/>
      </c>
      <c r="AI13" s="6" t="str">
        <f>IF(Input!AY30=0,"",IFERROR(VLOOKUP(Input!P30,'Tipo de Descuento'!$B$3:$C$8,2,0),0))</f>
        <v/>
      </c>
      <c r="AJ13" s="6" t="str">
        <f>IF(Input!AY30=0,"",+Input!Q30)</f>
        <v/>
      </c>
      <c r="AK13" s="6" t="str">
        <f>IF(Input!AY30=0,"",IFERROR(VLOOKUP(Input!R30,'Tipo de Descuento'!$B$3:$C$8,2,0),0))</f>
        <v/>
      </c>
      <c r="AL13" s="6" t="str">
        <f>IF(Input!AY30=0,"",+Input!S30)</f>
        <v/>
      </c>
      <c r="AM13" s="6"/>
      <c r="AN13" s="6"/>
      <c r="AO13" s="6"/>
      <c r="AP13" s="7" t="str">
        <f>IF(Input!$AY$22=0,"",+Input!T30)</f>
        <v/>
      </c>
      <c r="AQ13" s="7" t="str">
        <f>IF(Input!$AY$22=0,"",+Input!U30)</f>
        <v/>
      </c>
      <c r="AR13" s="7" t="str">
        <f>IF(Input!$AY$22=0,"",+Input!V30)</f>
        <v/>
      </c>
      <c r="AS13" s="7" t="str">
        <f>IF(Input!$AY$22=0,"",+Input!W30)</f>
        <v/>
      </c>
      <c r="AT13" s="7" t="str">
        <f>IF(Input!$AY$22=0,"",+Input!X30)</f>
        <v/>
      </c>
      <c r="AU13" s="7" t="str">
        <f>IF(Input!$AY$22=0,"",+Input!Y30)</f>
        <v/>
      </c>
      <c r="AV13" s="7" t="str">
        <f>IF(Input!$AY$22=0,"",+Input!Z30)</f>
        <v/>
      </c>
      <c r="AW13" s="7" t="str">
        <f>IF(Input!$AY$22=0,"",+Input!AA30)</f>
        <v/>
      </c>
      <c r="AX13" s="7" t="str">
        <f>IF(Input!$AY$22=0,"",+Input!AB30)</f>
        <v/>
      </c>
      <c r="AY13" s="7" t="str">
        <f>IF(Input!$AY$22=0,"",+Input!AC30)</f>
        <v/>
      </c>
      <c r="AZ13" s="7" t="str">
        <f>IF(Input!$AY$22=0,"",+Input!AD30)</f>
        <v/>
      </c>
      <c r="BA13" s="7" t="str">
        <f>IF(Input!$AY$22=0,"",+Input!AE30)</f>
        <v/>
      </c>
      <c r="BB13" s="7" t="str">
        <f>IF(Input!$AY$22=0,"",+Input!AF30)</f>
        <v/>
      </c>
      <c r="BC13" s="7" t="str">
        <f>IF(Input!$AY$22=0,"",+Input!AG30)</f>
        <v/>
      </c>
      <c r="BD13" s="7" t="str">
        <f>IF(Input!$AY$22=0,"",+Input!AH30)</f>
        <v/>
      </c>
      <c r="BE13" s="7" t="str">
        <f>IF(Input!$AY$22=0,"",+Input!AI30)</f>
        <v/>
      </c>
      <c r="BF13" s="7" t="str">
        <f>IF(Input!$AY$22=0,"",+Input!AJ30)</f>
        <v/>
      </c>
      <c r="BG13" s="7" t="str">
        <f>IF(Input!$AY$22=0,"",+Input!AK30)</f>
        <v/>
      </c>
      <c r="BH13" s="7" t="str">
        <f>IF(Input!$AY$22=0,"",+Input!AL30)</f>
        <v/>
      </c>
      <c r="BI13" s="7" t="str">
        <f>IF(Input!$AY$22=0,"",+Input!AM30)</f>
        <v/>
      </c>
      <c r="BJ13" s="7" t="str">
        <f>IF(Input!$AY$22=0,"",+Input!AN30)</f>
        <v/>
      </c>
      <c r="BK13" s="7" t="str">
        <f>IF(Input!$AY$22=0,"",+Input!AO30)</f>
        <v/>
      </c>
      <c r="BL13" s="7" t="str">
        <f>IF(Input!$AY$22=0,"",+Input!AP30)</f>
        <v/>
      </c>
      <c r="BM13" s="7" t="str">
        <f>IF(Input!$AY$22=0,"",+Input!AQ30)</f>
        <v/>
      </c>
      <c r="BN13" s="7" t="str">
        <f>IF(Input!$AY$22=0,"",+Input!AR30)</f>
        <v/>
      </c>
      <c r="BO13" s="7" t="str">
        <f>IF(Input!$AY$22=0,"",+Input!AS30)</f>
        <v/>
      </c>
      <c r="BP13" s="7" t="str">
        <f>IF(Input!$AY$22=0,"",+Input!AT30)</f>
        <v/>
      </c>
      <c r="BQ13" s="7" t="str">
        <f>IF(Input!$AY$22=0,"",+Input!AU30)</f>
        <v/>
      </c>
      <c r="BR13" s="7" t="str">
        <f>IF(Input!$AY$22=0,"",+Input!AV30)</f>
        <v/>
      </c>
      <c r="BS13" s="7" t="str">
        <f>IF(Input!$AY$22=0,"",+Input!AW30)</f>
        <v/>
      </c>
      <c r="BT13" s="7" t="str">
        <f>IF(Input!$AY$22=0,"",+Input!AX30)</f>
        <v/>
      </c>
      <c r="BU13" s="6" t="str">
        <f>IF(Input!AY30=0,"",SUM(AP13:BT13))</f>
        <v/>
      </c>
    </row>
    <row r="14" spans="1:76" ht="15" customHeight="1">
      <c r="A14" s="6" t="str">
        <f>IF(Input!AY31=0,"",+Input!$BP$18)</f>
        <v/>
      </c>
      <c r="B14" s="6" t="str">
        <f>IF(Input!AY31=0,"",IFERROR(VLOOKUP(Input!$C$8,Cliente!$B$3:$C$822,2,0),0))</f>
        <v/>
      </c>
      <c r="C14" s="6" t="str">
        <f>IF(Input!AY31=0,"",IFERROR(VLOOKUP(Input!$C$7,Anunciante!$B$3:$C$364,2,0),0))</f>
        <v/>
      </c>
      <c r="D14" s="6" t="str">
        <f>IF(Input!AY31=0,"",IFERROR(VLOOKUP(Input!$C$9,Producto!$B$3:$C$200,2,0),0))</f>
        <v/>
      </c>
      <c r="E14" s="10" t="str">
        <f>IF(Input!AY31=0,"",IFERROR(VLOOKUP(Input!$C$10,Campaña!$B$3:$C$32,2,0),0))</f>
        <v/>
      </c>
      <c r="F14" t="str">
        <f>IF(Input!AY31=0,"",+Input!$C$11)</f>
        <v/>
      </c>
      <c r="G14" s="6" t="str">
        <f>IF(Input!AY31=0,"",+Input!$C$12)</f>
        <v/>
      </c>
      <c r="H14" t="str">
        <f>IF(Input!AY31=0,"",IFERROR(VLOOKUP(Input!$G$7,TipoMedio!$B$3:$C$30,2,0),0))</f>
        <v/>
      </c>
      <c r="I14" s="34" t="str">
        <f>IF(Input!AY31=0,"",+Input!$G$8)</f>
        <v/>
      </c>
      <c r="J14" s="34" t="str">
        <f>IF(Input!AY31=0,"",+Input!$G$9)</f>
        <v/>
      </c>
      <c r="K14" s="34" t="str">
        <f>IF(Input!AY31=0,"",+Input!$G$10)</f>
        <v/>
      </c>
      <c r="L14" s="5" t="str">
        <f>IF(Input!AY31=0,"",IFERROR(VLOOKUP(Input!$G$11,'Condicion de Pago'!$B$3:$C$20,2,0),0))</f>
        <v/>
      </c>
      <c r="M14" s="5" t="str">
        <f>IF(Input!AY31=0,"",+Input!$G$13)</f>
        <v/>
      </c>
      <c r="N14" s="5" t="str">
        <f>IF(Input!AY31=0,"",IFERROR(VLOOKUP(Input!$G$12,Moneda!$B$3:$C$7,2,0),0))</f>
        <v/>
      </c>
      <c r="O14" s="8" t="str">
        <f>IF(Input!AY31=0,"",+Input!$C$14)</f>
        <v/>
      </c>
      <c r="P14" s="5" t="str">
        <f>IF(Input!AY31=0,"",+Input!#REF!)</f>
        <v/>
      </c>
      <c r="Q14" s="5" t="str">
        <f>IF(Input!AY31=0,"",+Input!$C$16)</f>
        <v/>
      </c>
      <c r="R14" s="6" t="str">
        <f>IF(Input!AY31=0,"",IFERROR(VLOOKUP(Input!B31,Medio!$A$3:$D$1600,3,0),0))</f>
        <v/>
      </c>
      <c r="S14" s="6" t="str">
        <f>IF(Input!AY31=0,"",IFERROR(INDEX(Proveedor!$B$3:$B$2036, MATCH(Input!C31,Proveedor!$C$3:$C$2036,0)),0))</f>
        <v/>
      </c>
      <c r="T14" s="6" t="str">
        <f>IF(Input!AY31=0,"",IFERROR(INDEX(Programas!$B$3:$B$150, MATCH(Input!D31,Programas!$C$3:$C$150,0)),0))</f>
        <v/>
      </c>
      <c r="U14" s="9"/>
      <c r="V14" s="6" t="str">
        <f>IF(Input!AY31=0,"",+Input!D31)</f>
        <v/>
      </c>
      <c r="W14" s="6" t="str">
        <f>IF(Input!AY31=0,"",+Input!E31)</f>
        <v/>
      </c>
      <c r="X14" s="6" t="str">
        <f>IF(Input!AY31=0,"",+Input!F31)</f>
        <v/>
      </c>
      <c r="Y14" s="6"/>
      <c r="Z14" s="6" t="str">
        <f>IF(Input!AY31=0,"",+Input!G31)</f>
        <v/>
      </c>
      <c r="AA14" s="6" t="str">
        <f>IF(Input!AY31=0,"",+Input!H31)</f>
        <v/>
      </c>
      <c r="AB14" s="9" t="str">
        <f>IF(Input!AY31=0,"",+Input!I31)</f>
        <v/>
      </c>
      <c r="AC14" s="6" t="str">
        <f>IF(Input!AY31=0,"",IFERROR(VLOOKUP(Input!J31,'Tipo de Descuento'!$B$3:$C$8,2,0),0))</f>
        <v/>
      </c>
      <c r="AD14" s="6" t="str">
        <f>IF(Input!AY31=0,"",+Input!K31)</f>
        <v/>
      </c>
      <c r="AE14" s="6" t="str">
        <f>IF(Input!AY31=0,"",IFERROR(VLOOKUP(Input!L31,'Tipo de Descuento'!$B$3:$C$8,2,0),0))</f>
        <v/>
      </c>
      <c r="AF14" s="6" t="str">
        <f>IF(Input!AY31=0,"",+Input!M31)</f>
        <v/>
      </c>
      <c r="AG14" s="6" t="str">
        <f>IF(Input!AY31=0,"",IFERROR(VLOOKUP(Input!N31,'Tipo de Descuento'!$B$3:$C$8,2,0),0))</f>
        <v/>
      </c>
      <c r="AH14" s="6" t="str">
        <f>IF(Input!AY31=0,"",+Input!O31)</f>
        <v/>
      </c>
      <c r="AI14" s="6" t="str">
        <f>IF(Input!AY31=0,"",IFERROR(VLOOKUP(Input!P31,'Tipo de Descuento'!$B$3:$C$8,2,0),0))</f>
        <v/>
      </c>
      <c r="AJ14" s="6" t="str">
        <f>IF(Input!AY31=0,"",+Input!Q31)</f>
        <v/>
      </c>
      <c r="AK14" s="6" t="str">
        <f>IF(Input!AY31=0,"",IFERROR(VLOOKUP(Input!R31,'Tipo de Descuento'!$B$3:$C$8,2,0),0))</f>
        <v/>
      </c>
      <c r="AL14" s="6" t="str">
        <f>IF(Input!AY31=0,"",+Input!S31)</f>
        <v/>
      </c>
      <c r="AM14" s="6"/>
      <c r="AN14" s="6"/>
      <c r="AO14" s="6"/>
      <c r="AP14" s="7" t="str">
        <f>IF(Input!$AY$22=0,"",+Input!T31)</f>
        <v/>
      </c>
      <c r="AQ14" s="7" t="str">
        <f>IF(Input!$AY$22=0,"",+Input!U31)</f>
        <v/>
      </c>
      <c r="AR14" s="7" t="str">
        <f>IF(Input!$AY$22=0,"",+Input!V31)</f>
        <v/>
      </c>
      <c r="AS14" s="7" t="str">
        <f>IF(Input!$AY$22=0,"",+Input!W31)</f>
        <v/>
      </c>
      <c r="AT14" s="7" t="str">
        <f>IF(Input!$AY$22=0,"",+Input!X31)</f>
        <v/>
      </c>
      <c r="AU14" s="7" t="str">
        <f>IF(Input!$AY$22=0,"",+Input!Y31)</f>
        <v/>
      </c>
      <c r="AV14" s="7" t="str">
        <f>IF(Input!$AY$22=0,"",+Input!Z31)</f>
        <v/>
      </c>
      <c r="AW14" s="7" t="str">
        <f>IF(Input!$AY$22=0,"",+Input!AA31)</f>
        <v/>
      </c>
      <c r="AX14" s="7" t="str">
        <f>IF(Input!$AY$22=0,"",+Input!AB31)</f>
        <v/>
      </c>
      <c r="AY14" s="7" t="str">
        <f>IF(Input!$AY$22=0,"",+Input!AC31)</f>
        <v/>
      </c>
      <c r="AZ14" s="7" t="str">
        <f>IF(Input!$AY$22=0,"",+Input!AD31)</f>
        <v/>
      </c>
      <c r="BA14" s="7" t="str">
        <f>IF(Input!$AY$22=0,"",+Input!AE31)</f>
        <v/>
      </c>
      <c r="BB14" s="7" t="str">
        <f>IF(Input!$AY$22=0,"",+Input!AF31)</f>
        <v/>
      </c>
      <c r="BC14" s="7" t="str">
        <f>IF(Input!$AY$22=0,"",+Input!AG31)</f>
        <v/>
      </c>
      <c r="BD14" s="7" t="str">
        <f>IF(Input!$AY$22=0,"",+Input!AH31)</f>
        <v/>
      </c>
      <c r="BE14" s="7" t="str">
        <f>IF(Input!$AY$22=0,"",+Input!AI31)</f>
        <v/>
      </c>
      <c r="BF14" s="7" t="str">
        <f>IF(Input!$AY$22=0,"",+Input!AJ31)</f>
        <v/>
      </c>
      <c r="BG14" s="7" t="str">
        <f>IF(Input!$AY$22=0,"",+Input!AK31)</f>
        <v/>
      </c>
      <c r="BH14" s="7" t="str">
        <f>IF(Input!$AY$22=0,"",+Input!AL31)</f>
        <v/>
      </c>
      <c r="BI14" s="7" t="str">
        <f>IF(Input!$AY$22=0,"",+Input!AM31)</f>
        <v/>
      </c>
      <c r="BJ14" s="7" t="str">
        <f>IF(Input!$AY$22=0,"",+Input!AN31)</f>
        <v/>
      </c>
      <c r="BK14" s="7" t="str">
        <f>IF(Input!$AY$22=0,"",+Input!AO31)</f>
        <v/>
      </c>
      <c r="BL14" s="7" t="str">
        <f>IF(Input!$AY$22=0,"",+Input!AP31)</f>
        <v/>
      </c>
      <c r="BM14" s="7" t="str">
        <f>IF(Input!$AY$22=0,"",+Input!AQ31)</f>
        <v/>
      </c>
      <c r="BN14" s="7" t="str">
        <f>IF(Input!$AY$22=0,"",+Input!AR31)</f>
        <v/>
      </c>
      <c r="BO14" s="7" t="str">
        <f>IF(Input!$AY$22=0,"",+Input!AS31)</f>
        <v/>
      </c>
      <c r="BP14" s="7" t="str">
        <f>IF(Input!$AY$22=0,"",+Input!AT31)</f>
        <v/>
      </c>
      <c r="BQ14" s="7" t="str">
        <f>IF(Input!$AY$22=0,"",+Input!AU31)</f>
        <v/>
      </c>
      <c r="BR14" s="7" t="str">
        <f>IF(Input!$AY$22=0,"",+Input!AV31)</f>
        <v/>
      </c>
      <c r="BS14" s="7" t="str">
        <f>IF(Input!$AY$22=0,"",+Input!AW31)</f>
        <v/>
      </c>
      <c r="BT14" s="7" t="str">
        <f>IF(Input!$AY$22=0,"",+Input!AX31)</f>
        <v/>
      </c>
      <c r="BU14" s="6" t="str">
        <f>IF(Input!AY31=0,"",SUM(AP14:BT14))</f>
        <v/>
      </c>
    </row>
    <row r="15" spans="1:76" ht="15" customHeight="1">
      <c r="A15" s="6" t="str">
        <f>IF(Input!AY32=0,"",+Input!$BP$18)</f>
        <v/>
      </c>
      <c r="B15" s="6" t="str">
        <f>IF(Input!AY32=0,"",IFERROR(VLOOKUP(Input!$C$8,Cliente!$B$3:$C$822,2,0),0))</f>
        <v/>
      </c>
      <c r="C15" s="6" t="str">
        <f>IF(Input!AY32=0,"",IFERROR(VLOOKUP(Input!$C$7,Anunciante!$B$3:$C$364,2,0),0))</f>
        <v/>
      </c>
      <c r="D15" s="6" t="str">
        <f>IF(Input!AY32=0,"",IFERROR(VLOOKUP(Input!$C$9,Producto!$B$3:$C$200,2,0),0))</f>
        <v/>
      </c>
      <c r="E15" s="10" t="str">
        <f>IF(Input!AY32=0,"",IFERROR(VLOOKUP(Input!$C$10,Campaña!$B$3:$C$32,2,0),0))</f>
        <v/>
      </c>
      <c r="F15" t="str">
        <f>IF(Input!AY32=0,"",+Input!$C$11)</f>
        <v/>
      </c>
      <c r="G15" s="6" t="str">
        <f>IF(Input!AY32=0,"",+Input!$C$12)</f>
        <v/>
      </c>
      <c r="H15" t="str">
        <f>IF(Input!AY32=0,"",IFERROR(VLOOKUP(Input!$G$7,TipoMedio!$B$3:$C$30,2,0),0))</f>
        <v/>
      </c>
      <c r="I15" s="34" t="str">
        <f>IF(Input!AY32=0,"",+Input!$G$8)</f>
        <v/>
      </c>
      <c r="J15" s="34" t="str">
        <f>IF(Input!AY32=0,"",+Input!$G$9)</f>
        <v/>
      </c>
      <c r="K15" s="34" t="str">
        <f>IF(Input!AY32=0,"",+Input!$G$10)</f>
        <v/>
      </c>
      <c r="L15" s="5" t="str">
        <f>IF(Input!AY32=0,"",IFERROR(VLOOKUP(Input!$G$11,'Condicion de Pago'!$B$3:$C$20,2,0),0))</f>
        <v/>
      </c>
      <c r="M15" s="5" t="str">
        <f>IF(Input!AY32=0,"",+Input!$G$13)</f>
        <v/>
      </c>
      <c r="N15" s="5" t="str">
        <f>IF(Input!AY32=0,"",IFERROR(VLOOKUP(Input!$G$12,Moneda!$B$3:$C$7,2,0),0))</f>
        <v/>
      </c>
      <c r="O15" s="8" t="str">
        <f>IF(Input!AY32=0,"",+Input!$C$14)</f>
        <v/>
      </c>
      <c r="P15" s="5" t="str">
        <f>IF(Input!AY32=0,"",+Input!#REF!)</f>
        <v/>
      </c>
      <c r="Q15" s="5" t="str">
        <f>IF(Input!AY32=0,"",+Input!$C$16)</f>
        <v/>
      </c>
      <c r="R15" s="6" t="str">
        <f>IF(Input!AY32=0,"",IFERROR(VLOOKUP(Input!B32,Medio!$A$3:$D$1600,3,0),0))</f>
        <v/>
      </c>
      <c r="S15" s="6" t="str">
        <f>IF(Input!AY32=0,"",IFERROR(INDEX(Proveedor!$B$3:$B$2036, MATCH(Input!C32,Proveedor!$C$3:$C$2036,0)),0))</f>
        <v/>
      </c>
      <c r="T15" s="6" t="str">
        <f>IF(Input!AY32=0,"",IFERROR(INDEX(Programas!$B$3:$B$150, MATCH(Input!D32,Programas!$C$3:$C$150,0)),0))</f>
        <v/>
      </c>
      <c r="U15" s="9"/>
      <c r="V15" s="6" t="str">
        <f>IF(Input!AY32=0,"",+Input!D32)</f>
        <v/>
      </c>
      <c r="W15" s="6" t="str">
        <f>IF(Input!AY32=0,"",+Input!E32)</f>
        <v/>
      </c>
      <c r="X15" s="6" t="str">
        <f>IF(Input!AY32=0,"",+Input!F32)</f>
        <v/>
      </c>
      <c r="Y15" s="6"/>
      <c r="Z15" s="6" t="str">
        <f>IF(Input!AY32=0,"",+Input!G32)</f>
        <v/>
      </c>
      <c r="AA15" s="6" t="str">
        <f>IF(Input!AY32=0,"",+Input!H32)</f>
        <v/>
      </c>
      <c r="AB15" s="9" t="str">
        <f>IF(Input!AY32=0,"",+Input!I32)</f>
        <v/>
      </c>
      <c r="AC15" s="6" t="str">
        <f>IF(Input!AY32=0,"",IFERROR(VLOOKUP(Input!J32,'Tipo de Descuento'!$B$3:$C$8,2,0),0))</f>
        <v/>
      </c>
      <c r="AD15" s="6" t="str">
        <f>IF(Input!AY32=0,"",+Input!K32)</f>
        <v/>
      </c>
      <c r="AE15" s="6" t="str">
        <f>IF(Input!AY32=0,"",IFERROR(VLOOKUP(Input!L32,'Tipo de Descuento'!$B$3:$C$8,2,0),0))</f>
        <v/>
      </c>
      <c r="AF15" s="6" t="str">
        <f>IF(Input!AY32=0,"",+Input!M32)</f>
        <v/>
      </c>
      <c r="AG15" s="6" t="str">
        <f>IF(Input!AY32=0,"",IFERROR(VLOOKUP(Input!N32,'Tipo de Descuento'!$B$3:$C$8,2,0),0))</f>
        <v/>
      </c>
      <c r="AH15" s="6" t="str">
        <f>IF(Input!AY32=0,"",+Input!O32)</f>
        <v/>
      </c>
      <c r="AI15" s="6" t="str">
        <f>IF(Input!AY32=0,"",IFERROR(VLOOKUP(Input!P32,'Tipo de Descuento'!$B$3:$C$8,2,0),0))</f>
        <v/>
      </c>
      <c r="AJ15" s="6" t="str">
        <f>IF(Input!AY32=0,"",+Input!Q32)</f>
        <v/>
      </c>
      <c r="AK15" s="6" t="str">
        <f>IF(Input!AY32=0,"",IFERROR(VLOOKUP(Input!R32,'Tipo de Descuento'!$B$3:$C$8,2,0),0))</f>
        <v/>
      </c>
      <c r="AL15" s="6" t="str">
        <f>IF(Input!AY32=0,"",+Input!S32)</f>
        <v/>
      </c>
      <c r="AM15" s="6"/>
      <c r="AN15" s="6"/>
      <c r="AO15" s="6"/>
      <c r="AP15" s="7" t="str">
        <f>IF(Input!$AY$22=0,"",+Input!T32)</f>
        <v/>
      </c>
      <c r="AQ15" s="7" t="str">
        <f>IF(Input!$AY$22=0,"",+Input!U32)</f>
        <v/>
      </c>
      <c r="AR15" s="7" t="str">
        <f>IF(Input!$AY$22=0,"",+Input!V32)</f>
        <v/>
      </c>
      <c r="AS15" s="7" t="str">
        <f>IF(Input!$AY$22=0,"",+Input!W32)</f>
        <v/>
      </c>
      <c r="AT15" s="7" t="str">
        <f>IF(Input!$AY$22=0,"",+Input!X32)</f>
        <v/>
      </c>
      <c r="AU15" s="7" t="str">
        <f>IF(Input!$AY$22=0,"",+Input!Y32)</f>
        <v/>
      </c>
      <c r="AV15" s="7" t="str">
        <f>IF(Input!$AY$22=0,"",+Input!Z32)</f>
        <v/>
      </c>
      <c r="AW15" s="7" t="str">
        <f>IF(Input!$AY$22=0,"",+Input!AA32)</f>
        <v/>
      </c>
      <c r="AX15" s="7" t="str">
        <f>IF(Input!$AY$22=0,"",+Input!AB32)</f>
        <v/>
      </c>
      <c r="AY15" s="7" t="str">
        <f>IF(Input!$AY$22=0,"",+Input!AC32)</f>
        <v/>
      </c>
      <c r="AZ15" s="7" t="str">
        <f>IF(Input!$AY$22=0,"",+Input!AD32)</f>
        <v/>
      </c>
      <c r="BA15" s="7" t="str">
        <f>IF(Input!$AY$22=0,"",+Input!AE32)</f>
        <v/>
      </c>
      <c r="BB15" s="7" t="str">
        <f>IF(Input!$AY$22=0,"",+Input!AF32)</f>
        <v/>
      </c>
      <c r="BC15" s="7" t="str">
        <f>IF(Input!$AY$22=0,"",+Input!AG32)</f>
        <v/>
      </c>
      <c r="BD15" s="7" t="str">
        <f>IF(Input!$AY$22=0,"",+Input!AH32)</f>
        <v/>
      </c>
      <c r="BE15" s="7" t="str">
        <f>IF(Input!$AY$22=0,"",+Input!AI32)</f>
        <v/>
      </c>
      <c r="BF15" s="7" t="str">
        <f>IF(Input!$AY$22=0,"",+Input!AJ32)</f>
        <v/>
      </c>
      <c r="BG15" s="7" t="str">
        <f>IF(Input!$AY$22=0,"",+Input!AK32)</f>
        <v/>
      </c>
      <c r="BH15" s="7" t="str">
        <f>IF(Input!$AY$22=0,"",+Input!AL32)</f>
        <v/>
      </c>
      <c r="BI15" s="7" t="str">
        <f>IF(Input!$AY$22=0,"",+Input!AM32)</f>
        <v/>
      </c>
      <c r="BJ15" s="7" t="str">
        <f>IF(Input!$AY$22=0,"",+Input!AN32)</f>
        <v/>
      </c>
      <c r="BK15" s="7" t="str">
        <f>IF(Input!$AY$22=0,"",+Input!AO32)</f>
        <v/>
      </c>
      <c r="BL15" s="7" t="str">
        <f>IF(Input!$AY$22=0,"",+Input!AP32)</f>
        <v/>
      </c>
      <c r="BM15" s="7" t="str">
        <f>IF(Input!$AY$22=0,"",+Input!AQ32)</f>
        <v/>
      </c>
      <c r="BN15" s="7" t="str">
        <f>IF(Input!$AY$22=0,"",+Input!AR32)</f>
        <v/>
      </c>
      <c r="BO15" s="7" t="str">
        <f>IF(Input!$AY$22=0,"",+Input!AS32)</f>
        <v/>
      </c>
      <c r="BP15" s="7" t="str">
        <f>IF(Input!$AY$22=0,"",+Input!AT32)</f>
        <v/>
      </c>
      <c r="BQ15" s="7" t="str">
        <f>IF(Input!$AY$22=0,"",+Input!AU32)</f>
        <v/>
      </c>
      <c r="BR15" s="7" t="str">
        <f>IF(Input!$AY$22=0,"",+Input!AV32)</f>
        <v/>
      </c>
      <c r="BS15" s="7" t="str">
        <f>IF(Input!$AY$22=0,"",+Input!AW32)</f>
        <v/>
      </c>
      <c r="BT15" s="7" t="str">
        <f>IF(Input!$AY$22=0,"",+Input!AX32)</f>
        <v/>
      </c>
      <c r="BU15" s="6" t="str">
        <f>IF(Input!AY32=0,"",SUM(AP15:BT15))</f>
        <v/>
      </c>
    </row>
    <row r="16" spans="1:76">
      <c r="A16" s="6" t="str">
        <f>IF(Input!AY33=0,"",+Input!$BP$18)</f>
        <v/>
      </c>
      <c r="B16" s="6" t="str">
        <f>IF(Input!AY33=0,"",IFERROR(VLOOKUP(Input!$C$8,Cliente!$B$3:$C$822,2,0),0))</f>
        <v/>
      </c>
      <c r="C16" s="6" t="str">
        <f>IF(Input!AY33=0,"",IFERROR(VLOOKUP(Input!$C$7,Anunciante!$B$3:$C$364,2,0),0))</f>
        <v/>
      </c>
      <c r="D16" s="6" t="str">
        <f>IF(Input!AY33=0,"",IFERROR(VLOOKUP(Input!$C$9,Producto!$B$3:$C$200,2,0),0))</f>
        <v/>
      </c>
      <c r="E16" s="10" t="str">
        <f>IF(Input!AY33=0,"",IFERROR(VLOOKUP(Input!$C$10,Campaña!$B$3:$C$32,2,0),0))</f>
        <v/>
      </c>
      <c r="F16" t="str">
        <f>IF(Input!AY33=0,"",+Input!$C$11)</f>
        <v/>
      </c>
      <c r="G16" s="6" t="str">
        <f>IF(Input!AY33=0,"",+Input!$C$12)</f>
        <v/>
      </c>
      <c r="H16" t="str">
        <f>IF(Input!AY33=0,"",IFERROR(VLOOKUP(Input!$G$7,TipoMedio!$B$3:$C$30,2,0),0))</f>
        <v/>
      </c>
      <c r="I16" s="34" t="str">
        <f>IF(Input!AY33=0,"",+Input!$G$8)</f>
        <v/>
      </c>
      <c r="J16" s="34" t="str">
        <f>IF(Input!AY33=0,"",+Input!$G$9)</f>
        <v/>
      </c>
      <c r="K16" s="34" t="str">
        <f>IF(Input!AY33=0,"",+Input!$G$10)</f>
        <v/>
      </c>
      <c r="L16" s="5" t="str">
        <f>IF(Input!AY33=0,"",IFERROR(VLOOKUP(Input!$G$11,'Condicion de Pago'!$B$3:$C$20,2,0),0))</f>
        <v/>
      </c>
      <c r="M16" s="5" t="str">
        <f>IF(Input!AY33=0,"",+Input!$G$13)</f>
        <v/>
      </c>
      <c r="N16" s="5" t="str">
        <f>IF(Input!AY33=0,"",IFERROR(VLOOKUP(Input!$G$12,Moneda!$B$3:$C$7,2,0),0))</f>
        <v/>
      </c>
      <c r="O16" s="8" t="str">
        <f>IF(Input!AY33=0,"",+Input!$C$14)</f>
        <v/>
      </c>
      <c r="P16" s="5" t="str">
        <f>IF(Input!AY33=0,"",+Input!#REF!)</f>
        <v/>
      </c>
      <c r="Q16" s="5" t="str">
        <f>IF(Input!AY33=0,"",+Input!$C$16)</f>
        <v/>
      </c>
      <c r="R16" s="6" t="str">
        <f>IF(Input!AY33=0,"",IFERROR(VLOOKUP(Input!B33,Medio!$A$3:$D$1600,3,0),0))</f>
        <v/>
      </c>
      <c r="S16" s="6" t="str">
        <f>IF(Input!AY33=0,"",IFERROR(INDEX(Proveedor!$B$3:$B$2036, MATCH(Input!C33,Proveedor!$C$3:$C$2036,0)),0))</f>
        <v/>
      </c>
      <c r="T16" s="6" t="str">
        <f>IF(Input!AY33=0,"",IFERROR(INDEX(Programas!$B$3:$B$150, MATCH(Input!D33,Programas!$C$3:$C$150,0)),0))</f>
        <v/>
      </c>
      <c r="U16" s="9"/>
      <c r="V16" s="6" t="str">
        <f>IF(Input!AY33=0,"",+Input!D33)</f>
        <v/>
      </c>
      <c r="W16" s="6" t="str">
        <f>IF(Input!AY33=0,"",+Input!E33)</f>
        <v/>
      </c>
      <c r="X16" s="6" t="str">
        <f>IF(Input!AY33=0,"",+Input!F33)</f>
        <v/>
      </c>
      <c r="Y16" s="6"/>
      <c r="Z16" s="6" t="str">
        <f>IF(Input!AY33=0,"",+Input!G33)</f>
        <v/>
      </c>
      <c r="AA16" s="6" t="str">
        <f>IF(Input!AY33=0,"",+Input!H33)</f>
        <v/>
      </c>
      <c r="AB16" s="9" t="str">
        <f>IF(Input!AY33=0,"",+Input!I33)</f>
        <v/>
      </c>
      <c r="AC16" s="6" t="str">
        <f>IF(Input!AY33=0,"",IFERROR(VLOOKUP(Input!J33,'Tipo de Descuento'!$B$3:$C$8,2,0),0))</f>
        <v/>
      </c>
      <c r="AD16" s="6" t="str">
        <f>IF(Input!AY33=0,"",+Input!K33)</f>
        <v/>
      </c>
      <c r="AE16" s="6" t="str">
        <f>IF(Input!AY33=0,"",IFERROR(VLOOKUP(Input!L33,'Tipo de Descuento'!$B$3:$C$8,2,0),0))</f>
        <v/>
      </c>
      <c r="AF16" s="6" t="str">
        <f>IF(Input!AY33=0,"",+Input!M33)</f>
        <v/>
      </c>
      <c r="AG16" s="6" t="str">
        <f>IF(Input!AY33=0,"",IFERROR(VLOOKUP(Input!N33,'Tipo de Descuento'!$B$3:$C$8,2,0),0))</f>
        <v/>
      </c>
      <c r="AH16" s="6" t="str">
        <f>IF(Input!AY33=0,"",+Input!O33)</f>
        <v/>
      </c>
      <c r="AI16" s="6" t="str">
        <f>IF(Input!AY33=0,"",IFERROR(VLOOKUP(Input!P33,'Tipo de Descuento'!$B$3:$C$8,2,0),0))</f>
        <v/>
      </c>
      <c r="AJ16" s="6" t="str">
        <f>IF(Input!AY33=0,"",+Input!Q33)</f>
        <v/>
      </c>
      <c r="AK16" s="6" t="str">
        <f>IF(Input!AY33=0,"",IFERROR(VLOOKUP(Input!R33,'Tipo de Descuento'!$B$3:$C$8,2,0),0))</f>
        <v/>
      </c>
      <c r="AL16" s="6" t="str">
        <f>IF(Input!AY33=0,"",+Input!S33)</f>
        <v/>
      </c>
      <c r="AM16" s="6"/>
      <c r="AN16" s="6"/>
      <c r="AO16" s="6"/>
      <c r="AP16" s="7" t="str">
        <f>IF(Input!$AY$22=0,"",+Input!T33)</f>
        <v/>
      </c>
      <c r="AQ16" s="7" t="str">
        <f>IF(Input!$AY$22=0,"",+Input!U33)</f>
        <v/>
      </c>
      <c r="AR16" s="7" t="str">
        <f>IF(Input!$AY$22=0,"",+Input!V33)</f>
        <v/>
      </c>
      <c r="AS16" s="7" t="str">
        <f>IF(Input!$AY$22=0,"",+Input!W33)</f>
        <v/>
      </c>
      <c r="AT16" s="7" t="str">
        <f>IF(Input!$AY$22=0,"",+Input!X33)</f>
        <v/>
      </c>
      <c r="AU16" s="7" t="str">
        <f>IF(Input!$AY$22=0,"",+Input!Y33)</f>
        <v/>
      </c>
      <c r="AV16" s="7" t="str">
        <f>IF(Input!$AY$22=0,"",+Input!Z33)</f>
        <v/>
      </c>
      <c r="AW16" s="7" t="str">
        <f>IF(Input!$AY$22=0,"",+Input!AA33)</f>
        <v/>
      </c>
      <c r="AX16" s="7" t="str">
        <f>IF(Input!$AY$22=0,"",+Input!AB33)</f>
        <v/>
      </c>
      <c r="AY16" s="7" t="str">
        <f>IF(Input!$AY$22=0,"",+Input!AC33)</f>
        <v/>
      </c>
      <c r="AZ16" s="7" t="str">
        <f>IF(Input!$AY$22=0,"",+Input!AD33)</f>
        <v/>
      </c>
      <c r="BA16" s="7" t="str">
        <f>IF(Input!$AY$22=0,"",+Input!AE33)</f>
        <v/>
      </c>
      <c r="BB16" s="7" t="str">
        <f>IF(Input!$AY$22=0,"",+Input!AF33)</f>
        <v/>
      </c>
      <c r="BC16" s="7" t="str">
        <f>IF(Input!$AY$22=0,"",+Input!AG33)</f>
        <v/>
      </c>
      <c r="BD16" s="7" t="str">
        <f>IF(Input!$AY$22=0,"",+Input!AH33)</f>
        <v/>
      </c>
      <c r="BE16" s="7" t="str">
        <f>IF(Input!$AY$22=0,"",+Input!AI33)</f>
        <v/>
      </c>
      <c r="BF16" s="7" t="str">
        <f>IF(Input!$AY$22=0,"",+Input!AJ33)</f>
        <v/>
      </c>
      <c r="BG16" s="7" t="str">
        <f>IF(Input!$AY$22=0,"",+Input!AK33)</f>
        <v/>
      </c>
      <c r="BH16" s="7" t="str">
        <f>IF(Input!$AY$22=0,"",+Input!AL33)</f>
        <v/>
      </c>
      <c r="BI16" s="7" t="str">
        <f>IF(Input!$AY$22=0,"",+Input!AM33)</f>
        <v/>
      </c>
      <c r="BJ16" s="7" t="str">
        <f>IF(Input!$AY$22=0,"",+Input!AN33)</f>
        <v/>
      </c>
      <c r="BK16" s="7" t="str">
        <f>IF(Input!$AY$22=0,"",+Input!AO33)</f>
        <v/>
      </c>
      <c r="BL16" s="7" t="str">
        <f>IF(Input!$AY$22=0,"",+Input!AP33)</f>
        <v/>
      </c>
      <c r="BM16" s="7" t="str">
        <f>IF(Input!$AY$22=0,"",+Input!AQ33)</f>
        <v/>
      </c>
      <c r="BN16" s="7" t="str">
        <f>IF(Input!$AY$22=0,"",+Input!AR33)</f>
        <v/>
      </c>
      <c r="BO16" s="7" t="str">
        <f>IF(Input!$AY$22=0,"",+Input!AS33)</f>
        <v/>
      </c>
      <c r="BP16" s="7" t="str">
        <f>IF(Input!$AY$22=0,"",+Input!AT33)</f>
        <v/>
      </c>
      <c r="BQ16" s="7" t="str">
        <f>IF(Input!$AY$22=0,"",+Input!AU33)</f>
        <v/>
      </c>
      <c r="BR16" s="7" t="str">
        <f>IF(Input!$AY$22=0,"",+Input!AV33)</f>
        <v/>
      </c>
      <c r="BS16" s="7" t="str">
        <f>IF(Input!$AY$22=0,"",+Input!AW33)</f>
        <v/>
      </c>
      <c r="BT16" s="7" t="str">
        <f>IF(Input!$AY$22=0,"",+Input!AX33)</f>
        <v/>
      </c>
      <c r="BU16" s="6" t="str">
        <f>IF(Input!AY33=0,"",SUM(AP16:BT16))</f>
        <v/>
      </c>
    </row>
    <row r="17" spans="1:73" ht="15" customHeight="1">
      <c r="A17" s="6" t="str">
        <f>IF(Input!AY34=0,"",+Input!$BP$18)</f>
        <v/>
      </c>
      <c r="B17" s="6" t="str">
        <f>IF(Input!AY34=0,"",IFERROR(VLOOKUP(Input!$C$8,Cliente!$B$3:$C$822,2,0),0))</f>
        <v/>
      </c>
      <c r="C17" s="6" t="str">
        <f>IF(Input!AY34=0,"",IFERROR(VLOOKUP(Input!$C$7,Anunciante!$B$3:$C$364,2,0),0))</f>
        <v/>
      </c>
      <c r="D17" s="6" t="str">
        <f>IF(Input!AY34=0,"",IFERROR(VLOOKUP(Input!$C$9,Producto!$B$3:$C$200,2,0),0))</f>
        <v/>
      </c>
      <c r="E17" s="10" t="str">
        <f>IF(Input!AY34=0,"",IFERROR(VLOOKUP(Input!$C$10,Campaña!$B$3:$C$32,2,0),0))</f>
        <v/>
      </c>
      <c r="F17" t="str">
        <f>IF(Input!AY34=0,"",+Input!$C$11)</f>
        <v/>
      </c>
      <c r="G17" s="6" t="str">
        <f>IF(Input!AY34=0,"",+Input!$C$12)</f>
        <v/>
      </c>
      <c r="H17" t="str">
        <f>IF(Input!AY34=0,"",IFERROR(VLOOKUP(Input!$G$7,TipoMedio!$B$3:$C$30,2,0),0))</f>
        <v/>
      </c>
      <c r="I17" s="34" t="str">
        <f>IF(Input!AY34=0,"",+Input!$G$8)</f>
        <v/>
      </c>
      <c r="J17" s="34" t="str">
        <f>IF(Input!AY34=0,"",+Input!$G$9)</f>
        <v/>
      </c>
      <c r="K17" s="34" t="str">
        <f>IF(Input!AY34=0,"",+Input!$G$10)</f>
        <v/>
      </c>
      <c r="L17" s="5" t="str">
        <f>IF(Input!AY34=0,"",IFERROR(VLOOKUP(Input!$G$11,'Condicion de Pago'!$B$3:$C$20,2,0),0))</f>
        <v/>
      </c>
      <c r="M17" s="5" t="str">
        <f>IF(Input!AY34=0,"",+Input!$G$13)</f>
        <v/>
      </c>
      <c r="N17" s="5" t="str">
        <f>IF(Input!AY34=0,"",IFERROR(VLOOKUP(Input!$G$12,Moneda!$B$3:$C$7,2,0),0))</f>
        <v/>
      </c>
      <c r="O17" s="8" t="str">
        <f>IF(Input!AY34=0,"",+Input!$C$14)</f>
        <v/>
      </c>
      <c r="P17" s="5" t="str">
        <f>IF(Input!AY34=0,"",+Input!#REF!)</f>
        <v/>
      </c>
      <c r="Q17" s="5" t="str">
        <f>IF(Input!AY34=0,"",+Input!$C$16)</f>
        <v/>
      </c>
      <c r="R17" s="6" t="str">
        <f>IF(Input!AY34=0,"",IFERROR(VLOOKUP(Input!B34,Medio!$A$3:$D$1600,3,0),0))</f>
        <v/>
      </c>
      <c r="S17" s="6" t="str">
        <f>IF(Input!AY34=0,"",IFERROR(INDEX(Proveedor!$B$3:$B$2036, MATCH(Input!C34,Proveedor!$C$3:$C$2036,0)),0))</f>
        <v/>
      </c>
      <c r="T17" s="6" t="str">
        <f>IF(Input!AY34=0,"",IFERROR(INDEX(Programas!$B$3:$B$150, MATCH(Input!D34,Programas!$C$3:$C$150,0)),0))</f>
        <v/>
      </c>
      <c r="U17" s="9"/>
      <c r="V17" s="6" t="str">
        <f>IF(Input!AY34=0,"",+Input!D34)</f>
        <v/>
      </c>
      <c r="W17" s="6" t="str">
        <f>IF(Input!AY34=0,"",+Input!E34)</f>
        <v/>
      </c>
      <c r="X17" s="6" t="str">
        <f>IF(Input!AY34=0,"",+Input!F34)</f>
        <v/>
      </c>
      <c r="Y17" s="6"/>
      <c r="Z17" s="6" t="str">
        <f>IF(Input!AY34=0,"",+Input!G34)</f>
        <v/>
      </c>
      <c r="AA17" s="6" t="str">
        <f>IF(Input!AY34=0,"",+Input!H34)</f>
        <v/>
      </c>
      <c r="AB17" s="9" t="str">
        <f>IF(Input!AY34=0,"",+Input!I34)</f>
        <v/>
      </c>
      <c r="AC17" s="6" t="str">
        <f>IF(Input!AY34=0,"",IFERROR(VLOOKUP(Input!J34,'Tipo de Descuento'!$B$3:$C$8,2,0),0))</f>
        <v/>
      </c>
      <c r="AD17" s="6" t="str">
        <f>IF(Input!AY34=0,"",+Input!K34)</f>
        <v/>
      </c>
      <c r="AE17" s="6" t="str">
        <f>IF(Input!AY34=0,"",IFERROR(VLOOKUP(Input!L34,'Tipo de Descuento'!$B$3:$C$8,2,0),0))</f>
        <v/>
      </c>
      <c r="AF17" s="6" t="str">
        <f>IF(Input!AY34=0,"",+Input!M34)</f>
        <v/>
      </c>
      <c r="AG17" s="6" t="str">
        <f>IF(Input!AY34=0,"",IFERROR(VLOOKUP(Input!N34,'Tipo de Descuento'!$B$3:$C$8,2,0),0))</f>
        <v/>
      </c>
      <c r="AH17" s="6" t="str">
        <f>IF(Input!AY34=0,"",+Input!O34)</f>
        <v/>
      </c>
      <c r="AI17" s="6" t="str">
        <f>IF(Input!AY34=0,"",IFERROR(VLOOKUP(Input!P34,'Tipo de Descuento'!$B$3:$C$8,2,0),0))</f>
        <v/>
      </c>
      <c r="AJ17" s="6" t="str">
        <f>IF(Input!AY34=0,"",+Input!Q34)</f>
        <v/>
      </c>
      <c r="AK17" s="6" t="str">
        <f>IF(Input!AY34=0,"",IFERROR(VLOOKUP(Input!R34,'Tipo de Descuento'!$B$3:$C$8,2,0),0))</f>
        <v/>
      </c>
      <c r="AL17" s="6" t="str">
        <f>IF(Input!AY34=0,"",+Input!S34)</f>
        <v/>
      </c>
      <c r="AM17" s="6"/>
      <c r="AN17" s="6"/>
      <c r="AO17" s="6"/>
      <c r="AP17" s="7" t="str">
        <f>IF(Input!$AY$22=0,"",+Input!T34)</f>
        <v/>
      </c>
      <c r="AQ17" s="7" t="str">
        <f>IF(Input!$AY$22=0,"",+Input!U34)</f>
        <v/>
      </c>
      <c r="AR17" s="7" t="str">
        <f>IF(Input!$AY$22=0,"",+Input!V34)</f>
        <v/>
      </c>
      <c r="AS17" s="7" t="str">
        <f>IF(Input!$AY$22=0,"",+Input!W34)</f>
        <v/>
      </c>
      <c r="AT17" s="7" t="str">
        <f>IF(Input!$AY$22=0,"",+Input!X34)</f>
        <v/>
      </c>
      <c r="AU17" s="7" t="str">
        <f>IF(Input!$AY$22=0,"",+Input!Y34)</f>
        <v/>
      </c>
      <c r="AV17" s="7" t="str">
        <f>IF(Input!$AY$22=0,"",+Input!Z34)</f>
        <v/>
      </c>
      <c r="AW17" s="7" t="str">
        <f>IF(Input!$AY$22=0,"",+Input!AA34)</f>
        <v/>
      </c>
      <c r="AX17" s="7" t="str">
        <f>IF(Input!$AY$22=0,"",+Input!AB34)</f>
        <v/>
      </c>
      <c r="AY17" s="7" t="str">
        <f>IF(Input!$AY$22=0,"",+Input!AC34)</f>
        <v/>
      </c>
      <c r="AZ17" s="7" t="str">
        <f>IF(Input!$AY$22=0,"",+Input!AD34)</f>
        <v/>
      </c>
      <c r="BA17" s="7" t="str">
        <f>IF(Input!$AY$22=0,"",+Input!AE34)</f>
        <v/>
      </c>
      <c r="BB17" s="7" t="str">
        <f>IF(Input!$AY$22=0,"",+Input!AF34)</f>
        <v/>
      </c>
      <c r="BC17" s="7" t="str">
        <f>IF(Input!$AY$22=0,"",+Input!AG34)</f>
        <v/>
      </c>
      <c r="BD17" s="7" t="str">
        <f>IF(Input!$AY$22=0,"",+Input!AH34)</f>
        <v/>
      </c>
      <c r="BE17" s="7" t="str">
        <f>IF(Input!$AY$22=0,"",+Input!AI34)</f>
        <v/>
      </c>
      <c r="BF17" s="7" t="str">
        <f>IF(Input!$AY$22=0,"",+Input!AJ34)</f>
        <v/>
      </c>
      <c r="BG17" s="7" t="str">
        <f>IF(Input!$AY$22=0,"",+Input!AK34)</f>
        <v/>
      </c>
      <c r="BH17" s="7" t="str">
        <f>IF(Input!$AY$22=0,"",+Input!AL34)</f>
        <v/>
      </c>
      <c r="BI17" s="7" t="str">
        <f>IF(Input!$AY$22=0,"",+Input!AM34)</f>
        <v/>
      </c>
      <c r="BJ17" s="7" t="str">
        <f>IF(Input!$AY$22=0,"",+Input!AN34)</f>
        <v/>
      </c>
      <c r="BK17" s="7" t="str">
        <f>IF(Input!$AY$22=0,"",+Input!AO34)</f>
        <v/>
      </c>
      <c r="BL17" s="7" t="str">
        <f>IF(Input!$AY$22=0,"",+Input!AP34)</f>
        <v/>
      </c>
      <c r="BM17" s="7" t="str">
        <f>IF(Input!$AY$22=0,"",+Input!AQ34)</f>
        <v/>
      </c>
      <c r="BN17" s="7" t="str">
        <f>IF(Input!$AY$22=0,"",+Input!AR34)</f>
        <v/>
      </c>
      <c r="BO17" s="7" t="str">
        <f>IF(Input!$AY$22=0,"",+Input!AS34)</f>
        <v/>
      </c>
      <c r="BP17" s="7" t="str">
        <f>IF(Input!$AY$22=0,"",+Input!AT34)</f>
        <v/>
      </c>
      <c r="BQ17" s="7" t="str">
        <f>IF(Input!$AY$22=0,"",+Input!AU34)</f>
        <v/>
      </c>
      <c r="BR17" s="7" t="str">
        <f>IF(Input!$AY$22=0,"",+Input!AV34)</f>
        <v/>
      </c>
      <c r="BS17" s="7" t="str">
        <f>IF(Input!$AY$22=0,"",+Input!AW34)</f>
        <v/>
      </c>
      <c r="BT17" s="7" t="str">
        <f>IF(Input!$AY$22=0,"",+Input!AX34)</f>
        <v/>
      </c>
      <c r="BU17" s="6" t="str">
        <f>IF(Input!AY34=0,"",SUM(AP17:BT17))</f>
        <v/>
      </c>
    </row>
    <row r="18" spans="1:73" ht="15" customHeight="1">
      <c r="A18" s="6" t="str">
        <f>IF(Input!AY35=0,"",+Input!$BP$18)</f>
        <v/>
      </c>
      <c r="B18" s="6" t="str">
        <f>IF(Input!AY35=0,"",IFERROR(VLOOKUP(Input!$C$8,Cliente!$B$3:$C$822,2,0),0))</f>
        <v/>
      </c>
      <c r="C18" s="6" t="str">
        <f>IF(Input!AY35=0,"",IFERROR(VLOOKUP(Input!$C$7,Anunciante!$B$3:$C$364,2,0),0))</f>
        <v/>
      </c>
      <c r="D18" s="6" t="str">
        <f>IF(Input!AY35=0,"",IFERROR(VLOOKUP(Input!$C$9,Producto!$B$3:$C$200,2,0),0))</f>
        <v/>
      </c>
      <c r="E18" s="10" t="str">
        <f>IF(Input!AY35=0,"",IFERROR(VLOOKUP(Input!$C$10,Campaña!$B$3:$C$32,2,0),0))</f>
        <v/>
      </c>
      <c r="F18" t="str">
        <f>IF(Input!AY35=0,"",+Input!$C$11)</f>
        <v/>
      </c>
      <c r="G18" s="6" t="str">
        <f>IF(Input!AY35=0,"",+Input!$C$12)</f>
        <v/>
      </c>
      <c r="H18" t="str">
        <f>IF(Input!AY35=0,"",IFERROR(VLOOKUP(Input!$G$7,TipoMedio!$B$3:$C$30,2,0),0))</f>
        <v/>
      </c>
      <c r="I18" s="34" t="str">
        <f>IF(Input!AY35=0,"",+Input!$G$8)</f>
        <v/>
      </c>
      <c r="J18" s="34" t="str">
        <f>IF(Input!AY35=0,"",+Input!$G$9)</f>
        <v/>
      </c>
      <c r="K18" s="34" t="str">
        <f>IF(Input!AY35=0,"",+Input!$G$10)</f>
        <v/>
      </c>
      <c r="L18" s="5" t="str">
        <f>IF(Input!AY35=0,"",IFERROR(VLOOKUP(Input!$G$11,'Condicion de Pago'!$B$3:$C$20,2,0),0))</f>
        <v/>
      </c>
      <c r="M18" s="5" t="str">
        <f>IF(Input!AY35=0,"",+Input!$G$13)</f>
        <v/>
      </c>
      <c r="N18" s="5" t="str">
        <f>IF(Input!AY35=0,"",IFERROR(VLOOKUP(Input!$G$12,Moneda!$B$3:$C$7,2,0),0))</f>
        <v/>
      </c>
      <c r="O18" s="8" t="str">
        <f>IF(Input!AY35=0,"",+Input!$C$14)</f>
        <v/>
      </c>
      <c r="P18" s="5" t="str">
        <f>IF(Input!AY35=0,"",+Input!#REF!)</f>
        <v/>
      </c>
      <c r="Q18" s="5" t="str">
        <f>IF(Input!AY35=0,"",+Input!$C$16)</f>
        <v/>
      </c>
      <c r="R18" s="6" t="str">
        <f>IF(Input!AY35=0,"",IFERROR(VLOOKUP(Input!B35,Medio!$A$3:$D$1600,3,0),0))</f>
        <v/>
      </c>
      <c r="S18" s="6" t="str">
        <f>IF(Input!AY35=0,"",IFERROR(INDEX(Proveedor!$B$3:$B$2036, MATCH(Input!C35,Proveedor!$C$3:$C$2036,0)),0))</f>
        <v/>
      </c>
      <c r="T18" s="6" t="str">
        <f>IF(Input!AY35=0,"",IFERROR(INDEX(Programas!$B$3:$B$150, MATCH(Input!D35,Programas!$C$3:$C$150,0)),0))</f>
        <v/>
      </c>
      <c r="U18" s="9"/>
      <c r="V18" s="6" t="str">
        <f>IF(Input!AY35=0,"",+Input!D35)</f>
        <v/>
      </c>
      <c r="W18" s="6" t="str">
        <f>IF(Input!AY35=0,"",+Input!E35)</f>
        <v/>
      </c>
      <c r="X18" s="6" t="str">
        <f>IF(Input!AY35=0,"",+Input!F35)</f>
        <v/>
      </c>
      <c r="Y18" s="6"/>
      <c r="Z18" s="6" t="str">
        <f>IF(Input!AY35=0,"",+Input!G35)</f>
        <v/>
      </c>
      <c r="AA18" s="6" t="str">
        <f>IF(Input!AY35=0,"",+Input!H35)</f>
        <v/>
      </c>
      <c r="AB18" s="9" t="str">
        <f>IF(Input!AY35=0,"",+Input!I35)</f>
        <v/>
      </c>
      <c r="AC18" s="6" t="str">
        <f>IF(Input!AY35=0,"",IFERROR(VLOOKUP(Input!J35,'Tipo de Descuento'!$B$3:$C$8,2,0),0))</f>
        <v/>
      </c>
      <c r="AD18" s="6" t="str">
        <f>IF(Input!AY35=0,"",+Input!K35)</f>
        <v/>
      </c>
      <c r="AE18" s="6" t="str">
        <f>IF(Input!AY35=0,"",IFERROR(VLOOKUP(Input!L35,'Tipo de Descuento'!$B$3:$C$8,2,0),0))</f>
        <v/>
      </c>
      <c r="AF18" s="6" t="str">
        <f>IF(Input!AY35=0,"",+Input!M35)</f>
        <v/>
      </c>
      <c r="AG18" s="6" t="str">
        <f>IF(Input!AY35=0,"",IFERROR(VLOOKUP(Input!N35,'Tipo de Descuento'!$B$3:$C$8,2,0),0))</f>
        <v/>
      </c>
      <c r="AH18" s="6" t="str">
        <f>IF(Input!AY35=0,"",+Input!O35)</f>
        <v/>
      </c>
      <c r="AI18" s="6" t="str">
        <f>IF(Input!AY35=0,"",IFERROR(VLOOKUP(Input!P35,'Tipo de Descuento'!$B$3:$C$8,2,0),0))</f>
        <v/>
      </c>
      <c r="AJ18" s="6" t="str">
        <f>IF(Input!AY35=0,"",+Input!Q35)</f>
        <v/>
      </c>
      <c r="AK18" s="6" t="str">
        <f>IF(Input!AY35=0,"",IFERROR(VLOOKUP(Input!R35,'Tipo de Descuento'!$B$3:$C$8,2,0),0))</f>
        <v/>
      </c>
      <c r="AL18" s="6" t="str">
        <f>IF(Input!AY35=0,"",+Input!S35)</f>
        <v/>
      </c>
      <c r="AM18" s="6"/>
      <c r="AN18" s="6"/>
      <c r="AO18" s="6"/>
      <c r="AP18" s="7" t="str">
        <f>IF(Input!$AY$22=0,"",+Input!T35)</f>
        <v/>
      </c>
      <c r="AQ18" s="7" t="str">
        <f>IF(Input!$AY$22=0,"",+Input!U35)</f>
        <v/>
      </c>
      <c r="AR18" s="7" t="str">
        <f>IF(Input!$AY$22=0,"",+Input!V35)</f>
        <v/>
      </c>
      <c r="AS18" s="7" t="str">
        <f>IF(Input!$AY$22=0,"",+Input!W35)</f>
        <v/>
      </c>
      <c r="AT18" s="7" t="str">
        <f>IF(Input!$AY$22=0,"",+Input!X35)</f>
        <v/>
      </c>
      <c r="AU18" s="7" t="str">
        <f>IF(Input!$AY$22=0,"",+Input!Y35)</f>
        <v/>
      </c>
      <c r="AV18" s="7" t="str">
        <f>IF(Input!$AY$22=0,"",+Input!Z35)</f>
        <v/>
      </c>
      <c r="AW18" s="7" t="str">
        <f>IF(Input!$AY$22=0,"",+Input!AA35)</f>
        <v/>
      </c>
      <c r="AX18" s="7" t="str">
        <f>IF(Input!$AY$22=0,"",+Input!AB35)</f>
        <v/>
      </c>
      <c r="AY18" s="7" t="str">
        <f>IF(Input!$AY$22=0,"",+Input!AC35)</f>
        <v/>
      </c>
      <c r="AZ18" s="7" t="str">
        <f>IF(Input!$AY$22=0,"",+Input!AD35)</f>
        <v/>
      </c>
      <c r="BA18" s="7" t="str">
        <f>IF(Input!$AY$22=0,"",+Input!AE35)</f>
        <v/>
      </c>
      <c r="BB18" s="7" t="str">
        <f>IF(Input!$AY$22=0,"",+Input!AF35)</f>
        <v/>
      </c>
      <c r="BC18" s="7" t="str">
        <f>IF(Input!$AY$22=0,"",+Input!AG35)</f>
        <v/>
      </c>
      <c r="BD18" s="7" t="str">
        <f>IF(Input!$AY$22=0,"",+Input!AH35)</f>
        <v/>
      </c>
      <c r="BE18" s="7" t="str">
        <f>IF(Input!$AY$22=0,"",+Input!AI35)</f>
        <v/>
      </c>
      <c r="BF18" s="7" t="str">
        <f>IF(Input!$AY$22=0,"",+Input!AJ35)</f>
        <v/>
      </c>
      <c r="BG18" s="7" t="str">
        <f>IF(Input!$AY$22=0,"",+Input!AK35)</f>
        <v/>
      </c>
      <c r="BH18" s="7" t="str">
        <f>IF(Input!$AY$22=0,"",+Input!AL35)</f>
        <v/>
      </c>
      <c r="BI18" s="7" t="str">
        <f>IF(Input!$AY$22=0,"",+Input!AM35)</f>
        <v/>
      </c>
      <c r="BJ18" s="7" t="str">
        <f>IF(Input!$AY$22=0,"",+Input!AN35)</f>
        <v/>
      </c>
      <c r="BK18" s="7" t="str">
        <f>IF(Input!$AY$22=0,"",+Input!AO35)</f>
        <v/>
      </c>
      <c r="BL18" s="7" t="str">
        <f>IF(Input!$AY$22=0,"",+Input!AP35)</f>
        <v/>
      </c>
      <c r="BM18" s="7" t="str">
        <f>IF(Input!$AY$22=0,"",+Input!AQ35)</f>
        <v/>
      </c>
      <c r="BN18" s="7" t="str">
        <f>IF(Input!$AY$22=0,"",+Input!AR35)</f>
        <v/>
      </c>
      <c r="BO18" s="7" t="str">
        <f>IF(Input!$AY$22=0,"",+Input!AS35)</f>
        <v/>
      </c>
      <c r="BP18" s="7" t="str">
        <f>IF(Input!$AY$22=0,"",+Input!AT35)</f>
        <v/>
      </c>
      <c r="BQ18" s="7" t="str">
        <f>IF(Input!$AY$22=0,"",+Input!AU35)</f>
        <v/>
      </c>
      <c r="BR18" s="7" t="str">
        <f>IF(Input!$AY$22=0,"",+Input!AV35)</f>
        <v/>
      </c>
      <c r="BS18" s="7" t="str">
        <f>IF(Input!$AY$22=0,"",+Input!AW35)</f>
        <v/>
      </c>
      <c r="BT18" s="7" t="str">
        <f>IF(Input!$AY$22=0,"",+Input!AX35)</f>
        <v/>
      </c>
      <c r="BU18" s="6" t="str">
        <f>IF(Input!AY35=0,"",SUM(AP18:BT18))</f>
        <v/>
      </c>
    </row>
    <row r="19" spans="1:73" ht="15.75" customHeight="1">
      <c r="A19" s="6" t="str">
        <f>IF(Input!AY36=0,"",+Input!$BP$18)</f>
        <v/>
      </c>
      <c r="B19" s="6" t="str">
        <f>IF(Input!AY36=0,"",IFERROR(VLOOKUP(Input!$C$8,Cliente!$B$3:$C$822,2,0),0))</f>
        <v/>
      </c>
      <c r="C19" s="6" t="str">
        <f>IF(Input!AY36=0,"",IFERROR(VLOOKUP(Input!$C$7,Anunciante!$B$3:$C$364,2,0),0))</f>
        <v/>
      </c>
      <c r="D19" s="6" t="str">
        <f>IF(Input!AY36=0,"",IFERROR(VLOOKUP(Input!$C$9,Producto!$B$3:$C$200,2,0),0))</f>
        <v/>
      </c>
      <c r="E19" s="10" t="str">
        <f>IF(Input!AY36=0,"",IFERROR(VLOOKUP(Input!$C$10,Campaña!$B$3:$C$32,2,0),0))</f>
        <v/>
      </c>
      <c r="F19" t="str">
        <f>IF(Input!AY36=0,"",+Input!$C$11)</f>
        <v/>
      </c>
      <c r="G19" s="6" t="str">
        <f>IF(Input!AY36=0,"",+Input!$C$12)</f>
        <v/>
      </c>
      <c r="H19" t="str">
        <f>IF(Input!AY36=0,"",IFERROR(VLOOKUP(Input!$G$7,TipoMedio!$B$3:$C$30,2,0),0))</f>
        <v/>
      </c>
      <c r="I19" s="34" t="str">
        <f>IF(Input!AY36=0,"",+Input!$G$8)</f>
        <v/>
      </c>
      <c r="J19" s="34" t="str">
        <f>IF(Input!AY36=0,"",+Input!$G$9)</f>
        <v/>
      </c>
      <c r="K19" s="34" t="str">
        <f>IF(Input!AY36=0,"",+Input!$G$10)</f>
        <v/>
      </c>
      <c r="L19" s="5" t="str">
        <f>IF(Input!AY36=0,"",IFERROR(VLOOKUP(Input!$G$11,'Condicion de Pago'!$B$3:$C$20,2,0),0))</f>
        <v/>
      </c>
      <c r="M19" s="5" t="str">
        <f>IF(Input!AY36=0,"",+Input!$G$13)</f>
        <v/>
      </c>
      <c r="N19" s="5" t="str">
        <f>IF(Input!AY36=0,"",IFERROR(VLOOKUP(Input!$G$12,Moneda!$B$3:$C$7,2,0),0))</f>
        <v/>
      </c>
      <c r="O19" s="8" t="str">
        <f>IF(Input!AY36=0,"",+Input!$C$14)</f>
        <v/>
      </c>
      <c r="P19" s="5" t="str">
        <f>IF(Input!AY36=0,"",+Input!#REF!)</f>
        <v/>
      </c>
      <c r="Q19" s="5" t="str">
        <f>IF(Input!AY36=0,"",+Input!$C$16)</f>
        <v/>
      </c>
      <c r="R19" s="6" t="str">
        <f>IF(Input!AY36=0,"",IFERROR(VLOOKUP(Input!B36,Medio!$A$3:$D$1600,3,0),0))</f>
        <v/>
      </c>
      <c r="S19" s="6" t="str">
        <f>IF(Input!AY36=0,"",IFERROR(INDEX(Proveedor!$B$3:$B$2036, MATCH(Input!C36,Proveedor!$C$3:$C$2036,0)),0))</f>
        <v/>
      </c>
      <c r="T19" s="6" t="str">
        <f>IF(Input!AY36=0,"",IFERROR(INDEX(Programas!$B$3:$B$150, MATCH(Input!D36,Programas!$C$3:$C$150,0)),0))</f>
        <v/>
      </c>
      <c r="U19" s="9"/>
      <c r="V19" s="6" t="str">
        <f>IF(Input!AY36=0,"",+Input!D36)</f>
        <v/>
      </c>
      <c r="W19" s="6" t="str">
        <f>IF(Input!AY36=0,"",+Input!E36)</f>
        <v/>
      </c>
      <c r="X19" s="6" t="str">
        <f>IF(Input!AY36=0,"",+Input!F36)</f>
        <v/>
      </c>
      <c r="Y19" s="6"/>
      <c r="Z19" s="6" t="str">
        <f>IF(Input!AY36=0,"",+Input!G36)</f>
        <v/>
      </c>
      <c r="AA19" s="6" t="str">
        <f>IF(Input!AY36=0,"",+Input!H36)</f>
        <v/>
      </c>
      <c r="AB19" s="9" t="str">
        <f>IF(Input!AY36=0,"",+Input!I36)</f>
        <v/>
      </c>
      <c r="AC19" s="6" t="str">
        <f>IF(Input!AY36=0,"",IFERROR(VLOOKUP(Input!J36,'Tipo de Descuento'!$B$3:$C$8,2,0),0))</f>
        <v/>
      </c>
      <c r="AD19" s="6" t="str">
        <f>IF(Input!AY36=0,"",+Input!K36)</f>
        <v/>
      </c>
      <c r="AE19" s="6" t="str">
        <f>IF(Input!AY36=0,"",IFERROR(VLOOKUP(Input!L36,'Tipo de Descuento'!$B$3:$C$8,2,0),0))</f>
        <v/>
      </c>
      <c r="AF19" s="6" t="str">
        <f>IF(Input!AY36=0,"",+Input!M36)</f>
        <v/>
      </c>
      <c r="AG19" s="6" t="str">
        <f>IF(Input!AY36=0,"",IFERROR(VLOOKUP(Input!N36,'Tipo de Descuento'!$B$3:$C$8,2,0),0))</f>
        <v/>
      </c>
      <c r="AH19" s="6" t="str">
        <f>IF(Input!AY36=0,"",+Input!O36)</f>
        <v/>
      </c>
      <c r="AI19" s="6" t="str">
        <f>IF(Input!AY36=0,"",IFERROR(VLOOKUP(Input!P36,'Tipo de Descuento'!$B$3:$C$8,2,0),0))</f>
        <v/>
      </c>
      <c r="AJ19" s="6" t="str">
        <f>IF(Input!AY36=0,"",+Input!Q36)</f>
        <v/>
      </c>
      <c r="AK19" s="6" t="str">
        <f>IF(Input!AY36=0,"",IFERROR(VLOOKUP(Input!R36,'Tipo de Descuento'!$B$3:$C$8,2,0),0))</f>
        <v/>
      </c>
      <c r="AL19" s="6" t="str">
        <f>IF(Input!AY36=0,"",+Input!S36)</f>
        <v/>
      </c>
      <c r="AM19" s="6"/>
      <c r="AN19" s="6"/>
      <c r="AO19" s="6"/>
      <c r="AP19" s="7" t="str">
        <f>IF(Input!$AY$22=0,"",+Input!T36)</f>
        <v/>
      </c>
      <c r="AQ19" s="7" t="str">
        <f>IF(Input!$AY$22=0,"",+Input!U36)</f>
        <v/>
      </c>
      <c r="AR19" s="7" t="str">
        <f>IF(Input!$AY$22=0,"",+Input!V36)</f>
        <v/>
      </c>
      <c r="AS19" s="7" t="str">
        <f>IF(Input!$AY$22=0,"",+Input!W36)</f>
        <v/>
      </c>
      <c r="AT19" s="7" t="str">
        <f>IF(Input!$AY$22=0,"",+Input!X36)</f>
        <v/>
      </c>
      <c r="AU19" s="7" t="str">
        <f>IF(Input!$AY$22=0,"",+Input!Y36)</f>
        <v/>
      </c>
      <c r="AV19" s="7" t="str">
        <f>IF(Input!$AY$22=0,"",+Input!Z36)</f>
        <v/>
      </c>
      <c r="AW19" s="7" t="str">
        <f>IF(Input!$AY$22=0,"",+Input!AA36)</f>
        <v/>
      </c>
      <c r="AX19" s="7" t="str">
        <f>IF(Input!$AY$22=0,"",+Input!AB36)</f>
        <v/>
      </c>
      <c r="AY19" s="7" t="str">
        <f>IF(Input!$AY$22=0,"",+Input!AC36)</f>
        <v/>
      </c>
      <c r="AZ19" s="7" t="str">
        <f>IF(Input!$AY$22=0,"",+Input!AD36)</f>
        <v/>
      </c>
      <c r="BA19" s="7" t="str">
        <f>IF(Input!$AY$22=0,"",+Input!AE36)</f>
        <v/>
      </c>
      <c r="BB19" s="7" t="str">
        <f>IF(Input!$AY$22=0,"",+Input!AF36)</f>
        <v/>
      </c>
      <c r="BC19" s="7" t="str">
        <f>IF(Input!$AY$22=0,"",+Input!AG36)</f>
        <v/>
      </c>
      <c r="BD19" s="7" t="str">
        <f>IF(Input!$AY$22=0,"",+Input!AH36)</f>
        <v/>
      </c>
      <c r="BE19" s="7" t="str">
        <f>IF(Input!$AY$22=0,"",+Input!AI36)</f>
        <v/>
      </c>
      <c r="BF19" s="7" t="str">
        <f>IF(Input!$AY$22=0,"",+Input!AJ36)</f>
        <v/>
      </c>
      <c r="BG19" s="7" t="str">
        <f>IF(Input!$AY$22=0,"",+Input!AK36)</f>
        <v/>
      </c>
      <c r="BH19" s="7" t="str">
        <f>IF(Input!$AY$22=0,"",+Input!AL36)</f>
        <v/>
      </c>
      <c r="BI19" s="7" t="str">
        <f>IF(Input!$AY$22=0,"",+Input!AM36)</f>
        <v/>
      </c>
      <c r="BJ19" s="7" t="str">
        <f>IF(Input!$AY$22=0,"",+Input!AN36)</f>
        <v/>
      </c>
      <c r="BK19" s="7" t="str">
        <f>IF(Input!$AY$22=0,"",+Input!AO36)</f>
        <v/>
      </c>
      <c r="BL19" s="7" t="str">
        <f>IF(Input!$AY$22=0,"",+Input!AP36)</f>
        <v/>
      </c>
      <c r="BM19" s="7" t="str">
        <f>IF(Input!$AY$22=0,"",+Input!AQ36)</f>
        <v/>
      </c>
      <c r="BN19" s="7" t="str">
        <f>IF(Input!$AY$22=0,"",+Input!AR36)</f>
        <v/>
      </c>
      <c r="BO19" s="7" t="str">
        <f>IF(Input!$AY$22=0,"",+Input!AS36)</f>
        <v/>
      </c>
      <c r="BP19" s="7" t="str">
        <f>IF(Input!$AY$22=0,"",+Input!AT36)</f>
        <v/>
      </c>
      <c r="BQ19" s="7" t="str">
        <f>IF(Input!$AY$22=0,"",+Input!AU36)</f>
        <v/>
      </c>
      <c r="BR19" s="7" t="str">
        <f>IF(Input!$AY$22=0,"",+Input!AV36)</f>
        <v/>
      </c>
      <c r="BS19" s="7" t="str">
        <f>IF(Input!$AY$22=0,"",+Input!AW36)</f>
        <v/>
      </c>
      <c r="BT19" s="7" t="str">
        <f>IF(Input!$AY$22=0,"",+Input!AX36)</f>
        <v/>
      </c>
      <c r="BU19" s="6" t="str">
        <f>IF(Input!AY36=0,"",SUM(AP19:BT19))</f>
        <v/>
      </c>
    </row>
    <row r="20" spans="1:73" ht="15.75" customHeight="1">
      <c r="A20" s="6" t="str">
        <f>IF(Input!AY37=0,"",+Input!$BP$18)</f>
        <v/>
      </c>
      <c r="B20" s="6" t="str">
        <f>IF(Input!AY37=0,"",IFERROR(VLOOKUP(Input!$C$8,Cliente!$B$3:$C$822,2,0),0))</f>
        <v/>
      </c>
      <c r="C20" s="6" t="str">
        <f>IF(Input!AY37=0,"",IFERROR(VLOOKUP(Input!$C$7,Anunciante!$B$3:$C$364,2,0),0))</f>
        <v/>
      </c>
      <c r="D20" s="6" t="str">
        <f>IF(Input!AY37=0,"",IFERROR(VLOOKUP(Input!$C$9,Producto!$B$3:$C$200,2,0),0))</f>
        <v/>
      </c>
      <c r="E20" s="10" t="str">
        <f>IF(Input!AY37=0,"",IFERROR(VLOOKUP(Input!$C$10,Campaña!$B$3:$C$32,2,0),0))</f>
        <v/>
      </c>
      <c r="F20" t="str">
        <f>IF(Input!AY37=0,"",+Input!$C$11)</f>
        <v/>
      </c>
      <c r="G20" s="6" t="str">
        <f>IF(Input!AY37=0,"",+Input!$C$12)</f>
        <v/>
      </c>
      <c r="H20" t="str">
        <f>IF(Input!AY37=0,"",IFERROR(VLOOKUP(Input!$G$7,TipoMedio!$B$3:$C$30,2,0),0))</f>
        <v/>
      </c>
      <c r="I20" s="34" t="str">
        <f>IF(Input!AY37=0,"",+Input!$G$8)</f>
        <v/>
      </c>
      <c r="J20" s="34" t="str">
        <f>IF(Input!AY37=0,"",+Input!$G$9)</f>
        <v/>
      </c>
      <c r="K20" s="34" t="str">
        <f>IF(Input!AY37=0,"",+Input!$G$10)</f>
        <v/>
      </c>
      <c r="L20" s="5" t="str">
        <f>IF(Input!AY37=0,"",IFERROR(VLOOKUP(Input!$G$11,'Condicion de Pago'!$B$3:$C$20,2,0),0))</f>
        <v/>
      </c>
      <c r="M20" s="5" t="str">
        <f>IF(Input!AY37=0,"",+Input!$G$13)</f>
        <v/>
      </c>
      <c r="N20" s="5" t="str">
        <f>IF(Input!AY37=0,"",IFERROR(VLOOKUP(Input!$G$12,Moneda!$B$3:$C$7,2,0),0))</f>
        <v/>
      </c>
      <c r="O20" s="8" t="str">
        <f>IF(Input!AY37=0,"",+Input!$C$14)</f>
        <v/>
      </c>
      <c r="P20" s="5" t="str">
        <f>IF(Input!AY37=0,"",+Input!#REF!)</f>
        <v/>
      </c>
      <c r="Q20" s="5" t="str">
        <f>IF(Input!AY37=0,"",+Input!$C$16)</f>
        <v/>
      </c>
      <c r="R20" s="6" t="str">
        <f>IF(Input!AY37=0,"",IFERROR(VLOOKUP(Input!B37,Medio!$A$3:$D$1600,3,0),0))</f>
        <v/>
      </c>
      <c r="S20" s="6" t="str">
        <f>IF(Input!AY37=0,"",IFERROR(INDEX(Proveedor!$B$3:$B$2036, MATCH(Input!C37,Proveedor!$C$3:$C$2036,0)),0))</f>
        <v/>
      </c>
      <c r="T20" s="6" t="str">
        <f>IF(Input!AY37=0,"",IFERROR(INDEX(Programas!$B$3:$B$150, MATCH(Input!D37,Programas!$C$3:$C$150,0)),0))</f>
        <v/>
      </c>
      <c r="U20" s="9"/>
      <c r="V20" s="6" t="str">
        <f>IF(Input!AY37=0,"",+Input!D37)</f>
        <v/>
      </c>
      <c r="W20" s="6" t="str">
        <f>IF(Input!AY37=0,"",+Input!E37)</f>
        <v/>
      </c>
      <c r="X20" s="6" t="str">
        <f>IF(Input!AY37=0,"",+Input!F37)</f>
        <v/>
      </c>
      <c r="Y20" s="6"/>
      <c r="Z20" s="6" t="str">
        <f>IF(Input!AY37=0,"",+Input!G37)</f>
        <v/>
      </c>
      <c r="AA20" s="6" t="str">
        <f>IF(Input!AY37=0,"",+Input!H37)</f>
        <v/>
      </c>
      <c r="AB20" s="9" t="str">
        <f>IF(Input!AY37=0,"",+Input!I37)</f>
        <v/>
      </c>
      <c r="AC20" s="6" t="str">
        <f>IF(Input!AY37=0,"",IFERROR(VLOOKUP(Input!J37,'Tipo de Descuento'!$B$3:$C$8,2,0),0))</f>
        <v/>
      </c>
      <c r="AD20" s="6" t="str">
        <f>IF(Input!AY37=0,"",+Input!K37)</f>
        <v/>
      </c>
      <c r="AE20" s="6" t="str">
        <f>IF(Input!AY37=0,"",IFERROR(VLOOKUP(Input!L37,'Tipo de Descuento'!$B$3:$C$8,2,0),0))</f>
        <v/>
      </c>
      <c r="AF20" s="6" t="str">
        <f>IF(Input!AY37=0,"",+Input!M37)</f>
        <v/>
      </c>
      <c r="AG20" s="6" t="str">
        <f>IF(Input!AY37=0,"",IFERROR(VLOOKUP(Input!N37,'Tipo de Descuento'!$B$3:$C$8,2,0),0))</f>
        <v/>
      </c>
      <c r="AH20" s="6" t="str">
        <f>IF(Input!AY37=0,"",+Input!O37)</f>
        <v/>
      </c>
      <c r="AI20" s="6" t="str">
        <f>IF(Input!AY37=0,"",IFERROR(VLOOKUP(Input!P37,'Tipo de Descuento'!$B$3:$C$8,2,0),0))</f>
        <v/>
      </c>
      <c r="AJ20" s="6" t="str">
        <f>IF(Input!AY37=0,"",+Input!Q37)</f>
        <v/>
      </c>
      <c r="AK20" s="6" t="str">
        <f>IF(Input!AY37=0,"",IFERROR(VLOOKUP(Input!R37,'Tipo de Descuento'!$B$3:$C$8,2,0),0))</f>
        <v/>
      </c>
      <c r="AL20" s="6" t="str">
        <f>IF(Input!AY37=0,"",+Input!S37)</f>
        <v/>
      </c>
      <c r="AM20" s="6"/>
      <c r="AN20" s="6"/>
      <c r="AO20" s="6"/>
      <c r="AP20" s="7" t="str">
        <f>IF(Input!$AY$22=0,"",+Input!T37)</f>
        <v/>
      </c>
      <c r="AQ20" s="7" t="str">
        <f>IF(Input!$AY$22=0,"",+Input!U37)</f>
        <v/>
      </c>
      <c r="AR20" s="7" t="str">
        <f>IF(Input!$AY$22=0,"",+Input!V37)</f>
        <v/>
      </c>
      <c r="AS20" s="7" t="str">
        <f>IF(Input!$AY$22=0,"",+Input!W37)</f>
        <v/>
      </c>
      <c r="AT20" s="7" t="str">
        <f>IF(Input!$AY$22=0,"",+Input!X37)</f>
        <v/>
      </c>
      <c r="AU20" s="7" t="str">
        <f>IF(Input!$AY$22=0,"",+Input!Y37)</f>
        <v/>
      </c>
      <c r="AV20" s="7" t="str">
        <f>IF(Input!$AY$22=0,"",+Input!Z37)</f>
        <v/>
      </c>
      <c r="AW20" s="7" t="str">
        <f>IF(Input!$AY$22=0,"",+Input!AA37)</f>
        <v/>
      </c>
      <c r="AX20" s="7" t="str">
        <f>IF(Input!$AY$22=0,"",+Input!AB37)</f>
        <v/>
      </c>
      <c r="AY20" s="7" t="str">
        <f>IF(Input!$AY$22=0,"",+Input!AC37)</f>
        <v/>
      </c>
      <c r="AZ20" s="7" t="str">
        <f>IF(Input!$AY$22=0,"",+Input!AD37)</f>
        <v/>
      </c>
      <c r="BA20" s="7" t="str">
        <f>IF(Input!$AY$22=0,"",+Input!AE37)</f>
        <v/>
      </c>
      <c r="BB20" s="7" t="str">
        <f>IF(Input!$AY$22=0,"",+Input!AF37)</f>
        <v/>
      </c>
      <c r="BC20" s="7" t="str">
        <f>IF(Input!$AY$22=0,"",+Input!AG37)</f>
        <v/>
      </c>
      <c r="BD20" s="7" t="str">
        <f>IF(Input!$AY$22=0,"",+Input!AH37)</f>
        <v/>
      </c>
      <c r="BE20" s="7" t="str">
        <f>IF(Input!$AY$22=0,"",+Input!AI37)</f>
        <v/>
      </c>
      <c r="BF20" s="7" t="str">
        <f>IF(Input!$AY$22=0,"",+Input!AJ37)</f>
        <v/>
      </c>
      <c r="BG20" s="7" t="str">
        <f>IF(Input!$AY$22=0,"",+Input!AK37)</f>
        <v/>
      </c>
      <c r="BH20" s="7" t="str">
        <f>IF(Input!$AY$22=0,"",+Input!AL37)</f>
        <v/>
      </c>
      <c r="BI20" s="7" t="str">
        <f>IF(Input!$AY$22=0,"",+Input!AM37)</f>
        <v/>
      </c>
      <c r="BJ20" s="7" t="str">
        <f>IF(Input!$AY$22=0,"",+Input!AN37)</f>
        <v/>
      </c>
      <c r="BK20" s="7" t="str">
        <f>IF(Input!$AY$22=0,"",+Input!AO37)</f>
        <v/>
      </c>
      <c r="BL20" s="7" t="str">
        <f>IF(Input!$AY$22=0,"",+Input!AP37)</f>
        <v/>
      </c>
      <c r="BM20" s="7" t="str">
        <f>IF(Input!$AY$22=0,"",+Input!AQ37)</f>
        <v/>
      </c>
      <c r="BN20" s="7" t="str">
        <f>IF(Input!$AY$22=0,"",+Input!AR37)</f>
        <v/>
      </c>
      <c r="BO20" s="7" t="str">
        <f>IF(Input!$AY$22=0,"",+Input!AS37)</f>
        <v/>
      </c>
      <c r="BP20" s="7" t="str">
        <f>IF(Input!$AY$22=0,"",+Input!AT37)</f>
        <v/>
      </c>
      <c r="BQ20" s="7" t="str">
        <f>IF(Input!$AY$22=0,"",+Input!AU37)</f>
        <v/>
      </c>
      <c r="BR20" s="7" t="str">
        <f>IF(Input!$AY$22=0,"",+Input!AV37)</f>
        <v/>
      </c>
      <c r="BS20" s="7" t="str">
        <f>IF(Input!$AY$22=0,"",+Input!AW37)</f>
        <v/>
      </c>
      <c r="BT20" s="7" t="str">
        <f>IF(Input!$AY$22=0,"",+Input!AX37)</f>
        <v/>
      </c>
      <c r="BU20" s="6" t="str">
        <f>IF(Input!AY37=0,"",SUM(AP20:BT20))</f>
        <v/>
      </c>
    </row>
    <row r="21" spans="1:73" ht="15.75" customHeight="1">
      <c r="A21" s="6" t="str">
        <f>IF(Input!AY38=0,"",+Input!$BP$18)</f>
        <v/>
      </c>
      <c r="B21" s="6" t="str">
        <f>IF(Input!AY38=0,"",IFERROR(VLOOKUP(Input!$C$8,Cliente!$B$3:$C$822,2,0),0))</f>
        <v/>
      </c>
      <c r="C21" s="6" t="str">
        <f>IF(Input!AY38=0,"",IFERROR(VLOOKUP(Input!$C$7,Anunciante!$B$3:$C$364,2,0),0))</f>
        <v/>
      </c>
      <c r="D21" s="6" t="str">
        <f>IF(Input!AY38=0,"",IFERROR(VLOOKUP(Input!$C$9,Producto!$B$3:$C$200,2,0),0))</f>
        <v/>
      </c>
      <c r="E21" s="10" t="str">
        <f>IF(Input!AY38=0,"",IFERROR(VLOOKUP(Input!$C$10,Campaña!$B$3:$C$32,2,0),0))</f>
        <v/>
      </c>
      <c r="F21" t="str">
        <f>IF(Input!AY38=0,"",+Input!$C$11)</f>
        <v/>
      </c>
      <c r="G21" s="6" t="str">
        <f>IF(Input!AY38=0,"",+Input!$C$12)</f>
        <v/>
      </c>
      <c r="H21" t="str">
        <f>IF(Input!AY38=0,"",IFERROR(VLOOKUP(Input!$G$7,TipoMedio!$B$3:$C$30,2,0),0))</f>
        <v/>
      </c>
      <c r="I21" s="34" t="str">
        <f>IF(Input!AY38=0,"",+Input!$G$8)</f>
        <v/>
      </c>
      <c r="J21" s="34" t="str">
        <f>IF(Input!AY38=0,"",+Input!$G$9)</f>
        <v/>
      </c>
      <c r="K21" s="34" t="str">
        <f>IF(Input!AY38=0,"",+Input!$G$10)</f>
        <v/>
      </c>
      <c r="L21" s="5" t="str">
        <f>IF(Input!AY38=0,"",IFERROR(VLOOKUP(Input!$G$11,'Condicion de Pago'!$B$3:$C$20,2,0),0))</f>
        <v/>
      </c>
      <c r="M21" s="5" t="str">
        <f>IF(Input!AY38=0,"",+Input!$G$13)</f>
        <v/>
      </c>
      <c r="N21" s="5" t="str">
        <f>IF(Input!AY38=0,"",IFERROR(VLOOKUP(Input!$G$12,Moneda!$B$3:$C$7,2,0),0))</f>
        <v/>
      </c>
      <c r="O21" s="8" t="str">
        <f>IF(Input!AY38=0,"",+Input!$C$14)</f>
        <v/>
      </c>
      <c r="P21" s="5" t="str">
        <f>IF(Input!AY38=0,"",+Input!#REF!)</f>
        <v/>
      </c>
      <c r="Q21" s="5" t="str">
        <f>IF(Input!AY38=0,"",+Input!$C$16)</f>
        <v/>
      </c>
      <c r="R21" s="6" t="str">
        <f>IF(Input!AY38=0,"",IFERROR(VLOOKUP(Input!B38,Medio!$A$3:$D$1600,3,0),0))</f>
        <v/>
      </c>
      <c r="S21" s="6" t="str">
        <f>IF(Input!AY38=0,"",IFERROR(INDEX(Proveedor!$B$3:$B$2036, MATCH(Input!C38,Proveedor!$C$3:$C$2036,0)),0))</f>
        <v/>
      </c>
      <c r="T21" s="6" t="str">
        <f>IF(Input!AY38=0,"",IFERROR(INDEX(Programas!$B$3:$B$150, MATCH(Input!D38,Programas!$C$3:$C$150,0)),0))</f>
        <v/>
      </c>
      <c r="U21" s="9"/>
      <c r="V21" s="6" t="str">
        <f>IF(Input!AY38=0,"",+Input!D38)</f>
        <v/>
      </c>
      <c r="W21" s="6" t="str">
        <f>IF(Input!AY38=0,"",+Input!E38)</f>
        <v/>
      </c>
      <c r="X21" s="6" t="str">
        <f>IF(Input!AY38=0,"",+Input!F38)</f>
        <v/>
      </c>
      <c r="Y21" s="6"/>
      <c r="Z21" s="6" t="str">
        <f>IF(Input!AY38=0,"",+Input!G38)</f>
        <v/>
      </c>
      <c r="AA21" s="6" t="str">
        <f>IF(Input!AY38=0,"",+Input!H38)</f>
        <v/>
      </c>
      <c r="AB21" s="9" t="str">
        <f>IF(Input!AY38=0,"",+Input!I38)</f>
        <v/>
      </c>
      <c r="AC21" s="6" t="str">
        <f>IF(Input!AY38=0,"",IFERROR(VLOOKUP(Input!J38,'Tipo de Descuento'!$B$3:$C$8,2,0),0))</f>
        <v/>
      </c>
      <c r="AD21" s="6" t="str">
        <f>IF(Input!AY38=0,"",+Input!K38)</f>
        <v/>
      </c>
      <c r="AE21" s="6" t="str">
        <f>IF(Input!AY38=0,"",IFERROR(VLOOKUP(Input!L38,'Tipo de Descuento'!$B$3:$C$8,2,0),0))</f>
        <v/>
      </c>
      <c r="AF21" s="6" t="str">
        <f>IF(Input!AY38=0,"",+Input!M38)</f>
        <v/>
      </c>
      <c r="AG21" s="6" t="str">
        <f>IF(Input!AY38=0,"",IFERROR(VLOOKUP(Input!N38,'Tipo de Descuento'!$B$3:$C$8,2,0),0))</f>
        <v/>
      </c>
      <c r="AH21" s="6" t="str">
        <f>IF(Input!AY38=0,"",+Input!O38)</f>
        <v/>
      </c>
      <c r="AI21" s="6" t="str">
        <f>IF(Input!AY38=0,"",IFERROR(VLOOKUP(Input!P38,'Tipo de Descuento'!$B$3:$C$8,2,0),0))</f>
        <v/>
      </c>
      <c r="AJ21" s="6" t="str">
        <f>IF(Input!AY38=0,"",+Input!Q38)</f>
        <v/>
      </c>
      <c r="AK21" s="6" t="str">
        <f>IF(Input!AY38=0,"",IFERROR(VLOOKUP(Input!R38,'Tipo de Descuento'!$B$3:$C$8,2,0),0))</f>
        <v/>
      </c>
      <c r="AL21" s="6" t="str">
        <f>IF(Input!AY38=0,"",+Input!S38)</f>
        <v/>
      </c>
      <c r="AM21" s="6"/>
      <c r="AN21" s="6"/>
      <c r="AO21" s="6"/>
      <c r="AP21" s="7" t="str">
        <f>IF(Input!$AY$22=0,"",+Input!T38)</f>
        <v/>
      </c>
      <c r="AQ21" s="7" t="str">
        <f>IF(Input!$AY$22=0,"",+Input!U38)</f>
        <v/>
      </c>
      <c r="AR21" s="7" t="str">
        <f>IF(Input!$AY$22=0,"",+Input!V38)</f>
        <v/>
      </c>
      <c r="AS21" s="7" t="str">
        <f>IF(Input!$AY$22=0,"",+Input!W38)</f>
        <v/>
      </c>
      <c r="AT21" s="7" t="str">
        <f>IF(Input!$AY$22=0,"",+Input!X38)</f>
        <v/>
      </c>
      <c r="AU21" s="7" t="str">
        <f>IF(Input!$AY$22=0,"",+Input!Y38)</f>
        <v/>
      </c>
      <c r="AV21" s="7" t="str">
        <f>IF(Input!$AY$22=0,"",+Input!Z38)</f>
        <v/>
      </c>
      <c r="AW21" s="7" t="str">
        <f>IF(Input!$AY$22=0,"",+Input!AA38)</f>
        <v/>
      </c>
      <c r="AX21" s="7" t="str">
        <f>IF(Input!$AY$22=0,"",+Input!AB38)</f>
        <v/>
      </c>
      <c r="AY21" s="7" t="str">
        <f>IF(Input!$AY$22=0,"",+Input!AC38)</f>
        <v/>
      </c>
      <c r="AZ21" s="7" t="str">
        <f>IF(Input!$AY$22=0,"",+Input!AD38)</f>
        <v/>
      </c>
      <c r="BA21" s="7" t="str">
        <f>IF(Input!$AY$22=0,"",+Input!AE38)</f>
        <v/>
      </c>
      <c r="BB21" s="7" t="str">
        <f>IF(Input!$AY$22=0,"",+Input!AF38)</f>
        <v/>
      </c>
      <c r="BC21" s="7" t="str">
        <f>IF(Input!$AY$22=0,"",+Input!AG38)</f>
        <v/>
      </c>
      <c r="BD21" s="7" t="str">
        <f>IF(Input!$AY$22=0,"",+Input!AH38)</f>
        <v/>
      </c>
      <c r="BE21" s="7" t="str">
        <f>IF(Input!$AY$22=0,"",+Input!AI38)</f>
        <v/>
      </c>
      <c r="BF21" s="7" t="str">
        <f>IF(Input!$AY$22=0,"",+Input!AJ38)</f>
        <v/>
      </c>
      <c r="BG21" s="7" t="str">
        <f>IF(Input!$AY$22=0,"",+Input!AK38)</f>
        <v/>
      </c>
      <c r="BH21" s="7" t="str">
        <f>IF(Input!$AY$22=0,"",+Input!AL38)</f>
        <v/>
      </c>
      <c r="BI21" s="7" t="str">
        <f>IF(Input!$AY$22=0,"",+Input!AM38)</f>
        <v/>
      </c>
      <c r="BJ21" s="7" t="str">
        <f>IF(Input!$AY$22=0,"",+Input!AN38)</f>
        <v/>
      </c>
      <c r="BK21" s="7" t="str">
        <f>IF(Input!$AY$22=0,"",+Input!AO38)</f>
        <v/>
      </c>
      <c r="BL21" s="7" t="str">
        <f>IF(Input!$AY$22=0,"",+Input!AP38)</f>
        <v/>
      </c>
      <c r="BM21" s="7" t="str">
        <f>IF(Input!$AY$22=0,"",+Input!AQ38)</f>
        <v/>
      </c>
      <c r="BN21" s="7" t="str">
        <f>IF(Input!$AY$22=0,"",+Input!AR38)</f>
        <v/>
      </c>
      <c r="BO21" s="7" t="str">
        <f>IF(Input!$AY$22=0,"",+Input!AS38)</f>
        <v/>
      </c>
      <c r="BP21" s="7" t="str">
        <f>IF(Input!$AY$22=0,"",+Input!AT38)</f>
        <v/>
      </c>
      <c r="BQ21" s="7" t="str">
        <f>IF(Input!$AY$22=0,"",+Input!AU38)</f>
        <v/>
      </c>
      <c r="BR21" s="7" t="str">
        <f>IF(Input!$AY$22=0,"",+Input!AV38)</f>
        <v/>
      </c>
      <c r="BS21" s="7" t="str">
        <f>IF(Input!$AY$22=0,"",+Input!AW38)</f>
        <v/>
      </c>
      <c r="BT21" s="7" t="str">
        <f>IF(Input!$AY$22=0,"",+Input!AX38)</f>
        <v/>
      </c>
      <c r="BU21" s="6" t="str">
        <f>IF(Input!AY38=0,"",SUM(AP21:BT21))</f>
        <v/>
      </c>
    </row>
    <row r="22" spans="1:73" ht="15.75" customHeight="1">
      <c r="A22" s="6" t="str">
        <f>IF(Input!AY39=0,"",+Input!$BP$18)</f>
        <v/>
      </c>
      <c r="B22" s="6" t="str">
        <f>IF(Input!AY39=0,"",IFERROR(VLOOKUP(Input!$C$8,Cliente!$B$3:$C$822,2,0),0))</f>
        <v/>
      </c>
      <c r="C22" s="6" t="str">
        <f>IF(Input!AY39=0,"",IFERROR(VLOOKUP(Input!$C$7,Anunciante!$B$3:$C$364,2,0),0))</f>
        <v/>
      </c>
      <c r="D22" s="6" t="str">
        <f>IF(Input!AY39=0,"",IFERROR(VLOOKUP(Input!$C$9,Producto!$B$3:$C$200,2,0),0))</f>
        <v/>
      </c>
      <c r="E22" s="10" t="str">
        <f>IF(Input!AY39=0,"",IFERROR(VLOOKUP(Input!$C$10,Campaña!$B$3:$C$32,2,0),0))</f>
        <v/>
      </c>
      <c r="F22" t="str">
        <f>IF(Input!AY39=0,"",+Input!$C$11)</f>
        <v/>
      </c>
      <c r="G22" s="6" t="str">
        <f>IF(Input!AY39=0,"",+Input!$C$12)</f>
        <v/>
      </c>
      <c r="H22" t="str">
        <f>IF(Input!AY39=0,"",IFERROR(VLOOKUP(Input!$G$7,TipoMedio!$B$3:$C$30,2,0),0))</f>
        <v/>
      </c>
      <c r="I22" s="34" t="str">
        <f>IF(Input!AY39=0,"",+Input!$G$8)</f>
        <v/>
      </c>
      <c r="J22" s="34" t="str">
        <f>IF(Input!AY39=0,"",+Input!$G$9)</f>
        <v/>
      </c>
      <c r="K22" s="34" t="str">
        <f>IF(Input!AY39=0,"",+Input!$G$10)</f>
        <v/>
      </c>
      <c r="L22" s="5" t="str">
        <f>IF(Input!AY39=0,"",IFERROR(VLOOKUP(Input!$G$11,'Condicion de Pago'!$B$3:$C$20,2,0),0))</f>
        <v/>
      </c>
      <c r="M22" s="5" t="str">
        <f>IF(Input!AY39=0,"",+Input!$G$13)</f>
        <v/>
      </c>
      <c r="N22" s="5" t="str">
        <f>IF(Input!AY39=0,"",IFERROR(VLOOKUP(Input!$G$12,Moneda!$B$3:$C$7,2,0),0))</f>
        <v/>
      </c>
      <c r="O22" s="8" t="str">
        <f>IF(Input!AY39=0,"",+Input!$C$14)</f>
        <v/>
      </c>
      <c r="P22" s="5" t="str">
        <f>IF(Input!AY39=0,"",+Input!#REF!)</f>
        <v/>
      </c>
      <c r="Q22" s="5" t="str">
        <f>IF(Input!AY39=0,"",+Input!$C$16)</f>
        <v/>
      </c>
      <c r="R22" s="6" t="str">
        <f>IF(Input!AY39=0,"",IFERROR(VLOOKUP(Input!B39,Medio!$A$3:$D$1600,3,0),0))</f>
        <v/>
      </c>
      <c r="S22" s="6" t="str">
        <f>IF(Input!AY39=0,"",IFERROR(INDEX(Proveedor!$B$3:$B$2036, MATCH(Input!C39,Proveedor!$C$3:$C$2036,0)),0))</f>
        <v/>
      </c>
      <c r="T22" s="6" t="str">
        <f>IF(Input!AY39=0,"",IFERROR(INDEX(Programas!$B$3:$B$150, MATCH(Input!D39,Programas!$C$3:$C$150,0)),0))</f>
        <v/>
      </c>
      <c r="U22" s="9"/>
      <c r="V22" s="6" t="str">
        <f>IF(Input!AY39=0,"",+Input!D39)</f>
        <v/>
      </c>
      <c r="W22" s="6" t="str">
        <f>IF(Input!AY39=0,"",+Input!E39)</f>
        <v/>
      </c>
      <c r="X22" s="6" t="str">
        <f>IF(Input!AY39=0,"",+Input!F39)</f>
        <v/>
      </c>
      <c r="Y22" s="6"/>
      <c r="Z22" s="6" t="str">
        <f>IF(Input!AY39=0,"",+Input!G39)</f>
        <v/>
      </c>
      <c r="AA22" s="6" t="str">
        <f>IF(Input!AY39=0,"",+Input!H39)</f>
        <v/>
      </c>
      <c r="AB22" s="9" t="str">
        <f>IF(Input!AY39=0,"",+Input!I39)</f>
        <v/>
      </c>
      <c r="AC22" s="6" t="str">
        <f>IF(Input!AY39=0,"",IFERROR(VLOOKUP(Input!J39,'Tipo de Descuento'!$B$3:$C$8,2,0),0))</f>
        <v/>
      </c>
      <c r="AD22" s="6" t="str">
        <f>IF(Input!AY39=0,"",+Input!K39)</f>
        <v/>
      </c>
      <c r="AE22" s="6" t="str">
        <f>IF(Input!AY39=0,"",IFERROR(VLOOKUP(Input!L39,'Tipo de Descuento'!$B$3:$C$8,2,0),0))</f>
        <v/>
      </c>
      <c r="AF22" s="6" t="str">
        <f>IF(Input!AY39=0,"",+Input!M39)</f>
        <v/>
      </c>
      <c r="AG22" s="6" t="str">
        <f>IF(Input!AY39=0,"",IFERROR(VLOOKUP(Input!N39,'Tipo de Descuento'!$B$3:$C$8,2,0),0))</f>
        <v/>
      </c>
      <c r="AH22" s="6" t="str">
        <f>IF(Input!AY39=0,"",+Input!O39)</f>
        <v/>
      </c>
      <c r="AI22" s="6" t="str">
        <f>IF(Input!AY39=0,"",IFERROR(VLOOKUP(Input!P39,'Tipo de Descuento'!$B$3:$C$8,2,0),0))</f>
        <v/>
      </c>
      <c r="AJ22" s="6" t="str">
        <f>IF(Input!AY39=0,"",+Input!Q39)</f>
        <v/>
      </c>
      <c r="AK22" s="6" t="str">
        <f>IF(Input!AY39=0,"",IFERROR(VLOOKUP(Input!R39,'Tipo de Descuento'!$B$3:$C$8,2,0),0))</f>
        <v/>
      </c>
      <c r="AL22" s="6" t="str">
        <f>IF(Input!AY39=0,"",+Input!S39)</f>
        <v/>
      </c>
      <c r="AM22" s="6"/>
      <c r="AN22" s="6"/>
      <c r="AO22" s="6"/>
      <c r="AP22" s="7" t="str">
        <f>IF(Input!$AY$22=0,"",+Input!T39)</f>
        <v/>
      </c>
      <c r="AQ22" s="7" t="str">
        <f>IF(Input!$AY$22=0,"",+Input!U39)</f>
        <v/>
      </c>
      <c r="AR22" s="7" t="str">
        <f>IF(Input!$AY$22=0,"",+Input!V39)</f>
        <v/>
      </c>
      <c r="AS22" s="7" t="str">
        <f>IF(Input!$AY$22=0,"",+Input!W39)</f>
        <v/>
      </c>
      <c r="AT22" s="7" t="str">
        <f>IF(Input!$AY$22=0,"",+Input!X39)</f>
        <v/>
      </c>
      <c r="AU22" s="7" t="str">
        <f>IF(Input!$AY$22=0,"",+Input!Y39)</f>
        <v/>
      </c>
      <c r="AV22" s="7" t="str">
        <f>IF(Input!$AY$22=0,"",+Input!Z39)</f>
        <v/>
      </c>
      <c r="AW22" s="7" t="str">
        <f>IF(Input!$AY$22=0,"",+Input!AA39)</f>
        <v/>
      </c>
      <c r="AX22" s="7" t="str">
        <f>IF(Input!$AY$22=0,"",+Input!AB39)</f>
        <v/>
      </c>
      <c r="AY22" s="7" t="str">
        <f>IF(Input!$AY$22=0,"",+Input!AC39)</f>
        <v/>
      </c>
      <c r="AZ22" s="7" t="str">
        <f>IF(Input!$AY$22=0,"",+Input!AD39)</f>
        <v/>
      </c>
      <c r="BA22" s="7" t="str">
        <f>IF(Input!$AY$22=0,"",+Input!AE39)</f>
        <v/>
      </c>
      <c r="BB22" s="7" t="str">
        <f>IF(Input!$AY$22=0,"",+Input!AF39)</f>
        <v/>
      </c>
      <c r="BC22" s="7" t="str">
        <f>IF(Input!$AY$22=0,"",+Input!AG39)</f>
        <v/>
      </c>
      <c r="BD22" s="7" t="str">
        <f>IF(Input!$AY$22=0,"",+Input!AH39)</f>
        <v/>
      </c>
      <c r="BE22" s="7" t="str">
        <f>IF(Input!$AY$22=0,"",+Input!AI39)</f>
        <v/>
      </c>
      <c r="BF22" s="7" t="str">
        <f>IF(Input!$AY$22=0,"",+Input!AJ39)</f>
        <v/>
      </c>
      <c r="BG22" s="7" t="str">
        <f>IF(Input!$AY$22=0,"",+Input!AK39)</f>
        <v/>
      </c>
      <c r="BH22" s="7" t="str">
        <f>IF(Input!$AY$22=0,"",+Input!AL39)</f>
        <v/>
      </c>
      <c r="BI22" s="7" t="str">
        <f>IF(Input!$AY$22=0,"",+Input!AM39)</f>
        <v/>
      </c>
      <c r="BJ22" s="7" t="str">
        <f>IF(Input!$AY$22=0,"",+Input!AN39)</f>
        <v/>
      </c>
      <c r="BK22" s="7" t="str">
        <f>IF(Input!$AY$22=0,"",+Input!AO39)</f>
        <v/>
      </c>
      <c r="BL22" s="7" t="str">
        <f>IF(Input!$AY$22=0,"",+Input!AP39)</f>
        <v/>
      </c>
      <c r="BM22" s="7" t="str">
        <f>IF(Input!$AY$22=0,"",+Input!AQ39)</f>
        <v/>
      </c>
      <c r="BN22" s="7" t="str">
        <f>IF(Input!$AY$22=0,"",+Input!AR39)</f>
        <v/>
      </c>
      <c r="BO22" s="7" t="str">
        <f>IF(Input!$AY$22=0,"",+Input!AS39)</f>
        <v/>
      </c>
      <c r="BP22" s="7" t="str">
        <f>IF(Input!$AY$22=0,"",+Input!AT39)</f>
        <v/>
      </c>
      <c r="BQ22" s="7" t="str">
        <f>IF(Input!$AY$22=0,"",+Input!AU39)</f>
        <v/>
      </c>
      <c r="BR22" s="7" t="str">
        <f>IF(Input!$AY$22=0,"",+Input!AV39)</f>
        <v/>
      </c>
      <c r="BS22" s="7" t="str">
        <f>IF(Input!$AY$22=0,"",+Input!AW39)</f>
        <v/>
      </c>
      <c r="BT22" s="7" t="str">
        <f>IF(Input!$AY$22=0,"",+Input!AX39)</f>
        <v/>
      </c>
      <c r="BU22" s="6" t="str">
        <f>IF(Input!AY39=0,"",SUM(AP22:BT22))</f>
        <v/>
      </c>
    </row>
    <row r="23" spans="1:73" ht="15.75" customHeight="1">
      <c r="A23" s="6" t="str">
        <f>IF(Input!AY40=0,"",+Input!$BP$18)</f>
        <v/>
      </c>
      <c r="B23" s="6" t="str">
        <f>IF(Input!AY40=0,"",IFERROR(VLOOKUP(Input!$C$8,Cliente!$B$3:$C$822,2,0),0))</f>
        <v/>
      </c>
      <c r="C23" s="6" t="str">
        <f>IF(Input!AY40=0,"",IFERROR(VLOOKUP(Input!$C$7,Anunciante!$B$3:$C$364,2,0),0))</f>
        <v/>
      </c>
      <c r="D23" s="6" t="str">
        <f>IF(Input!AY40=0,"",IFERROR(VLOOKUP(Input!$C$9,Producto!$B$3:$C$200,2,0),0))</f>
        <v/>
      </c>
      <c r="E23" s="10" t="str">
        <f>IF(Input!AY40=0,"",IFERROR(VLOOKUP(Input!$C$10,Campaña!$B$3:$C$32,2,0),0))</f>
        <v/>
      </c>
      <c r="F23" t="str">
        <f>IF(Input!AY40=0,"",+Input!$C$11)</f>
        <v/>
      </c>
      <c r="G23" s="6" t="str">
        <f>IF(Input!AY40=0,"",+Input!$C$12)</f>
        <v/>
      </c>
      <c r="H23" t="str">
        <f>IF(Input!AY40=0,"",IFERROR(VLOOKUP(Input!$G$7,TipoMedio!$B$3:$C$30,2,0),0))</f>
        <v/>
      </c>
      <c r="I23" s="34" t="str">
        <f>IF(Input!AY40=0,"",+Input!$G$8)</f>
        <v/>
      </c>
      <c r="J23" s="34" t="str">
        <f>IF(Input!AY40=0,"",+Input!$G$9)</f>
        <v/>
      </c>
      <c r="K23" s="34" t="str">
        <f>IF(Input!AY40=0,"",+Input!$G$10)</f>
        <v/>
      </c>
      <c r="L23" s="5" t="str">
        <f>IF(Input!AY40=0,"",IFERROR(VLOOKUP(Input!$G$11,'Condicion de Pago'!$B$3:$C$20,2,0),0))</f>
        <v/>
      </c>
      <c r="M23" s="5" t="str">
        <f>IF(Input!AY40=0,"",+Input!$G$13)</f>
        <v/>
      </c>
      <c r="N23" s="5" t="str">
        <f>IF(Input!AY40=0,"",IFERROR(VLOOKUP(Input!$G$12,Moneda!$B$3:$C$7,2,0),0))</f>
        <v/>
      </c>
      <c r="O23" s="8" t="str">
        <f>IF(Input!AY40=0,"",+Input!$C$14)</f>
        <v/>
      </c>
      <c r="P23" s="5" t="str">
        <f>IF(Input!AY40=0,"",+Input!#REF!)</f>
        <v/>
      </c>
      <c r="Q23" s="5" t="str">
        <f>IF(Input!AY40=0,"",+Input!$C$16)</f>
        <v/>
      </c>
      <c r="R23" s="6" t="str">
        <f>IF(Input!AY40=0,"",IFERROR(VLOOKUP(Input!B40,Medio!$A$3:$D$1600,3,0),0))</f>
        <v/>
      </c>
      <c r="S23" s="6" t="str">
        <f>IF(Input!AY40=0,"",IFERROR(INDEX(Proveedor!$B$3:$B$2036, MATCH(Input!C40,Proveedor!$C$3:$C$2036,0)),0))</f>
        <v/>
      </c>
      <c r="T23" s="6" t="str">
        <f>IF(Input!AY40=0,"",IFERROR(INDEX(Programas!$B$3:$B$150, MATCH(Input!D40,Programas!$C$3:$C$150,0)),0))</f>
        <v/>
      </c>
      <c r="U23" s="9"/>
      <c r="V23" s="6" t="str">
        <f>IF(Input!AY40=0,"",+Input!D40)</f>
        <v/>
      </c>
      <c r="W23" s="6" t="str">
        <f>IF(Input!AY40=0,"",+Input!E40)</f>
        <v/>
      </c>
      <c r="X23" s="6" t="str">
        <f>IF(Input!AY40=0,"",+Input!F40)</f>
        <v/>
      </c>
      <c r="Y23" s="6"/>
      <c r="Z23" s="6" t="str">
        <f>IF(Input!AY40=0,"",+Input!G40)</f>
        <v/>
      </c>
      <c r="AA23" s="6" t="str">
        <f>IF(Input!AY40=0,"",+Input!H40)</f>
        <v/>
      </c>
      <c r="AB23" s="9" t="str">
        <f>IF(Input!AY40=0,"",+Input!I40)</f>
        <v/>
      </c>
      <c r="AC23" s="6" t="str">
        <f>IF(Input!AY40=0,"",IFERROR(VLOOKUP(Input!J40,'Tipo de Descuento'!$B$3:$C$8,2,0),0))</f>
        <v/>
      </c>
      <c r="AD23" s="6" t="str">
        <f>IF(Input!AY40=0,"",+Input!K40)</f>
        <v/>
      </c>
      <c r="AE23" s="6" t="str">
        <f>IF(Input!AY40=0,"",IFERROR(VLOOKUP(Input!L40,'Tipo de Descuento'!$B$3:$C$8,2,0),0))</f>
        <v/>
      </c>
      <c r="AF23" s="6" t="str">
        <f>IF(Input!AY40=0,"",+Input!M40)</f>
        <v/>
      </c>
      <c r="AG23" s="6" t="str">
        <f>IF(Input!AY40=0,"",IFERROR(VLOOKUP(Input!N40,'Tipo de Descuento'!$B$3:$C$8,2,0),0))</f>
        <v/>
      </c>
      <c r="AH23" s="6" t="str">
        <f>IF(Input!AY40=0,"",+Input!O40)</f>
        <v/>
      </c>
      <c r="AI23" s="6" t="str">
        <f>IF(Input!AY40=0,"",IFERROR(VLOOKUP(Input!P40,'Tipo de Descuento'!$B$3:$C$8,2,0),0))</f>
        <v/>
      </c>
      <c r="AJ23" s="6" t="str">
        <f>IF(Input!AY40=0,"",+Input!Q40)</f>
        <v/>
      </c>
      <c r="AK23" s="6" t="str">
        <f>IF(Input!AY40=0,"",IFERROR(VLOOKUP(Input!R40,'Tipo de Descuento'!$B$3:$C$8,2,0),0))</f>
        <v/>
      </c>
      <c r="AL23" s="6" t="str">
        <f>IF(Input!AY40=0,"",+Input!S40)</f>
        <v/>
      </c>
      <c r="AM23" s="6"/>
      <c r="AN23" s="6"/>
      <c r="AO23" s="6"/>
      <c r="AP23" s="7" t="str">
        <f>IF(Input!$AY$22=0,"",+Input!T40)</f>
        <v/>
      </c>
      <c r="AQ23" s="7" t="str">
        <f>IF(Input!$AY$22=0,"",+Input!U40)</f>
        <v/>
      </c>
      <c r="AR23" s="7" t="str">
        <f>IF(Input!$AY$22=0,"",+Input!V40)</f>
        <v/>
      </c>
      <c r="AS23" s="7" t="str">
        <f>IF(Input!$AY$22=0,"",+Input!W40)</f>
        <v/>
      </c>
      <c r="AT23" s="7" t="str">
        <f>IF(Input!$AY$22=0,"",+Input!X40)</f>
        <v/>
      </c>
      <c r="AU23" s="7" t="str">
        <f>IF(Input!$AY$22=0,"",+Input!Y40)</f>
        <v/>
      </c>
      <c r="AV23" s="7" t="str">
        <f>IF(Input!$AY$22=0,"",+Input!Z40)</f>
        <v/>
      </c>
      <c r="AW23" s="7" t="str">
        <f>IF(Input!$AY$22=0,"",+Input!AA40)</f>
        <v/>
      </c>
      <c r="AX23" s="7" t="str">
        <f>IF(Input!$AY$22=0,"",+Input!AB40)</f>
        <v/>
      </c>
      <c r="AY23" s="7" t="str">
        <f>IF(Input!$AY$22=0,"",+Input!AC40)</f>
        <v/>
      </c>
      <c r="AZ23" s="7" t="str">
        <f>IF(Input!$AY$22=0,"",+Input!AD40)</f>
        <v/>
      </c>
      <c r="BA23" s="7" t="str">
        <f>IF(Input!$AY$22=0,"",+Input!AE40)</f>
        <v/>
      </c>
      <c r="BB23" s="7" t="str">
        <f>IF(Input!$AY$22=0,"",+Input!AF40)</f>
        <v/>
      </c>
      <c r="BC23" s="7" t="str">
        <f>IF(Input!$AY$22=0,"",+Input!AG40)</f>
        <v/>
      </c>
      <c r="BD23" s="7" t="str">
        <f>IF(Input!$AY$22=0,"",+Input!AH40)</f>
        <v/>
      </c>
      <c r="BE23" s="7" t="str">
        <f>IF(Input!$AY$22=0,"",+Input!AI40)</f>
        <v/>
      </c>
      <c r="BF23" s="7" t="str">
        <f>IF(Input!$AY$22=0,"",+Input!AJ40)</f>
        <v/>
      </c>
      <c r="BG23" s="7" t="str">
        <f>IF(Input!$AY$22=0,"",+Input!AK40)</f>
        <v/>
      </c>
      <c r="BH23" s="7" t="str">
        <f>IF(Input!$AY$22=0,"",+Input!AL40)</f>
        <v/>
      </c>
      <c r="BI23" s="7" t="str">
        <f>IF(Input!$AY$22=0,"",+Input!AM40)</f>
        <v/>
      </c>
      <c r="BJ23" s="7" t="str">
        <f>IF(Input!$AY$22=0,"",+Input!AN40)</f>
        <v/>
      </c>
      <c r="BK23" s="7" t="str">
        <f>IF(Input!$AY$22=0,"",+Input!AO40)</f>
        <v/>
      </c>
      <c r="BL23" s="7" t="str">
        <f>IF(Input!$AY$22=0,"",+Input!AP40)</f>
        <v/>
      </c>
      <c r="BM23" s="7" t="str">
        <f>IF(Input!$AY$22=0,"",+Input!AQ40)</f>
        <v/>
      </c>
      <c r="BN23" s="7" t="str">
        <f>IF(Input!$AY$22=0,"",+Input!AR40)</f>
        <v/>
      </c>
      <c r="BO23" s="7" t="str">
        <f>IF(Input!$AY$22=0,"",+Input!AS40)</f>
        <v/>
      </c>
      <c r="BP23" s="7" t="str">
        <f>IF(Input!$AY$22=0,"",+Input!AT40)</f>
        <v/>
      </c>
      <c r="BQ23" s="7" t="str">
        <f>IF(Input!$AY$22=0,"",+Input!AU40)</f>
        <v/>
      </c>
      <c r="BR23" s="7" t="str">
        <f>IF(Input!$AY$22=0,"",+Input!AV40)</f>
        <v/>
      </c>
      <c r="BS23" s="7" t="str">
        <f>IF(Input!$AY$22=0,"",+Input!AW40)</f>
        <v/>
      </c>
      <c r="BT23" s="7" t="str">
        <f>IF(Input!$AY$22=0,"",+Input!AX40)</f>
        <v/>
      </c>
      <c r="BU23" s="6" t="str">
        <f>IF(Input!AY40=0,"",SUM(AP23:BT23))</f>
        <v/>
      </c>
    </row>
    <row r="24" spans="1:73" ht="15.75" customHeight="1">
      <c r="A24" s="6" t="str">
        <f>IF(Input!AY41=0,"",+Input!$BP$18)</f>
        <v/>
      </c>
      <c r="B24" s="6" t="str">
        <f>IF(Input!AY41=0,"",IFERROR(VLOOKUP(Input!$C$8,Cliente!$B$3:$C$822,2,0),0))</f>
        <v/>
      </c>
      <c r="C24" s="6" t="str">
        <f>IF(Input!AY41=0,"",IFERROR(VLOOKUP(Input!$C$7,Anunciante!$B$3:$C$364,2,0),0))</f>
        <v/>
      </c>
      <c r="D24" s="6" t="str">
        <f>IF(Input!AY41=0,"",IFERROR(VLOOKUP(Input!$C$9,Producto!$B$3:$C$200,2,0),0))</f>
        <v/>
      </c>
      <c r="E24" s="10" t="str">
        <f>IF(Input!AY41=0,"",IFERROR(VLOOKUP(Input!$C$10,Campaña!$B$3:$C$32,2,0),0))</f>
        <v/>
      </c>
      <c r="F24" t="str">
        <f>IF(Input!AY41=0,"",+Input!$C$11)</f>
        <v/>
      </c>
      <c r="G24" s="6" t="str">
        <f>IF(Input!AY41=0,"",+Input!$C$12)</f>
        <v/>
      </c>
      <c r="H24" t="str">
        <f>IF(Input!AY41=0,"",IFERROR(VLOOKUP(Input!$G$7,TipoMedio!$B$3:$C$30,2,0),0))</f>
        <v/>
      </c>
      <c r="I24" s="34" t="str">
        <f>IF(Input!AY41=0,"",+Input!$G$8)</f>
        <v/>
      </c>
      <c r="J24" s="34" t="str">
        <f>IF(Input!AY41=0,"",+Input!$G$9)</f>
        <v/>
      </c>
      <c r="K24" s="34" t="str">
        <f>IF(Input!AY41=0,"",+Input!$G$10)</f>
        <v/>
      </c>
      <c r="L24" s="5" t="str">
        <f>IF(Input!AY41=0,"",IFERROR(VLOOKUP(Input!$G$11,'Condicion de Pago'!$B$3:$C$20,2,0),0))</f>
        <v/>
      </c>
      <c r="M24" s="5" t="str">
        <f>IF(Input!AY41=0,"",+Input!$G$13)</f>
        <v/>
      </c>
      <c r="N24" s="5" t="str">
        <f>IF(Input!AY41=0,"",IFERROR(VLOOKUP(Input!$G$12,Moneda!$B$3:$C$7,2,0),0))</f>
        <v/>
      </c>
      <c r="O24" s="8" t="str">
        <f>IF(Input!AY41=0,"",+Input!$C$14)</f>
        <v/>
      </c>
      <c r="P24" s="5" t="str">
        <f>IF(Input!AY41=0,"",+Input!#REF!)</f>
        <v/>
      </c>
      <c r="Q24" s="5" t="str">
        <f>IF(Input!AY41=0,"",+Input!$C$16)</f>
        <v/>
      </c>
      <c r="R24" s="6" t="str">
        <f>IF(Input!AY41=0,"",IFERROR(VLOOKUP(Input!B41,Medio!$A$3:$D$1600,3,0),0))</f>
        <v/>
      </c>
      <c r="S24" s="6" t="str">
        <f>IF(Input!AY41=0,"",IFERROR(INDEX(Proveedor!$B$3:$B$2036, MATCH(Input!C41,Proveedor!$C$3:$C$2036,0)),0))</f>
        <v/>
      </c>
      <c r="T24" s="6" t="str">
        <f>IF(Input!AY41=0,"",IFERROR(INDEX(Programas!$B$3:$B$150, MATCH(Input!D41,Programas!$C$3:$C$150,0)),0))</f>
        <v/>
      </c>
      <c r="U24" s="9"/>
      <c r="V24" s="6" t="str">
        <f>IF(Input!AY41=0,"",+Input!D41)</f>
        <v/>
      </c>
      <c r="W24" s="6" t="str">
        <f>IF(Input!AY41=0,"",+Input!E41)</f>
        <v/>
      </c>
      <c r="X24" s="6" t="str">
        <f>IF(Input!AY41=0,"",+Input!F41)</f>
        <v/>
      </c>
      <c r="Y24" s="6"/>
      <c r="Z24" s="6" t="str">
        <f>IF(Input!AY41=0,"",+Input!G41)</f>
        <v/>
      </c>
      <c r="AA24" s="6" t="str">
        <f>IF(Input!AY41=0,"",+Input!H41)</f>
        <v/>
      </c>
      <c r="AB24" s="9" t="str">
        <f>IF(Input!AY41=0,"",+Input!I41)</f>
        <v/>
      </c>
      <c r="AC24" s="6" t="str">
        <f>IF(Input!AY41=0,"",IFERROR(VLOOKUP(Input!J41,'Tipo de Descuento'!$B$3:$C$8,2,0),0))</f>
        <v/>
      </c>
      <c r="AD24" s="6" t="str">
        <f>IF(Input!AY41=0,"",+Input!K41)</f>
        <v/>
      </c>
      <c r="AE24" s="6" t="str">
        <f>IF(Input!AY41=0,"",IFERROR(VLOOKUP(Input!L41,'Tipo de Descuento'!$B$3:$C$8,2,0),0))</f>
        <v/>
      </c>
      <c r="AF24" s="6" t="str">
        <f>IF(Input!AY41=0,"",+Input!M41)</f>
        <v/>
      </c>
      <c r="AG24" s="6" t="str">
        <f>IF(Input!AY41=0,"",IFERROR(VLOOKUP(Input!N41,'Tipo de Descuento'!$B$3:$C$8,2,0),0))</f>
        <v/>
      </c>
      <c r="AH24" s="6" t="str">
        <f>IF(Input!AY41=0,"",+Input!O41)</f>
        <v/>
      </c>
      <c r="AI24" s="6" t="str">
        <f>IF(Input!AY41=0,"",IFERROR(VLOOKUP(Input!P41,'Tipo de Descuento'!$B$3:$C$8,2,0),0))</f>
        <v/>
      </c>
      <c r="AJ24" s="6" t="str">
        <f>IF(Input!AY41=0,"",+Input!Q41)</f>
        <v/>
      </c>
      <c r="AK24" s="6" t="str">
        <f>IF(Input!AY41=0,"",IFERROR(VLOOKUP(Input!R41,'Tipo de Descuento'!$B$3:$C$8,2,0),0))</f>
        <v/>
      </c>
      <c r="AL24" s="6" t="str">
        <f>IF(Input!AY41=0,"",+Input!S41)</f>
        <v/>
      </c>
      <c r="AM24" s="6"/>
      <c r="AN24" s="6"/>
      <c r="AO24" s="6"/>
      <c r="AP24" s="7" t="str">
        <f>IF(Input!$AY$22=0,"",+Input!T41)</f>
        <v/>
      </c>
      <c r="AQ24" s="7" t="str">
        <f>IF(Input!$AY$22=0,"",+Input!U41)</f>
        <v/>
      </c>
      <c r="AR24" s="7" t="str">
        <f>IF(Input!$AY$22=0,"",+Input!V41)</f>
        <v/>
      </c>
      <c r="AS24" s="7" t="str">
        <f>IF(Input!$AY$22=0,"",+Input!W41)</f>
        <v/>
      </c>
      <c r="AT24" s="7" t="str">
        <f>IF(Input!$AY$22=0,"",+Input!X41)</f>
        <v/>
      </c>
      <c r="AU24" s="7" t="str">
        <f>IF(Input!$AY$22=0,"",+Input!Y41)</f>
        <v/>
      </c>
      <c r="AV24" s="7" t="str">
        <f>IF(Input!$AY$22=0,"",+Input!Z41)</f>
        <v/>
      </c>
      <c r="AW24" s="7" t="str">
        <f>IF(Input!$AY$22=0,"",+Input!AA41)</f>
        <v/>
      </c>
      <c r="AX24" s="7" t="str">
        <f>IF(Input!$AY$22=0,"",+Input!AB41)</f>
        <v/>
      </c>
      <c r="AY24" s="7" t="str">
        <f>IF(Input!$AY$22=0,"",+Input!AC41)</f>
        <v/>
      </c>
      <c r="AZ24" s="7" t="str">
        <f>IF(Input!$AY$22=0,"",+Input!AD41)</f>
        <v/>
      </c>
      <c r="BA24" s="7" t="str">
        <f>IF(Input!$AY$22=0,"",+Input!AE41)</f>
        <v/>
      </c>
      <c r="BB24" s="7" t="str">
        <f>IF(Input!$AY$22=0,"",+Input!AF41)</f>
        <v/>
      </c>
      <c r="BC24" s="7" t="str">
        <f>IF(Input!$AY$22=0,"",+Input!AG41)</f>
        <v/>
      </c>
      <c r="BD24" s="7" t="str">
        <f>IF(Input!$AY$22=0,"",+Input!AH41)</f>
        <v/>
      </c>
      <c r="BE24" s="7" t="str">
        <f>IF(Input!$AY$22=0,"",+Input!AI41)</f>
        <v/>
      </c>
      <c r="BF24" s="7" t="str">
        <f>IF(Input!$AY$22=0,"",+Input!AJ41)</f>
        <v/>
      </c>
      <c r="BG24" s="7" t="str">
        <f>IF(Input!$AY$22=0,"",+Input!AK41)</f>
        <v/>
      </c>
      <c r="BH24" s="7" t="str">
        <f>IF(Input!$AY$22=0,"",+Input!AL41)</f>
        <v/>
      </c>
      <c r="BI24" s="7" t="str">
        <f>IF(Input!$AY$22=0,"",+Input!AM41)</f>
        <v/>
      </c>
      <c r="BJ24" s="7" t="str">
        <f>IF(Input!$AY$22=0,"",+Input!AN41)</f>
        <v/>
      </c>
      <c r="BK24" s="7" t="str">
        <f>IF(Input!$AY$22=0,"",+Input!AO41)</f>
        <v/>
      </c>
      <c r="BL24" s="7" t="str">
        <f>IF(Input!$AY$22=0,"",+Input!AP41)</f>
        <v/>
      </c>
      <c r="BM24" s="7" t="str">
        <f>IF(Input!$AY$22=0,"",+Input!AQ41)</f>
        <v/>
      </c>
      <c r="BN24" s="7" t="str">
        <f>IF(Input!$AY$22=0,"",+Input!AR41)</f>
        <v/>
      </c>
      <c r="BO24" s="7" t="str">
        <f>IF(Input!$AY$22=0,"",+Input!AS41)</f>
        <v/>
      </c>
      <c r="BP24" s="7" t="str">
        <f>IF(Input!$AY$22=0,"",+Input!AT41)</f>
        <v/>
      </c>
      <c r="BQ24" s="7" t="str">
        <f>IF(Input!$AY$22=0,"",+Input!AU41)</f>
        <v/>
      </c>
      <c r="BR24" s="7" t="str">
        <f>IF(Input!$AY$22=0,"",+Input!AV41)</f>
        <v/>
      </c>
      <c r="BS24" s="7" t="str">
        <f>IF(Input!$AY$22=0,"",+Input!AW41)</f>
        <v/>
      </c>
      <c r="BT24" s="7" t="str">
        <f>IF(Input!$AY$22=0,"",+Input!AX41)</f>
        <v/>
      </c>
      <c r="BU24" s="6" t="str">
        <f>IF(Input!AY41=0,"",SUM(AP24:BT24))</f>
        <v/>
      </c>
    </row>
    <row r="25" spans="1:73" ht="15.75" customHeight="1">
      <c r="A25" s="6" t="str">
        <f>IF(Input!AY42=0,"",+Input!$BP$18)</f>
        <v/>
      </c>
      <c r="B25" s="6" t="str">
        <f>IF(Input!AY42=0,"",IFERROR(VLOOKUP(Input!$C$8,Cliente!$B$3:$C$822,2,0),0))</f>
        <v/>
      </c>
      <c r="C25" s="6" t="str">
        <f>IF(Input!AY42=0,"",IFERROR(VLOOKUP(Input!$C$7,Anunciante!$B$3:$C$364,2,0),0))</f>
        <v/>
      </c>
      <c r="D25" s="6" t="str">
        <f>IF(Input!AY42=0,"",IFERROR(VLOOKUP(Input!$C$9,Producto!$B$3:$C$200,2,0),0))</f>
        <v/>
      </c>
      <c r="E25" s="10" t="str">
        <f>IF(Input!AY42=0,"",IFERROR(VLOOKUP(Input!$C$10,Campaña!$B$3:$C$32,2,0),0))</f>
        <v/>
      </c>
      <c r="F25" t="str">
        <f>IF(Input!AY42=0,"",+Input!$C$11)</f>
        <v/>
      </c>
      <c r="G25" s="6" t="str">
        <f>IF(Input!AY42=0,"",+Input!$C$12)</f>
        <v/>
      </c>
      <c r="H25" t="str">
        <f>IF(Input!AY42=0,"",IFERROR(VLOOKUP(Input!$G$7,TipoMedio!$B$3:$C$30,2,0),0))</f>
        <v/>
      </c>
      <c r="I25" s="34" t="str">
        <f>IF(Input!AY42=0,"",+Input!$G$8)</f>
        <v/>
      </c>
      <c r="J25" s="34" t="str">
        <f>IF(Input!AY42=0,"",+Input!$G$9)</f>
        <v/>
      </c>
      <c r="K25" s="34" t="str">
        <f>IF(Input!AY42=0,"",+Input!$G$10)</f>
        <v/>
      </c>
      <c r="L25" s="5" t="str">
        <f>IF(Input!AY42=0,"",IFERROR(VLOOKUP(Input!$G$11,'Condicion de Pago'!$B$3:$C$20,2,0),0))</f>
        <v/>
      </c>
      <c r="M25" s="5" t="str">
        <f>IF(Input!AY42=0,"",+Input!$G$13)</f>
        <v/>
      </c>
      <c r="N25" s="5" t="str">
        <f>IF(Input!AY42=0,"",IFERROR(VLOOKUP(Input!$G$12,Moneda!$B$3:$C$7,2,0),0))</f>
        <v/>
      </c>
      <c r="O25" s="8" t="str">
        <f>IF(Input!AY42=0,"",+Input!$C$14)</f>
        <v/>
      </c>
      <c r="P25" s="5" t="str">
        <f>IF(Input!AY42=0,"",+Input!#REF!)</f>
        <v/>
      </c>
      <c r="Q25" s="5" t="str">
        <f>IF(Input!AY42=0,"",+Input!$C$16)</f>
        <v/>
      </c>
      <c r="R25" s="6" t="str">
        <f>IF(Input!AY42=0,"",IFERROR(VLOOKUP(Input!B42,Medio!$A$3:$D$1600,3,0),0))</f>
        <v/>
      </c>
      <c r="S25" s="6" t="str">
        <f>IF(Input!AY42=0,"",IFERROR(INDEX(Proveedor!$B$3:$B$2036, MATCH(Input!C42,Proveedor!$C$3:$C$2036,0)),0))</f>
        <v/>
      </c>
      <c r="T25" s="6" t="str">
        <f>IF(Input!AY42=0,"",IFERROR(INDEX(Programas!$B$3:$B$150, MATCH(Input!D42,Programas!$C$3:$C$150,0)),0))</f>
        <v/>
      </c>
      <c r="U25" s="9"/>
      <c r="V25" s="6" t="str">
        <f>IF(Input!AY42=0,"",+Input!D42)</f>
        <v/>
      </c>
      <c r="W25" s="6" t="str">
        <f>IF(Input!AY42=0,"",+Input!E42)</f>
        <v/>
      </c>
      <c r="X25" s="6" t="str">
        <f>IF(Input!AY42=0,"",+Input!F42)</f>
        <v/>
      </c>
      <c r="Y25" s="6"/>
      <c r="Z25" s="6" t="str">
        <f>IF(Input!AY42=0,"",+Input!G42)</f>
        <v/>
      </c>
      <c r="AA25" s="6" t="str">
        <f>IF(Input!AY42=0,"",+Input!H42)</f>
        <v/>
      </c>
      <c r="AB25" s="9" t="str">
        <f>IF(Input!AY42=0,"",+Input!I42)</f>
        <v/>
      </c>
      <c r="AC25" s="6" t="str">
        <f>IF(Input!AY42=0,"",IFERROR(VLOOKUP(Input!J42,'Tipo de Descuento'!$B$3:$C$8,2,0),0))</f>
        <v/>
      </c>
      <c r="AD25" s="6" t="str">
        <f>IF(Input!AY42=0,"",+Input!K42)</f>
        <v/>
      </c>
      <c r="AE25" s="6" t="str">
        <f>IF(Input!AY42=0,"",IFERROR(VLOOKUP(Input!L42,'Tipo de Descuento'!$B$3:$C$8,2,0),0))</f>
        <v/>
      </c>
      <c r="AF25" s="6" t="str">
        <f>IF(Input!AY42=0,"",+Input!M42)</f>
        <v/>
      </c>
      <c r="AG25" s="6" t="str">
        <f>IF(Input!AY42=0,"",IFERROR(VLOOKUP(Input!N42,'Tipo de Descuento'!$B$3:$C$8,2,0),0))</f>
        <v/>
      </c>
      <c r="AH25" s="6" t="str">
        <f>IF(Input!AY42=0,"",+Input!O42)</f>
        <v/>
      </c>
      <c r="AI25" s="6" t="str">
        <f>IF(Input!AY42=0,"",IFERROR(VLOOKUP(Input!P42,'Tipo de Descuento'!$B$3:$C$8,2,0),0))</f>
        <v/>
      </c>
      <c r="AJ25" s="6" t="str">
        <f>IF(Input!AY42=0,"",+Input!Q42)</f>
        <v/>
      </c>
      <c r="AK25" s="6" t="str">
        <f>IF(Input!AY42=0,"",IFERROR(VLOOKUP(Input!R42,'Tipo de Descuento'!$B$3:$C$8,2,0),0))</f>
        <v/>
      </c>
      <c r="AL25" s="6" t="str">
        <f>IF(Input!AY42=0,"",+Input!S42)</f>
        <v/>
      </c>
      <c r="AM25" s="6"/>
      <c r="AN25" s="6"/>
      <c r="AO25" s="6"/>
      <c r="AP25" s="7" t="str">
        <f>IF(Input!$AY$22=0,"",+Input!T42)</f>
        <v/>
      </c>
      <c r="AQ25" s="7" t="str">
        <f>IF(Input!$AY$22=0,"",+Input!U42)</f>
        <v/>
      </c>
      <c r="AR25" s="7" t="str">
        <f>IF(Input!$AY$22=0,"",+Input!V42)</f>
        <v/>
      </c>
      <c r="AS25" s="7" t="str">
        <f>IF(Input!$AY$22=0,"",+Input!W42)</f>
        <v/>
      </c>
      <c r="AT25" s="7" t="str">
        <f>IF(Input!$AY$22=0,"",+Input!X42)</f>
        <v/>
      </c>
      <c r="AU25" s="7" t="str">
        <f>IF(Input!$AY$22=0,"",+Input!Y42)</f>
        <v/>
      </c>
      <c r="AV25" s="7" t="str">
        <f>IF(Input!$AY$22=0,"",+Input!Z42)</f>
        <v/>
      </c>
      <c r="AW25" s="7" t="str">
        <f>IF(Input!$AY$22=0,"",+Input!AA42)</f>
        <v/>
      </c>
      <c r="AX25" s="7" t="str">
        <f>IF(Input!$AY$22=0,"",+Input!AB42)</f>
        <v/>
      </c>
      <c r="AY25" s="7" t="str">
        <f>IF(Input!$AY$22=0,"",+Input!AC42)</f>
        <v/>
      </c>
      <c r="AZ25" s="7" t="str">
        <f>IF(Input!$AY$22=0,"",+Input!AD42)</f>
        <v/>
      </c>
      <c r="BA25" s="7" t="str">
        <f>IF(Input!$AY$22=0,"",+Input!AE42)</f>
        <v/>
      </c>
      <c r="BB25" s="7" t="str">
        <f>IF(Input!$AY$22=0,"",+Input!AF42)</f>
        <v/>
      </c>
      <c r="BC25" s="7" t="str">
        <f>IF(Input!$AY$22=0,"",+Input!AG42)</f>
        <v/>
      </c>
      <c r="BD25" s="7" t="str">
        <f>IF(Input!$AY$22=0,"",+Input!AH42)</f>
        <v/>
      </c>
      <c r="BE25" s="7" t="str">
        <f>IF(Input!$AY$22=0,"",+Input!AI42)</f>
        <v/>
      </c>
      <c r="BF25" s="7" t="str">
        <f>IF(Input!$AY$22=0,"",+Input!AJ42)</f>
        <v/>
      </c>
      <c r="BG25" s="7" t="str">
        <f>IF(Input!$AY$22=0,"",+Input!AK42)</f>
        <v/>
      </c>
      <c r="BH25" s="7" t="str">
        <f>IF(Input!$AY$22=0,"",+Input!AL42)</f>
        <v/>
      </c>
      <c r="BI25" s="7" t="str">
        <f>IF(Input!$AY$22=0,"",+Input!AM42)</f>
        <v/>
      </c>
      <c r="BJ25" s="7" t="str">
        <f>IF(Input!$AY$22=0,"",+Input!AN42)</f>
        <v/>
      </c>
      <c r="BK25" s="7" t="str">
        <f>IF(Input!$AY$22=0,"",+Input!AO42)</f>
        <v/>
      </c>
      <c r="BL25" s="7" t="str">
        <f>IF(Input!$AY$22=0,"",+Input!AP42)</f>
        <v/>
      </c>
      <c r="BM25" s="7" t="str">
        <f>IF(Input!$AY$22=0,"",+Input!AQ42)</f>
        <v/>
      </c>
      <c r="BN25" s="7" t="str">
        <f>IF(Input!$AY$22=0,"",+Input!AR42)</f>
        <v/>
      </c>
      <c r="BO25" s="7" t="str">
        <f>IF(Input!$AY$22=0,"",+Input!AS42)</f>
        <v/>
      </c>
      <c r="BP25" s="7" t="str">
        <f>IF(Input!$AY$22=0,"",+Input!AT42)</f>
        <v/>
      </c>
      <c r="BQ25" s="7" t="str">
        <f>IF(Input!$AY$22=0,"",+Input!AU42)</f>
        <v/>
      </c>
      <c r="BR25" s="7" t="str">
        <f>IF(Input!$AY$22=0,"",+Input!AV42)</f>
        <v/>
      </c>
      <c r="BS25" s="7" t="str">
        <f>IF(Input!$AY$22=0,"",+Input!AW42)</f>
        <v/>
      </c>
      <c r="BT25" s="7" t="str">
        <f>IF(Input!$AY$22=0,"",+Input!AX42)</f>
        <v/>
      </c>
      <c r="BU25" s="6" t="str">
        <f>IF(Input!AY42=0,"",SUM(AP25:BT25))</f>
        <v/>
      </c>
    </row>
    <row r="26" spans="1:73" ht="15.75" customHeight="1">
      <c r="A26" s="6" t="str">
        <f>IF(Input!AY43=0,"",+Input!$BP$18)</f>
        <v/>
      </c>
      <c r="B26" s="6" t="str">
        <f>IF(Input!AY43=0,"",IFERROR(VLOOKUP(Input!$C$8,Cliente!$B$3:$C$822,2,0),0))</f>
        <v/>
      </c>
      <c r="C26" s="6" t="str">
        <f>IF(Input!AY43=0,"",IFERROR(VLOOKUP(Input!$C$7,Anunciante!$B$3:$C$364,2,0),0))</f>
        <v/>
      </c>
      <c r="D26" s="6" t="str">
        <f>IF(Input!AY43=0,"",IFERROR(VLOOKUP(Input!$C$9,Producto!$B$3:$C$200,2,0),0))</f>
        <v/>
      </c>
      <c r="E26" s="10" t="str">
        <f>IF(Input!AY43=0,"",IFERROR(VLOOKUP(Input!$C$10,Campaña!$B$3:$C$32,2,0),0))</f>
        <v/>
      </c>
      <c r="F26" t="str">
        <f>IF(Input!AY43=0,"",+Input!$C$11)</f>
        <v/>
      </c>
      <c r="G26" s="6" t="str">
        <f>IF(Input!AY43=0,"",+Input!$C$12)</f>
        <v/>
      </c>
      <c r="H26" t="str">
        <f>IF(Input!AY43=0,"",IFERROR(VLOOKUP(Input!$G$7,TipoMedio!$B$3:$C$30,2,0),0))</f>
        <v/>
      </c>
      <c r="I26" s="34" t="str">
        <f>IF(Input!AY43=0,"",+Input!$G$8)</f>
        <v/>
      </c>
      <c r="J26" s="34" t="str">
        <f>IF(Input!AY43=0,"",+Input!$G$9)</f>
        <v/>
      </c>
      <c r="K26" s="34" t="str">
        <f>IF(Input!AY43=0,"",+Input!$G$10)</f>
        <v/>
      </c>
      <c r="L26" s="5" t="str">
        <f>IF(Input!AY43=0,"",IFERROR(VLOOKUP(Input!$G$11,'Condicion de Pago'!$B$3:$C$20,2,0),0))</f>
        <v/>
      </c>
      <c r="M26" s="5" t="str">
        <f>IF(Input!AY43=0,"",+Input!$G$13)</f>
        <v/>
      </c>
      <c r="N26" s="5" t="str">
        <f>IF(Input!AY43=0,"",IFERROR(VLOOKUP(Input!$G$12,Moneda!$B$3:$C$7,2,0),0))</f>
        <v/>
      </c>
      <c r="O26" s="8" t="str">
        <f>IF(Input!AY43=0,"",+Input!$C$14)</f>
        <v/>
      </c>
      <c r="P26" s="5" t="str">
        <f>IF(Input!AY43=0,"",+Input!#REF!)</f>
        <v/>
      </c>
      <c r="Q26" s="5" t="str">
        <f>IF(Input!AY43=0,"",+Input!$C$16)</f>
        <v/>
      </c>
      <c r="R26" s="6" t="str">
        <f>IF(Input!AY43=0,"",IFERROR(VLOOKUP(Input!B43,Medio!$A$3:$D$1600,3,0),0))</f>
        <v/>
      </c>
      <c r="S26" s="6" t="str">
        <f>IF(Input!AY43=0,"",IFERROR(INDEX(Proveedor!$B$3:$B$2036, MATCH(Input!C43,Proveedor!$C$3:$C$2036,0)),0))</f>
        <v/>
      </c>
      <c r="T26" s="6" t="str">
        <f>IF(Input!AY43=0,"",IFERROR(INDEX(Programas!$B$3:$B$150, MATCH(Input!D43,Programas!$C$3:$C$150,0)),0))</f>
        <v/>
      </c>
      <c r="U26" s="9"/>
      <c r="V26" s="6" t="str">
        <f>IF(Input!AY43=0,"",+Input!D43)</f>
        <v/>
      </c>
      <c r="W26" s="6" t="str">
        <f>IF(Input!AY43=0,"",+Input!E43)</f>
        <v/>
      </c>
      <c r="X26" s="6" t="str">
        <f>IF(Input!AY43=0,"",+Input!F43)</f>
        <v/>
      </c>
      <c r="Y26" s="6"/>
      <c r="Z26" s="6" t="str">
        <f>IF(Input!AY43=0,"",+Input!G43)</f>
        <v/>
      </c>
      <c r="AA26" s="6" t="str">
        <f>IF(Input!AY43=0,"",+Input!H43)</f>
        <v/>
      </c>
      <c r="AB26" s="9" t="str">
        <f>IF(Input!AY43=0,"",+Input!I43)</f>
        <v/>
      </c>
      <c r="AC26" s="6" t="str">
        <f>IF(Input!AY43=0,"",IFERROR(VLOOKUP(Input!J43,'Tipo de Descuento'!$B$3:$C$8,2,0),0))</f>
        <v/>
      </c>
      <c r="AD26" s="6" t="str">
        <f>IF(Input!AY43=0,"",+Input!K43)</f>
        <v/>
      </c>
      <c r="AE26" s="6" t="str">
        <f>IF(Input!AY43=0,"",IFERROR(VLOOKUP(Input!L43,'Tipo de Descuento'!$B$3:$C$8,2,0),0))</f>
        <v/>
      </c>
      <c r="AF26" s="6" t="str">
        <f>IF(Input!AY43=0,"",+Input!M43)</f>
        <v/>
      </c>
      <c r="AG26" s="6" t="str">
        <f>IF(Input!AY43=0,"",IFERROR(VLOOKUP(Input!N43,'Tipo de Descuento'!$B$3:$C$8,2,0),0))</f>
        <v/>
      </c>
      <c r="AH26" s="6" t="str">
        <f>IF(Input!AY43=0,"",+Input!O43)</f>
        <v/>
      </c>
      <c r="AI26" s="6" t="str">
        <f>IF(Input!AY43=0,"",IFERROR(VLOOKUP(Input!P43,'Tipo de Descuento'!$B$3:$C$8,2,0),0))</f>
        <v/>
      </c>
      <c r="AJ26" s="6" t="str">
        <f>IF(Input!AY43=0,"",+Input!Q43)</f>
        <v/>
      </c>
      <c r="AK26" s="6" t="str">
        <f>IF(Input!AY43=0,"",IFERROR(VLOOKUP(Input!R43,'Tipo de Descuento'!$B$3:$C$8,2,0),0))</f>
        <v/>
      </c>
      <c r="AL26" s="6" t="str">
        <f>IF(Input!AY43=0,"",+Input!S43)</f>
        <v/>
      </c>
      <c r="AM26" s="6"/>
      <c r="AN26" s="6"/>
      <c r="AO26" s="6"/>
      <c r="AP26" s="7" t="str">
        <f>IF(Input!$AY$22=0,"",+Input!T43)</f>
        <v/>
      </c>
      <c r="AQ26" s="7" t="str">
        <f>IF(Input!$AY$22=0,"",+Input!U43)</f>
        <v/>
      </c>
      <c r="AR26" s="7" t="str">
        <f>IF(Input!$AY$22=0,"",+Input!V43)</f>
        <v/>
      </c>
      <c r="AS26" s="7" t="str">
        <f>IF(Input!$AY$22=0,"",+Input!W43)</f>
        <v/>
      </c>
      <c r="AT26" s="7" t="str">
        <f>IF(Input!$AY$22=0,"",+Input!X43)</f>
        <v/>
      </c>
      <c r="AU26" s="7" t="str">
        <f>IF(Input!$AY$22=0,"",+Input!Y43)</f>
        <v/>
      </c>
      <c r="AV26" s="7" t="str">
        <f>IF(Input!$AY$22=0,"",+Input!Z43)</f>
        <v/>
      </c>
      <c r="AW26" s="7" t="str">
        <f>IF(Input!$AY$22=0,"",+Input!AA43)</f>
        <v/>
      </c>
      <c r="AX26" s="7" t="str">
        <f>IF(Input!$AY$22=0,"",+Input!AB43)</f>
        <v/>
      </c>
      <c r="AY26" s="7" t="str">
        <f>IF(Input!$AY$22=0,"",+Input!AC43)</f>
        <v/>
      </c>
      <c r="AZ26" s="7" t="str">
        <f>IF(Input!$AY$22=0,"",+Input!AD43)</f>
        <v/>
      </c>
      <c r="BA26" s="7" t="str">
        <f>IF(Input!$AY$22=0,"",+Input!AE43)</f>
        <v/>
      </c>
      <c r="BB26" s="7" t="str">
        <f>IF(Input!$AY$22=0,"",+Input!AF43)</f>
        <v/>
      </c>
      <c r="BC26" s="7" t="str">
        <f>IF(Input!$AY$22=0,"",+Input!AG43)</f>
        <v/>
      </c>
      <c r="BD26" s="7" t="str">
        <f>IF(Input!$AY$22=0,"",+Input!AH43)</f>
        <v/>
      </c>
      <c r="BE26" s="7" t="str">
        <f>IF(Input!$AY$22=0,"",+Input!AI43)</f>
        <v/>
      </c>
      <c r="BF26" s="7" t="str">
        <f>IF(Input!$AY$22=0,"",+Input!AJ43)</f>
        <v/>
      </c>
      <c r="BG26" s="7" t="str">
        <f>IF(Input!$AY$22=0,"",+Input!AK43)</f>
        <v/>
      </c>
      <c r="BH26" s="7" t="str">
        <f>IF(Input!$AY$22=0,"",+Input!AL43)</f>
        <v/>
      </c>
      <c r="BI26" s="7" t="str">
        <f>IF(Input!$AY$22=0,"",+Input!AM43)</f>
        <v/>
      </c>
      <c r="BJ26" s="7" t="str">
        <f>IF(Input!$AY$22=0,"",+Input!AN43)</f>
        <v/>
      </c>
      <c r="BK26" s="7" t="str">
        <f>IF(Input!$AY$22=0,"",+Input!AO43)</f>
        <v/>
      </c>
      <c r="BL26" s="7" t="str">
        <f>IF(Input!$AY$22=0,"",+Input!AP43)</f>
        <v/>
      </c>
      <c r="BM26" s="7" t="str">
        <f>IF(Input!$AY$22=0,"",+Input!AQ43)</f>
        <v/>
      </c>
      <c r="BN26" s="7" t="str">
        <f>IF(Input!$AY$22=0,"",+Input!AR43)</f>
        <v/>
      </c>
      <c r="BO26" s="7" t="str">
        <f>IF(Input!$AY$22=0,"",+Input!AS43)</f>
        <v/>
      </c>
      <c r="BP26" s="7" t="str">
        <f>IF(Input!$AY$22=0,"",+Input!AT43)</f>
        <v/>
      </c>
      <c r="BQ26" s="7" t="str">
        <f>IF(Input!$AY$22=0,"",+Input!AU43)</f>
        <v/>
      </c>
      <c r="BR26" s="7" t="str">
        <f>IF(Input!$AY$22=0,"",+Input!AV43)</f>
        <v/>
      </c>
      <c r="BS26" s="7" t="str">
        <f>IF(Input!$AY$22=0,"",+Input!AW43)</f>
        <v/>
      </c>
      <c r="BT26" s="7" t="str">
        <f>IF(Input!$AY$22=0,"",+Input!AX43)</f>
        <v/>
      </c>
      <c r="BU26" s="6" t="str">
        <f>IF(Input!AY43=0,"",SUM(AP26:BT26))</f>
        <v/>
      </c>
    </row>
    <row r="27" spans="1:73" ht="15.75" customHeight="1">
      <c r="A27" s="6" t="str">
        <f>IF(Input!AY44=0,"",+Input!$BP$18)</f>
        <v/>
      </c>
      <c r="B27" s="6" t="str">
        <f>IF(Input!AY44=0,"",IFERROR(VLOOKUP(Input!$C$8,Cliente!$B$3:$C$822,2,0),0))</f>
        <v/>
      </c>
      <c r="C27" s="6" t="str">
        <f>IF(Input!AY44=0,"",IFERROR(VLOOKUP(Input!$C$7,Anunciante!$B$3:$C$364,2,0),0))</f>
        <v/>
      </c>
      <c r="D27" s="6" t="str">
        <f>IF(Input!AY44=0,"",IFERROR(VLOOKUP(Input!$C$9,Producto!$B$3:$C$200,2,0),0))</f>
        <v/>
      </c>
      <c r="E27" s="10" t="str">
        <f>IF(Input!AY44=0,"",IFERROR(VLOOKUP(Input!$C$10,Campaña!$B$3:$C$32,2,0),0))</f>
        <v/>
      </c>
      <c r="F27" t="str">
        <f>IF(Input!AY44=0,"",+Input!$C$11)</f>
        <v/>
      </c>
      <c r="G27" s="6" t="str">
        <f>IF(Input!AY44=0,"",+Input!$C$12)</f>
        <v/>
      </c>
      <c r="H27" t="str">
        <f>IF(Input!AY44=0,"",IFERROR(VLOOKUP(Input!$G$7,TipoMedio!$B$3:$C$30,2,0),0))</f>
        <v/>
      </c>
      <c r="I27" s="34" t="str">
        <f>IF(Input!AY44=0,"",+Input!$G$8)</f>
        <v/>
      </c>
      <c r="J27" s="34" t="str">
        <f>IF(Input!AY44=0,"",+Input!$G$9)</f>
        <v/>
      </c>
      <c r="K27" s="34" t="str">
        <f>IF(Input!AY44=0,"",+Input!$G$10)</f>
        <v/>
      </c>
      <c r="L27" s="5" t="str">
        <f>IF(Input!AY44=0,"",IFERROR(VLOOKUP(Input!$G$11,'Condicion de Pago'!$B$3:$C$20,2,0),0))</f>
        <v/>
      </c>
      <c r="M27" s="5" t="str">
        <f>IF(Input!AY44=0,"",+Input!$G$13)</f>
        <v/>
      </c>
      <c r="N27" s="5" t="str">
        <f>IF(Input!AY44=0,"",IFERROR(VLOOKUP(Input!$G$12,Moneda!$B$3:$C$7,2,0),0))</f>
        <v/>
      </c>
      <c r="O27" s="8" t="str">
        <f>IF(Input!AY44=0,"",+Input!$C$14)</f>
        <v/>
      </c>
      <c r="P27" s="5" t="str">
        <f>IF(Input!AY44=0,"",+Input!#REF!)</f>
        <v/>
      </c>
      <c r="Q27" s="5" t="str">
        <f>IF(Input!AY44=0,"",+Input!$C$16)</f>
        <v/>
      </c>
      <c r="R27" s="6" t="str">
        <f>IF(Input!AY44=0,"",IFERROR(VLOOKUP(Input!B44,Medio!$A$3:$D$1600,3,0),0))</f>
        <v/>
      </c>
      <c r="S27" s="6" t="str">
        <f>IF(Input!AY44=0,"",IFERROR(INDEX(Proveedor!$B$3:$B$2036, MATCH(Input!C44,Proveedor!$C$3:$C$2036,0)),0))</f>
        <v/>
      </c>
      <c r="T27" s="6" t="str">
        <f>IF(Input!AY44=0,"",IFERROR(INDEX(Programas!$B$3:$B$150, MATCH(Input!D44,Programas!$C$3:$C$150,0)),0))</f>
        <v/>
      </c>
      <c r="U27" s="9"/>
      <c r="V27" s="6" t="str">
        <f>IF(Input!AY44=0,"",+Input!D44)</f>
        <v/>
      </c>
      <c r="W27" s="6" t="str">
        <f>IF(Input!AY44=0,"",+Input!E44)</f>
        <v/>
      </c>
      <c r="X27" s="6" t="str">
        <f>IF(Input!AY44=0,"",+Input!F44)</f>
        <v/>
      </c>
      <c r="Y27" s="6"/>
      <c r="Z27" s="6" t="str">
        <f>IF(Input!AY44=0,"",+Input!G44)</f>
        <v/>
      </c>
      <c r="AA27" s="6" t="str">
        <f>IF(Input!AY44=0,"",+Input!H44)</f>
        <v/>
      </c>
      <c r="AB27" s="9" t="str">
        <f>IF(Input!AY44=0,"",+Input!I44)</f>
        <v/>
      </c>
      <c r="AC27" s="6" t="str">
        <f>IF(Input!AY44=0,"",IFERROR(VLOOKUP(Input!J44,'Tipo de Descuento'!$B$3:$C$8,2,0),0))</f>
        <v/>
      </c>
      <c r="AD27" s="6" t="str">
        <f>IF(Input!AY44=0,"",+Input!K44)</f>
        <v/>
      </c>
      <c r="AE27" s="6" t="str">
        <f>IF(Input!AY44=0,"",IFERROR(VLOOKUP(Input!L44,'Tipo de Descuento'!$B$3:$C$8,2,0),0))</f>
        <v/>
      </c>
      <c r="AF27" s="6" t="str">
        <f>IF(Input!AY44=0,"",+Input!M44)</f>
        <v/>
      </c>
      <c r="AG27" s="6" t="str">
        <f>IF(Input!AY44=0,"",IFERROR(VLOOKUP(Input!N44,'Tipo de Descuento'!$B$3:$C$8,2,0),0))</f>
        <v/>
      </c>
      <c r="AH27" s="6" t="str">
        <f>IF(Input!AY44=0,"",+Input!O44)</f>
        <v/>
      </c>
      <c r="AI27" s="6" t="str">
        <f>IF(Input!AY44=0,"",IFERROR(VLOOKUP(Input!P44,'Tipo de Descuento'!$B$3:$C$8,2,0),0))</f>
        <v/>
      </c>
      <c r="AJ27" s="6" t="str">
        <f>IF(Input!AY44=0,"",+Input!Q44)</f>
        <v/>
      </c>
      <c r="AK27" s="6" t="str">
        <f>IF(Input!AY44=0,"",IFERROR(VLOOKUP(Input!R44,'Tipo de Descuento'!$B$3:$C$8,2,0),0))</f>
        <v/>
      </c>
      <c r="AL27" s="6" t="str">
        <f>IF(Input!AY44=0,"",+Input!S44)</f>
        <v/>
      </c>
      <c r="AM27" s="6"/>
      <c r="AN27" s="6"/>
      <c r="AO27" s="6"/>
      <c r="AP27" s="7" t="str">
        <f>IF(Input!$AY$22=0,"",+Input!T44)</f>
        <v/>
      </c>
      <c r="AQ27" s="7" t="str">
        <f>IF(Input!$AY$22=0,"",+Input!U44)</f>
        <v/>
      </c>
      <c r="AR27" s="7" t="str">
        <f>IF(Input!$AY$22=0,"",+Input!V44)</f>
        <v/>
      </c>
      <c r="AS27" s="7" t="str">
        <f>IF(Input!$AY$22=0,"",+Input!W44)</f>
        <v/>
      </c>
      <c r="AT27" s="7" t="str">
        <f>IF(Input!$AY$22=0,"",+Input!X44)</f>
        <v/>
      </c>
      <c r="AU27" s="7" t="str">
        <f>IF(Input!$AY$22=0,"",+Input!Y44)</f>
        <v/>
      </c>
      <c r="AV27" s="7" t="str">
        <f>IF(Input!$AY$22=0,"",+Input!Z44)</f>
        <v/>
      </c>
      <c r="AW27" s="7" t="str">
        <f>IF(Input!$AY$22=0,"",+Input!AA44)</f>
        <v/>
      </c>
      <c r="AX27" s="7" t="str">
        <f>IF(Input!$AY$22=0,"",+Input!AB44)</f>
        <v/>
      </c>
      <c r="AY27" s="7" t="str">
        <f>IF(Input!$AY$22=0,"",+Input!AC44)</f>
        <v/>
      </c>
      <c r="AZ27" s="7" t="str">
        <f>IF(Input!$AY$22=0,"",+Input!AD44)</f>
        <v/>
      </c>
      <c r="BA27" s="7" t="str">
        <f>IF(Input!$AY$22=0,"",+Input!AE44)</f>
        <v/>
      </c>
      <c r="BB27" s="7" t="str">
        <f>IF(Input!$AY$22=0,"",+Input!AF44)</f>
        <v/>
      </c>
      <c r="BC27" s="7" t="str">
        <f>IF(Input!$AY$22=0,"",+Input!AG44)</f>
        <v/>
      </c>
      <c r="BD27" s="7" t="str">
        <f>IF(Input!$AY$22=0,"",+Input!AH44)</f>
        <v/>
      </c>
      <c r="BE27" s="7" t="str">
        <f>IF(Input!$AY$22=0,"",+Input!AI44)</f>
        <v/>
      </c>
      <c r="BF27" s="7" t="str">
        <f>IF(Input!$AY$22=0,"",+Input!AJ44)</f>
        <v/>
      </c>
      <c r="BG27" s="7" t="str">
        <f>IF(Input!$AY$22=0,"",+Input!AK44)</f>
        <v/>
      </c>
      <c r="BH27" s="7" t="str">
        <f>IF(Input!$AY$22=0,"",+Input!AL44)</f>
        <v/>
      </c>
      <c r="BI27" s="7" t="str">
        <f>IF(Input!$AY$22=0,"",+Input!AM44)</f>
        <v/>
      </c>
      <c r="BJ27" s="7" t="str">
        <f>IF(Input!$AY$22=0,"",+Input!AN44)</f>
        <v/>
      </c>
      <c r="BK27" s="7" t="str">
        <f>IF(Input!$AY$22=0,"",+Input!AO44)</f>
        <v/>
      </c>
      <c r="BL27" s="7" t="str">
        <f>IF(Input!$AY$22=0,"",+Input!AP44)</f>
        <v/>
      </c>
      <c r="BM27" s="7" t="str">
        <f>IF(Input!$AY$22=0,"",+Input!AQ44)</f>
        <v/>
      </c>
      <c r="BN27" s="7" t="str">
        <f>IF(Input!$AY$22=0,"",+Input!AR44)</f>
        <v/>
      </c>
      <c r="BO27" s="7" t="str">
        <f>IF(Input!$AY$22=0,"",+Input!AS44)</f>
        <v/>
      </c>
      <c r="BP27" s="7" t="str">
        <f>IF(Input!$AY$22=0,"",+Input!AT44)</f>
        <v/>
      </c>
      <c r="BQ27" s="7" t="str">
        <f>IF(Input!$AY$22=0,"",+Input!AU44)</f>
        <v/>
      </c>
      <c r="BR27" s="7" t="str">
        <f>IF(Input!$AY$22=0,"",+Input!AV44)</f>
        <v/>
      </c>
      <c r="BS27" s="7" t="str">
        <f>IF(Input!$AY$22=0,"",+Input!AW44)</f>
        <v/>
      </c>
      <c r="BT27" s="7" t="str">
        <f>IF(Input!$AY$22=0,"",+Input!AX44)</f>
        <v/>
      </c>
      <c r="BU27" s="6" t="str">
        <f>IF(Input!AY44=0,"",SUM(AP27:BT27))</f>
        <v/>
      </c>
    </row>
    <row r="28" spans="1:73" ht="15.75" customHeight="1">
      <c r="A28" s="6" t="str">
        <f>IF(Input!AY45=0,"",+Input!$BP$18)</f>
        <v/>
      </c>
      <c r="B28" s="6" t="str">
        <f>IF(Input!AY45=0,"",IFERROR(VLOOKUP(Input!$C$8,Cliente!$B$3:$C$822,2,0),0))</f>
        <v/>
      </c>
      <c r="C28" s="6" t="str">
        <f>IF(Input!AY45=0,"",IFERROR(VLOOKUP(Input!$C$7,Anunciante!$B$3:$C$364,2,0),0))</f>
        <v/>
      </c>
      <c r="D28" s="6" t="str">
        <f>IF(Input!AY45=0,"",IFERROR(VLOOKUP(Input!$C$9,Producto!$B$3:$C$200,2,0),0))</f>
        <v/>
      </c>
      <c r="E28" s="10" t="str">
        <f>IF(Input!AY45=0,"",IFERROR(VLOOKUP(Input!$C$10,Campaña!$B$3:$C$32,2,0),0))</f>
        <v/>
      </c>
      <c r="F28" t="str">
        <f>IF(Input!AY45=0,"",+Input!$C$11)</f>
        <v/>
      </c>
      <c r="G28" s="6" t="str">
        <f>IF(Input!AY45=0,"",+Input!$C$12)</f>
        <v/>
      </c>
      <c r="H28" t="str">
        <f>IF(Input!AY45=0,"",IFERROR(VLOOKUP(Input!$G$7,TipoMedio!$B$3:$C$30,2,0),0))</f>
        <v/>
      </c>
      <c r="I28" s="34" t="str">
        <f>IF(Input!AY45=0,"",+Input!$G$8)</f>
        <v/>
      </c>
      <c r="J28" s="34" t="str">
        <f>IF(Input!AY45=0,"",+Input!$G$9)</f>
        <v/>
      </c>
      <c r="K28" s="34" t="str">
        <f>IF(Input!AY45=0,"",+Input!$G$10)</f>
        <v/>
      </c>
      <c r="L28" s="5" t="str">
        <f>IF(Input!AY45=0,"",IFERROR(VLOOKUP(Input!$G$11,'Condicion de Pago'!$B$3:$C$20,2,0),0))</f>
        <v/>
      </c>
      <c r="M28" s="5" t="str">
        <f>IF(Input!AY45=0,"",+Input!$G$13)</f>
        <v/>
      </c>
      <c r="N28" s="5" t="str">
        <f>IF(Input!AY45=0,"",IFERROR(VLOOKUP(Input!$G$12,Moneda!$B$3:$C$7,2,0),0))</f>
        <v/>
      </c>
      <c r="O28" s="8" t="str">
        <f>IF(Input!AY45=0,"",+Input!$C$14)</f>
        <v/>
      </c>
      <c r="P28" s="5" t="str">
        <f>IF(Input!AY45=0,"",+Input!#REF!)</f>
        <v/>
      </c>
      <c r="Q28" s="5" t="str">
        <f>IF(Input!AY45=0,"",+Input!$C$16)</f>
        <v/>
      </c>
      <c r="R28" s="6" t="str">
        <f>IF(Input!AY45=0,"",IFERROR(VLOOKUP(Input!B45,Medio!$A$3:$D$1600,3,0),0))</f>
        <v/>
      </c>
      <c r="S28" s="6" t="str">
        <f>IF(Input!AY45=0,"",IFERROR(INDEX(Proveedor!$B$3:$B$2036, MATCH(Input!C45,Proveedor!$C$3:$C$2036,0)),0))</f>
        <v/>
      </c>
      <c r="T28" s="6" t="str">
        <f>IF(Input!AY45=0,"",IFERROR(INDEX(Programas!$B$3:$B$150, MATCH(Input!D45,Programas!$C$3:$C$150,0)),0))</f>
        <v/>
      </c>
      <c r="U28" s="9"/>
      <c r="V28" s="6" t="str">
        <f>IF(Input!AY45=0,"",+Input!D45)</f>
        <v/>
      </c>
      <c r="W28" s="6" t="str">
        <f>IF(Input!AY45=0,"",+Input!E45)</f>
        <v/>
      </c>
      <c r="X28" s="6" t="str">
        <f>IF(Input!AY45=0,"",+Input!F45)</f>
        <v/>
      </c>
      <c r="Y28" s="6"/>
      <c r="Z28" s="6" t="str">
        <f>IF(Input!AY45=0,"",+Input!G45)</f>
        <v/>
      </c>
      <c r="AA28" s="6" t="str">
        <f>IF(Input!AY45=0,"",+Input!H45)</f>
        <v/>
      </c>
      <c r="AB28" s="9" t="str">
        <f>IF(Input!AY45=0,"",+Input!I45)</f>
        <v/>
      </c>
      <c r="AC28" s="6" t="str">
        <f>IF(Input!AY45=0,"",IFERROR(VLOOKUP(Input!J45,'Tipo de Descuento'!$B$3:$C$8,2,0),0))</f>
        <v/>
      </c>
      <c r="AD28" s="6" t="str">
        <f>IF(Input!AY45=0,"",+Input!K45)</f>
        <v/>
      </c>
      <c r="AE28" s="6" t="str">
        <f>IF(Input!AY45=0,"",IFERROR(VLOOKUP(Input!L45,'Tipo de Descuento'!$B$3:$C$8,2,0),0))</f>
        <v/>
      </c>
      <c r="AF28" s="6" t="str">
        <f>IF(Input!AY45=0,"",+Input!M45)</f>
        <v/>
      </c>
      <c r="AG28" s="6" t="str">
        <f>IF(Input!AY45=0,"",IFERROR(VLOOKUP(Input!N45,'Tipo de Descuento'!$B$3:$C$8,2,0),0))</f>
        <v/>
      </c>
      <c r="AH28" s="6" t="str">
        <f>IF(Input!AY45=0,"",+Input!O45)</f>
        <v/>
      </c>
      <c r="AI28" s="6" t="str">
        <f>IF(Input!AY45=0,"",IFERROR(VLOOKUP(Input!P45,'Tipo de Descuento'!$B$3:$C$8,2,0),0))</f>
        <v/>
      </c>
      <c r="AJ28" s="6" t="str">
        <f>IF(Input!AY45=0,"",+Input!Q45)</f>
        <v/>
      </c>
      <c r="AK28" s="6" t="str">
        <f>IF(Input!AY45=0,"",IFERROR(VLOOKUP(Input!R45,'Tipo de Descuento'!$B$3:$C$8,2,0),0))</f>
        <v/>
      </c>
      <c r="AL28" s="6" t="str">
        <f>IF(Input!AY45=0,"",+Input!S45)</f>
        <v/>
      </c>
      <c r="AM28" s="6"/>
      <c r="AN28" s="6"/>
      <c r="AO28" s="6"/>
      <c r="AP28" s="7" t="str">
        <f>IF(Input!$AY$22=0,"",+Input!T45)</f>
        <v/>
      </c>
      <c r="AQ28" s="7" t="str">
        <f>IF(Input!$AY$22=0,"",+Input!U45)</f>
        <v/>
      </c>
      <c r="AR28" s="7" t="str">
        <f>IF(Input!$AY$22=0,"",+Input!V45)</f>
        <v/>
      </c>
      <c r="AS28" s="7" t="str">
        <f>IF(Input!$AY$22=0,"",+Input!W45)</f>
        <v/>
      </c>
      <c r="AT28" s="7" t="str">
        <f>IF(Input!$AY$22=0,"",+Input!X45)</f>
        <v/>
      </c>
      <c r="AU28" s="7" t="str">
        <f>IF(Input!$AY$22=0,"",+Input!Y45)</f>
        <v/>
      </c>
      <c r="AV28" s="7" t="str">
        <f>IF(Input!$AY$22=0,"",+Input!Z45)</f>
        <v/>
      </c>
      <c r="AW28" s="7" t="str">
        <f>IF(Input!$AY$22=0,"",+Input!AA45)</f>
        <v/>
      </c>
      <c r="AX28" s="7" t="str">
        <f>IF(Input!$AY$22=0,"",+Input!AB45)</f>
        <v/>
      </c>
      <c r="AY28" s="7" t="str">
        <f>IF(Input!$AY$22=0,"",+Input!AC45)</f>
        <v/>
      </c>
      <c r="AZ28" s="7" t="str">
        <f>IF(Input!$AY$22=0,"",+Input!AD45)</f>
        <v/>
      </c>
      <c r="BA28" s="7" t="str">
        <f>IF(Input!$AY$22=0,"",+Input!AE45)</f>
        <v/>
      </c>
      <c r="BB28" s="7" t="str">
        <f>IF(Input!$AY$22=0,"",+Input!AF45)</f>
        <v/>
      </c>
      <c r="BC28" s="7" t="str">
        <f>IF(Input!$AY$22=0,"",+Input!AG45)</f>
        <v/>
      </c>
      <c r="BD28" s="7" t="str">
        <f>IF(Input!$AY$22=0,"",+Input!AH45)</f>
        <v/>
      </c>
      <c r="BE28" s="7" t="str">
        <f>IF(Input!$AY$22=0,"",+Input!AI45)</f>
        <v/>
      </c>
      <c r="BF28" s="7" t="str">
        <f>IF(Input!$AY$22=0,"",+Input!AJ45)</f>
        <v/>
      </c>
      <c r="BG28" s="7" t="str">
        <f>IF(Input!$AY$22=0,"",+Input!AK45)</f>
        <v/>
      </c>
      <c r="BH28" s="7" t="str">
        <f>IF(Input!$AY$22=0,"",+Input!AL45)</f>
        <v/>
      </c>
      <c r="BI28" s="7" t="str">
        <f>IF(Input!$AY$22=0,"",+Input!AM45)</f>
        <v/>
      </c>
      <c r="BJ28" s="7" t="str">
        <f>IF(Input!$AY$22=0,"",+Input!AN45)</f>
        <v/>
      </c>
      <c r="BK28" s="7" t="str">
        <f>IF(Input!$AY$22=0,"",+Input!AO45)</f>
        <v/>
      </c>
      <c r="BL28" s="7" t="str">
        <f>IF(Input!$AY$22=0,"",+Input!AP45)</f>
        <v/>
      </c>
      <c r="BM28" s="7" t="str">
        <f>IF(Input!$AY$22=0,"",+Input!AQ45)</f>
        <v/>
      </c>
      <c r="BN28" s="7" t="str">
        <f>IF(Input!$AY$22=0,"",+Input!AR45)</f>
        <v/>
      </c>
      <c r="BO28" s="7" t="str">
        <f>IF(Input!$AY$22=0,"",+Input!AS45)</f>
        <v/>
      </c>
      <c r="BP28" s="7" t="str">
        <f>IF(Input!$AY$22=0,"",+Input!AT45)</f>
        <v/>
      </c>
      <c r="BQ28" s="7" t="str">
        <f>IF(Input!$AY$22=0,"",+Input!AU45)</f>
        <v/>
      </c>
      <c r="BR28" s="7" t="str">
        <f>IF(Input!$AY$22=0,"",+Input!AV45)</f>
        <v/>
      </c>
      <c r="BS28" s="7" t="str">
        <f>IF(Input!$AY$22=0,"",+Input!AW45)</f>
        <v/>
      </c>
      <c r="BT28" s="7" t="str">
        <f>IF(Input!$AY$22=0,"",+Input!AX45)</f>
        <v/>
      </c>
      <c r="BU28" s="6" t="str">
        <f>IF(Input!AY45=0,"",SUM(AP28:BT28))</f>
        <v/>
      </c>
    </row>
    <row r="29" spans="1:73" ht="15.75" customHeight="1">
      <c r="A29" s="6" t="str">
        <f>IF(Input!AY46=0,"",+Input!$BP$18)</f>
        <v/>
      </c>
      <c r="B29" s="6" t="str">
        <f>IF(Input!AY46=0,"",IFERROR(VLOOKUP(Input!$C$8,Cliente!$B$3:$C$822,2,0),0))</f>
        <v/>
      </c>
      <c r="C29" s="6" t="str">
        <f>IF(Input!AY46=0,"",IFERROR(VLOOKUP(Input!$C$7,Anunciante!$B$3:$C$364,2,0),0))</f>
        <v/>
      </c>
      <c r="D29" s="6" t="str">
        <f>IF(Input!AY46=0,"",IFERROR(VLOOKUP(Input!$C$9,Producto!$B$3:$C$200,2,0),0))</f>
        <v/>
      </c>
      <c r="E29" s="10" t="str">
        <f>IF(Input!AY46=0,"",IFERROR(VLOOKUP(Input!$C$10,Campaña!$B$3:$C$32,2,0),0))</f>
        <v/>
      </c>
      <c r="F29" t="str">
        <f>IF(Input!AY46=0,"",+Input!$C$11)</f>
        <v/>
      </c>
      <c r="G29" s="6" t="str">
        <f>IF(Input!AY46=0,"",+Input!$C$12)</f>
        <v/>
      </c>
      <c r="H29" t="str">
        <f>IF(Input!AY46=0,"",IFERROR(VLOOKUP(Input!$G$7,TipoMedio!$B$3:$C$30,2,0),0))</f>
        <v/>
      </c>
      <c r="I29" s="34" t="str">
        <f>IF(Input!AY46=0,"",+Input!$G$8)</f>
        <v/>
      </c>
      <c r="J29" s="34" t="str">
        <f>IF(Input!AY46=0,"",+Input!$G$9)</f>
        <v/>
      </c>
      <c r="K29" s="34" t="str">
        <f>IF(Input!AY46=0,"",+Input!$G$10)</f>
        <v/>
      </c>
      <c r="L29" s="5" t="str">
        <f>IF(Input!AY46=0,"",IFERROR(VLOOKUP(Input!$G$11,'Condicion de Pago'!$B$3:$C$20,2,0),0))</f>
        <v/>
      </c>
      <c r="M29" s="5" t="str">
        <f>IF(Input!AY46=0,"",+Input!$G$13)</f>
        <v/>
      </c>
      <c r="N29" s="5" t="str">
        <f>IF(Input!AY46=0,"",IFERROR(VLOOKUP(Input!$G$12,Moneda!$B$3:$C$7,2,0),0))</f>
        <v/>
      </c>
      <c r="O29" s="8" t="str">
        <f>IF(Input!AY46=0,"",+Input!$C$14)</f>
        <v/>
      </c>
      <c r="P29" s="5" t="str">
        <f>IF(Input!AY46=0,"",+Input!#REF!)</f>
        <v/>
      </c>
      <c r="Q29" s="5" t="str">
        <f>IF(Input!AY46=0,"",+Input!$C$16)</f>
        <v/>
      </c>
      <c r="R29" s="6" t="str">
        <f>IF(Input!AY46=0,"",IFERROR(VLOOKUP(Input!B46,Medio!$A$3:$D$1600,3,0),0))</f>
        <v/>
      </c>
      <c r="S29" s="6" t="str">
        <f>IF(Input!AY46=0,"",IFERROR(INDEX(Proveedor!$B$3:$B$2036, MATCH(Input!C46,Proveedor!$C$3:$C$2036,0)),0))</f>
        <v/>
      </c>
      <c r="T29" s="6" t="str">
        <f>IF(Input!AY46=0,"",IFERROR(INDEX(Programas!$B$3:$B$150, MATCH(Input!D46,Programas!$C$3:$C$150,0)),0))</f>
        <v/>
      </c>
      <c r="U29" s="9"/>
      <c r="V29" s="6" t="str">
        <f>IF(Input!AY46=0,"",+Input!D46)</f>
        <v/>
      </c>
      <c r="W29" s="6" t="str">
        <f>IF(Input!AY46=0,"",+Input!E46)</f>
        <v/>
      </c>
      <c r="X29" s="6" t="str">
        <f>IF(Input!AY46=0,"",+Input!F46)</f>
        <v/>
      </c>
      <c r="Y29" s="6"/>
      <c r="Z29" s="6" t="str">
        <f>IF(Input!AY46=0,"",+Input!G46)</f>
        <v/>
      </c>
      <c r="AA29" s="6" t="str">
        <f>IF(Input!AY46=0,"",+Input!H46)</f>
        <v/>
      </c>
      <c r="AB29" s="9" t="str">
        <f>IF(Input!AY46=0,"",+Input!I46)</f>
        <v/>
      </c>
      <c r="AC29" s="6" t="str">
        <f>IF(Input!AY46=0,"",IFERROR(VLOOKUP(Input!J46,'Tipo de Descuento'!$B$3:$C$8,2,0),0))</f>
        <v/>
      </c>
      <c r="AD29" s="6" t="str">
        <f>IF(Input!AY46=0,"",+Input!K46)</f>
        <v/>
      </c>
      <c r="AE29" s="6" t="str">
        <f>IF(Input!AY46=0,"",IFERROR(VLOOKUP(Input!L46,'Tipo de Descuento'!$B$3:$C$8,2,0),0))</f>
        <v/>
      </c>
      <c r="AF29" s="6" t="str">
        <f>IF(Input!AY46=0,"",+Input!M46)</f>
        <v/>
      </c>
      <c r="AG29" s="6" t="str">
        <f>IF(Input!AY46=0,"",IFERROR(VLOOKUP(Input!N46,'Tipo de Descuento'!$B$3:$C$8,2,0),0))</f>
        <v/>
      </c>
      <c r="AH29" s="6" t="str">
        <f>IF(Input!AY46=0,"",+Input!O46)</f>
        <v/>
      </c>
      <c r="AI29" s="6" t="str">
        <f>IF(Input!AY46=0,"",IFERROR(VLOOKUP(Input!P46,'Tipo de Descuento'!$B$3:$C$8,2,0),0))</f>
        <v/>
      </c>
      <c r="AJ29" s="6" t="str">
        <f>IF(Input!AY46=0,"",+Input!Q46)</f>
        <v/>
      </c>
      <c r="AK29" s="6" t="str">
        <f>IF(Input!AY46=0,"",IFERROR(VLOOKUP(Input!R46,'Tipo de Descuento'!$B$3:$C$8,2,0),0))</f>
        <v/>
      </c>
      <c r="AL29" s="6" t="str">
        <f>IF(Input!AY46=0,"",+Input!S46)</f>
        <v/>
      </c>
      <c r="AM29" s="6"/>
      <c r="AN29" s="6"/>
      <c r="AO29" s="6"/>
      <c r="AP29" s="7" t="str">
        <f>IF(Input!$AY$22=0,"",+Input!T46)</f>
        <v/>
      </c>
      <c r="AQ29" s="7" t="str">
        <f>IF(Input!$AY$22=0,"",+Input!U46)</f>
        <v/>
      </c>
      <c r="AR29" s="7" t="str">
        <f>IF(Input!$AY$22=0,"",+Input!V46)</f>
        <v/>
      </c>
      <c r="AS29" s="7" t="str">
        <f>IF(Input!$AY$22=0,"",+Input!W46)</f>
        <v/>
      </c>
      <c r="AT29" s="7" t="str">
        <f>IF(Input!$AY$22=0,"",+Input!X46)</f>
        <v/>
      </c>
      <c r="AU29" s="7" t="str">
        <f>IF(Input!$AY$22=0,"",+Input!Y46)</f>
        <v/>
      </c>
      <c r="AV29" s="7" t="str">
        <f>IF(Input!$AY$22=0,"",+Input!Z46)</f>
        <v/>
      </c>
      <c r="AW29" s="7" t="str">
        <f>IF(Input!$AY$22=0,"",+Input!AA46)</f>
        <v/>
      </c>
      <c r="AX29" s="7" t="str">
        <f>IF(Input!$AY$22=0,"",+Input!AB46)</f>
        <v/>
      </c>
      <c r="AY29" s="7" t="str">
        <f>IF(Input!$AY$22=0,"",+Input!AC46)</f>
        <v/>
      </c>
      <c r="AZ29" s="7" t="str">
        <f>IF(Input!$AY$22=0,"",+Input!AD46)</f>
        <v/>
      </c>
      <c r="BA29" s="7" t="str">
        <f>IF(Input!$AY$22=0,"",+Input!AE46)</f>
        <v/>
      </c>
      <c r="BB29" s="7" t="str">
        <f>IF(Input!$AY$22=0,"",+Input!AF46)</f>
        <v/>
      </c>
      <c r="BC29" s="7" t="str">
        <f>IF(Input!$AY$22=0,"",+Input!AG46)</f>
        <v/>
      </c>
      <c r="BD29" s="7" t="str">
        <f>IF(Input!$AY$22=0,"",+Input!AH46)</f>
        <v/>
      </c>
      <c r="BE29" s="7" t="str">
        <f>IF(Input!$AY$22=0,"",+Input!AI46)</f>
        <v/>
      </c>
      <c r="BF29" s="7" t="str">
        <f>IF(Input!$AY$22=0,"",+Input!AJ46)</f>
        <v/>
      </c>
      <c r="BG29" s="7" t="str">
        <f>IF(Input!$AY$22=0,"",+Input!AK46)</f>
        <v/>
      </c>
      <c r="BH29" s="7" t="str">
        <f>IF(Input!$AY$22=0,"",+Input!AL46)</f>
        <v/>
      </c>
      <c r="BI29" s="7" t="str">
        <f>IF(Input!$AY$22=0,"",+Input!AM46)</f>
        <v/>
      </c>
      <c r="BJ29" s="7" t="str">
        <f>IF(Input!$AY$22=0,"",+Input!AN46)</f>
        <v/>
      </c>
      <c r="BK29" s="7" t="str">
        <f>IF(Input!$AY$22=0,"",+Input!AO46)</f>
        <v/>
      </c>
      <c r="BL29" s="7" t="str">
        <f>IF(Input!$AY$22=0,"",+Input!AP46)</f>
        <v/>
      </c>
      <c r="BM29" s="7" t="str">
        <f>IF(Input!$AY$22=0,"",+Input!AQ46)</f>
        <v/>
      </c>
      <c r="BN29" s="7" t="str">
        <f>IF(Input!$AY$22=0,"",+Input!AR46)</f>
        <v/>
      </c>
      <c r="BO29" s="7" t="str">
        <f>IF(Input!$AY$22=0,"",+Input!AS46)</f>
        <v/>
      </c>
      <c r="BP29" s="7" t="str">
        <f>IF(Input!$AY$22=0,"",+Input!AT46)</f>
        <v/>
      </c>
      <c r="BQ29" s="7" t="str">
        <f>IF(Input!$AY$22=0,"",+Input!AU46)</f>
        <v/>
      </c>
      <c r="BR29" s="7" t="str">
        <f>IF(Input!$AY$22=0,"",+Input!AV46)</f>
        <v/>
      </c>
      <c r="BS29" s="7" t="str">
        <f>IF(Input!$AY$22=0,"",+Input!AW46)</f>
        <v/>
      </c>
      <c r="BT29" s="7" t="str">
        <f>IF(Input!$AY$22=0,"",+Input!AX46)</f>
        <v/>
      </c>
      <c r="BU29" s="6" t="str">
        <f>IF(Input!AY46=0,"",SUM(AP29:BT29))</f>
        <v/>
      </c>
    </row>
    <row r="30" spans="1:73" ht="15.75" customHeight="1">
      <c r="A30" s="6" t="str">
        <f>IF(Input!AY47=0,"",+Input!$BP$18)</f>
        <v/>
      </c>
      <c r="B30" s="6" t="str">
        <f>IF(Input!AY47=0,"",IFERROR(VLOOKUP(Input!$C$8,Cliente!$B$3:$C$822,2,0),0))</f>
        <v/>
      </c>
      <c r="C30" s="6" t="str">
        <f>IF(Input!AY47=0,"",IFERROR(VLOOKUP(Input!$C$7,Anunciante!$B$3:$C$364,2,0),0))</f>
        <v/>
      </c>
      <c r="D30" s="6" t="str">
        <f>IF(Input!AY47=0,"",IFERROR(VLOOKUP(Input!$C$9,Producto!$B$3:$C$200,2,0),0))</f>
        <v/>
      </c>
      <c r="E30" s="10" t="str">
        <f>IF(Input!AY47=0,"",IFERROR(VLOOKUP(Input!$C$10,Campaña!$B$3:$C$32,2,0),0))</f>
        <v/>
      </c>
      <c r="F30" t="str">
        <f>IF(Input!AY47=0,"",+Input!$C$11)</f>
        <v/>
      </c>
      <c r="G30" s="6" t="str">
        <f>IF(Input!AY47=0,"",+Input!$C$12)</f>
        <v/>
      </c>
      <c r="H30" t="str">
        <f>IF(Input!AY47=0,"",IFERROR(VLOOKUP(Input!$G$7,TipoMedio!$B$3:$C$30,2,0),0))</f>
        <v/>
      </c>
      <c r="I30" s="34" t="str">
        <f>IF(Input!AY47=0,"",+Input!$G$8)</f>
        <v/>
      </c>
      <c r="J30" s="34" t="str">
        <f>IF(Input!AY47=0,"",+Input!$G$9)</f>
        <v/>
      </c>
      <c r="K30" s="34" t="str">
        <f>IF(Input!AY47=0,"",+Input!$G$10)</f>
        <v/>
      </c>
      <c r="L30" s="5" t="str">
        <f>IF(Input!AY47=0,"",IFERROR(VLOOKUP(Input!$G$11,'Condicion de Pago'!$B$3:$C$20,2,0),0))</f>
        <v/>
      </c>
      <c r="M30" s="5" t="str">
        <f>IF(Input!AY47=0,"",+Input!$G$13)</f>
        <v/>
      </c>
      <c r="N30" s="5" t="str">
        <f>IF(Input!AY47=0,"",IFERROR(VLOOKUP(Input!$G$12,Moneda!$B$3:$C$7,2,0),0))</f>
        <v/>
      </c>
      <c r="O30" s="8" t="str">
        <f>IF(Input!AY47=0,"",+Input!$C$14)</f>
        <v/>
      </c>
      <c r="P30" s="5" t="str">
        <f>IF(Input!AY47=0,"",+Input!#REF!)</f>
        <v/>
      </c>
      <c r="Q30" s="5" t="str">
        <f>IF(Input!AY47=0,"",+Input!$C$16)</f>
        <v/>
      </c>
      <c r="R30" s="6" t="str">
        <f>IF(Input!AY47=0,"",IFERROR(VLOOKUP(Input!B47,Medio!$A$3:$D$1600,3,0),0))</f>
        <v/>
      </c>
      <c r="S30" s="6" t="str">
        <f>IF(Input!AY47=0,"",IFERROR(INDEX(Proveedor!$B$3:$B$2036, MATCH(Input!C47,Proveedor!$C$3:$C$2036,0)),0))</f>
        <v/>
      </c>
      <c r="T30" s="6" t="str">
        <f>IF(Input!AY47=0,"",IFERROR(INDEX(Programas!$B$3:$B$150, MATCH(Input!D47,Programas!$C$3:$C$150,0)),0))</f>
        <v/>
      </c>
      <c r="U30" s="9"/>
      <c r="V30" s="6" t="str">
        <f>IF(Input!AY47=0,"",+Input!D47)</f>
        <v/>
      </c>
      <c r="W30" s="6" t="str">
        <f>IF(Input!AY47=0,"",+Input!E47)</f>
        <v/>
      </c>
      <c r="X30" s="6" t="str">
        <f>IF(Input!AY47=0,"",+Input!F47)</f>
        <v/>
      </c>
      <c r="Y30" s="6"/>
      <c r="Z30" s="6" t="str">
        <f>IF(Input!AY47=0,"",+Input!G47)</f>
        <v/>
      </c>
      <c r="AA30" s="6" t="str">
        <f>IF(Input!AY47=0,"",+Input!H47)</f>
        <v/>
      </c>
      <c r="AB30" s="9" t="str">
        <f>IF(Input!AY47=0,"",+Input!I47)</f>
        <v/>
      </c>
      <c r="AC30" s="6" t="str">
        <f>IF(Input!AY47=0,"",IFERROR(VLOOKUP(Input!J47,'Tipo de Descuento'!$B$3:$C$8,2,0),0))</f>
        <v/>
      </c>
      <c r="AD30" s="6" t="str">
        <f>IF(Input!AY47=0,"",+Input!K47)</f>
        <v/>
      </c>
      <c r="AE30" s="6" t="str">
        <f>IF(Input!AY47=0,"",IFERROR(VLOOKUP(Input!L47,'Tipo de Descuento'!$B$3:$C$8,2,0),0))</f>
        <v/>
      </c>
      <c r="AF30" s="6" t="str">
        <f>IF(Input!AY47=0,"",+Input!M47)</f>
        <v/>
      </c>
      <c r="AG30" s="6" t="str">
        <f>IF(Input!AY47=0,"",IFERROR(VLOOKUP(Input!N47,'Tipo de Descuento'!$B$3:$C$8,2,0),0))</f>
        <v/>
      </c>
      <c r="AH30" s="6" t="str">
        <f>IF(Input!AY47=0,"",+Input!O47)</f>
        <v/>
      </c>
      <c r="AI30" s="6" t="str">
        <f>IF(Input!AY47=0,"",IFERROR(VLOOKUP(Input!P47,'Tipo de Descuento'!$B$3:$C$8,2,0),0))</f>
        <v/>
      </c>
      <c r="AJ30" s="6" t="str">
        <f>IF(Input!AY47=0,"",+Input!Q47)</f>
        <v/>
      </c>
      <c r="AK30" s="6" t="str">
        <f>IF(Input!AY47=0,"",IFERROR(VLOOKUP(Input!R47,'Tipo de Descuento'!$B$3:$C$8,2,0),0))</f>
        <v/>
      </c>
      <c r="AL30" s="6" t="str">
        <f>IF(Input!AY47=0,"",+Input!S47)</f>
        <v/>
      </c>
      <c r="AM30" s="6"/>
      <c r="AN30" s="6"/>
      <c r="AO30" s="6"/>
      <c r="AP30" s="7" t="str">
        <f>IF(Input!$AY$22=0,"",+Input!T47)</f>
        <v/>
      </c>
      <c r="AQ30" s="7" t="str">
        <f>IF(Input!$AY$22=0,"",+Input!U47)</f>
        <v/>
      </c>
      <c r="AR30" s="7" t="str">
        <f>IF(Input!$AY$22=0,"",+Input!V47)</f>
        <v/>
      </c>
      <c r="AS30" s="7" t="str">
        <f>IF(Input!$AY$22=0,"",+Input!W47)</f>
        <v/>
      </c>
      <c r="AT30" s="7" t="str">
        <f>IF(Input!$AY$22=0,"",+Input!X47)</f>
        <v/>
      </c>
      <c r="AU30" s="7" t="str">
        <f>IF(Input!$AY$22=0,"",+Input!Y47)</f>
        <v/>
      </c>
      <c r="AV30" s="7" t="str">
        <f>IF(Input!$AY$22=0,"",+Input!Z47)</f>
        <v/>
      </c>
      <c r="AW30" s="7" t="str">
        <f>IF(Input!$AY$22=0,"",+Input!AA47)</f>
        <v/>
      </c>
      <c r="AX30" s="7" t="str">
        <f>IF(Input!$AY$22=0,"",+Input!AB47)</f>
        <v/>
      </c>
      <c r="AY30" s="7" t="str">
        <f>IF(Input!$AY$22=0,"",+Input!AC47)</f>
        <v/>
      </c>
      <c r="AZ30" s="7" t="str">
        <f>IF(Input!$AY$22=0,"",+Input!AD47)</f>
        <v/>
      </c>
      <c r="BA30" s="7" t="str">
        <f>IF(Input!$AY$22=0,"",+Input!AE47)</f>
        <v/>
      </c>
      <c r="BB30" s="7" t="str">
        <f>IF(Input!$AY$22=0,"",+Input!AF47)</f>
        <v/>
      </c>
      <c r="BC30" s="7" t="str">
        <f>IF(Input!$AY$22=0,"",+Input!AG47)</f>
        <v/>
      </c>
      <c r="BD30" s="7" t="str">
        <f>IF(Input!$AY$22=0,"",+Input!AH47)</f>
        <v/>
      </c>
      <c r="BE30" s="7" t="str">
        <f>IF(Input!$AY$22=0,"",+Input!AI47)</f>
        <v/>
      </c>
      <c r="BF30" s="7" t="str">
        <f>IF(Input!$AY$22=0,"",+Input!AJ47)</f>
        <v/>
      </c>
      <c r="BG30" s="7" t="str">
        <f>IF(Input!$AY$22=0,"",+Input!AK47)</f>
        <v/>
      </c>
      <c r="BH30" s="7" t="str">
        <f>IF(Input!$AY$22=0,"",+Input!AL47)</f>
        <v/>
      </c>
      <c r="BI30" s="7" t="str">
        <f>IF(Input!$AY$22=0,"",+Input!AM47)</f>
        <v/>
      </c>
      <c r="BJ30" s="7" t="str">
        <f>IF(Input!$AY$22=0,"",+Input!AN47)</f>
        <v/>
      </c>
      <c r="BK30" s="7" t="str">
        <f>IF(Input!$AY$22=0,"",+Input!AO47)</f>
        <v/>
      </c>
      <c r="BL30" s="7" t="str">
        <f>IF(Input!$AY$22=0,"",+Input!AP47)</f>
        <v/>
      </c>
      <c r="BM30" s="7" t="str">
        <f>IF(Input!$AY$22=0,"",+Input!AQ47)</f>
        <v/>
      </c>
      <c r="BN30" s="7" t="str">
        <f>IF(Input!$AY$22=0,"",+Input!AR47)</f>
        <v/>
      </c>
      <c r="BO30" s="7" t="str">
        <f>IF(Input!$AY$22=0,"",+Input!AS47)</f>
        <v/>
      </c>
      <c r="BP30" s="7" t="str">
        <f>IF(Input!$AY$22=0,"",+Input!AT47)</f>
        <v/>
      </c>
      <c r="BQ30" s="7" t="str">
        <f>IF(Input!$AY$22=0,"",+Input!AU47)</f>
        <v/>
      </c>
      <c r="BR30" s="7" t="str">
        <f>IF(Input!$AY$22=0,"",+Input!AV47)</f>
        <v/>
      </c>
      <c r="BS30" s="7" t="str">
        <f>IF(Input!$AY$22=0,"",+Input!AW47)</f>
        <v/>
      </c>
      <c r="BT30" s="7" t="str">
        <f>IF(Input!$AY$22=0,"",+Input!AX47)</f>
        <v/>
      </c>
      <c r="BU30" s="6" t="str">
        <f>IF(Input!AY47=0,"",SUM(AP30:BT30))</f>
        <v/>
      </c>
    </row>
    <row r="31" spans="1:73" ht="15.75" customHeight="1">
      <c r="A31" s="6" t="str">
        <f>IF(Input!AY48=0,"",+Input!$BP$18)</f>
        <v/>
      </c>
      <c r="B31" s="6" t="str">
        <f>IF(Input!AY48=0,"",IFERROR(VLOOKUP(Input!$C$8,Cliente!$B$3:$C$822,2,0),0))</f>
        <v/>
      </c>
      <c r="C31" s="6" t="str">
        <f>IF(Input!AY48=0,"",IFERROR(VLOOKUP(Input!$C$7,Anunciante!$B$3:$C$364,2,0),0))</f>
        <v/>
      </c>
      <c r="D31" s="6" t="str">
        <f>IF(Input!AY48=0,"",IFERROR(VLOOKUP(Input!$C$9,Producto!$B$3:$C$200,2,0),0))</f>
        <v/>
      </c>
      <c r="E31" s="10" t="str">
        <f>IF(Input!AY48=0,"",IFERROR(VLOOKUP(Input!$C$10,Campaña!$B$3:$C$32,2,0),0))</f>
        <v/>
      </c>
      <c r="F31" t="str">
        <f>IF(Input!AY48=0,"",+Input!$C$11)</f>
        <v/>
      </c>
      <c r="G31" s="6" t="str">
        <f>IF(Input!AY48=0,"",+Input!$C$12)</f>
        <v/>
      </c>
      <c r="H31" t="str">
        <f>IF(Input!AY48=0,"",IFERROR(VLOOKUP(Input!$G$7,TipoMedio!$B$3:$C$30,2,0),0))</f>
        <v/>
      </c>
      <c r="I31" s="34" t="str">
        <f>IF(Input!AY48=0,"",+Input!$G$8)</f>
        <v/>
      </c>
      <c r="J31" s="34" t="str">
        <f>IF(Input!AY48=0,"",+Input!$G$9)</f>
        <v/>
      </c>
      <c r="K31" s="34" t="str">
        <f>IF(Input!AY48=0,"",+Input!$G$10)</f>
        <v/>
      </c>
      <c r="L31" s="5" t="str">
        <f>IF(Input!AY48=0,"",IFERROR(VLOOKUP(Input!$G$11,'Condicion de Pago'!$B$3:$C$20,2,0),0))</f>
        <v/>
      </c>
      <c r="M31" s="5" t="str">
        <f>IF(Input!AY48=0,"",+Input!$G$13)</f>
        <v/>
      </c>
      <c r="N31" s="5" t="str">
        <f>IF(Input!AY48=0,"",IFERROR(VLOOKUP(Input!$G$12,Moneda!$B$3:$C$7,2,0),0))</f>
        <v/>
      </c>
      <c r="O31" s="8" t="str">
        <f>IF(Input!AY48=0,"",+Input!$C$14)</f>
        <v/>
      </c>
      <c r="P31" s="5" t="str">
        <f>IF(Input!AY48=0,"",+Input!#REF!)</f>
        <v/>
      </c>
      <c r="Q31" s="5" t="str">
        <f>IF(Input!AY48=0,"",+Input!$C$16)</f>
        <v/>
      </c>
      <c r="R31" s="6" t="str">
        <f>IF(Input!AY48=0,"",IFERROR(VLOOKUP(Input!B48,Medio!$A$3:$D$1600,3,0),0))</f>
        <v/>
      </c>
      <c r="S31" s="6" t="str">
        <f>IF(Input!AY48=0,"",IFERROR(INDEX(Proveedor!$B$3:$B$2036, MATCH(Input!C48,Proveedor!$C$3:$C$2036,0)),0))</f>
        <v/>
      </c>
      <c r="T31" s="6" t="str">
        <f>IF(Input!AY48=0,"",IFERROR(INDEX(Programas!$B$3:$B$150, MATCH(Input!D48,Programas!$C$3:$C$150,0)),0))</f>
        <v/>
      </c>
      <c r="U31" s="9"/>
      <c r="V31" s="6" t="str">
        <f>IF(Input!AY48=0,"",+Input!D48)</f>
        <v/>
      </c>
      <c r="W31" s="6" t="str">
        <f>IF(Input!AY48=0,"",+Input!E48)</f>
        <v/>
      </c>
      <c r="X31" s="6" t="str">
        <f>IF(Input!AY48=0,"",+Input!F48)</f>
        <v/>
      </c>
      <c r="Y31" s="6"/>
      <c r="Z31" s="6" t="str">
        <f>IF(Input!AY48=0,"",+Input!G48)</f>
        <v/>
      </c>
      <c r="AA31" s="6" t="str">
        <f>IF(Input!AY48=0,"",+Input!H48)</f>
        <v/>
      </c>
      <c r="AB31" s="9" t="str">
        <f>IF(Input!AY48=0,"",+Input!I48)</f>
        <v/>
      </c>
      <c r="AC31" s="6" t="str">
        <f>IF(Input!AY48=0,"",IFERROR(VLOOKUP(Input!J48,'Tipo de Descuento'!$B$3:$C$8,2,0),0))</f>
        <v/>
      </c>
      <c r="AD31" s="6" t="str">
        <f>IF(Input!AY48=0,"",+Input!K48)</f>
        <v/>
      </c>
      <c r="AE31" s="6" t="str">
        <f>IF(Input!AY48=0,"",IFERROR(VLOOKUP(Input!L48,'Tipo de Descuento'!$B$3:$C$8,2,0),0))</f>
        <v/>
      </c>
      <c r="AF31" s="6" t="str">
        <f>IF(Input!AY48=0,"",+Input!M48)</f>
        <v/>
      </c>
      <c r="AG31" s="6" t="str">
        <f>IF(Input!AY48=0,"",IFERROR(VLOOKUP(Input!N48,'Tipo de Descuento'!$B$3:$C$8,2,0),0))</f>
        <v/>
      </c>
      <c r="AH31" s="6" t="str">
        <f>IF(Input!AY48=0,"",+Input!O48)</f>
        <v/>
      </c>
      <c r="AI31" s="6" t="str">
        <f>IF(Input!AY48=0,"",IFERROR(VLOOKUP(Input!P48,'Tipo de Descuento'!$B$3:$C$8,2,0),0))</f>
        <v/>
      </c>
      <c r="AJ31" s="6" t="str">
        <f>IF(Input!AY48=0,"",+Input!Q48)</f>
        <v/>
      </c>
      <c r="AK31" s="6" t="str">
        <f>IF(Input!AY48=0,"",IFERROR(VLOOKUP(Input!R48,'Tipo de Descuento'!$B$3:$C$8,2,0),0))</f>
        <v/>
      </c>
      <c r="AL31" s="6" t="str">
        <f>IF(Input!AY48=0,"",+Input!S48)</f>
        <v/>
      </c>
      <c r="AM31" s="6"/>
      <c r="AN31" s="6"/>
      <c r="AO31" s="6"/>
      <c r="AP31" s="7" t="str">
        <f>IF(Input!$AY$22=0,"",+Input!T48)</f>
        <v/>
      </c>
      <c r="AQ31" s="7" t="str">
        <f>IF(Input!$AY$22=0,"",+Input!U48)</f>
        <v/>
      </c>
      <c r="AR31" s="7" t="str">
        <f>IF(Input!$AY$22=0,"",+Input!V48)</f>
        <v/>
      </c>
      <c r="AS31" s="7" t="str">
        <f>IF(Input!$AY$22=0,"",+Input!W48)</f>
        <v/>
      </c>
      <c r="AT31" s="7" t="str">
        <f>IF(Input!$AY$22=0,"",+Input!X48)</f>
        <v/>
      </c>
      <c r="AU31" s="7" t="str">
        <f>IF(Input!$AY$22=0,"",+Input!Y48)</f>
        <v/>
      </c>
      <c r="AV31" s="7" t="str">
        <f>IF(Input!$AY$22=0,"",+Input!Z48)</f>
        <v/>
      </c>
      <c r="AW31" s="7" t="str">
        <f>IF(Input!$AY$22=0,"",+Input!AA48)</f>
        <v/>
      </c>
      <c r="AX31" s="7" t="str">
        <f>IF(Input!$AY$22=0,"",+Input!AB48)</f>
        <v/>
      </c>
      <c r="AY31" s="7" t="str">
        <f>IF(Input!$AY$22=0,"",+Input!AC48)</f>
        <v/>
      </c>
      <c r="AZ31" s="7" t="str">
        <f>IF(Input!$AY$22=0,"",+Input!AD48)</f>
        <v/>
      </c>
      <c r="BA31" s="7" t="str">
        <f>IF(Input!$AY$22=0,"",+Input!AE48)</f>
        <v/>
      </c>
      <c r="BB31" s="7" t="str">
        <f>IF(Input!$AY$22=0,"",+Input!AF48)</f>
        <v/>
      </c>
      <c r="BC31" s="7" t="str">
        <f>IF(Input!$AY$22=0,"",+Input!AG48)</f>
        <v/>
      </c>
      <c r="BD31" s="7" t="str">
        <f>IF(Input!$AY$22=0,"",+Input!AH48)</f>
        <v/>
      </c>
      <c r="BE31" s="7" t="str">
        <f>IF(Input!$AY$22=0,"",+Input!AI48)</f>
        <v/>
      </c>
      <c r="BF31" s="7" t="str">
        <f>IF(Input!$AY$22=0,"",+Input!AJ48)</f>
        <v/>
      </c>
      <c r="BG31" s="7" t="str">
        <f>IF(Input!$AY$22=0,"",+Input!AK48)</f>
        <v/>
      </c>
      <c r="BH31" s="7" t="str">
        <f>IF(Input!$AY$22=0,"",+Input!AL48)</f>
        <v/>
      </c>
      <c r="BI31" s="7" t="str">
        <f>IF(Input!$AY$22=0,"",+Input!AM48)</f>
        <v/>
      </c>
      <c r="BJ31" s="7" t="str">
        <f>IF(Input!$AY$22=0,"",+Input!AN48)</f>
        <v/>
      </c>
      <c r="BK31" s="7" t="str">
        <f>IF(Input!$AY$22=0,"",+Input!AO48)</f>
        <v/>
      </c>
      <c r="BL31" s="7" t="str">
        <f>IF(Input!$AY$22=0,"",+Input!AP48)</f>
        <v/>
      </c>
      <c r="BM31" s="7" t="str">
        <f>IF(Input!$AY$22=0,"",+Input!AQ48)</f>
        <v/>
      </c>
      <c r="BN31" s="7" t="str">
        <f>IF(Input!$AY$22=0,"",+Input!AR48)</f>
        <v/>
      </c>
      <c r="BO31" s="7" t="str">
        <f>IF(Input!$AY$22=0,"",+Input!AS48)</f>
        <v/>
      </c>
      <c r="BP31" s="7" t="str">
        <f>IF(Input!$AY$22=0,"",+Input!AT48)</f>
        <v/>
      </c>
      <c r="BQ31" s="7" t="str">
        <f>IF(Input!$AY$22=0,"",+Input!AU48)</f>
        <v/>
      </c>
      <c r="BR31" s="7" t="str">
        <f>IF(Input!$AY$22=0,"",+Input!AV48)</f>
        <v/>
      </c>
      <c r="BS31" s="7" t="str">
        <f>IF(Input!$AY$22=0,"",+Input!AW48)</f>
        <v/>
      </c>
      <c r="BT31" s="7" t="str">
        <f>IF(Input!$AY$22=0,"",+Input!AX48)</f>
        <v/>
      </c>
      <c r="BU31" s="6" t="str">
        <f>IF(Input!AY48=0,"",SUM(AP31:BT31))</f>
        <v/>
      </c>
    </row>
    <row r="32" spans="1:73" ht="15.75" customHeight="1">
      <c r="A32" s="6" t="str">
        <f>IF(Input!AY49=0,"",+Input!$BP$18)</f>
        <v/>
      </c>
      <c r="B32" s="6" t="str">
        <f>IF(Input!AY49=0,"",IFERROR(VLOOKUP(Input!$C$8,Cliente!$B$3:$C$822,2,0),0))</f>
        <v/>
      </c>
      <c r="C32" s="6" t="str">
        <f>IF(Input!AY49=0,"",IFERROR(VLOOKUP(Input!$C$7,Anunciante!$B$3:$C$364,2,0),0))</f>
        <v/>
      </c>
      <c r="D32" s="6" t="str">
        <f>IF(Input!AY49=0,"",IFERROR(VLOOKUP(Input!$C$9,Producto!$B$3:$C$200,2,0),0))</f>
        <v/>
      </c>
      <c r="E32" s="10" t="str">
        <f>IF(Input!AY49=0,"",IFERROR(VLOOKUP(Input!$C$10,Campaña!$B$3:$C$32,2,0),0))</f>
        <v/>
      </c>
      <c r="F32" t="str">
        <f>IF(Input!AY49=0,"",+Input!$C$11)</f>
        <v/>
      </c>
      <c r="G32" s="6" t="str">
        <f>IF(Input!AY49=0,"",+Input!$C$12)</f>
        <v/>
      </c>
      <c r="H32" t="str">
        <f>IF(Input!AY49=0,"",IFERROR(VLOOKUP(Input!$G$7,TipoMedio!$B$3:$C$30,2,0),0))</f>
        <v/>
      </c>
      <c r="I32" s="34" t="str">
        <f>IF(Input!AY49=0,"",+Input!$G$8)</f>
        <v/>
      </c>
      <c r="J32" s="34" t="str">
        <f>IF(Input!AY49=0,"",+Input!$G$9)</f>
        <v/>
      </c>
      <c r="K32" s="34" t="str">
        <f>IF(Input!AY49=0,"",+Input!$G$10)</f>
        <v/>
      </c>
      <c r="L32" s="5" t="str">
        <f>IF(Input!AY49=0,"",IFERROR(VLOOKUP(Input!$G$11,'Condicion de Pago'!$B$3:$C$20,2,0),0))</f>
        <v/>
      </c>
      <c r="M32" s="5" t="str">
        <f>IF(Input!AY49=0,"",+Input!$G$13)</f>
        <v/>
      </c>
      <c r="N32" s="5" t="str">
        <f>IF(Input!AY49=0,"",IFERROR(VLOOKUP(Input!$G$12,Moneda!$B$3:$C$7,2,0),0))</f>
        <v/>
      </c>
      <c r="O32" s="8" t="str">
        <f>IF(Input!AY49=0,"",+Input!$C$14)</f>
        <v/>
      </c>
      <c r="P32" s="5" t="str">
        <f>IF(Input!AY49=0,"",+Input!#REF!)</f>
        <v/>
      </c>
      <c r="Q32" s="5" t="str">
        <f>IF(Input!AY49=0,"",+Input!$C$16)</f>
        <v/>
      </c>
      <c r="R32" s="6" t="str">
        <f>IF(Input!AY49=0,"",IFERROR(VLOOKUP(Input!B49,Medio!$A$3:$D$1600,3,0),0))</f>
        <v/>
      </c>
      <c r="S32" s="6" t="str">
        <f>IF(Input!AY49=0,"",IFERROR(INDEX(Proveedor!$B$3:$B$2036, MATCH(Input!C49,Proveedor!$C$3:$C$2036,0)),0))</f>
        <v/>
      </c>
      <c r="T32" s="6" t="str">
        <f>IF(Input!AY49=0,"",IFERROR(INDEX(Programas!$B$3:$B$150, MATCH(Input!D49,Programas!$C$3:$C$150,0)),0))</f>
        <v/>
      </c>
      <c r="U32" s="9"/>
      <c r="V32" s="6" t="str">
        <f>IF(Input!AY49=0,"",+Input!D49)</f>
        <v/>
      </c>
      <c r="W32" s="6" t="str">
        <f>IF(Input!AY49=0,"",+Input!E49)</f>
        <v/>
      </c>
      <c r="X32" s="6" t="str">
        <f>IF(Input!AY49=0,"",+Input!F49)</f>
        <v/>
      </c>
      <c r="Y32" s="6"/>
      <c r="Z32" s="6" t="str">
        <f>IF(Input!AY49=0,"",+Input!G49)</f>
        <v/>
      </c>
      <c r="AA32" s="6" t="str">
        <f>IF(Input!AY49=0,"",+Input!H49)</f>
        <v/>
      </c>
      <c r="AB32" s="9" t="str">
        <f>IF(Input!AY49=0,"",+Input!I49)</f>
        <v/>
      </c>
      <c r="AC32" s="6" t="str">
        <f>IF(Input!AY49=0,"",IFERROR(VLOOKUP(Input!J49,'Tipo de Descuento'!$B$3:$C$8,2,0),0))</f>
        <v/>
      </c>
      <c r="AD32" s="6" t="str">
        <f>IF(Input!AY49=0,"",+Input!K49)</f>
        <v/>
      </c>
      <c r="AE32" s="6" t="str">
        <f>IF(Input!AY49=0,"",IFERROR(VLOOKUP(Input!L49,'Tipo de Descuento'!$B$3:$C$8,2,0),0))</f>
        <v/>
      </c>
      <c r="AF32" s="6" t="str">
        <f>IF(Input!AY49=0,"",+Input!M49)</f>
        <v/>
      </c>
      <c r="AG32" s="6" t="str">
        <f>IF(Input!AY49=0,"",IFERROR(VLOOKUP(Input!N49,'Tipo de Descuento'!$B$3:$C$8,2,0),0))</f>
        <v/>
      </c>
      <c r="AH32" s="6" t="str">
        <f>IF(Input!AY49=0,"",+Input!O49)</f>
        <v/>
      </c>
      <c r="AI32" s="6" t="str">
        <f>IF(Input!AY49=0,"",IFERROR(VLOOKUP(Input!P49,'Tipo de Descuento'!$B$3:$C$8,2,0),0))</f>
        <v/>
      </c>
      <c r="AJ32" s="6" t="str">
        <f>IF(Input!AY49=0,"",+Input!Q49)</f>
        <v/>
      </c>
      <c r="AK32" s="6" t="str">
        <f>IF(Input!AY49=0,"",IFERROR(VLOOKUP(Input!R49,'Tipo de Descuento'!$B$3:$C$8,2,0),0))</f>
        <v/>
      </c>
      <c r="AL32" s="6" t="str">
        <f>IF(Input!AY49=0,"",+Input!S49)</f>
        <v/>
      </c>
      <c r="AM32" s="6"/>
      <c r="AN32" s="6"/>
      <c r="AO32" s="6"/>
      <c r="AP32" s="7" t="str">
        <f>IF(Input!$AY$22=0,"",+Input!T49)</f>
        <v/>
      </c>
      <c r="AQ32" s="7" t="str">
        <f>IF(Input!$AY$22=0,"",+Input!U49)</f>
        <v/>
      </c>
      <c r="AR32" s="7" t="str">
        <f>IF(Input!$AY$22=0,"",+Input!V49)</f>
        <v/>
      </c>
      <c r="AS32" s="7" t="str">
        <f>IF(Input!$AY$22=0,"",+Input!W49)</f>
        <v/>
      </c>
      <c r="AT32" s="7" t="str">
        <f>IF(Input!$AY$22=0,"",+Input!X49)</f>
        <v/>
      </c>
      <c r="AU32" s="7" t="str">
        <f>IF(Input!$AY$22=0,"",+Input!Y49)</f>
        <v/>
      </c>
      <c r="AV32" s="7" t="str">
        <f>IF(Input!$AY$22=0,"",+Input!Z49)</f>
        <v/>
      </c>
      <c r="AW32" s="7" t="str">
        <f>IF(Input!$AY$22=0,"",+Input!AA49)</f>
        <v/>
      </c>
      <c r="AX32" s="7" t="str">
        <f>IF(Input!$AY$22=0,"",+Input!AB49)</f>
        <v/>
      </c>
      <c r="AY32" s="7" t="str">
        <f>IF(Input!$AY$22=0,"",+Input!AC49)</f>
        <v/>
      </c>
      <c r="AZ32" s="7" t="str">
        <f>IF(Input!$AY$22=0,"",+Input!AD49)</f>
        <v/>
      </c>
      <c r="BA32" s="7" t="str">
        <f>IF(Input!$AY$22=0,"",+Input!AE49)</f>
        <v/>
      </c>
      <c r="BB32" s="7" t="str">
        <f>IF(Input!$AY$22=0,"",+Input!AF49)</f>
        <v/>
      </c>
      <c r="BC32" s="7" t="str">
        <f>IF(Input!$AY$22=0,"",+Input!AG49)</f>
        <v/>
      </c>
      <c r="BD32" s="7" t="str">
        <f>IF(Input!$AY$22=0,"",+Input!AH49)</f>
        <v/>
      </c>
      <c r="BE32" s="7" t="str">
        <f>IF(Input!$AY$22=0,"",+Input!AI49)</f>
        <v/>
      </c>
      <c r="BF32" s="7" t="str">
        <f>IF(Input!$AY$22=0,"",+Input!AJ49)</f>
        <v/>
      </c>
      <c r="BG32" s="7" t="str">
        <f>IF(Input!$AY$22=0,"",+Input!AK49)</f>
        <v/>
      </c>
      <c r="BH32" s="7" t="str">
        <f>IF(Input!$AY$22=0,"",+Input!AL49)</f>
        <v/>
      </c>
      <c r="BI32" s="7" t="str">
        <f>IF(Input!$AY$22=0,"",+Input!AM49)</f>
        <v/>
      </c>
      <c r="BJ32" s="7" t="str">
        <f>IF(Input!$AY$22=0,"",+Input!AN49)</f>
        <v/>
      </c>
      <c r="BK32" s="7" t="str">
        <f>IF(Input!$AY$22=0,"",+Input!AO49)</f>
        <v/>
      </c>
      <c r="BL32" s="7" t="str">
        <f>IF(Input!$AY$22=0,"",+Input!AP49)</f>
        <v/>
      </c>
      <c r="BM32" s="7" t="str">
        <f>IF(Input!$AY$22=0,"",+Input!AQ49)</f>
        <v/>
      </c>
      <c r="BN32" s="7" t="str">
        <f>IF(Input!$AY$22=0,"",+Input!AR49)</f>
        <v/>
      </c>
      <c r="BO32" s="7" t="str">
        <f>IF(Input!$AY$22=0,"",+Input!AS49)</f>
        <v/>
      </c>
      <c r="BP32" s="7" t="str">
        <f>IF(Input!$AY$22=0,"",+Input!AT49)</f>
        <v/>
      </c>
      <c r="BQ32" s="7" t="str">
        <f>IF(Input!$AY$22=0,"",+Input!AU49)</f>
        <v/>
      </c>
      <c r="BR32" s="7" t="str">
        <f>IF(Input!$AY$22=0,"",+Input!AV49)</f>
        <v/>
      </c>
      <c r="BS32" s="7" t="str">
        <f>IF(Input!$AY$22=0,"",+Input!AW49)</f>
        <v/>
      </c>
      <c r="BT32" s="7" t="str">
        <f>IF(Input!$AY$22=0,"",+Input!AX49)</f>
        <v/>
      </c>
      <c r="BU32" s="6" t="str">
        <f>IF(Input!AY49=0,"",SUM(AP32:BT32))</f>
        <v/>
      </c>
    </row>
    <row r="33" spans="1:73" ht="15.75" customHeight="1">
      <c r="A33" s="6" t="str">
        <f>IF(Input!AY50=0,"",+Input!$BP$18)</f>
        <v/>
      </c>
      <c r="B33" s="6" t="str">
        <f>IF(Input!AY50=0,"",IFERROR(VLOOKUP(Input!$C$8,Cliente!$B$3:$C$822,2,0),0))</f>
        <v/>
      </c>
      <c r="C33" s="6" t="str">
        <f>IF(Input!AY50=0,"",IFERROR(VLOOKUP(Input!$C$7,Anunciante!$B$3:$C$364,2,0),0))</f>
        <v/>
      </c>
      <c r="D33" s="6" t="str">
        <f>IF(Input!AY50=0,"",IFERROR(VLOOKUP(Input!$C$9,Producto!$B$3:$C$200,2,0),0))</f>
        <v/>
      </c>
      <c r="E33" s="10" t="str">
        <f>IF(Input!AY50=0,"",IFERROR(VLOOKUP(Input!$C$10,Campaña!$B$3:$C$32,2,0),0))</f>
        <v/>
      </c>
      <c r="F33" t="str">
        <f>IF(Input!AY50=0,"",+Input!$C$11)</f>
        <v/>
      </c>
      <c r="G33" s="6" t="str">
        <f>IF(Input!AY50=0,"",+Input!$C$12)</f>
        <v/>
      </c>
      <c r="H33" t="str">
        <f>IF(Input!AY50=0,"",IFERROR(VLOOKUP(Input!$G$7,TipoMedio!$B$3:$C$30,2,0),0))</f>
        <v/>
      </c>
      <c r="I33" s="34" t="str">
        <f>IF(Input!AY50=0,"",+Input!$G$8)</f>
        <v/>
      </c>
      <c r="J33" s="34" t="str">
        <f>IF(Input!AY50=0,"",+Input!$G$9)</f>
        <v/>
      </c>
      <c r="K33" s="34" t="str">
        <f>IF(Input!AY50=0,"",+Input!$G$10)</f>
        <v/>
      </c>
      <c r="L33" s="5" t="str">
        <f>IF(Input!AY50=0,"",IFERROR(VLOOKUP(Input!$G$11,'Condicion de Pago'!$B$3:$C$20,2,0),0))</f>
        <v/>
      </c>
      <c r="M33" s="5" t="str">
        <f>IF(Input!AY50=0,"",+Input!$G$13)</f>
        <v/>
      </c>
      <c r="N33" s="5" t="str">
        <f>IF(Input!AY50=0,"",IFERROR(VLOOKUP(Input!$G$12,Moneda!$B$3:$C$7,2,0),0))</f>
        <v/>
      </c>
      <c r="O33" s="8" t="str">
        <f>IF(Input!AY50=0,"",+Input!$C$14)</f>
        <v/>
      </c>
      <c r="P33" s="5" t="str">
        <f>IF(Input!AY50=0,"",+Input!#REF!)</f>
        <v/>
      </c>
      <c r="Q33" s="5" t="str">
        <f>IF(Input!AY50=0,"",+Input!$C$16)</f>
        <v/>
      </c>
      <c r="R33" s="6" t="str">
        <f>IF(Input!AY50=0,"",IFERROR(VLOOKUP(Input!B50,Medio!$A$3:$D$1600,3,0),0))</f>
        <v/>
      </c>
      <c r="S33" s="6" t="str">
        <f>IF(Input!AY50=0,"",IFERROR(INDEX(Proveedor!$B$3:$B$2036, MATCH(Input!C50,Proveedor!$C$3:$C$2036,0)),0))</f>
        <v/>
      </c>
      <c r="T33" s="6" t="str">
        <f>IF(Input!AY50=0,"",IFERROR(INDEX(Programas!$B$3:$B$150, MATCH(Input!D50,Programas!$C$3:$C$150,0)),0))</f>
        <v/>
      </c>
      <c r="U33" s="9"/>
      <c r="V33" s="6" t="str">
        <f>IF(Input!AY50=0,"",+Input!D50)</f>
        <v/>
      </c>
      <c r="W33" s="6" t="str">
        <f>IF(Input!AY50=0,"",+Input!E50)</f>
        <v/>
      </c>
      <c r="X33" s="6" t="str">
        <f>IF(Input!AY50=0,"",+Input!F50)</f>
        <v/>
      </c>
      <c r="Y33" s="6"/>
      <c r="Z33" s="6" t="str">
        <f>IF(Input!AY50=0,"",+Input!G50)</f>
        <v/>
      </c>
      <c r="AA33" s="6" t="str">
        <f>IF(Input!AY50=0,"",+Input!H50)</f>
        <v/>
      </c>
      <c r="AB33" s="9" t="str">
        <f>IF(Input!AY50=0,"",+Input!I50)</f>
        <v/>
      </c>
      <c r="AC33" s="6" t="str">
        <f>IF(Input!AY50=0,"",IFERROR(VLOOKUP(Input!J50,'Tipo de Descuento'!$B$3:$C$8,2,0),0))</f>
        <v/>
      </c>
      <c r="AD33" s="6" t="str">
        <f>IF(Input!AY50=0,"",+Input!K50)</f>
        <v/>
      </c>
      <c r="AE33" s="6" t="str">
        <f>IF(Input!AY50=0,"",IFERROR(VLOOKUP(Input!L50,'Tipo de Descuento'!$B$3:$C$8,2,0),0))</f>
        <v/>
      </c>
      <c r="AF33" s="6" t="str">
        <f>IF(Input!AY50=0,"",+Input!M50)</f>
        <v/>
      </c>
      <c r="AG33" s="6" t="str">
        <f>IF(Input!AY50=0,"",IFERROR(VLOOKUP(Input!N50,'Tipo de Descuento'!$B$3:$C$8,2,0),0))</f>
        <v/>
      </c>
      <c r="AH33" s="6" t="str">
        <f>IF(Input!AY50=0,"",+Input!O50)</f>
        <v/>
      </c>
      <c r="AI33" s="6" t="str">
        <f>IF(Input!AY50=0,"",IFERROR(VLOOKUP(Input!P50,'Tipo de Descuento'!$B$3:$C$8,2,0),0))</f>
        <v/>
      </c>
      <c r="AJ33" s="6" t="str">
        <f>IF(Input!AY50=0,"",+Input!Q50)</f>
        <v/>
      </c>
      <c r="AK33" s="6" t="str">
        <f>IF(Input!AY50=0,"",IFERROR(VLOOKUP(Input!R50,'Tipo de Descuento'!$B$3:$C$8,2,0),0))</f>
        <v/>
      </c>
      <c r="AL33" s="6" t="str">
        <f>IF(Input!AY50=0,"",+Input!S50)</f>
        <v/>
      </c>
      <c r="AM33" s="6"/>
      <c r="AN33" s="6"/>
      <c r="AO33" s="6"/>
      <c r="AP33" s="7" t="str">
        <f>IF(Input!$AY$22=0,"",+Input!T50)</f>
        <v/>
      </c>
      <c r="AQ33" s="7" t="str">
        <f>IF(Input!$AY$22=0,"",+Input!U50)</f>
        <v/>
      </c>
      <c r="AR33" s="7" t="str">
        <f>IF(Input!$AY$22=0,"",+Input!V50)</f>
        <v/>
      </c>
      <c r="AS33" s="7" t="str">
        <f>IF(Input!$AY$22=0,"",+Input!W50)</f>
        <v/>
      </c>
      <c r="AT33" s="7" t="str">
        <f>IF(Input!$AY$22=0,"",+Input!X50)</f>
        <v/>
      </c>
      <c r="AU33" s="7" t="str">
        <f>IF(Input!$AY$22=0,"",+Input!Y50)</f>
        <v/>
      </c>
      <c r="AV33" s="7" t="str">
        <f>IF(Input!$AY$22=0,"",+Input!Z50)</f>
        <v/>
      </c>
      <c r="AW33" s="7" t="str">
        <f>IF(Input!$AY$22=0,"",+Input!AA50)</f>
        <v/>
      </c>
      <c r="AX33" s="7" t="str">
        <f>IF(Input!$AY$22=0,"",+Input!AB50)</f>
        <v/>
      </c>
      <c r="AY33" s="7" t="str">
        <f>IF(Input!$AY$22=0,"",+Input!AC50)</f>
        <v/>
      </c>
      <c r="AZ33" s="7" t="str">
        <f>IF(Input!$AY$22=0,"",+Input!AD50)</f>
        <v/>
      </c>
      <c r="BA33" s="7" t="str">
        <f>IF(Input!$AY$22=0,"",+Input!AE50)</f>
        <v/>
      </c>
      <c r="BB33" s="7" t="str">
        <f>IF(Input!$AY$22=0,"",+Input!AF50)</f>
        <v/>
      </c>
      <c r="BC33" s="7" t="str">
        <f>IF(Input!$AY$22=0,"",+Input!AG50)</f>
        <v/>
      </c>
      <c r="BD33" s="7" t="str">
        <f>IF(Input!$AY$22=0,"",+Input!AH50)</f>
        <v/>
      </c>
      <c r="BE33" s="7" t="str">
        <f>IF(Input!$AY$22=0,"",+Input!AI50)</f>
        <v/>
      </c>
      <c r="BF33" s="7" t="str">
        <f>IF(Input!$AY$22=0,"",+Input!AJ50)</f>
        <v/>
      </c>
      <c r="BG33" s="7" t="str">
        <f>IF(Input!$AY$22=0,"",+Input!AK50)</f>
        <v/>
      </c>
      <c r="BH33" s="7" t="str">
        <f>IF(Input!$AY$22=0,"",+Input!AL50)</f>
        <v/>
      </c>
      <c r="BI33" s="7" t="str">
        <f>IF(Input!$AY$22=0,"",+Input!AM50)</f>
        <v/>
      </c>
      <c r="BJ33" s="7" t="str">
        <f>IF(Input!$AY$22=0,"",+Input!AN50)</f>
        <v/>
      </c>
      <c r="BK33" s="7" t="str">
        <f>IF(Input!$AY$22=0,"",+Input!AO50)</f>
        <v/>
      </c>
      <c r="BL33" s="7" t="str">
        <f>IF(Input!$AY$22=0,"",+Input!AP50)</f>
        <v/>
      </c>
      <c r="BM33" s="7" t="str">
        <f>IF(Input!$AY$22=0,"",+Input!AQ50)</f>
        <v/>
      </c>
      <c r="BN33" s="7" t="str">
        <f>IF(Input!$AY$22=0,"",+Input!AR50)</f>
        <v/>
      </c>
      <c r="BO33" s="7" t="str">
        <f>IF(Input!$AY$22=0,"",+Input!AS50)</f>
        <v/>
      </c>
      <c r="BP33" s="7" t="str">
        <f>IF(Input!$AY$22=0,"",+Input!AT50)</f>
        <v/>
      </c>
      <c r="BQ33" s="7" t="str">
        <f>IF(Input!$AY$22=0,"",+Input!AU50)</f>
        <v/>
      </c>
      <c r="BR33" s="7" t="str">
        <f>IF(Input!$AY$22=0,"",+Input!AV50)</f>
        <v/>
      </c>
      <c r="BS33" s="7" t="str">
        <f>IF(Input!$AY$22=0,"",+Input!AW50)</f>
        <v/>
      </c>
      <c r="BT33" s="7" t="str">
        <f>IF(Input!$AY$22=0,"",+Input!AX50)</f>
        <v/>
      </c>
      <c r="BU33" s="6" t="str">
        <f>IF(Input!AY50=0,"",SUM(AP33:BT33))</f>
        <v/>
      </c>
    </row>
    <row r="34" spans="1:73" ht="15.75" customHeight="1">
      <c r="A34" s="6" t="str">
        <f>IF(Input!AY51=0,"",+Input!$BP$18)</f>
        <v/>
      </c>
      <c r="B34" s="6" t="str">
        <f>IF(Input!AY51=0,"",IFERROR(VLOOKUP(Input!$C$8,Cliente!$B$3:$C$822,2,0),0))</f>
        <v/>
      </c>
      <c r="C34" s="6" t="str">
        <f>IF(Input!AY51=0,"",IFERROR(VLOOKUP(Input!$C$7,Anunciante!$B$3:$C$364,2,0),0))</f>
        <v/>
      </c>
      <c r="D34" s="6" t="str">
        <f>IF(Input!AY51=0,"",IFERROR(VLOOKUP(Input!$C$9,Producto!$B$3:$C$200,2,0),0))</f>
        <v/>
      </c>
      <c r="E34" s="10" t="str">
        <f>IF(Input!AY51=0,"",IFERROR(VLOOKUP(Input!$C$10,Campaña!$B$3:$C$32,2,0),0))</f>
        <v/>
      </c>
      <c r="F34" t="str">
        <f>IF(Input!AY51=0,"",+Input!$C$11)</f>
        <v/>
      </c>
      <c r="G34" s="6" t="str">
        <f>IF(Input!AY51=0,"",+Input!$C$12)</f>
        <v/>
      </c>
      <c r="H34" t="str">
        <f>IF(Input!AY51=0,"",IFERROR(VLOOKUP(Input!$G$7,TipoMedio!$B$3:$C$30,2,0),0))</f>
        <v/>
      </c>
      <c r="I34" s="34" t="str">
        <f>IF(Input!AY51=0,"",+Input!$G$8)</f>
        <v/>
      </c>
      <c r="J34" s="34" t="str">
        <f>IF(Input!AY51=0,"",+Input!$G$9)</f>
        <v/>
      </c>
      <c r="K34" s="34" t="str">
        <f>IF(Input!AY51=0,"",+Input!$G$10)</f>
        <v/>
      </c>
      <c r="L34" s="5" t="str">
        <f>IF(Input!AY51=0,"",IFERROR(VLOOKUP(Input!$G$11,'Condicion de Pago'!$B$3:$C$20,2,0),0))</f>
        <v/>
      </c>
      <c r="M34" s="5" t="str">
        <f>IF(Input!AY51=0,"",+Input!$G$13)</f>
        <v/>
      </c>
      <c r="N34" s="5" t="str">
        <f>IF(Input!AY51=0,"",IFERROR(VLOOKUP(Input!$G$12,Moneda!$B$3:$C$7,2,0),0))</f>
        <v/>
      </c>
      <c r="O34" s="8" t="str">
        <f>IF(Input!AY51=0,"",+Input!$C$14)</f>
        <v/>
      </c>
      <c r="P34" s="5" t="str">
        <f>IF(Input!AY51=0,"",+Input!#REF!)</f>
        <v/>
      </c>
      <c r="Q34" s="5" t="str">
        <f>IF(Input!AY51=0,"",+Input!$C$16)</f>
        <v/>
      </c>
      <c r="R34" s="6" t="str">
        <f>IF(Input!AY51=0,"",IFERROR(VLOOKUP(Input!B51,Medio!$A$3:$D$1600,3,0),0))</f>
        <v/>
      </c>
      <c r="S34" s="6" t="str">
        <f>IF(Input!AY51=0,"",IFERROR(INDEX(Proveedor!$B$3:$B$2036, MATCH(Input!C51,Proveedor!$C$3:$C$2036,0)),0))</f>
        <v/>
      </c>
      <c r="T34" s="6" t="str">
        <f>IF(Input!AY51=0,"",IFERROR(INDEX(Programas!$B$3:$B$150, MATCH(Input!D51,Programas!$C$3:$C$150,0)),0))</f>
        <v/>
      </c>
      <c r="U34" s="9"/>
      <c r="V34" s="6" t="str">
        <f>IF(Input!AY51=0,"",+Input!D51)</f>
        <v/>
      </c>
      <c r="W34" s="6" t="str">
        <f>IF(Input!AY51=0,"",+Input!E51)</f>
        <v/>
      </c>
      <c r="X34" s="6" t="str">
        <f>IF(Input!AY51=0,"",+Input!F51)</f>
        <v/>
      </c>
      <c r="Y34" s="6"/>
      <c r="Z34" s="6" t="str">
        <f>IF(Input!AY51=0,"",+Input!G51)</f>
        <v/>
      </c>
      <c r="AA34" s="6" t="str">
        <f>IF(Input!AY51=0,"",+Input!H51)</f>
        <v/>
      </c>
      <c r="AB34" s="9" t="str">
        <f>IF(Input!AY51=0,"",+Input!I51)</f>
        <v/>
      </c>
      <c r="AC34" s="6" t="str">
        <f>IF(Input!AY51=0,"",IFERROR(VLOOKUP(Input!J51,'Tipo de Descuento'!$B$3:$C$8,2,0),0))</f>
        <v/>
      </c>
      <c r="AD34" s="6" t="str">
        <f>IF(Input!AY51=0,"",+Input!K51)</f>
        <v/>
      </c>
      <c r="AE34" s="6" t="str">
        <f>IF(Input!AY51=0,"",IFERROR(VLOOKUP(Input!L51,'Tipo de Descuento'!$B$3:$C$8,2,0),0))</f>
        <v/>
      </c>
      <c r="AF34" s="6" t="str">
        <f>IF(Input!AY51=0,"",+Input!M51)</f>
        <v/>
      </c>
      <c r="AG34" s="6" t="str">
        <f>IF(Input!AY51=0,"",IFERROR(VLOOKUP(Input!N51,'Tipo de Descuento'!$B$3:$C$8,2,0),0))</f>
        <v/>
      </c>
      <c r="AH34" s="6" t="str">
        <f>IF(Input!AY51=0,"",+Input!O51)</f>
        <v/>
      </c>
      <c r="AI34" s="6" t="str">
        <f>IF(Input!AY51=0,"",IFERROR(VLOOKUP(Input!P51,'Tipo de Descuento'!$B$3:$C$8,2,0),0))</f>
        <v/>
      </c>
      <c r="AJ34" s="6" t="str">
        <f>IF(Input!AY51=0,"",+Input!Q51)</f>
        <v/>
      </c>
      <c r="AK34" s="6" t="str">
        <f>IF(Input!AY51=0,"",IFERROR(VLOOKUP(Input!R51,'Tipo de Descuento'!$B$3:$C$8,2,0),0))</f>
        <v/>
      </c>
      <c r="AL34" s="6" t="str">
        <f>IF(Input!AY51=0,"",+Input!S51)</f>
        <v/>
      </c>
      <c r="AM34" s="6"/>
      <c r="AN34" s="6"/>
      <c r="AO34" s="6"/>
      <c r="AP34" s="7" t="str">
        <f>IF(Input!$AY$22=0,"",+Input!T51)</f>
        <v/>
      </c>
      <c r="AQ34" s="7" t="str">
        <f>IF(Input!$AY$22=0,"",+Input!U51)</f>
        <v/>
      </c>
      <c r="AR34" s="7" t="str">
        <f>IF(Input!$AY$22=0,"",+Input!V51)</f>
        <v/>
      </c>
      <c r="AS34" s="7" t="str">
        <f>IF(Input!$AY$22=0,"",+Input!W51)</f>
        <v/>
      </c>
      <c r="AT34" s="7" t="str">
        <f>IF(Input!$AY$22=0,"",+Input!X51)</f>
        <v/>
      </c>
      <c r="AU34" s="7" t="str">
        <f>IF(Input!$AY$22=0,"",+Input!Y51)</f>
        <v/>
      </c>
      <c r="AV34" s="7" t="str">
        <f>IF(Input!$AY$22=0,"",+Input!Z51)</f>
        <v/>
      </c>
      <c r="AW34" s="7" t="str">
        <f>IF(Input!$AY$22=0,"",+Input!AA51)</f>
        <v/>
      </c>
      <c r="AX34" s="7" t="str">
        <f>IF(Input!$AY$22=0,"",+Input!AB51)</f>
        <v/>
      </c>
      <c r="AY34" s="7" t="str">
        <f>IF(Input!$AY$22=0,"",+Input!AC51)</f>
        <v/>
      </c>
      <c r="AZ34" s="7" t="str">
        <f>IF(Input!$AY$22=0,"",+Input!AD51)</f>
        <v/>
      </c>
      <c r="BA34" s="7" t="str">
        <f>IF(Input!$AY$22=0,"",+Input!AE51)</f>
        <v/>
      </c>
      <c r="BB34" s="7" t="str">
        <f>IF(Input!$AY$22=0,"",+Input!AF51)</f>
        <v/>
      </c>
      <c r="BC34" s="7" t="str">
        <f>IF(Input!$AY$22=0,"",+Input!AG51)</f>
        <v/>
      </c>
      <c r="BD34" s="7" t="str">
        <f>IF(Input!$AY$22=0,"",+Input!AH51)</f>
        <v/>
      </c>
      <c r="BE34" s="7" t="str">
        <f>IF(Input!$AY$22=0,"",+Input!AI51)</f>
        <v/>
      </c>
      <c r="BF34" s="7" t="str">
        <f>IF(Input!$AY$22=0,"",+Input!AJ51)</f>
        <v/>
      </c>
      <c r="BG34" s="7" t="str">
        <f>IF(Input!$AY$22=0,"",+Input!AK51)</f>
        <v/>
      </c>
      <c r="BH34" s="7" t="str">
        <f>IF(Input!$AY$22=0,"",+Input!AL51)</f>
        <v/>
      </c>
      <c r="BI34" s="7" t="str">
        <f>IF(Input!$AY$22=0,"",+Input!AM51)</f>
        <v/>
      </c>
      <c r="BJ34" s="7" t="str">
        <f>IF(Input!$AY$22=0,"",+Input!AN51)</f>
        <v/>
      </c>
      <c r="BK34" s="7" t="str">
        <f>IF(Input!$AY$22=0,"",+Input!AO51)</f>
        <v/>
      </c>
      <c r="BL34" s="7" t="str">
        <f>IF(Input!$AY$22=0,"",+Input!AP51)</f>
        <v/>
      </c>
      <c r="BM34" s="7" t="str">
        <f>IF(Input!$AY$22=0,"",+Input!AQ51)</f>
        <v/>
      </c>
      <c r="BN34" s="7" t="str">
        <f>IF(Input!$AY$22=0,"",+Input!AR51)</f>
        <v/>
      </c>
      <c r="BO34" s="7" t="str">
        <f>IF(Input!$AY$22=0,"",+Input!AS51)</f>
        <v/>
      </c>
      <c r="BP34" s="7" t="str">
        <f>IF(Input!$AY$22=0,"",+Input!AT51)</f>
        <v/>
      </c>
      <c r="BQ34" s="7" t="str">
        <f>IF(Input!$AY$22=0,"",+Input!AU51)</f>
        <v/>
      </c>
      <c r="BR34" s="7" t="str">
        <f>IF(Input!$AY$22=0,"",+Input!AV51)</f>
        <v/>
      </c>
      <c r="BS34" s="7" t="str">
        <f>IF(Input!$AY$22=0,"",+Input!AW51)</f>
        <v/>
      </c>
      <c r="BT34" s="7" t="str">
        <f>IF(Input!$AY$22=0,"",+Input!AX51)</f>
        <v/>
      </c>
      <c r="BU34" s="6" t="str">
        <f>IF(Input!AY51=0,"",SUM(AP34:BT34))</f>
        <v/>
      </c>
    </row>
    <row r="35" spans="1:73" ht="15.75" customHeight="1">
      <c r="A35" s="6" t="str">
        <f>IF(Input!AY52=0,"",+Input!$BP$18)</f>
        <v/>
      </c>
      <c r="B35" s="6" t="str">
        <f>IF(Input!AY52=0,"",IFERROR(VLOOKUP(Input!$C$8,Cliente!$B$3:$C$822,2,0),0))</f>
        <v/>
      </c>
      <c r="C35" s="6" t="str">
        <f>IF(Input!AY52=0,"",IFERROR(VLOOKUP(Input!$C$7,Anunciante!$B$3:$C$364,2,0),0))</f>
        <v/>
      </c>
      <c r="D35" s="6" t="str">
        <f>IF(Input!AY52=0,"",IFERROR(VLOOKUP(Input!$C$9,Producto!$B$3:$C$200,2,0),0))</f>
        <v/>
      </c>
      <c r="E35" s="10" t="str">
        <f>IF(Input!AY52=0,"",IFERROR(VLOOKUP(Input!$C$10,Campaña!$B$3:$C$32,2,0),0))</f>
        <v/>
      </c>
      <c r="F35" t="str">
        <f>IF(Input!AY52=0,"",+Input!$C$11)</f>
        <v/>
      </c>
      <c r="G35" s="6" t="str">
        <f>IF(Input!AY52=0,"",+Input!$C$12)</f>
        <v/>
      </c>
      <c r="H35" t="str">
        <f>IF(Input!AY52=0,"",IFERROR(VLOOKUP(Input!$G$7,TipoMedio!$B$3:$C$30,2,0),0))</f>
        <v/>
      </c>
      <c r="I35" s="34" t="str">
        <f>IF(Input!AY52=0,"",+Input!$G$8)</f>
        <v/>
      </c>
      <c r="J35" s="34" t="str">
        <f>IF(Input!AY52=0,"",+Input!$G$9)</f>
        <v/>
      </c>
      <c r="K35" s="34" t="str">
        <f>IF(Input!AY52=0,"",+Input!$G$10)</f>
        <v/>
      </c>
      <c r="L35" s="5" t="str">
        <f>IF(Input!AY52=0,"",IFERROR(VLOOKUP(Input!$G$11,'Condicion de Pago'!$B$3:$C$20,2,0),0))</f>
        <v/>
      </c>
      <c r="M35" s="5" t="str">
        <f>IF(Input!AY52=0,"",+Input!$G$13)</f>
        <v/>
      </c>
      <c r="N35" s="5" t="str">
        <f>IF(Input!AY52=0,"",IFERROR(VLOOKUP(Input!$G$12,Moneda!$B$3:$C$7,2,0),0))</f>
        <v/>
      </c>
      <c r="O35" s="8" t="str">
        <f>IF(Input!AY52=0,"",+Input!$C$14)</f>
        <v/>
      </c>
      <c r="P35" s="5" t="str">
        <f>IF(Input!AY52=0,"",+Input!#REF!)</f>
        <v/>
      </c>
      <c r="Q35" s="5" t="str">
        <f>IF(Input!AY52=0,"",+Input!$C$16)</f>
        <v/>
      </c>
      <c r="R35" s="6" t="str">
        <f>IF(Input!AY52=0,"",IFERROR(VLOOKUP(Input!B52,Medio!$A$3:$D$1600,3,0),0))</f>
        <v/>
      </c>
      <c r="S35" s="6" t="str">
        <f>IF(Input!AY52=0,"",IFERROR(INDEX(Proveedor!$B$3:$B$2036, MATCH(Input!C52,Proveedor!$C$3:$C$2036,0)),0))</f>
        <v/>
      </c>
      <c r="T35" s="6" t="str">
        <f>IF(Input!AY52=0,"",IFERROR(INDEX(Programas!$B$3:$B$150, MATCH(Input!D52,Programas!$C$3:$C$150,0)),0))</f>
        <v/>
      </c>
      <c r="U35" s="9"/>
      <c r="V35" s="6" t="str">
        <f>IF(Input!AY52=0,"",+Input!D52)</f>
        <v/>
      </c>
      <c r="W35" s="6" t="str">
        <f>IF(Input!AY52=0,"",+Input!E52)</f>
        <v/>
      </c>
      <c r="X35" s="6" t="str">
        <f>IF(Input!AY52=0,"",+Input!F52)</f>
        <v/>
      </c>
      <c r="Y35" s="6"/>
      <c r="Z35" s="6" t="str">
        <f>IF(Input!AY52=0,"",+Input!G52)</f>
        <v/>
      </c>
      <c r="AA35" s="6" t="str">
        <f>IF(Input!AY52=0,"",+Input!H52)</f>
        <v/>
      </c>
      <c r="AB35" s="9" t="str">
        <f>IF(Input!AY52=0,"",+Input!I52)</f>
        <v/>
      </c>
      <c r="AC35" s="6" t="str">
        <f>IF(Input!AY52=0,"",IFERROR(VLOOKUP(Input!J52,'Tipo de Descuento'!$B$3:$C$8,2,0),0))</f>
        <v/>
      </c>
      <c r="AD35" s="6" t="str">
        <f>IF(Input!AY52=0,"",+Input!K52)</f>
        <v/>
      </c>
      <c r="AE35" s="6" t="str">
        <f>IF(Input!AY52=0,"",IFERROR(VLOOKUP(Input!L52,'Tipo de Descuento'!$B$3:$C$8,2,0),0))</f>
        <v/>
      </c>
      <c r="AF35" s="6" t="str">
        <f>IF(Input!AY52=0,"",+Input!M52)</f>
        <v/>
      </c>
      <c r="AG35" s="6" t="str">
        <f>IF(Input!AY52=0,"",IFERROR(VLOOKUP(Input!N52,'Tipo de Descuento'!$B$3:$C$8,2,0),0))</f>
        <v/>
      </c>
      <c r="AH35" s="6" t="str">
        <f>IF(Input!AY52=0,"",+Input!O52)</f>
        <v/>
      </c>
      <c r="AI35" s="6" t="str">
        <f>IF(Input!AY52=0,"",IFERROR(VLOOKUP(Input!P52,'Tipo de Descuento'!$B$3:$C$8,2,0),0))</f>
        <v/>
      </c>
      <c r="AJ35" s="6" t="str">
        <f>IF(Input!AY52=0,"",+Input!Q52)</f>
        <v/>
      </c>
      <c r="AK35" s="6" t="str">
        <f>IF(Input!AY52=0,"",IFERROR(VLOOKUP(Input!R52,'Tipo de Descuento'!$B$3:$C$8,2,0),0))</f>
        <v/>
      </c>
      <c r="AL35" s="6" t="str">
        <f>IF(Input!AY52=0,"",+Input!S52)</f>
        <v/>
      </c>
      <c r="AM35" s="6"/>
      <c r="AN35" s="6"/>
      <c r="AO35" s="6"/>
      <c r="AP35" s="7" t="str">
        <f>IF(Input!$AY$22=0,"",+Input!T52)</f>
        <v/>
      </c>
      <c r="AQ35" s="7" t="str">
        <f>IF(Input!$AY$22=0,"",+Input!U52)</f>
        <v/>
      </c>
      <c r="AR35" s="7" t="str">
        <f>IF(Input!$AY$22=0,"",+Input!V52)</f>
        <v/>
      </c>
      <c r="AS35" s="7" t="str">
        <f>IF(Input!$AY$22=0,"",+Input!W52)</f>
        <v/>
      </c>
      <c r="AT35" s="7" t="str">
        <f>IF(Input!$AY$22=0,"",+Input!X52)</f>
        <v/>
      </c>
      <c r="AU35" s="7" t="str">
        <f>IF(Input!$AY$22=0,"",+Input!Y52)</f>
        <v/>
      </c>
      <c r="AV35" s="7" t="str">
        <f>IF(Input!$AY$22=0,"",+Input!Z52)</f>
        <v/>
      </c>
      <c r="AW35" s="7" t="str">
        <f>IF(Input!$AY$22=0,"",+Input!AA52)</f>
        <v/>
      </c>
      <c r="AX35" s="7" t="str">
        <f>IF(Input!$AY$22=0,"",+Input!AB52)</f>
        <v/>
      </c>
      <c r="AY35" s="7" t="str">
        <f>IF(Input!$AY$22=0,"",+Input!AC52)</f>
        <v/>
      </c>
      <c r="AZ35" s="7" t="str">
        <f>IF(Input!$AY$22=0,"",+Input!AD52)</f>
        <v/>
      </c>
      <c r="BA35" s="7" t="str">
        <f>IF(Input!$AY$22=0,"",+Input!AE52)</f>
        <v/>
      </c>
      <c r="BB35" s="7" t="str">
        <f>IF(Input!$AY$22=0,"",+Input!AF52)</f>
        <v/>
      </c>
      <c r="BC35" s="7" t="str">
        <f>IF(Input!$AY$22=0,"",+Input!AG52)</f>
        <v/>
      </c>
      <c r="BD35" s="7" t="str">
        <f>IF(Input!$AY$22=0,"",+Input!AH52)</f>
        <v/>
      </c>
      <c r="BE35" s="7" t="str">
        <f>IF(Input!$AY$22=0,"",+Input!AI52)</f>
        <v/>
      </c>
      <c r="BF35" s="7" t="str">
        <f>IF(Input!$AY$22=0,"",+Input!AJ52)</f>
        <v/>
      </c>
      <c r="BG35" s="7" t="str">
        <f>IF(Input!$AY$22=0,"",+Input!AK52)</f>
        <v/>
      </c>
      <c r="BH35" s="7" t="str">
        <f>IF(Input!$AY$22=0,"",+Input!AL52)</f>
        <v/>
      </c>
      <c r="BI35" s="7" t="str">
        <f>IF(Input!$AY$22=0,"",+Input!AM52)</f>
        <v/>
      </c>
      <c r="BJ35" s="7" t="str">
        <f>IF(Input!$AY$22=0,"",+Input!AN52)</f>
        <v/>
      </c>
      <c r="BK35" s="7" t="str">
        <f>IF(Input!$AY$22=0,"",+Input!AO52)</f>
        <v/>
      </c>
      <c r="BL35" s="7" t="str">
        <f>IF(Input!$AY$22=0,"",+Input!AP52)</f>
        <v/>
      </c>
      <c r="BM35" s="7" t="str">
        <f>IF(Input!$AY$22=0,"",+Input!AQ52)</f>
        <v/>
      </c>
      <c r="BN35" s="7" t="str">
        <f>IF(Input!$AY$22=0,"",+Input!AR52)</f>
        <v/>
      </c>
      <c r="BO35" s="7" t="str">
        <f>IF(Input!$AY$22=0,"",+Input!AS52)</f>
        <v/>
      </c>
      <c r="BP35" s="7" t="str">
        <f>IF(Input!$AY$22=0,"",+Input!AT52)</f>
        <v/>
      </c>
      <c r="BQ35" s="7" t="str">
        <f>IF(Input!$AY$22=0,"",+Input!AU52)</f>
        <v/>
      </c>
      <c r="BR35" s="7" t="str">
        <f>IF(Input!$AY$22=0,"",+Input!AV52)</f>
        <v/>
      </c>
      <c r="BS35" s="7" t="str">
        <f>IF(Input!$AY$22=0,"",+Input!AW52)</f>
        <v/>
      </c>
      <c r="BT35" s="7" t="str">
        <f>IF(Input!$AY$22=0,"",+Input!AX52)</f>
        <v/>
      </c>
      <c r="BU35" s="6" t="str">
        <f>IF(Input!AY52=0,"",SUM(AP35:BT35))</f>
        <v/>
      </c>
    </row>
    <row r="36" spans="1:73" ht="15.75" customHeight="1">
      <c r="A36" s="6" t="str">
        <f>IF(Input!AY53=0,"",+Input!$BP$18)</f>
        <v/>
      </c>
      <c r="B36" s="6" t="str">
        <f>IF(Input!AY53=0,"",IFERROR(VLOOKUP(Input!$C$8,Cliente!$B$3:$C$822,2,0),0))</f>
        <v/>
      </c>
      <c r="C36" s="6" t="str">
        <f>IF(Input!AY53=0,"",IFERROR(VLOOKUP(Input!$C$7,Anunciante!$B$3:$C$364,2,0),0))</f>
        <v/>
      </c>
      <c r="D36" s="6" t="str">
        <f>IF(Input!AY53=0,"",IFERROR(VLOOKUP(Input!$C$9,Producto!$B$3:$C$200,2,0),0))</f>
        <v/>
      </c>
      <c r="E36" s="10" t="str">
        <f>IF(Input!AY53=0,"",IFERROR(VLOOKUP(Input!$C$10,Campaña!$B$3:$C$32,2,0),0))</f>
        <v/>
      </c>
      <c r="F36" t="str">
        <f>IF(Input!AY53=0,"",+Input!$C$11)</f>
        <v/>
      </c>
      <c r="G36" s="6" t="str">
        <f>IF(Input!AY53=0,"",+Input!$C$12)</f>
        <v/>
      </c>
      <c r="H36" t="str">
        <f>IF(Input!AY53=0,"",IFERROR(VLOOKUP(Input!$G$7,TipoMedio!$B$3:$C$30,2,0),0))</f>
        <v/>
      </c>
      <c r="I36" s="34" t="str">
        <f>IF(Input!AY53=0,"",+Input!$G$8)</f>
        <v/>
      </c>
      <c r="J36" s="34" t="str">
        <f>IF(Input!AY53=0,"",+Input!$G$9)</f>
        <v/>
      </c>
      <c r="K36" s="34" t="str">
        <f>IF(Input!AY53=0,"",+Input!$G$10)</f>
        <v/>
      </c>
      <c r="L36" s="5" t="str">
        <f>IF(Input!AY53=0,"",IFERROR(VLOOKUP(Input!$G$11,'Condicion de Pago'!$B$3:$C$20,2,0),0))</f>
        <v/>
      </c>
      <c r="M36" s="5" t="str">
        <f>IF(Input!AY53=0,"",+Input!$G$13)</f>
        <v/>
      </c>
      <c r="N36" s="5" t="str">
        <f>IF(Input!AY53=0,"",IFERROR(VLOOKUP(Input!$G$12,Moneda!$B$3:$C$7,2,0),0))</f>
        <v/>
      </c>
      <c r="O36" s="8" t="str">
        <f>IF(Input!AY53=0,"",+Input!$C$14)</f>
        <v/>
      </c>
      <c r="P36" s="5" t="str">
        <f>IF(Input!AY53=0,"",+Input!#REF!)</f>
        <v/>
      </c>
      <c r="Q36" s="5" t="str">
        <f>IF(Input!AY53=0,"",+Input!$C$16)</f>
        <v/>
      </c>
      <c r="R36" s="6" t="str">
        <f>IF(Input!AY53=0,"",IFERROR(VLOOKUP(Input!B53,Medio!$A$3:$D$1600,3,0),0))</f>
        <v/>
      </c>
      <c r="S36" s="6" t="str">
        <f>IF(Input!AY53=0,"",IFERROR(INDEX(Proveedor!$B$3:$B$2036, MATCH(Input!C53,Proveedor!$C$3:$C$2036,0)),0))</f>
        <v/>
      </c>
      <c r="T36" s="6" t="str">
        <f>IF(Input!AY53=0,"",IFERROR(INDEX(Programas!$B$3:$B$150, MATCH(Input!D53,Programas!$C$3:$C$150,0)),0))</f>
        <v/>
      </c>
      <c r="U36" s="9"/>
      <c r="V36" s="6" t="str">
        <f>IF(Input!AY53=0,"",+Input!D53)</f>
        <v/>
      </c>
      <c r="W36" s="6" t="str">
        <f>IF(Input!AY53=0,"",+Input!E53)</f>
        <v/>
      </c>
      <c r="X36" s="6" t="str">
        <f>IF(Input!AY53=0,"",+Input!F53)</f>
        <v/>
      </c>
      <c r="Y36" s="6"/>
      <c r="Z36" s="6" t="str">
        <f>IF(Input!AY53=0,"",+Input!G53)</f>
        <v/>
      </c>
      <c r="AA36" s="6" t="str">
        <f>IF(Input!AY53=0,"",+Input!H53)</f>
        <v/>
      </c>
      <c r="AB36" s="9" t="str">
        <f>IF(Input!AY53=0,"",+Input!I53)</f>
        <v/>
      </c>
      <c r="AC36" s="6" t="str">
        <f>IF(Input!AY53=0,"",IFERROR(VLOOKUP(Input!J53,'Tipo de Descuento'!$B$3:$C$8,2,0),0))</f>
        <v/>
      </c>
      <c r="AD36" s="6" t="str">
        <f>IF(Input!AY53=0,"",+Input!K53)</f>
        <v/>
      </c>
      <c r="AE36" s="6" t="str">
        <f>IF(Input!AY53=0,"",IFERROR(VLOOKUP(Input!L53,'Tipo de Descuento'!$B$3:$C$8,2,0),0))</f>
        <v/>
      </c>
      <c r="AF36" s="6" t="str">
        <f>IF(Input!AY53=0,"",+Input!M53)</f>
        <v/>
      </c>
      <c r="AG36" s="6" t="str">
        <f>IF(Input!AY53=0,"",IFERROR(VLOOKUP(Input!N53,'Tipo de Descuento'!$B$3:$C$8,2,0),0))</f>
        <v/>
      </c>
      <c r="AH36" s="6" t="str">
        <f>IF(Input!AY53=0,"",+Input!O53)</f>
        <v/>
      </c>
      <c r="AI36" s="6" t="str">
        <f>IF(Input!AY53=0,"",IFERROR(VLOOKUP(Input!P53,'Tipo de Descuento'!$B$3:$C$8,2,0),0))</f>
        <v/>
      </c>
      <c r="AJ36" s="6" t="str">
        <f>IF(Input!AY53=0,"",+Input!Q53)</f>
        <v/>
      </c>
      <c r="AK36" s="6" t="str">
        <f>IF(Input!AY53=0,"",IFERROR(VLOOKUP(Input!R53,'Tipo de Descuento'!$B$3:$C$8,2,0),0))</f>
        <v/>
      </c>
      <c r="AL36" s="6" t="str">
        <f>IF(Input!AY53=0,"",+Input!S53)</f>
        <v/>
      </c>
      <c r="AM36" s="6"/>
      <c r="AN36" s="6"/>
      <c r="AO36" s="6"/>
      <c r="AP36" s="7" t="str">
        <f>IF(Input!$AY$22=0,"",+Input!T53)</f>
        <v/>
      </c>
      <c r="AQ36" s="7" t="str">
        <f>IF(Input!$AY$22=0,"",+Input!U53)</f>
        <v/>
      </c>
      <c r="AR36" s="7" t="str">
        <f>IF(Input!$AY$22=0,"",+Input!V53)</f>
        <v/>
      </c>
      <c r="AS36" s="7" t="str">
        <f>IF(Input!$AY$22=0,"",+Input!W53)</f>
        <v/>
      </c>
      <c r="AT36" s="7" t="str">
        <f>IF(Input!$AY$22=0,"",+Input!X53)</f>
        <v/>
      </c>
      <c r="AU36" s="7" t="str">
        <f>IF(Input!$AY$22=0,"",+Input!Y53)</f>
        <v/>
      </c>
      <c r="AV36" s="7" t="str">
        <f>IF(Input!$AY$22=0,"",+Input!Z53)</f>
        <v/>
      </c>
      <c r="AW36" s="7" t="str">
        <f>IF(Input!$AY$22=0,"",+Input!AA53)</f>
        <v/>
      </c>
      <c r="AX36" s="7" t="str">
        <f>IF(Input!$AY$22=0,"",+Input!AB53)</f>
        <v/>
      </c>
      <c r="AY36" s="7" t="str">
        <f>IF(Input!$AY$22=0,"",+Input!AC53)</f>
        <v/>
      </c>
      <c r="AZ36" s="7" t="str">
        <f>IF(Input!$AY$22=0,"",+Input!AD53)</f>
        <v/>
      </c>
      <c r="BA36" s="7" t="str">
        <f>IF(Input!$AY$22=0,"",+Input!AE53)</f>
        <v/>
      </c>
      <c r="BB36" s="7" t="str">
        <f>IF(Input!$AY$22=0,"",+Input!AF53)</f>
        <v/>
      </c>
      <c r="BC36" s="7" t="str">
        <f>IF(Input!$AY$22=0,"",+Input!AG53)</f>
        <v/>
      </c>
      <c r="BD36" s="7" t="str">
        <f>IF(Input!$AY$22=0,"",+Input!AH53)</f>
        <v/>
      </c>
      <c r="BE36" s="7" t="str">
        <f>IF(Input!$AY$22=0,"",+Input!AI53)</f>
        <v/>
      </c>
      <c r="BF36" s="7" t="str">
        <f>IF(Input!$AY$22=0,"",+Input!AJ53)</f>
        <v/>
      </c>
      <c r="BG36" s="7" t="str">
        <f>IF(Input!$AY$22=0,"",+Input!AK53)</f>
        <v/>
      </c>
      <c r="BH36" s="7" t="str">
        <f>IF(Input!$AY$22=0,"",+Input!AL53)</f>
        <v/>
      </c>
      <c r="BI36" s="7" t="str">
        <f>IF(Input!$AY$22=0,"",+Input!AM53)</f>
        <v/>
      </c>
      <c r="BJ36" s="7" t="str">
        <f>IF(Input!$AY$22=0,"",+Input!AN53)</f>
        <v/>
      </c>
      <c r="BK36" s="7" t="str">
        <f>IF(Input!$AY$22=0,"",+Input!AO53)</f>
        <v/>
      </c>
      <c r="BL36" s="7" t="str">
        <f>IF(Input!$AY$22=0,"",+Input!AP53)</f>
        <v/>
      </c>
      <c r="BM36" s="7" t="str">
        <f>IF(Input!$AY$22=0,"",+Input!AQ53)</f>
        <v/>
      </c>
      <c r="BN36" s="7" t="str">
        <f>IF(Input!$AY$22=0,"",+Input!AR53)</f>
        <v/>
      </c>
      <c r="BO36" s="7" t="str">
        <f>IF(Input!$AY$22=0,"",+Input!AS53)</f>
        <v/>
      </c>
      <c r="BP36" s="7" t="str">
        <f>IF(Input!$AY$22=0,"",+Input!AT53)</f>
        <v/>
      </c>
      <c r="BQ36" s="7" t="str">
        <f>IF(Input!$AY$22=0,"",+Input!AU53)</f>
        <v/>
      </c>
      <c r="BR36" s="7" t="str">
        <f>IF(Input!$AY$22=0,"",+Input!AV53)</f>
        <v/>
      </c>
      <c r="BS36" s="7" t="str">
        <f>IF(Input!$AY$22=0,"",+Input!AW53)</f>
        <v/>
      </c>
      <c r="BT36" s="7" t="str">
        <f>IF(Input!$AY$22=0,"",+Input!AX53)</f>
        <v/>
      </c>
      <c r="BU36" s="6" t="str">
        <f>IF(Input!AY53=0,"",SUM(AP36:BT36))</f>
        <v/>
      </c>
    </row>
    <row r="37" spans="1:73" ht="15.75" customHeight="1">
      <c r="A37" s="6" t="str">
        <f>IF(Input!AY54=0,"",+Input!$BP$18)</f>
        <v/>
      </c>
      <c r="B37" s="6" t="str">
        <f>IF(Input!AY54=0,"",IFERROR(VLOOKUP(Input!$C$8,Cliente!$B$3:$C$822,2,0),0))</f>
        <v/>
      </c>
      <c r="C37" s="6" t="str">
        <f>IF(Input!AY54=0,"",IFERROR(VLOOKUP(Input!$C$7,Anunciante!$B$3:$C$364,2,0),0))</f>
        <v/>
      </c>
      <c r="D37" s="6" t="str">
        <f>IF(Input!AY54=0,"",IFERROR(VLOOKUP(Input!$C$9,Producto!$B$3:$C$200,2,0),0))</f>
        <v/>
      </c>
      <c r="E37" s="10" t="str">
        <f>IF(Input!AY54=0,"",IFERROR(VLOOKUP(Input!$C$10,Campaña!$B$3:$C$32,2,0),0))</f>
        <v/>
      </c>
      <c r="F37" t="str">
        <f>IF(Input!AY54=0,"",+Input!$C$11)</f>
        <v/>
      </c>
      <c r="G37" s="6" t="str">
        <f>IF(Input!AY54=0,"",+Input!$C$12)</f>
        <v/>
      </c>
      <c r="H37" t="str">
        <f>IF(Input!AY54=0,"",IFERROR(VLOOKUP(Input!$G$7,TipoMedio!$B$3:$C$30,2,0),0))</f>
        <v/>
      </c>
      <c r="I37" s="34" t="str">
        <f>IF(Input!AY54=0,"",+Input!$G$8)</f>
        <v/>
      </c>
      <c r="J37" s="34" t="str">
        <f>IF(Input!AY54=0,"",+Input!$G$9)</f>
        <v/>
      </c>
      <c r="K37" s="34" t="str">
        <f>IF(Input!AY54=0,"",+Input!$G$10)</f>
        <v/>
      </c>
      <c r="L37" s="5" t="str">
        <f>IF(Input!AY54=0,"",IFERROR(VLOOKUP(Input!$G$11,'Condicion de Pago'!$B$3:$C$20,2,0),0))</f>
        <v/>
      </c>
      <c r="M37" s="5" t="str">
        <f>IF(Input!AY54=0,"",+Input!$G$13)</f>
        <v/>
      </c>
      <c r="N37" s="5" t="str">
        <f>IF(Input!AY54=0,"",IFERROR(VLOOKUP(Input!$G$12,Moneda!$B$3:$C$7,2,0),0))</f>
        <v/>
      </c>
      <c r="O37" s="8" t="str">
        <f>IF(Input!AY54=0,"",+Input!$C$14)</f>
        <v/>
      </c>
      <c r="P37" s="5" t="str">
        <f>IF(Input!AY54=0,"",+Input!#REF!)</f>
        <v/>
      </c>
      <c r="Q37" s="5" t="str">
        <f>IF(Input!AY54=0,"",+Input!$C$16)</f>
        <v/>
      </c>
      <c r="R37" s="6" t="str">
        <f>IF(Input!AY54=0,"",IFERROR(VLOOKUP(Input!B54,Medio!$A$3:$D$1600,3,0),0))</f>
        <v/>
      </c>
      <c r="S37" s="6" t="str">
        <f>IF(Input!AY54=0,"",IFERROR(INDEX(Proveedor!$B$3:$B$2036, MATCH(Input!C54,Proveedor!$C$3:$C$2036,0)),0))</f>
        <v/>
      </c>
      <c r="T37" s="6" t="str">
        <f>IF(Input!AY54=0,"",IFERROR(INDEX(Programas!$B$3:$B$150, MATCH(Input!D54,Programas!$C$3:$C$150,0)),0))</f>
        <v/>
      </c>
      <c r="U37" s="9"/>
      <c r="V37" s="6" t="str">
        <f>IF(Input!AY54=0,"",+Input!D54)</f>
        <v/>
      </c>
      <c r="W37" s="6" t="str">
        <f>IF(Input!AY54=0,"",+Input!E54)</f>
        <v/>
      </c>
      <c r="X37" s="6" t="str">
        <f>IF(Input!AY54=0,"",+Input!F54)</f>
        <v/>
      </c>
      <c r="Y37" s="6"/>
      <c r="Z37" s="6" t="str">
        <f>IF(Input!AY54=0,"",+Input!G54)</f>
        <v/>
      </c>
      <c r="AA37" s="6" t="str">
        <f>IF(Input!AY54=0,"",+Input!H54)</f>
        <v/>
      </c>
      <c r="AB37" s="9" t="str">
        <f>IF(Input!AY54=0,"",+Input!I54)</f>
        <v/>
      </c>
      <c r="AC37" s="6" t="str">
        <f>IF(Input!AY54=0,"",IFERROR(VLOOKUP(Input!J54,'Tipo de Descuento'!$B$3:$C$8,2,0),0))</f>
        <v/>
      </c>
      <c r="AD37" s="6" t="str">
        <f>IF(Input!AY54=0,"",+Input!K54)</f>
        <v/>
      </c>
      <c r="AE37" s="6" t="str">
        <f>IF(Input!AY54=0,"",IFERROR(VLOOKUP(Input!L54,'Tipo de Descuento'!$B$3:$C$8,2,0),0))</f>
        <v/>
      </c>
      <c r="AF37" s="6" t="str">
        <f>IF(Input!AY54=0,"",+Input!M54)</f>
        <v/>
      </c>
      <c r="AG37" s="6" t="str">
        <f>IF(Input!AY54=0,"",IFERROR(VLOOKUP(Input!N54,'Tipo de Descuento'!$B$3:$C$8,2,0),0))</f>
        <v/>
      </c>
      <c r="AH37" s="6" t="str">
        <f>IF(Input!AY54=0,"",+Input!O54)</f>
        <v/>
      </c>
      <c r="AI37" s="6" t="str">
        <f>IF(Input!AY54=0,"",IFERROR(VLOOKUP(Input!P54,'Tipo de Descuento'!$B$3:$C$8,2,0),0))</f>
        <v/>
      </c>
      <c r="AJ37" s="6" t="str">
        <f>IF(Input!AY54=0,"",+Input!Q54)</f>
        <v/>
      </c>
      <c r="AK37" s="6" t="str">
        <f>IF(Input!AY54=0,"",IFERROR(VLOOKUP(Input!R54,'Tipo de Descuento'!$B$3:$C$8,2,0),0))</f>
        <v/>
      </c>
      <c r="AL37" s="6" t="str">
        <f>IF(Input!AY54=0,"",+Input!S54)</f>
        <v/>
      </c>
      <c r="AM37" s="6"/>
      <c r="AN37" s="6"/>
      <c r="AO37" s="6"/>
      <c r="AP37" s="7" t="str">
        <f>IF(Input!$AY$22=0,"",+Input!T54)</f>
        <v/>
      </c>
      <c r="AQ37" s="7" t="str">
        <f>IF(Input!$AY$22=0,"",+Input!U54)</f>
        <v/>
      </c>
      <c r="AR37" s="7" t="str">
        <f>IF(Input!$AY$22=0,"",+Input!V54)</f>
        <v/>
      </c>
      <c r="AS37" s="7" t="str">
        <f>IF(Input!$AY$22=0,"",+Input!W54)</f>
        <v/>
      </c>
      <c r="AT37" s="7" t="str">
        <f>IF(Input!$AY$22=0,"",+Input!X54)</f>
        <v/>
      </c>
      <c r="AU37" s="7" t="str">
        <f>IF(Input!$AY$22=0,"",+Input!Y54)</f>
        <v/>
      </c>
      <c r="AV37" s="7" t="str">
        <f>IF(Input!$AY$22=0,"",+Input!Z54)</f>
        <v/>
      </c>
      <c r="AW37" s="7" t="str">
        <f>IF(Input!$AY$22=0,"",+Input!AA54)</f>
        <v/>
      </c>
      <c r="AX37" s="7" t="str">
        <f>IF(Input!$AY$22=0,"",+Input!AB54)</f>
        <v/>
      </c>
      <c r="AY37" s="7" t="str">
        <f>IF(Input!$AY$22=0,"",+Input!AC54)</f>
        <v/>
      </c>
      <c r="AZ37" s="7" t="str">
        <f>IF(Input!$AY$22=0,"",+Input!AD54)</f>
        <v/>
      </c>
      <c r="BA37" s="7" t="str">
        <f>IF(Input!$AY$22=0,"",+Input!AE54)</f>
        <v/>
      </c>
      <c r="BB37" s="7" t="str">
        <f>IF(Input!$AY$22=0,"",+Input!AF54)</f>
        <v/>
      </c>
      <c r="BC37" s="7" t="str">
        <f>IF(Input!$AY$22=0,"",+Input!AG54)</f>
        <v/>
      </c>
      <c r="BD37" s="7" t="str">
        <f>IF(Input!$AY$22=0,"",+Input!AH54)</f>
        <v/>
      </c>
      <c r="BE37" s="7" t="str">
        <f>IF(Input!$AY$22=0,"",+Input!AI54)</f>
        <v/>
      </c>
      <c r="BF37" s="7" t="str">
        <f>IF(Input!$AY$22=0,"",+Input!AJ54)</f>
        <v/>
      </c>
      <c r="BG37" s="7" t="str">
        <f>IF(Input!$AY$22=0,"",+Input!AK54)</f>
        <v/>
      </c>
      <c r="BH37" s="7" t="str">
        <f>IF(Input!$AY$22=0,"",+Input!AL54)</f>
        <v/>
      </c>
      <c r="BI37" s="7" t="str">
        <f>IF(Input!$AY$22=0,"",+Input!AM54)</f>
        <v/>
      </c>
      <c r="BJ37" s="7" t="str">
        <f>IF(Input!$AY$22=0,"",+Input!AN54)</f>
        <v/>
      </c>
      <c r="BK37" s="7" t="str">
        <f>IF(Input!$AY$22=0,"",+Input!AO54)</f>
        <v/>
      </c>
      <c r="BL37" s="7" t="str">
        <f>IF(Input!$AY$22=0,"",+Input!AP54)</f>
        <v/>
      </c>
      <c r="BM37" s="7" t="str">
        <f>IF(Input!$AY$22=0,"",+Input!AQ54)</f>
        <v/>
      </c>
      <c r="BN37" s="7" t="str">
        <f>IF(Input!$AY$22=0,"",+Input!AR54)</f>
        <v/>
      </c>
      <c r="BO37" s="7" t="str">
        <f>IF(Input!$AY$22=0,"",+Input!AS54)</f>
        <v/>
      </c>
      <c r="BP37" s="7" t="str">
        <f>IF(Input!$AY$22=0,"",+Input!AT54)</f>
        <v/>
      </c>
      <c r="BQ37" s="7" t="str">
        <f>IF(Input!$AY$22=0,"",+Input!AU54)</f>
        <v/>
      </c>
      <c r="BR37" s="7" t="str">
        <f>IF(Input!$AY$22=0,"",+Input!AV54)</f>
        <v/>
      </c>
      <c r="BS37" s="7" t="str">
        <f>IF(Input!$AY$22=0,"",+Input!AW54)</f>
        <v/>
      </c>
      <c r="BT37" s="7" t="str">
        <f>IF(Input!$AY$22=0,"",+Input!AX54)</f>
        <v/>
      </c>
      <c r="BU37" s="6" t="str">
        <f>IF(Input!AY54=0,"",SUM(AP37:BT37))</f>
        <v/>
      </c>
    </row>
    <row r="38" spans="1:73" ht="15.75" customHeight="1">
      <c r="A38" s="6" t="str">
        <f>IF(Input!AY55=0,"",+Input!$BP$18)</f>
        <v/>
      </c>
      <c r="B38" s="6" t="str">
        <f>IF(Input!AY55=0,"",IFERROR(VLOOKUP(Input!$C$8,Cliente!$B$3:$C$822,2,0),0))</f>
        <v/>
      </c>
      <c r="C38" s="6" t="str">
        <f>IF(Input!AY55=0,"",IFERROR(VLOOKUP(Input!$C$7,Anunciante!$B$3:$C$364,2,0),0))</f>
        <v/>
      </c>
      <c r="D38" s="6" t="str">
        <f>IF(Input!AY55=0,"",IFERROR(VLOOKUP(Input!$C$9,Producto!$B$3:$C$200,2,0),0))</f>
        <v/>
      </c>
      <c r="E38" s="10" t="str">
        <f>IF(Input!AY55=0,"",IFERROR(VLOOKUP(Input!$C$10,Campaña!$B$3:$C$32,2,0),0))</f>
        <v/>
      </c>
      <c r="F38" t="str">
        <f>IF(Input!AY55=0,"",+Input!$C$11)</f>
        <v/>
      </c>
      <c r="G38" s="6" t="str">
        <f>IF(Input!AY55=0,"",+Input!$C$12)</f>
        <v/>
      </c>
      <c r="H38" t="str">
        <f>IF(Input!AY55=0,"",IFERROR(VLOOKUP(Input!$G$7,TipoMedio!$B$3:$C$30,2,0),0))</f>
        <v/>
      </c>
      <c r="I38" s="34" t="str">
        <f>IF(Input!AY55=0,"",+Input!$G$8)</f>
        <v/>
      </c>
      <c r="J38" s="34" t="str">
        <f>IF(Input!AY55=0,"",+Input!$G$9)</f>
        <v/>
      </c>
      <c r="K38" s="34" t="str">
        <f>IF(Input!AY55=0,"",+Input!$G$10)</f>
        <v/>
      </c>
      <c r="L38" s="5" t="str">
        <f>IF(Input!AY55=0,"",IFERROR(VLOOKUP(Input!$G$11,'Condicion de Pago'!$B$3:$C$20,2,0),0))</f>
        <v/>
      </c>
      <c r="M38" s="5" t="str">
        <f>IF(Input!AY55=0,"",+Input!$G$13)</f>
        <v/>
      </c>
      <c r="N38" s="5" t="str">
        <f>IF(Input!AY55=0,"",IFERROR(VLOOKUP(Input!$G$12,Moneda!$B$3:$C$7,2,0),0))</f>
        <v/>
      </c>
      <c r="O38" s="8" t="str">
        <f>IF(Input!AY55=0,"",+Input!$C$14)</f>
        <v/>
      </c>
      <c r="P38" s="5" t="str">
        <f>IF(Input!AY55=0,"",+Input!#REF!)</f>
        <v/>
      </c>
      <c r="Q38" s="5" t="str">
        <f>IF(Input!AY55=0,"",+Input!$C$16)</f>
        <v/>
      </c>
      <c r="R38" s="6" t="str">
        <f>IF(Input!AY55=0,"",IFERROR(VLOOKUP(Input!B55,Medio!$A$3:$D$1600,3,0),0))</f>
        <v/>
      </c>
      <c r="S38" s="6" t="str">
        <f>IF(Input!AY55=0,"",IFERROR(INDEX(Proveedor!$B$3:$B$2036, MATCH(Input!C55,Proveedor!$C$3:$C$2036,0)),0))</f>
        <v/>
      </c>
      <c r="T38" s="6" t="str">
        <f>IF(Input!AY55=0,"",IFERROR(INDEX(Programas!$B$3:$B$150, MATCH(Input!D55,Programas!$C$3:$C$150,0)),0))</f>
        <v/>
      </c>
      <c r="U38" s="9"/>
      <c r="V38" s="6" t="str">
        <f>IF(Input!AY55=0,"",+Input!D55)</f>
        <v/>
      </c>
      <c r="W38" s="6" t="str">
        <f>IF(Input!AY55=0,"",+Input!E55)</f>
        <v/>
      </c>
      <c r="X38" s="6" t="str">
        <f>IF(Input!AY55=0,"",+Input!F55)</f>
        <v/>
      </c>
      <c r="Y38" s="6"/>
      <c r="Z38" s="6" t="str">
        <f>IF(Input!AY55=0,"",+Input!G55)</f>
        <v/>
      </c>
      <c r="AA38" s="6" t="str">
        <f>IF(Input!AY55=0,"",+Input!H55)</f>
        <v/>
      </c>
      <c r="AB38" s="9" t="str">
        <f>IF(Input!AY55=0,"",+Input!I55)</f>
        <v/>
      </c>
      <c r="AC38" s="6" t="str">
        <f>IF(Input!AY55=0,"",IFERROR(VLOOKUP(Input!J55,'Tipo de Descuento'!$B$3:$C$8,2,0),0))</f>
        <v/>
      </c>
      <c r="AD38" s="6" t="str">
        <f>IF(Input!AY55=0,"",+Input!K55)</f>
        <v/>
      </c>
      <c r="AE38" s="6" t="str">
        <f>IF(Input!AY55=0,"",IFERROR(VLOOKUP(Input!L55,'Tipo de Descuento'!$B$3:$C$8,2,0),0))</f>
        <v/>
      </c>
      <c r="AF38" s="6" t="str">
        <f>IF(Input!AY55=0,"",+Input!M55)</f>
        <v/>
      </c>
      <c r="AG38" s="6" t="str">
        <f>IF(Input!AY55=0,"",IFERROR(VLOOKUP(Input!N55,'Tipo de Descuento'!$B$3:$C$8,2,0),0))</f>
        <v/>
      </c>
      <c r="AH38" s="6" t="str">
        <f>IF(Input!AY55=0,"",+Input!O55)</f>
        <v/>
      </c>
      <c r="AI38" s="6" t="str">
        <f>IF(Input!AY55=0,"",IFERROR(VLOOKUP(Input!P55,'Tipo de Descuento'!$B$3:$C$8,2,0),0))</f>
        <v/>
      </c>
      <c r="AJ38" s="6" t="str">
        <f>IF(Input!AY55=0,"",+Input!Q55)</f>
        <v/>
      </c>
      <c r="AK38" s="6" t="str">
        <f>IF(Input!AY55=0,"",IFERROR(VLOOKUP(Input!R55,'Tipo de Descuento'!$B$3:$C$8,2,0),0))</f>
        <v/>
      </c>
      <c r="AL38" s="6" t="str">
        <f>IF(Input!AY55=0,"",+Input!S55)</f>
        <v/>
      </c>
      <c r="AM38" s="6"/>
      <c r="AN38" s="6"/>
      <c r="AO38" s="6"/>
      <c r="AP38" s="7" t="str">
        <f>IF(Input!$AY$22=0,"",+Input!T55)</f>
        <v/>
      </c>
      <c r="AQ38" s="7" t="str">
        <f>IF(Input!$AY$22=0,"",+Input!U55)</f>
        <v/>
      </c>
      <c r="AR38" s="7" t="str">
        <f>IF(Input!$AY$22=0,"",+Input!V55)</f>
        <v/>
      </c>
      <c r="AS38" s="7" t="str">
        <f>IF(Input!$AY$22=0,"",+Input!W55)</f>
        <v/>
      </c>
      <c r="AT38" s="7" t="str">
        <f>IF(Input!$AY$22=0,"",+Input!X55)</f>
        <v/>
      </c>
      <c r="AU38" s="7" t="str">
        <f>IF(Input!$AY$22=0,"",+Input!Y55)</f>
        <v/>
      </c>
      <c r="AV38" s="7" t="str">
        <f>IF(Input!$AY$22=0,"",+Input!Z55)</f>
        <v/>
      </c>
      <c r="AW38" s="7" t="str">
        <f>IF(Input!$AY$22=0,"",+Input!AA55)</f>
        <v/>
      </c>
      <c r="AX38" s="7" t="str">
        <f>IF(Input!$AY$22=0,"",+Input!AB55)</f>
        <v/>
      </c>
      <c r="AY38" s="7" t="str">
        <f>IF(Input!$AY$22=0,"",+Input!AC55)</f>
        <v/>
      </c>
      <c r="AZ38" s="7" t="str">
        <f>IF(Input!$AY$22=0,"",+Input!AD55)</f>
        <v/>
      </c>
      <c r="BA38" s="7" t="str">
        <f>IF(Input!$AY$22=0,"",+Input!AE55)</f>
        <v/>
      </c>
      <c r="BB38" s="7" t="str">
        <f>IF(Input!$AY$22=0,"",+Input!AF55)</f>
        <v/>
      </c>
      <c r="BC38" s="7" t="str">
        <f>IF(Input!$AY$22=0,"",+Input!AG55)</f>
        <v/>
      </c>
      <c r="BD38" s="7" t="str">
        <f>IF(Input!$AY$22=0,"",+Input!AH55)</f>
        <v/>
      </c>
      <c r="BE38" s="7" t="str">
        <f>IF(Input!$AY$22=0,"",+Input!AI55)</f>
        <v/>
      </c>
      <c r="BF38" s="7" t="str">
        <f>IF(Input!$AY$22=0,"",+Input!AJ55)</f>
        <v/>
      </c>
      <c r="BG38" s="7" t="str">
        <f>IF(Input!$AY$22=0,"",+Input!AK55)</f>
        <v/>
      </c>
      <c r="BH38" s="7" t="str">
        <f>IF(Input!$AY$22=0,"",+Input!AL55)</f>
        <v/>
      </c>
      <c r="BI38" s="7" t="str">
        <f>IF(Input!$AY$22=0,"",+Input!AM55)</f>
        <v/>
      </c>
      <c r="BJ38" s="7" t="str">
        <f>IF(Input!$AY$22=0,"",+Input!AN55)</f>
        <v/>
      </c>
      <c r="BK38" s="7" t="str">
        <f>IF(Input!$AY$22=0,"",+Input!AO55)</f>
        <v/>
      </c>
      <c r="BL38" s="7" t="str">
        <f>IF(Input!$AY$22=0,"",+Input!AP55)</f>
        <v/>
      </c>
      <c r="BM38" s="7" t="str">
        <f>IF(Input!$AY$22=0,"",+Input!AQ55)</f>
        <v/>
      </c>
      <c r="BN38" s="7" t="str">
        <f>IF(Input!$AY$22=0,"",+Input!AR55)</f>
        <v/>
      </c>
      <c r="BO38" s="7" t="str">
        <f>IF(Input!$AY$22=0,"",+Input!AS55)</f>
        <v/>
      </c>
      <c r="BP38" s="7" t="str">
        <f>IF(Input!$AY$22=0,"",+Input!AT55)</f>
        <v/>
      </c>
      <c r="BQ38" s="7" t="str">
        <f>IF(Input!$AY$22=0,"",+Input!AU55)</f>
        <v/>
      </c>
      <c r="BR38" s="7" t="str">
        <f>IF(Input!$AY$22=0,"",+Input!AV55)</f>
        <v/>
      </c>
      <c r="BS38" s="7" t="str">
        <f>IF(Input!$AY$22=0,"",+Input!AW55)</f>
        <v/>
      </c>
      <c r="BT38" s="7" t="str">
        <f>IF(Input!$AY$22=0,"",+Input!AX55)</f>
        <v/>
      </c>
      <c r="BU38" s="6" t="str">
        <f>IF(Input!AY55=0,"",SUM(AP38:BT38))</f>
        <v/>
      </c>
    </row>
    <row r="39" spans="1:73" ht="15.75" customHeight="1">
      <c r="A39" s="6" t="str">
        <f>IF(Input!AY56=0,"",+Input!$BP$18)</f>
        <v/>
      </c>
      <c r="B39" s="6" t="str">
        <f>IF(Input!AY56=0,"",IFERROR(VLOOKUP(Input!$C$8,Cliente!$B$3:$C$822,2,0),0))</f>
        <v/>
      </c>
      <c r="C39" s="6" t="str">
        <f>IF(Input!AY56=0,"",IFERROR(VLOOKUP(Input!$C$7,Anunciante!$B$3:$C$364,2,0),0))</f>
        <v/>
      </c>
      <c r="D39" s="6" t="str">
        <f>IF(Input!AY56=0,"",IFERROR(VLOOKUP(Input!$C$9,Producto!$B$3:$C$200,2,0),0))</f>
        <v/>
      </c>
      <c r="E39" s="10" t="str">
        <f>IF(Input!AY56=0,"",IFERROR(VLOOKUP(Input!$C$10,Campaña!$B$3:$C$32,2,0),0))</f>
        <v/>
      </c>
      <c r="F39" t="str">
        <f>IF(Input!AY56=0,"",+Input!$C$11)</f>
        <v/>
      </c>
      <c r="G39" s="6" t="str">
        <f>IF(Input!AY56=0,"",+Input!$C$12)</f>
        <v/>
      </c>
      <c r="H39" t="str">
        <f>IF(Input!AY56=0,"",IFERROR(VLOOKUP(Input!$G$7,TipoMedio!$B$3:$C$30,2,0),0))</f>
        <v/>
      </c>
      <c r="I39" s="34" t="str">
        <f>IF(Input!AY56=0,"",+Input!$G$8)</f>
        <v/>
      </c>
      <c r="J39" s="34" t="str">
        <f>IF(Input!AY56=0,"",+Input!$G$9)</f>
        <v/>
      </c>
      <c r="K39" s="34" t="str">
        <f>IF(Input!AY56=0,"",+Input!$G$10)</f>
        <v/>
      </c>
      <c r="L39" s="5" t="str">
        <f>IF(Input!AY56=0,"",IFERROR(VLOOKUP(Input!$G$11,'Condicion de Pago'!$B$3:$C$20,2,0),0))</f>
        <v/>
      </c>
      <c r="M39" s="5" t="str">
        <f>IF(Input!AY56=0,"",+Input!$G$13)</f>
        <v/>
      </c>
      <c r="N39" s="5" t="str">
        <f>IF(Input!AY56=0,"",IFERROR(VLOOKUP(Input!$G$12,Moneda!$B$3:$C$7,2,0),0))</f>
        <v/>
      </c>
      <c r="O39" s="8" t="str">
        <f>IF(Input!AY56=0,"",+Input!$C$14)</f>
        <v/>
      </c>
      <c r="P39" s="5" t="str">
        <f>IF(Input!AY56=0,"",+Input!#REF!)</f>
        <v/>
      </c>
      <c r="Q39" s="5" t="str">
        <f>IF(Input!AY56=0,"",+Input!$C$16)</f>
        <v/>
      </c>
      <c r="R39" s="6" t="str">
        <f>IF(Input!AY56=0,"",IFERROR(VLOOKUP(Input!B56,Medio!$A$3:$D$1600,3,0),0))</f>
        <v/>
      </c>
      <c r="S39" s="6" t="str">
        <f>IF(Input!AY56=0,"",IFERROR(INDEX(Proveedor!$B$3:$B$2036, MATCH(Input!C56,Proveedor!$C$3:$C$2036,0)),0))</f>
        <v/>
      </c>
      <c r="T39" s="6" t="str">
        <f>IF(Input!AY56=0,"",IFERROR(INDEX(Programas!$B$3:$B$150, MATCH(Input!D56,Programas!$C$3:$C$150,0)),0))</f>
        <v/>
      </c>
      <c r="U39" s="9"/>
      <c r="V39" s="6" t="str">
        <f>IF(Input!AY56=0,"",+Input!D56)</f>
        <v/>
      </c>
      <c r="W39" s="6" t="str">
        <f>IF(Input!AY56=0,"",+Input!E56)</f>
        <v/>
      </c>
      <c r="X39" s="6" t="str">
        <f>IF(Input!AY56=0,"",+Input!F56)</f>
        <v/>
      </c>
      <c r="Y39" s="6"/>
      <c r="Z39" s="6" t="str">
        <f>IF(Input!AY56=0,"",+Input!G56)</f>
        <v/>
      </c>
      <c r="AA39" s="6" t="str">
        <f>IF(Input!AY56=0,"",+Input!H56)</f>
        <v/>
      </c>
      <c r="AB39" s="9" t="str">
        <f>IF(Input!AY56=0,"",+Input!I56)</f>
        <v/>
      </c>
      <c r="AC39" s="6" t="str">
        <f>IF(Input!AY56=0,"",IFERROR(VLOOKUP(Input!J56,'Tipo de Descuento'!$B$3:$C$8,2,0),0))</f>
        <v/>
      </c>
      <c r="AD39" s="6" t="str">
        <f>IF(Input!AY56=0,"",+Input!K56)</f>
        <v/>
      </c>
      <c r="AE39" s="6" t="str">
        <f>IF(Input!AY56=0,"",IFERROR(VLOOKUP(Input!L56,'Tipo de Descuento'!$B$3:$C$8,2,0),0))</f>
        <v/>
      </c>
      <c r="AF39" s="6" t="str">
        <f>IF(Input!AY56=0,"",+Input!M56)</f>
        <v/>
      </c>
      <c r="AG39" s="6" t="str">
        <f>IF(Input!AY56=0,"",IFERROR(VLOOKUP(Input!N56,'Tipo de Descuento'!$B$3:$C$8,2,0),0))</f>
        <v/>
      </c>
      <c r="AH39" s="6" t="str">
        <f>IF(Input!AY56=0,"",+Input!O56)</f>
        <v/>
      </c>
      <c r="AI39" s="6" t="str">
        <f>IF(Input!AY56=0,"",IFERROR(VLOOKUP(Input!P56,'Tipo de Descuento'!$B$3:$C$8,2,0),0))</f>
        <v/>
      </c>
      <c r="AJ39" s="6" t="str">
        <f>IF(Input!AY56=0,"",+Input!Q56)</f>
        <v/>
      </c>
      <c r="AK39" s="6" t="str">
        <f>IF(Input!AY56=0,"",IFERROR(VLOOKUP(Input!R56,'Tipo de Descuento'!$B$3:$C$8,2,0),0))</f>
        <v/>
      </c>
      <c r="AL39" s="6" t="str">
        <f>IF(Input!AY56=0,"",+Input!S56)</f>
        <v/>
      </c>
      <c r="AM39" s="6"/>
      <c r="AN39" s="6"/>
      <c r="AO39" s="6"/>
      <c r="AP39" s="7" t="str">
        <f>IF(Input!$AY$22=0,"",+Input!T56)</f>
        <v/>
      </c>
      <c r="AQ39" s="7" t="str">
        <f>IF(Input!$AY$22=0,"",+Input!U56)</f>
        <v/>
      </c>
      <c r="AR39" s="7" t="str">
        <f>IF(Input!$AY$22=0,"",+Input!V56)</f>
        <v/>
      </c>
      <c r="AS39" s="7" t="str">
        <f>IF(Input!$AY$22=0,"",+Input!W56)</f>
        <v/>
      </c>
      <c r="AT39" s="7" t="str">
        <f>IF(Input!$AY$22=0,"",+Input!X56)</f>
        <v/>
      </c>
      <c r="AU39" s="7" t="str">
        <f>IF(Input!$AY$22=0,"",+Input!Y56)</f>
        <v/>
      </c>
      <c r="AV39" s="7" t="str">
        <f>IF(Input!$AY$22=0,"",+Input!Z56)</f>
        <v/>
      </c>
      <c r="AW39" s="7" t="str">
        <f>IF(Input!$AY$22=0,"",+Input!AA56)</f>
        <v/>
      </c>
      <c r="AX39" s="7" t="str">
        <f>IF(Input!$AY$22=0,"",+Input!AB56)</f>
        <v/>
      </c>
      <c r="AY39" s="7" t="str">
        <f>IF(Input!$AY$22=0,"",+Input!AC56)</f>
        <v/>
      </c>
      <c r="AZ39" s="7" t="str">
        <f>IF(Input!$AY$22=0,"",+Input!AD56)</f>
        <v/>
      </c>
      <c r="BA39" s="7" t="str">
        <f>IF(Input!$AY$22=0,"",+Input!AE56)</f>
        <v/>
      </c>
      <c r="BB39" s="7" t="str">
        <f>IF(Input!$AY$22=0,"",+Input!AF56)</f>
        <v/>
      </c>
      <c r="BC39" s="7" t="str">
        <f>IF(Input!$AY$22=0,"",+Input!AG56)</f>
        <v/>
      </c>
      <c r="BD39" s="7" t="str">
        <f>IF(Input!$AY$22=0,"",+Input!AH56)</f>
        <v/>
      </c>
      <c r="BE39" s="7" t="str">
        <f>IF(Input!$AY$22=0,"",+Input!AI56)</f>
        <v/>
      </c>
      <c r="BF39" s="7" t="str">
        <f>IF(Input!$AY$22=0,"",+Input!AJ56)</f>
        <v/>
      </c>
      <c r="BG39" s="7" t="str">
        <f>IF(Input!$AY$22=0,"",+Input!AK56)</f>
        <v/>
      </c>
      <c r="BH39" s="7" t="str">
        <f>IF(Input!$AY$22=0,"",+Input!AL56)</f>
        <v/>
      </c>
      <c r="BI39" s="7" t="str">
        <f>IF(Input!$AY$22=0,"",+Input!AM56)</f>
        <v/>
      </c>
      <c r="BJ39" s="7" t="str">
        <f>IF(Input!$AY$22=0,"",+Input!AN56)</f>
        <v/>
      </c>
      <c r="BK39" s="7" t="str">
        <f>IF(Input!$AY$22=0,"",+Input!AO56)</f>
        <v/>
      </c>
      <c r="BL39" s="7" t="str">
        <f>IF(Input!$AY$22=0,"",+Input!AP56)</f>
        <v/>
      </c>
      <c r="BM39" s="7" t="str">
        <f>IF(Input!$AY$22=0,"",+Input!AQ56)</f>
        <v/>
      </c>
      <c r="BN39" s="7" t="str">
        <f>IF(Input!$AY$22=0,"",+Input!AR56)</f>
        <v/>
      </c>
      <c r="BO39" s="7" t="str">
        <f>IF(Input!$AY$22=0,"",+Input!AS56)</f>
        <v/>
      </c>
      <c r="BP39" s="7" t="str">
        <f>IF(Input!$AY$22=0,"",+Input!AT56)</f>
        <v/>
      </c>
      <c r="BQ39" s="7" t="str">
        <f>IF(Input!$AY$22=0,"",+Input!AU56)</f>
        <v/>
      </c>
      <c r="BR39" s="7" t="str">
        <f>IF(Input!$AY$22=0,"",+Input!AV56)</f>
        <v/>
      </c>
      <c r="BS39" s="7" t="str">
        <f>IF(Input!$AY$22=0,"",+Input!AW56)</f>
        <v/>
      </c>
      <c r="BT39" s="7" t="str">
        <f>IF(Input!$AY$22=0,"",+Input!AX56)</f>
        <v/>
      </c>
      <c r="BU39" s="6" t="str">
        <f>IF(Input!AY56=0,"",SUM(AP39:BT39))</f>
        <v/>
      </c>
    </row>
    <row r="40" spans="1:73" ht="15.75" customHeight="1">
      <c r="A40" s="6" t="str">
        <f>IF(Input!AY57=0,"",+Input!$BP$18)</f>
        <v/>
      </c>
      <c r="B40" s="6" t="str">
        <f>IF(Input!AY57=0,"",IFERROR(VLOOKUP(Input!$C$8,Cliente!$B$3:$C$822,2,0),0))</f>
        <v/>
      </c>
      <c r="C40" s="6" t="str">
        <f>IF(Input!AY57=0,"",IFERROR(VLOOKUP(Input!$C$7,Anunciante!$B$3:$C$364,2,0),0))</f>
        <v/>
      </c>
      <c r="D40" s="6" t="str">
        <f>IF(Input!AY57=0,"",IFERROR(VLOOKUP(Input!$C$9,Producto!$B$3:$C$200,2,0),0))</f>
        <v/>
      </c>
      <c r="E40" s="10" t="str">
        <f>IF(Input!AY57=0,"",IFERROR(VLOOKUP(Input!$C$10,Campaña!$B$3:$C$32,2,0),0))</f>
        <v/>
      </c>
      <c r="F40" t="str">
        <f>IF(Input!AY57=0,"",+Input!$C$11)</f>
        <v/>
      </c>
      <c r="G40" s="6" t="str">
        <f>IF(Input!AY57=0,"",+Input!$C$12)</f>
        <v/>
      </c>
      <c r="H40" t="str">
        <f>IF(Input!AY57=0,"",IFERROR(VLOOKUP(Input!$G$7,TipoMedio!$B$3:$C$30,2,0),0))</f>
        <v/>
      </c>
      <c r="I40" s="34" t="str">
        <f>IF(Input!AY57=0,"",+Input!$G$8)</f>
        <v/>
      </c>
      <c r="J40" s="34" t="str">
        <f>IF(Input!AY57=0,"",+Input!$G$9)</f>
        <v/>
      </c>
      <c r="K40" s="34" t="str">
        <f>IF(Input!AY57=0,"",+Input!$G$10)</f>
        <v/>
      </c>
      <c r="L40" s="5" t="str">
        <f>IF(Input!AY57=0,"",IFERROR(VLOOKUP(Input!$G$11,'Condicion de Pago'!$B$3:$C$20,2,0),0))</f>
        <v/>
      </c>
      <c r="M40" s="5" t="str">
        <f>IF(Input!AY57=0,"",+Input!$G$13)</f>
        <v/>
      </c>
      <c r="N40" s="5" t="str">
        <f>IF(Input!AY57=0,"",IFERROR(VLOOKUP(Input!$G$12,Moneda!$B$3:$C$7,2,0),0))</f>
        <v/>
      </c>
      <c r="O40" s="8" t="str">
        <f>IF(Input!AY57=0,"",+Input!$C$14)</f>
        <v/>
      </c>
      <c r="P40" s="5" t="str">
        <f>IF(Input!AY57=0,"",+Input!#REF!)</f>
        <v/>
      </c>
      <c r="Q40" s="5" t="str">
        <f>IF(Input!AY57=0,"",+Input!$C$16)</f>
        <v/>
      </c>
      <c r="R40" s="6" t="str">
        <f>IF(Input!AY57=0,"",IFERROR(VLOOKUP(Input!B57,Medio!$A$3:$D$1600,3,0),0))</f>
        <v/>
      </c>
      <c r="S40" s="6" t="str">
        <f>IF(Input!AY57=0,"",IFERROR(INDEX(Proveedor!$B$3:$B$2036, MATCH(Input!C57,Proveedor!$C$3:$C$2036,0)),0))</f>
        <v/>
      </c>
      <c r="T40" s="6" t="str">
        <f>IF(Input!AY57=0,"",IFERROR(INDEX(Programas!$B$3:$B$150, MATCH(Input!D57,Programas!$C$3:$C$150,0)),0))</f>
        <v/>
      </c>
      <c r="U40" s="9"/>
      <c r="V40" s="6" t="str">
        <f>IF(Input!AY57=0,"",+Input!D57)</f>
        <v/>
      </c>
      <c r="W40" s="6" t="str">
        <f>IF(Input!AY57=0,"",+Input!E57)</f>
        <v/>
      </c>
      <c r="X40" s="6" t="str">
        <f>IF(Input!AY57=0,"",+Input!F57)</f>
        <v/>
      </c>
      <c r="Y40" s="6"/>
      <c r="Z40" s="6" t="str">
        <f>IF(Input!AY57=0,"",+Input!G57)</f>
        <v/>
      </c>
      <c r="AA40" s="6" t="str">
        <f>IF(Input!AY57=0,"",+Input!H57)</f>
        <v/>
      </c>
      <c r="AB40" s="9" t="str">
        <f>IF(Input!AY57=0,"",+Input!I57)</f>
        <v/>
      </c>
      <c r="AC40" s="6" t="str">
        <f>IF(Input!AY57=0,"",IFERROR(VLOOKUP(Input!J57,'Tipo de Descuento'!$B$3:$C$8,2,0),0))</f>
        <v/>
      </c>
      <c r="AD40" s="6" t="str">
        <f>IF(Input!AY57=0,"",+Input!K57)</f>
        <v/>
      </c>
      <c r="AE40" s="6" t="str">
        <f>IF(Input!AY57=0,"",IFERROR(VLOOKUP(Input!L57,'Tipo de Descuento'!$B$3:$C$8,2,0),0))</f>
        <v/>
      </c>
      <c r="AF40" s="6" t="str">
        <f>IF(Input!AY57=0,"",+Input!M57)</f>
        <v/>
      </c>
      <c r="AG40" s="6" t="str">
        <f>IF(Input!AY57=0,"",IFERROR(VLOOKUP(Input!N57,'Tipo de Descuento'!$B$3:$C$8,2,0),0))</f>
        <v/>
      </c>
      <c r="AH40" s="6" t="str">
        <f>IF(Input!AY57=0,"",+Input!O57)</f>
        <v/>
      </c>
      <c r="AI40" s="6" t="str">
        <f>IF(Input!AY57=0,"",IFERROR(VLOOKUP(Input!P57,'Tipo de Descuento'!$B$3:$C$8,2,0),0))</f>
        <v/>
      </c>
      <c r="AJ40" s="6" t="str">
        <f>IF(Input!AY57=0,"",+Input!Q57)</f>
        <v/>
      </c>
      <c r="AK40" s="6" t="str">
        <f>IF(Input!AY57=0,"",IFERROR(VLOOKUP(Input!R57,'Tipo de Descuento'!$B$3:$C$8,2,0),0))</f>
        <v/>
      </c>
      <c r="AL40" s="6" t="str">
        <f>IF(Input!AY57=0,"",+Input!S57)</f>
        <v/>
      </c>
      <c r="AM40" s="6"/>
      <c r="AN40" s="6"/>
      <c r="AO40" s="6"/>
      <c r="AP40" s="7" t="str">
        <f>IF(Input!$AY$22=0,"",+Input!T57)</f>
        <v/>
      </c>
      <c r="AQ40" s="7" t="str">
        <f>IF(Input!$AY$22=0,"",+Input!U57)</f>
        <v/>
      </c>
      <c r="AR40" s="7" t="str">
        <f>IF(Input!$AY$22=0,"",+Input!V57)</f>
        <v/>
      </c>
      <c r="AS40" s="7" t="str">
        <f>IF(Input!$AY$22=0,"",+Input!W57)</f>
        <v/>
      </c>
      <c r="AT40" s="7" t="str">
        <f>IF(Input!$AY$22=0,"",+Input!X57)</f>
        <v/>
      </c>
      <c r="AU40" s="7" t="str">
        <f>IF(Input!$AY$22=0,"",+Input!Y57)</f>
        <v/>
      </c>
      <c r="AV40" s="7" t="str">
        <f>IF(Input!$AY$22=0,"",+Input!Z57)</f>
        <v/>
      </c>
      <c r="AW40" s="7" t="str">
        <f>IF(Input!$AY$22=0,"",+Input!AA57)</f>
        <v/>
      </c>
      <c r="AX40" s="7" t="str">
        <f>IF(Input!$AY$22=0,"",+Input!AB57)</f>
        <v/>
      </c>
      <c r="AY40" s="7" t="str">
        <f>IF(Input!$AY$22=0,"",+Input!AC57)</f>
        <v/>
      </c>
      <c r="AZ40" s="7" t="str">
        <f>IF(Input!$AY$22=0,"",+Input!AD57)</f>
        <v/>
      </c>
      <c r="BA40" s="7" t="str">
        <f>IF(Input!$AY$22=0,"",+Input!AE57)</f>
        <v/>
      </c>
      <c r="BB40" s="7" t="str">
        <f>IF(Input!$AY$22=0,"",+Input!AF57)</f>
        <v/>
      </c>
      <c r="BC40" s="7" t="str">
        <f>IF(Input!$AY$22=0,"",+Input!AG57)</f>
        <v/>
      </c>
      <c r="BD40" s="7" t="str">
        <f>IF(Input!$AY$22=0,"",+Input!AH57)</f>
        <v/>
      </c>
      <c r="BE40" s="7" t="str">
        <f>IF(Input!$AY$22=0,"",+Input!AI57)</f>
        <v/>
      </c>
      <c r="BF40" s="7" t="str">
        <f>IF(Input!$AY$22=0,"",+Input!AJ57)</f>
        <v/>
      </c>
      <c r="BG40" s="7" t="str">
        <f>IF(Input!$AY$22=0,"",+Input!AK57)</f>
        <v/>
      </c>
      <c r="BH40" s="7" t="str">
        <f>IF(Input!$AY$22=0,"",+Input!AL57)</f>
        <v/>
      </c>
      <c r="BI40" s="7" t="str">
        <f>IF(Input!$AY$22=0,"",+Input!AM57)</f>
        <v/>
      </c>
      <c r="BJ40" s="7" t="str">
        <f>IF(Input!$AY$22=0,"",+Input!AN57)</f>
        <v/>
      </c>
      <c r="BK40" s="7" t="str">
        <f>IF(Input!$AY$22=0,"",+Input!AO57)</f>
        <v/>
      </c>
      <c r="BL40" s="7" t="str">
        <f>IF(Input!$AY$22=0,"",+Input!AP57)</f>
        <v/>
      </c>
      <c r="BM40" s="7" t="str">
        <f>IF(Input!$AY$22=0,"",+Input!AQ57)</f>
        <v/>
      </c>
      <c r="BN40" s="7" t="str">
        <f>IF(Input!$AY$22=0,"",+Input!AR57)</f>
        <v/>
      </c>
      <c r="BO40" s="7" t="str">
        <f>IF(Input!$AY$22=0,"",+Input!AS57)</f>
        <v/>
      </c>
      <c r="BP40" s="7" t="str">
        <f>IF(Input!$AY$22=0,"",+Input!AT57)</f>
        <v/>
      </c>
      <c r="BQ40" s="7" t="str">
        <f>IF(Input!$AY$22=0,"",+Input!AU57)</f>
        <v/>
      </c>
      <c r="BR40" s="7" t="str">
        <f>IF(Input!$AY$22=0,"",+Input!AV57)</f>
        <v/>
      </c>
      <c r="BS40" s="7" t="str">
        <f>IF(Input!$AY$22=0,"",+Input!AW57)</f>
        <v/>
      </c>
      <c r="BT40" s="7" t="str">
        <f>IF(Input!$AY$22=0,"",+Input!AX57)</f>
        <v/>
      </c>
      <c r="BU40" s="6" t="str">
        <f>IF(Input!AY57=0,"",SUM(AP40:BT40))</f>
        <v/>
      </c>
    </row>
    <row r="41" spans="1:73" ht="15.75" customHeight="1">
      <c r="A41" s="6" t="str">
        <f>IF(Input!AY58=0,"",+Input!$BP$18)</f>
        <v/>
      </c>
      <c r="B41" s="6" t="str">
        <f>IF(Input!AY58=0,"",IFERROR(VLOOKUP(Input!$C$8,Cliente!$B$3:$C$822,2,0),0))</f>
        <v/>
      </c>
      <c r="C41" s="6" t="str">
        <f>IF(Input!AY58=0,"",IFERROR(VLOOKUP(Input!$C$7,Anunciante!$B$3:$C$364,2,0),0))</f>
        <v/>
      </c>
      <c r="D41" s="6" t="str">
        <f>IF(Input!AY58=0,"",IFERROR(VLOOKUP(Input!$C$9,Producto!$B$3:$C$200,2,0),0))</f>
        <v/>
      </c>
      <c r="E41" s="10" t="str">
        <f>IF(Input!AY58=0,"",IFERROR(VLOOKUP(Input!$C$10,Campaña!$B$3:$C$32,2,0),0))</f>
        <v/>
      </c>
      <c r="F41" t="str">
        <f>IF(Input!AY58=0,"",+Input!$C$11)</f>
        <v/>
      </c>
      <c r="G41" s="6" t="str">
        <f>IF(Input!AY58=0,"",+Input!$C$12)</f>
        <v/>
      </c>
      <c r="H41" t="str">
        <f>IF(Input!AY58=0,"",IFERROR(VLOOKUP(Input!$G$7,TipoMedio!$B$3:$C$30,2,0),0))</f>
        <v/>
      </c>
      <c r="I41" s="34" t="str">
        <f>IF(Input!AY58=0,"",+Input!$G$8)</f>
        <v/>
      </c>
      <c r="J41" s="34" t="str">
        <f>IF(Input!AY58=0,"",+Input!$G$9)</f>
        <v/>
      </c>
      <c r="K41" s="34" t="str">
        <f>IF(Input!AY58=0,"",+Input!$G$10)</f>
        <v/>
      </c>
      <c r="L41" s="5" t="str">
        <f>IF(Input!AY58=0,"",IFERROR(VLOOKUP(Input!$G$11,'Condicion de Pago'!$B$3:$C$20,2,0),0))</f>
        <v/>
      </c>
      <c r="M41" s="5" t="str">
        <f>IF(Input!AY58=0,"",+Input!$G$13)</f>
        <v/>
      </c>
      <c r="N41" s="5" t="str">
        <f>IF(Input!AY58=0,"",IFERROR(VLOOKUP(Input!$G$12,Moneda!$B$3:$C$7,2,0),0))</f>
        <v/>
      </c>
      <c r="O41" s="8" t="str">
        <f>IF(Input!AY58=0,"",+Input!$C$14)</f>
        <v/>
      </c>
      <c r="P41" s="5" t="str">
        <f>IF(Input!AY58=0,"",+Input!#REF!)</f>
        <v/>
      </c>
      <c r="Q41" s="5" t="str">
        <f>IF(Input!AY58=0,"",+Input!$C$16)</f>
        <v/>
      </c>
      <c r="R41" s="6" t="str">
        <f>IF(Input!AY58=0,"",IFERROR(VLOOKUP(Input!B58,Medio!$A$3:$D$1600,3,0),0))</f>
        <v/>
      </c>
      <c r="S41" s="6" t="str">
        <f>IF(Input!AY58=0,"",IFERROR(INDEX(Proveedor!$B$3:$B$2036, MATCH(Input!C58,Proveedor!$C$3:$C$2036,0)),0))</f>
        <v/>
      </c>
      <c r="T41" s="6" t="str">
        <f>IF(Input!AY58=0,"",IFERROR(INDEX(Programas!$B$3:$B$150, MATCH(Input!D58,Programas!$C$3:$C$150,0)),0))</f>
        <v/>
      </c>
      <c r="U41" s="9"/>
      <c r="V41" s="6" t="str">
        <f>IF(Input!AY58=0,"",+Input!D58)</f>
        <v/>
      </c>
      <c r="W41" s="6" t="str">
        <f>IF(Input!AY58=0,"",+Input!E58)</f>
        <v/>
      </c>
      <c r="X41" s="6" t="str">
        <f>IF(Input!AY58=0,"",+Input!F58)</f>
        <v/>
      </c>
      <c r="Y41" s="6"/>
      <c r="Z41" s="6" t="str">
        <f>IF(Input!AY58=0,"",+Input!G58)</f>
        <v/>
      </c>
      <c r="AA41" s="6" t="str">
        <f>IF(Input!AY58=0,"",+Input!H58)</f>
        <v/>
      </c>
      <c r="AB41" s="9" t="str">
        <f>IF(Input!AY58=0,"",+Input!I58)</f>
        <v/>
      </c>
      <c r="AC41" s="6" t="str">
        <f>IF(Input!AY58=0,"",IFERROR(VLOOKUP(Input!J58,'Tipo de Descuento'!$B$3:$C$8,2,0),0))</f>
        <v/>
      </c>
      <c r="AD41" s="6" t="str">
        <f>IF(Input!AY58=0,"",+Input!K58)</f>
        <v/>
      </c>
      <c r="AE41" s="6" t="str">
        <f>IF(Input!AY58=0,"",IFERROR(VLOOKUP(Input!L58,'Tipo de Descuento'!$B$3:$C$8,2,0),0))</f>
        <v/>
      </c>
      <c r="AF41" s="6" t="str">
        <f>IF(Input!AY58=0,"",+Input!M58)</f>
        <v/>
      </c>
      <c r="AG41" s="6" t="str">
        <f>IF(Input!AY58=0,"",IFERROR(VLOOKUP(Input!N58,'Tipo de Descuento'!$B$3:$C$8,2,0),0))</f>
        <v/>
      </c>
      <c r="AH41" s="6" t="str">
        <f>IF(Input!AY58=0,"",+Input!O58)</f>
        <v/>
      </c>
      <c r="AI41" s="6" t="str">
        <f>IF(Input!AY58=0,"",IFERROR(VLOOKUP(Input!P58,'Tipo de Descuento'!$B$3:$C$8,2,0),0))</f>
        <v/>
      </c>
      <c r="AJ41" s="6" t="str">
        <f>IF(Input!AY58=0,"",+Input!Q58)</f>
        <v/>
      </c>
      <c r="AK41" s="6" t="str">
        <f>IF(Input!AY58=0,"",IFERROR(VLOOKUP(Input!R58,'Tipo de Descuento'!$B$3:$C$8,2,0),0))</f>
        <v/>
      </c>
      <c r="AL41" s="6" t="str">
        <f>IF(Input!AY58=0,"",+Input!S58)</f>
        <v/>
      </c>
      <c r="AM41" s="6"/>
      <c r="AN41" s="6"/>
      <c r="AO41" s="6"/>
      <c r="AP41" s="7" t="str">
        <f>IF(Input!$AY$22=0,"",+Input!T58)</f>
        <v/>
      </c>
      <c r="AQ41" s="7" t="str">
        <f>IF(Input!$AY$22=0,"",+Input!U58)</f>
        <v/>
      </c>
      <c r="AR41" s="7" t="str">
        <f>IF(Input!$AY$22=0,"",+Input!V58)</f>
        <v/>
      </c>
      <c r="AS41" s="7" t="str">
        <f>IF(Input!$AY$22=0,"",+Input!W58)</f>
        <v/>
      </c>
      <c r="AT41" s="7" t="str">
        <f>IF(Input!$AY$22=0,"",+Input!X58)</f>
        <v/>
      </c>
      <c r="AU41" s="7" t="str">
        <f>IF(Input!$AY$22=0,"",+Input!Y58)</f>
        <v/>
      </c>
      <c r="AV41" s="7" t="str">
        <f>IF(Input!$AY$22=0,"",+Input!Z58)</f>
        <v/>
      </c>
      <c r="AW41" s="7" t="str">
        <f>IF(Input!$AY$22=0,"",+Input!AA58)</f>
        <v/>
      </c>
      <c r="AX41" s="7" t="str">
        <f>IF(Input!$AY$22=0,"",+Input!AB58)</f>
        <v/>
      </c>
      <c r="AY41" s="7" t="str">
        <f>IF(Input!$AY$22=0,"",+Input!AC58)</f>
        <v/>
      </c>
      <c r="AZ41" s="7" t="str">
        <f>IF(Input!$AY$22=0,"",+Input!AD58)</f>
        <v/>
      </c>
      <c r="BA41" s="7" t="str">
        <f>IF(Input!$AY$22=0,"",+Input!AE58)</f>
        <v/>
      </c>
      <c r="BB41" s="7" t="str">
        <f>IF(Input!$AY$22=0,"",+Input!AF58)</f>
        <v/>
      </c>
      <c r="BC41" s="7" t="str">
        <f>IF(Input!$AY$22=0,"",+Input!AG58)</f>
        <v/>
      </c>
      <c r="BD41" s="7" t="str">
        <f>IF(Input!$AY$22=0,"",+Input!AH58)</f>
        <v/>
      </c>
      <c r="BE41" s="7" t="str">
        <f>IF(Input!$AY$22=0,"",+Input!AI58)</f>
        <v/>
      </c>
      <c r="BF41" s="7" t="str">
        <f>IF(Input!$AY$22=0,"",+Input!AJ58)</f>
        <v/>
      </c>
      <c r="BG41" s="7" t="str">
        <f>IF(Input!$AY$22=0,"",+Input!AK58)</f>
        <v/>
      </c>
      <c r="BH41" s="7" t="str">
        <f>IF(Input!$AY$22=0,"",+Input!AL58)</f>
        <v/>
      </c>
      <c r="BI41" s="7" t="str">
        <f>IF(Input!$AY$22=0,"",+Input!AM58)</f>
        <v/>
      </c>
      <c r="BJ41" s="7" t="str">
        <f>IF(Input!$AY$22=0,"",+Input!AN58)</f>
        <v/>
      </c>
      <c r="BK41" s="7" t="str">
        <f>IF(Input!$AY$22=0,"",+Input!AO58)</f>
        <v/>
      </c>
      <c r="BL41" s="7" t="str">
        <f>IF(Input!$AY$22=0,"",+Input!AP58)</f>
        <v/>
      </c>
      <c r="BM41" s="7" t="str">
        <f>IF(Input!$AY$22=0,"",+Input!AQ58)</f>
        <v/>
      </c>
      <c r="BN41" s="7" t="str">
        <f>IF(Input!$AY$22=0,"",+Input!AR58)</f>
        <v/>
      </c>
      <c r="BO41" s="7" t="str">
        <f>IF(Input!$AY$22=0,"",+Input!AS58)</f>
        <v/>
      </c>
      <c r="BP41" s="7" t="str">
        <f>IF(Input!$AY$22=0,"",+Input!AT58)</f>
        <v/>
      </c>
      <c r="BQ41" s="7" t="str">
        <f>IF(Input!$AY$22=0,"",+Input!AU58)</f>
        <v/>
      </c>
      <c r="BR41" s="7" t="str">
        <f>IF(Input!$AY$22=0,"",+Input!AV58)</f>
        <v/>
      </c>
      <c r="BS41" s="7" t="str">
        <f>IF(Input!$AY$22=0,"",+Input!AW58)</f>
        <v/>
      </c>
      <c r="BT41" s="7" t="str">
        <f>IF(Input!$AY$22=0,"",+Input!AX58)</f>
        <v/>
      </c>
      <c r="BU41" s="6" t="str">
        <f>IF(Input!AY58=0,"",SUM(AP41:BT41))</f>
        <v/>
      </c>
    </row>
    <row r="42" spans="1:73" ht="15.75" customHeight="1">
      <c r="A42" s="6" t="str">
        <f>IF(Input!AY59=0,"",+Input!$BP$18)</f>
        <v/>
      </c>
      <c r="B42" s="6" t="str">
        <f>IF(Input!AY59=0,"",IFERROR(VLOOKUP(Input!$C$8,Cliente!$B$3:$C$822,2,0),0))</f>
        <v/>
      </c>
      <c r="C42" s="6" t="str">
        <f>IF(Input!AY59=0,"",IFERROR(VLOOKUP(Input!$C$7,Anunciante!$B$3:$C$364,2,0),0))</f>
        <v/>
      </c>
      <c r="D42" s="6" t="str">
        <f>IF(Input!AY59=0,"",IFERROR(VLOOKUP(Input!$C$9,Producto!$B$3:$C$200,2,0),0))</f>
        <v/>
      </c>
      <c r="E42" s="10" t="str">
        <f>IF(Input!AY59=0,"",IFERROR(VLOOKUP(Input!$C$10,Campaña!$B$3:$C$32,2,0),0))</f>
        <v/>
      </c>
      <c r="F42" t="str">
        <f>IF(Input!AY59=0,"",+Input!$C$11)</f>
        <v/>
      </c>
      <c r="G42" s="6" t="str">
        <f>IF(Input!AY59=0,"",+Input!$C$12)</f>
        <v/>
      </c>
      <c r="H42" t="str">
        <f>IF(Input!AY59=0,"",IFERROR(VLOOKUP(Input!$G$7,TipoMedio!$B$3:$C$30,2,0),0))</f>
        <v/>
      </c>
      <c r="I42" s="34" t="str">
        <f>IF(Input!AY59=0,"",+Input!$G$8)</f>
        <v/>
      </c>
      <c r="J42" s="34" t="str">
        <f>IF(Input!AY59=0,"",+Input!$G$9)</f>
        <v/>
      </c>
      <c r="K42" s="34" t="str">
        <f>IF(Input!AY59=0,"",+Input!$G$10)</f>
        <v/>
      </c>
      <c r="L42" s="5" t="str">
        <f>IF(Input!AY59=0,"",IFERROR(VLOOKUP(Input!$G$11,'Condicion de Pago'!$B$3:$C$20,2,0),0))</f>
        <v/>
      </c>
      <c r="M42" s="5" t="str">
        <f>IF(Input!AY59=0,"",+Input!$G$13)</f>
        <v/>
      </c>
      <c r="N42" s="5" t="str">
        <f>IF(Input!AY59=0,"",IFERROR(VLOOKUP(Input!$G$12,Moneda!$B$3:$C$7,2,0),0))</f>
        <v/>
      </c>
      <c r="O42" s="8" t="str">
        <f>IF(Input!AY59=0,"",+Input!$C$14)</f>
        <v/>
      </c>
      <c r="P42" s="5" t="str">
        <f>IF(Input!AY59=0,"",+Input!#REF!)</f>
        <v/>
      </c>
      <c r="Q42" s="5" t="str">
        <f>IF(Input!AY59=0,"",+Input!$C$16)</f>
        <v/>
      </c>
      <c r="R42" s="6" t="str">
        <f>IF(Input!AY59=0,"",IFERROR(VLOOKUP(Input!B59,Medio!$A$3:$D$1600,3,0),0))</f>
        <v/>
      </c>
      <c r="S42" s="6" t="str">
        <f>IF(Input!AY59=0,"",IFERROR(INDEX(Proveedor!$B$3:$B$2036, MATCH(Input!C59,Proveedor!$C$3:$C$2036,0)),0))</f>
        <v/>
      </c>
      <c r="T42" s="6" t="str">
        <f>IF(Input!AY59=0,"",IFERROR(INDEX(Programas!$B$3:$B$150, MATCH(Input!D59,Programas!$C$3:$C$150,0)),0))</f>
        <v/>
      </c>
      <c r="U42" s="9"/>
      <c r="V42" s="6" t="str">
        <f>IF(Input!AY59=0,"",+Input!D59)</f>
        <v/>
      </c>
      <c r="W42" s="6" t="str">
        <f>IF(Input!AY59=0,"",+Input!E59)</f>
        <v/>
      </c>
      <c r="X42" s="6" t="str">
        <f>IF(Input!AY59=0,"",+Input!F59)</f>
        <v/>
      </c>
      <c r="Y42" s="6"/>
      <c r="Z42" s="6" t="str">
        <f>IF(Input!AY59=0,"",+Input!G59)</f>
        <v/>
      </c>
      <c r="AA42" s="6" t="str">
        <f>IF(Input!AY59=0,"",+Input!H59)</f>
        <v/>
      </c>
      <c r="AB42" s="9" t="str">
        <f>IF(Input!AY59=0,"",+Input!I59)</f>
        <v/>
      </c>
      <c r="AC42" s="6" t="str">
        <f>IF(Input!AY59=0,"",IFERROR(VLOOKUP(Input!J59,'Tipo de Descuento'!$B$3:$C$8,2,0),0))</f>
        <v/>
      </c>
      <c r="AD42" s="6" t="str">
        <f>IF(Input!AY59=0,"",+Input!K59)</f>
        <v/>
      </c>
      <c r="AE42" s="6" t="str">
        <f>IF(Input!AY59=0,"",IFERROR(VLOOKUP(Input!L59,'Tipo de Descuento'!$B$3:$C$8,2,0),0))</f>
        <v/>
      </c>
      <c r="AF42" s="6" t="str">
        <f>IF(Input!AY59=0,"",+Input!M59)</f>
        <v/>
      </c>
      <c r="AG42" s="6" t="str">
        <f>IF(Input!AY59=0,"",IFERROR(VLOOKUP(Input!N59,'Tipo de Descuento'!$B$3:$C$8,2,0),0))</f>
        <v/>
      </c>
      <c r="AH42" s="6" t="str">
        <f>IF(Input!AY59=0,"",+Input!O59)</f>
        <v/>
      </c>
      <c r="AI42" s="6" t="str">
        <f>IF(Input!AY59=0,"",IFERROR(VLOOKUP(Input!P59,'Tipo de Descuento'!$B$3:$C$8,2,0),0))</f>
        <v/>
      </c>
      <c r="AJ42" s="6" t="str">
        <f>IF(Input!AY59=0,"",+Input!Q59)</f>
        <v/>
      </c>
      <c r="AK42" s="6" t="str">
        <f>IF(Input!AY59=0,"",IFERROR(VLOOKUP(Input!R59,'Tipo de Descuento'!$B$3:$C$8,2,0),0))</f>
        <v/>
      </c>
      <c r="AL42" s="6" t="str">
        <f>IF(Input!AY59=0,"",+Input!S59)</f>
        <v/>
      </c>
      <c r="AM42" s="6"/>
      <c r="AN42" s="6"/>
      <c r="AO42" s="6"/>
      <c r="AP42" s="7" t="str">
        <f>IF(Input!$AY$22=0,"",+Input!T59)</f>
        <v/>
      </c>
      <c r="AQ42" s="7" t="str">
        <f>IF(Input!$AY$22=0,"",+Input!U59)</f>
        <v/>
      </c>
      <c r="AR42" s="7" t="str">
        <f>IF(Input!$AY$22=0,"",+Input!V59)</f>
        <v/>
      </c>
      <c r="AS42" s="7" t="str">
        <f>IF(Input!$AY$22=0,"",+Input!W59)</f>
        <v/>
      </c>
      <c r="AT42" s="7" t="str">
        <f>IF(Input!$AY$22=0,"",+Input!X59)</f>
        <v/>
      </c>
      <c r="AU42" s="7" t="str">
        <f>IF(Input!$AY$22=0,"",+Input!Y59)</f>
        <v/>
      </c>
      <c r="AV42" s="7" t="str">
        <f>IF(Input!$AY$22=0,"",+Input!Z59)</f>
        <v/>
      </c>
      <c r="AW42" s="7" t="str">
        <f>IF(Input!$AY$22=0,"",+Input!AA59)</f>
        <v/>
      </c>
      <c r="AX42" s="7" t="str">
        <f>IF(Input!$AY$22=0,"",+Input!AB59)</f>
        <v/>
      </c>
      <c r="AY42" s="7" t="str">
        <f>IF(Input!$AY$22=0,"",+Input!AC59)</f>
        <v/>
      </c>
      <c r="AZ42" s="7" t="str">
        <f>IF(Input!$AY$22=0,"",+Input!AD59)</f>
        <v/>
      </c>
      <c r="BA42" s="7" t="str">
        <f>IF(Input!$AY$22=0,"",+Input!AE59)</f>
        <v/>
      </c>
      <c r="BB42" s="7" t="str">
        <f>IF(Input!$AY$22=0,"",+Input!AF59)</f>
        <v/>
      </c>
      <c r="BC42" s="7" t="str">
        <f>IF(Input!$AY$22=0,"",+Input!AG59)</f>
        <v/>
      </c>
      <c r="BD42" s="7" t="str">
        <f>IF(Input!$AY$22=0,"",+Input!AH59)</f>
        <v/>
      </c>
      <c r="BE42" s="7" t="str">
        <f>IF(Input!$AY$22=0,"",+Input!AI59)</f>
        <v/>
      </c>
      <c r="BF42" s="7" t="str">
        <f>IF(Input!$AY$22=0,"",+Input!AJ59)</f>
        <v/>
      </c>
      <c r="BG42" s="7" t="str">
        <f>IF(Input!$AY$22=0,"",+Input!AK59)</f>
        <v/>
      </c>
      <c r="BH42" s="7" t="str">
        <f>IF(Input!$AY$22=0,"",+Input!AL59)</f>
        <v/>
      </c>
      <c r="BI42" s="7" t="str">
        <f>IF(Input!$AY$22=0,"",+Input!AM59)</f>
        <v/>
      </c>
      <c r="BJ42" s="7" t="str">
        <f>IF(Input!$AY$22=0,"",+Input!AN59)</f>
        <v/>
      </c>
      <c r="BK42" s="7" t="str">
        <f>IF(Input!$AY$22=0,"",+Input!AO59)</f>
        <v/>
      </c>
      <c r="BL42" s="7" t="str">
        <f>IF(Input!$AY$22=0,"",+Input!AP59)</f>
        <v/>
      </c>
      <c r="BM42" s="7" t="str">
        <f>IF(Input!$AY$22=0,"",+Input!AQ59)</f>
        <v/>
      </c>
      <c r="BN42" s="7" t="str">
        <f>IF(Input!$AY$22=0,"",+Input!AR59)</f>
        <v/>
      </c>
      <c r="BO42" s="7" t="str">
        <f>IF(Input!$AY$22=0,"",+Input!AS59)</f>
        <v/>
      </c>
      <c r="BP42" s="7" t="str">
        <f>IF(Input!$AY$22=0,"",+Input!AT59)</f>
        <v/>
      </c>
      <c r="BQ42" s="7" t="str">
        <f>IF(Input!$AY$22=0,"",+Input!AU59)</f>
        <v/>
      </c>
      <c r="BR42" s="7" t="str">
        <f>IF(Input!$AY$22=0,"",+Input!AV59)</f>
        <v/>
      </c>
      <c r="BS42" s="7" t="str">
        <f>IF(Input!$AY$22=0,"",+Input!AW59)</f>
        <v/>
      </c>
      <c r="BT42" s="7" t="str">
        <f>IF(Input!$AY$22=0,"",+Input!AX59)</f>
        <v/>
      </c>
      <c r="BU42" s="6" t="str">
        <f>IF(Input!AY59=0,"",SUM(AP42:BT42))</f>
        <v/>
      </c>
    </row>
    <row r="43" spans="1:73" ht="15.75" customHeight="1">
      <c r="A43" s="6" t="str">
        <f>IF(Input!AY60=0,"",+Input!$BP$18)</f>
        <v/>
      </c>
      <c r="B43" s="6" t="str">
        <f>IF(Input!AY60=0,"",IFERROR(VLOOKUP(Input!$C$8,Cliente!$B$3:$C$822,2,0),0))</f>
        <v/>
      </c>
      <c r="C43" s="6" t="str">
        <f>IF(Input!AY60=0,"",IFERROR(VLOOKUP(Input!$C$7,Anunciante!$B$3:$C$364,2,0),0))</f>
        <v/>
      </c>
      <c r="D43" s="6" t="str">
        <f>IF(Input!AY60=0,"",IFERROR(VLOOKUP(Input!$C$9,Producto!$B$3:$C$200,2,0),0))</f>
        <v/>
      </c>
      <c r="E43" s="10" t="str">
        <f>IF(Input!AY60=0,"",IFERROR(VLOOKUP(Input!$C$10,Campaña!$B$3:$C$32,2,0),0))</f>
        <v/>
      </c>
      <c r="F43" t="str">
        <f>IF(Input!AY60=0,"",+Input!$C$11)</f>
        <v/>
      </c>
      <c r="G43" s="6" t="str">
        <f>IF(Input!AY60=0,"",+Input!$C$12)</f>
        <v/>
      </c>
      <c r="H43" t="str">
        <f>IF(Input!AY60=0,"",IFERROR(VLOOKUP(Input!$G$7,TipoMedio!$B$3:$C$30,2,0),0))</f>
        <v/>
      </c>
      <c r="I43" s="34" t="str">
        <f>IF(Input!AY60=0,"",+Input!$G$8)</f>
        <v/>
      </c>
      <c r="J43" s="34" t="str">
        <f>IF(Input!AY60=0,"",+Input!$G$9)</f>
        <v/>
      </c>
      <c r="K43" s="34" t="str">
        <f>IF(Input!AY60=0,"",+Input!$G$10)</f>
        <v/>
      </c>
      <c r="L43" s="5" t="str">
        <f>IF(Input!AY60=0,"",IFERROR(VLOOKUP(Input!$G$11,'Condicion de Pago'!$B$3:$C$20,2,0),0))</f>
        <v/>
      </c>
      <c r="M43" s="5" t="str">
        <f>IF(Input!AY60=0,"",+Input!$G$13)</f>
        <v/>
      </c>
      <c r="N43" s="5" t="str">
        <f>IF(Input!AY60=0,"",IFERROR(VLOOKUP(Input!$G$12,Moneda!$B$3:$C$7,2,0),0))</f>
        <v/>
      </c>
      <c r="O43" s="8" t="str">
        <f>IF(Input!AY60=0,"",+Input!$C$14)</f>
        <v/>
      </c>
      <c r="P43" s="5" t="str">
        <f>IF(Input!AY60=0,"",+Input!#REF!)</f>
        <v/>
      </c>
      <c r="Q43" s="5" t="str">
        <f>IF(Input!AY60=0,"",+Input!$C$16)</f>
        <v/>
      </c>
      <c r="R43" s="6" t="str">
        <f>IF(Input!AY60=0,"",IFERROR(VLOOKUP(Input!B60,Medio!$A$3:$D$1600,3,0),0))</f>
        <v/>
      </c>
      <c r="S43" s="6" t="str">
        <f>IF(Input!AY60=0,"",IFERROR(INDEX(Proveedor!$B$3:$B$2036, MATCH(Input!C60,Proveedor!$C$3:$C$2036,0)),0))</f>
        <v/>
      </c>
      <c r="T43" s="6" t="str">
        <f>IF(Input!AY60=0,"",IFERROR(INDEX(Programas!$B$3:$B$150, MATCH(Input!D60,Programas!$C$3:$C$150,0)),0))</f>
        <v/>
      </c>
      <c r="U43" s="9"/>
      <c r="V43" s="6" t="str">
        <f>IF(Input!AY60=0,"",+Input!D60)</f>
        <v/>
      </c>
      <c r="W43" s="6" t="str">
        <f>IF(Input!AY60=0,"",+Input!E60)</f>
        <v/>
      </c>
      <c r="X43" s="6" t="str">
        <f>IF(Input!AY60=0,"",+Input!F60)</f>
        <v/>
      </c>
      <c r="Y43" s="6"/>
      <c r="Z43" s="6" t="str">
        <f>IF(Input!AY60=0,"",+Input!G60)</f>
        <v/>
      </c>
      <c r="AA43" s="6" t="str">
        <f>IF(Input!AY60=0,"",+Input!H60)</f>
        <v/>
      </c>
      <c r="AB43" s="9" t="str">
        <f>IF(Input!AY60=0,"",+Input!I60)</f>
        <v/>
      </c>
      <c r="AC43" s="6" t="str">
        <f>IF(Input!AY60=0,"",IFERROR(VLOOKUP(Input!J60,'Tipo de Descuento'!$B$3:$C$8,2,0),0))</f>
        <v/>
      </c>
      <c r="AD43" s="6" t="str">
        <f>IF(Input!AY60=0,"",+Input!K60)</f>
        <v/>
      </c>
      <c r="AE43" s="6" t="str">
        <f>IF(Input!AY60=0,"",IFERROR(VLOOKUP(Input!L60,'Tipo de Descuento'!$B$3:$C$8,2,0),0))</f>
        <v/>
      </c>
      <c r="AF43" s="6" t="str">
        <f>IF(Input!AY60=0,"",+Input!M60)</f>
        <v/>
      </c>
      <c r="AG43" s="6" t="str">
        <f>IF(Input!AY60=0,"",IFERROR(VLOOKUP(Input!N60,'Tipo de Descuento'!$B$3:$C$8,2,0),0))</f>
        <v/>
      </c>
      <c r="AH43" s="6" t="str">
        <f>IF(Input!AY60=0,"",+Input!O60)</f>
        <v/>
      </c>
      <c r="AI43" s="6" t="str">
        <f>IF(Input!AY60=0,"",IFERROR(VLOOKUP(Input!P60,'Tipo de Descuento'!$B$3:$C$8,2,0),0))</f>
        <v/>
      </c>
      <c r="AJ43" s="6" t="str">
        <f>IF(Input!AY60=0,"",+Input!Q60)</f>
        <v/>
      </c>
      <c r="AK43" s="6" t="str">
        <f>IF(Input!AY60=0,"",IFERROR(VLOOKUP(Input!R60,'Tipo de Descuento'!$B$3:$C$8,2,0),0))</f>
        <v/>
      </c>
      <c r="AL43" s="6" t="str">
        <f>IF(Input!AY60=0,"",+Input!S60)</f>
        <v/>
      </c>
      <c r="AM43" s="6"/>
      <c r="AN43" s="6"/>
      <c r="AO43" s="6"/>
      <c r="AP43" s="7" t="str">
        <f>IF(Input!$AY$22=0,"",+Input!T60)</f>
        <v/>
      </c>
      <c r="AQ43" s="7" t="str">
        <f>IF(Input!$AY$22=0,"",+Input!U60)</f>
        <v/>
      </c>
      <c r="AR43" s="7" t="str">
        <f>IF(Input!$AY$22=0,"",+Input!V60)</f>
        <v/>
      </c>
      <c r="AS43" s="7" t="str">
        <f>IF(Input!$AY$22=0,"",+Input!W60)</f>
        <v/>
      </c>
      <c r="AT43" s="7" t="str">
        <f>IF(Input!$AY$22=0,"",+Input!X60)</f>
        <v/>
      </c>
      <c r="AU43" s="7" t="str">
        <f>IF(Input!$AY$22=0,"",+Input!Y60)</f>
        <v/>
      </c>
      <c r="AV43" s="7" t="str">
        <f>IF(Input!$AY$22=0,"",+Input!Z60)</f>
        <v/>
      </c>
      <c r="AW43" s="7" t="str">
        <f>IF(Input!$AY$22=0,"",+Input!AA60)</f>
        <v/>
      </c>
      <c r="AX43" s="7" t="str">
        <f>IF(Input!$AY$22=0,"",+Input!AB60)</f>
        <v/>
      </c>
      <c r="AY43" s="7" t="str">
        <f>IF(Input!$AY$22=0,"",+Input!AC60)</f>
        <v/>
      </c>
      <c r="AZ43" s="7" t="str">
        <f>IF(Input!$AY$22=0,"",+Input!AD60)</f>
        <v/>
      </c>
      <c r="BA43" s="7" t="str">
        <f>IF(Input!$AY$22=0,"",+Input!AE60)</f>
        <v/>
      </c>
      <c r="BB43" s="7" t="str">
        <f>IF(Input!$AY$22=0,"",+Input!AF60)</f>
        <v/>
      </c>
      <c r="BC43" s="7" t="str">
        <f>IF(Input!$AY$22=0,"",+Input!AG60)</f>
        <v/>
      </c>
      <c r="BD43" s="7" t="str">
        <f>IF(Input!$AY$22=0,"",+Input!AH60)</f>
        <v/>
      </c>
      <c r="BE43" s="7" t="str">
        <f>IF(Input!$AY$22=0,"",+Input!AI60)</f>
        <v/>
      </c>
      <c r="BF43" s="7" t="str">
        <f>IF(Input!$AY$22=0,"",+Input!AJ60)</f>
        <v/>
      </c>
      <c r="BG43" s="7" t="str">
        <f>IF(Input!$AY$22=0,"",+Input!AK60)</f>
        <v/>
      </c>
      <c r="BH43" s="7" t="str">
        <f>IF(Input!$AY$22=0,"",+Input!AL60)</f>
        <v/>
      </c>
      <c r="BI43" s="7" t="str">
        <f>IF(Input!$AY$22=0,"",+Input!AM60)</f>
        <v/>
      </c>
      <c r="BJ43" s="7" t="str">
        <f>IF(Input!$AY$22=0,"",+Input!AN60)</f>
        <v/>
      </c>
      <c r="BK43" s="7" t="str">
        <f>IF(Input!$AY$22=0,"",+Input!AO60)</f>
        <v/>
      </c>
      <c r="BL43" s="7" t="str">
        <f>IF(Input!$AY$22=0,"",+Input!AP60)</f>
        <v/>
      </c>
      <c r="BM43" s="7" t="str">
        <f>IF(Input!$AY$22=0,"",+Input!AQ60)</f>
        <v/>
      </c>
      <c r="BN43" s="7" t="str">
        <f>IF(Input!$AY$22=0,"",+Input!AR60)</f>
        <v/>
      </c>
      <c r="BO43" s="7" t="str">
        <f>IF(Input!$AY$22=0,"",+Input!AS60)</f>
        <v/>
      </c>
      <c r="BP43" s="7" t="str">
        <f>IF(Input!$AY$22=0,"",+Input!AT60)</f>
        <v/>
      </c>
      <c r="BQ43" s="7" t="str">
        <f>IF(Input!$AY$22=0,"",+Input!AU60)</f>
        <v/>
      </c>
      <c r="BR43" s="7" t="str">
        <f>IF(Input!$AY$22=0,"",+Input!AV60)</f>
        <v/>
      </c>
      <c r="BS43" s="7" t="str">
        <f>IF(Input!$AY$22=0,"",+Input!AW60)</f>
        <v/>
      </c>
      <c r="BT43" s="7" t="str">
        <f>IF(Input!$AY$22=0,"",+Input!AX60)</f>
        <v/>
      </c>
      <c r="BU43" s="6" t="str">
        <f>IF(Input!AY60=0,"",SUM(AP43:BT43))</f>
        <v/>
      </c>
    </row>
    <row r="44" spans="1:73" ht="15.75" customHeight="1">
      <c r="A44" s="6" t="str">
        <f>IF(Input!AY61=0,"",+Input!$BP$18)</f>
        <v/>
      </c>
      <c r="B44" s="6" t="str">
        <f>IF(Input!AY61=0,"",IFERROR(VLOOKUP(Input!$C$8,Cliente!$B$3:$C$822,2,0),0))</f>
        <v/>
      </c>
      <c r="C44" s="6" t="str">
        <f>IF(Input!AY61=0,"",IFERROR(VLOOKUP(Input!$C$7,Anunciante!$B$3:$C$364,2,0),0))</f>
        <v/>
      </c>
      <c r="D44" s="6" t="str">
        <f>IF(Input!AY61=0,"",IFERROR(VLOOKUP(Input!$C$9,Producto!$B$3:$C$200,2,0),0))</f>
        <v/>
      </c>
      <c r="E44" s="10" t="str">
        <f>IF(Input!AY61=0,"",IFERROR(VLOOKUP(Input!$C$10,Campaña!$B$3:$C$32,2,0),0))</f>
        <v/>
      </c>
      <c r="F44" t="str">
        <f>IF(Input!AY61=0,"",+Input!$C$11)</f>
        <v/>
      </c>
      <c r="G44" s="6" t="str">
        <f>IF(Input!AY61=0,"",+Input!$C$12)</f>
        <v/>
      </c>
      <c r="H44" t="str">
        <f>IF(Input!AY61=0,"",IFERROR(VLOOKUP(Input!$G$7,TipoMedio!$B$3:$C$30,2,0),0))</f>
        <v/>
      </c>
      <c r="I44" s="34" t="str">
        <f>IF(Input!AY61=0,"",+Input!$G$8)</f>
        <v/>
      </c>
      <c r="J44" s="34" t="str">
        <f>IF(Input!AY61=0,"",+Input!$G$9)</f>
        <v/>
      </c>
      <c r="K44" s="34" t="str">
        <f>IF(Input!AY61=0,"",+Input!$G$10)</f>
        <v/>
      </c>
      <c r="L44" s="5" t="str">
        <f>IF(Input!AY61=0,"",IFERROR(VLOOKUP(Input!$G$11,'Condicion de Pago'!$B$3:$C$20,2,0),0))</f>
        <v/>
      </c>
      <c r="M44" s="5" t="str">
        <f>IF(Input!AY61=0,"",+Input!$G$13)</f>
        <v/>
      </c>
      <c r="N44" s="5" t="str">
        <f>IF(Input!AY61=0,"",IFERROR(VLOOKUP(Input!$G$12,Moneda!$B$3:$C$7,2,0),0))</f>
        <v/>
      </c>
      <c r="O44" s="8" t="str">
        <f>IF(Input!AY61=0,"",+Input!$C$14)</f>
        <v/>
      </c>
      <c r="P44" s="5" t="str">
        <f>IF(Input!AY61=0,"",+Input!#REF!)</f>
        <v/>
      </c>
      <c r="Q44" s="5" t="str">
        <f>IF(Input!AY61=0,"",+Input!$C$16)</f>
        <v/>
      </c>
      <c r="R44" s="6" t="str">
        <f>IF(Input!AY61=0,"",IFERROR(VLOOKUP(Input!B61,Medio!$A$3:$D$1600,3,0),0))</f>
        <v/>
      </c>
      <c r="S44" s="6" t="str">
        <f>IF(Input!AY61=0,"",IFERROR(INDEX(Proveedor!$B$3:$B$2036, MATCH(Input!C61,Proveedor!$C$3:$C$2036,0)),0))</f>
        <v/>
      </c>
      <c r="T44" s="6" t="str">
        <f>IF(Input!AY61=0,"",IFERROR(INDEX(Programas!$B$3:$B$150, MATCH(Input!D61,Programas!$C$3:$C$150,0)),0))</f>
        <v/>
      </c>
      <c r="U44" s="9"/>
      <c r="V44" s="6" t="str">
        <f>IF(Input!AY61=0,"",+Input!D61)</f>
        <v/>
      </c>
      <c r="W44" s="6" t="str">
        <f>IF(Input!AY61=0,"",+Input!E61)</f>
        <v/>
      </c>
      <c r="X44" s="6" t="str">
        <f>IF(Input!AY61=0,"",+Input!F61)</f>
        <v/>
      </c>
      <c r="Y44" s="6"/>
      <c r="Z44" s="6" t="str">
        <f>IF(Input!AY61=0,"",+Input!G61)</f>
        <v/>
      </c>
      <c r="AA44" s="6" t="str">
        <f>IF(Input!AY61=0,"",+Input!H61)</f>
        <v/>
      </c>
      <c r="AB44" s="9" t="str">
        <f>IF(Input!AY61=0,"",+Input!I61)</f>
        <v/>
      </c>
      <c r="AC44" s="6" t="str">
        <f>IF(Input!AY61=0,"",IFERROR(VLOOKUP(Input!J61,'Tipo de Descuento'!$B$3:$C$8,2,0),0))</f>
        <v/>
      </c>
      <c r="AD44" s="6" t="str">
        <f>IF(Input!AY61=0,"",+Input!K61)</f>
        <v/>
      </c>
      <c r="AE44" s="6" t="str">
        <f>IF(Input!AY61=0,"",IFERROR(VLOOKUP(Input!L61,'Tipo de Descuento'!$B$3:$C$8,2,0),0))</f>
        <v/>
      </c>
      <c r="AF44" s="6" t="str">
        <f>IF(Input!AY61=0,"",+Input!M61)</f>
        <v/>
      </c>
      <c r="AG44" s="6" t="str">
        <f>IF(Input!AY61=0,"",IFERROR(VLOOKUP(Input!N61,'Tipo de Descuento'!$B$3:$C$8,2,0),0))</f>
        <v/>
      </c>
      <c r="AH44" s="6" t="str">
        <f>IF(Input!AY61=0,"",+Input!O61)</f>
        <v/>
      </c>
      <c r="AI44" s="6" t="str">
        <f>IF(Input!AY61=0,"",IFERROR(VLOOKUP(Input!P61,'Tipo de Descuento'!$B$3:$C$8,2,0),0))</f>
        <v/>
      </c>
      <c r="AJ44" s="6" t="str">
        <f>IF(Input!AY61=0,"",+Input!Q61)</f>
        <v/>
      </c>
      <c r="AK44" s="6" t="str">
        <f>IF(Input!AY61=0,"",IFERROR(VLOOKUP(Input!R61,'Tipo de Descuento'!$B$3:$C$8,2,0),0))</f>
        <v/>
      </c>
      <c r="AL44" s="6" t="str">
        <f>IF(Input!AY61=0,"",+Input!S61)</f>
        <v/>
      </c>
      <c r="AM44" s="6"/>
      <c r="AN44" s="6"/>
      <c r="AO44" s="6"/>
      <c r="AP44" s="7" t="str">
        <f>IF(Input!$AY$22=0,"",+Input!T61)</f>
        <v/>
      </c>
      <c r="AQ44" s="7" t="str">
        <f>IF(Input!$AY$22=0,"",+Input!U61)</f>
        <v/>
      </c>
      <c r="AR44" s="7" t="str">
        <f>IF(Input!$AY$22=0,"",+Input!V61)</f>
        <v/>
      </c>
      <c r="AS44" s="7" t="str">
        <f>IF(Input!$AY$22=0,"",+Input!W61)</f>
        <v/>
      </c>
      <c r="AT44" s="7" t="str">
        <f>IF(Input!$AY$22=0,"",+Input!X61)</f>
        <v/>
      </c>
      <c r="AU44" s="7" t="str">
        <f>IF(Input!$AY$22=0,"",+Input!Y61)</f>
        <v/>
      </c>
      <c r="AV44" s="7" t="str">
        <f>IF(Input!$AY$22=0,"",+Input!Z61)</f>
        <v/>
      </c>
      <c r="AW44" s="7" t="str">
        <f>IF(Input!$AY$22=0,"",+Input!AA61)</f>
        <v/>
      </c>
      <c r="AX44" s="7" t="str">
        <f>IF(Input!$AY$22=0,"",+Input!AB61)</f>
        <v/>
      </c>
      <c r="AY44" s="7" t="str">
        <f>IF(Input!$AY$22=0,"",+Input!AC61)</f>
        <v/>
      </c>
      <c r="AZ44" s="7" t="str">
        <f>IF(Input!$AY$22=0,"",+Input!AD61)</f>
        <v/>
      </c>
      <c r="BA44" s="7" t="str">
        <f>IF(Input!$AY$22=0,"",+Input!AE61)</f>
        <v/>
      </c>
      <c r="BB44" s="7" t="str">
        <f>IF(Input!$AY$22=0,"",+Input!AF61)</f>
        <v/>
      </c>
      <c r="BC44" s="7" t="str">
        <f>IF(Input!$AY$22=0,"",+Input!AG61)</f>
        <v/>
      </c>
      <c r="BD44" s="7" t="str">
        <f>IF(Input!$AY$22=0,"",+Input!AH61)</f>
        <v/>
      </c>
      <c r="BE44" s="7" t="str">
        <f>IF(Input!$AY$22=0,"",+Input!AI61)</f>
        <v/>
      </c>
      <c r="BF44" s="7" t="str">
        <f>IF(Input!$AY$22=0,"",+Input!AJ61)</f>
        <v/>
      </c>
      <c r="BG44" s="7" t="str">
        <f>IF(Input!$AY$22=0,"",+Input!AK61)</f>
        <v/>
      </c>
      <c r="BH44" s="7" t="str">
        <f>IF(Input!$AY$22=0,"",+Input!AL61)</f>
        <v/>
      </c>
      <c r="BI44" s="7" t="str">
        <f>IF(Input!$AY$22=0,"",+Input!AM61)</f>
        <v/>
      </c>
      <c r="BJ44" s="7" t="str">
        <f>IF(Input!$AY$22=0,"",+Input!AN61)</f>
        <v/>
      </c>
      <c r="BK44" s="7" t="str">
        <f>IF(Input!$AY$22=0,"",+Input!AO61)</f>
        <v/>
      </c>
      <c r="BL44" s="7" t="str">
        <f>IF(Input!$AY$22=0,"",+Input!AP61)</f>
        <v/>
      </c>
      <c r="BM44" s="7" t="str">
        <f>IF(Input!$AY$22=0,"",+Input!AQ61)</f>
        <v/>
      </c>
      <c r="BN44" s="7" t="str">
        <f>IF(Input!$AY$22=0,"",+Input!AR61)</f>
        <v/>
      </c>
      <c r="BO44" s="7" t="str">
        <f>IF(Input!$AY$22=0,"",+Input!AS61)</f>
        <v/>
      </c>
      <c r="BP44" s="7" t="str">
        <f>IF(Input!$AY$22=0,"",+Input!AT61)</f>
        <v/>
      </c>
      <c r="BQ44" s="7" t="str">
        <f>IF(Input!$AY$22=0,"",+Input!AU61)</f>
        <v/>
      </c>
      <c r="BR44" s="7" t="str">
        <f>IF(Input!$AY$22=0,"",+Input!AV61)</f>
        <v/>
      </c>
      <c r="BS44" s="7" t="str">
        <f>IF(Input!$AY$22=0,"",+Input!AW61)</f>
        <v/>
      </c>
      <c r="BT44" s="7" t="str">
        <f>IF(Input!$AY$22=0,"",+Input!AX61)</f>
        <v/>
      </c>
      <c r="BU44" s="6" t="str">
        <f>IF(Input!AY61=0,"",SUM(AP44:BT44))</f>
        <v/>
      </c>
    </row>
    <row r="45" spans="1:73" ht="15.75" customHeight="1">
      <c r="A45" s="6" t="str">
        <f>IF(Input!AY62=0,"",+Input!$BP$18)</f>
        <v/>
      </c>
      <c r="B45" s="6" t="str">
        <f>IF(Input!AY62=0,"",IFERROR(VLOOKUP(Input!$C$8,Cliente!$B$3:$C$822,2,0),0))</f>
        <v/>
      </c>
      <c r="C45" s="6" t="str">
        <f>IF(Input!AY62=0,"",IFERROR(VLOOKUP(Input!$C$7,Anunciante!$B$3:$C$364,2,0),0))</f>
        <v/>
      </c>
      <c r="D45" s="6" t="str">
        <f>IF(Input!AY62=0,"",IFERROR(VLOOKUP(Input!$C$9,Producto!$B$3:$C$200,2,0),0))</f>
        <v/>
      </c>
      <c r="E45" s="10" t="str">
        <f>IF(Input!AY62=0,"",IFERROR(VLOOKUP(Input!$C$10,Campaña!$B$3:$C$32,2,0),0))</f>
        <v/>
      </c>
      <c r="F45" t="str">
        <f>IF(Input!AY62=0,"",+Input!$C$11)</f>
        <v/>
      </c>
      <c r="G45" s="6" t="str">
        <f>IF(Input!AY62=0,"",+Input!$C$12)</f>
        <v/>
      </c>
      <c r="H45" t="str">
        <f>IF(Input!AY62=0,"",IFERROR(VLOOKUP(Input!$G$7,TipoMedio!$B$3:$C$30,2,0),0))</f>
        <v/>
      </c>
      <c r="I45" s="34" t="str">
        <f>IF(Input!AY62=0,"",+Input!$G$8)</f>
        <v/>
      </c>
      <c r="J45" s="34" t="str">
        <f>IF(Input!AY62=0,"",+Input!$G$9)</f>
        <v/>
      </c>
      <c r="K45" s="34" t="str">
        <f>IF(Input!AY62=0,"",+Input!$G$10)</f>
        <v/>
      </c>
      <c r="L45" s="5" t="str">
        <f>IF(Input!AY62=0,"",IFERROR(VLOOKUP(Input!$G$11,'Condicion de Pago'!$B$3:$C$20,2,0),0))</f>
        <v/>
      </c>
      <c r="M45" s="5" t="str">
        <f>IF(Input!AY62=0,"",+Input!$G$13)</f>
        <v/>
      </c>
      <c r="N45" s="5" t="str">
        <f>IF(Input!AY62=0,"",IFERROR(VLOOKUP(Input!$G$12,Moneda!$B$3:$C$7,2,0),0))</f>
        <v/>
      </c>
      <c r="O45" s="8" t="str">
        <f>IF(Input!AY62=0,"",+Input!$C$14)</f>
        <v/>
      </c>
      <c r="P45" s="5" t="str">
        <f>IF(Input!AY62=0,"",+Input!#REF!)</f>
        <v/>
      </c>
      <c r="Q45" s="5" t="str">
        <f>IF(Input!AY62=0,"",+Input!$C$16)</f>
        <v/>
      </c>
      <c r="R45" s="6" t="str">
        <f>IF(Input!AY62=0,"",IFERROR(VLOOKUP(Input!B62,Medio!$A$3:$D$1600,3,0),0))</f>
        <v/>
      </c>
      <c r="S45" s="6" t="str">
        <f>IF(Input!AY62=0,"",IFERROR(INDEX(Proveedor!$B$3:$B$2036, MATCH(Input!C62,Proveedor!$C$3:$C$2036,0)),0))</f>
        <v/>
      </c>
      <c r="T45" s="6" t="str">
        <f>IF(Input!AY62=0,"",IFERROR(INDEX(Programas!$B$3:$B$150, MATCH(Input!D62,Programas!$C$3:$C$150,0)),0))</f>
        <v/>
      </c>
      <c r="U45" s="9"/>
      <c r="V45" s="6" t="str">
        <f>IF(Input!AY62=0,"",+Input!D62)</f>
        <v/>
      </c>
      <c r="W45" s="6" t="str">
        <f>IF(Input!AY62=0,"",+Input!E62)</f>
        <v/>
      </c>
      <c r="X45" s="6" t="str">
        <f>IF(Input!AY62=0,"",+Input!F62)</f>
        <v/>
      </c>
      <c r="Y45" s="6"/>
      <c r="Z45" s="6" t="str">
        <f>IF(Input!AY62=0,"",+Input!G62)</f>
        <v/>
      </c>
      <c r="AA45" s="6" t="str">
        <f>IF(Input!AY62=0,"",+Input!H62)</f>
        <v/>
      </c>
      <c r="AB45" s="9" t="str">
        <f>IF(Input!AY62=0,"",+Input!I62)</f>
        <v/>
      </c>
      <c r="AC45" s="6" t="str">
        <f>IF(Input!AY62=0,"",IFERROR(VLOOKUP(Input!J62,'Tipo de Descuento'!$B$3:$C$8,2,0),0))</f>
        <v/>
      </c>
      <c r="AD45" s="6" t="str">
        <f>IF(Input!AY62=0,"",+Input!K62)</f>
        <v/>
      </c>
      <c r="AE45" s="6" t="str">
        <f>IF(Input!AY62=0,"",IFERROR(VLOOKUP(Input!L62,'Tipo de Descuento'!$B$3:$C$8,2,0),0))</f>
        <v/>
      </c>
      <c r="AF45" s="6" t="str">
        <f>IF(Input!AY62=0,"",+Input!M62)</f>
        <v/>
      </c>
      <c r="AG45" s="6" t="str">
        <f>IF(Input!AY62=0,"",IFERROR(VLOOKUP(Input!N62,'Tipo de Descuento'!$B$3:$C$8,2,0),0))</f>
        <v/>
      </c>
      <c r="AH45" s="6" t="str">
        <f>IF(Input!AY62=0,"",+Input!O62)</f>
        <v/>
      </c>
      <c r="AI45" s="6" t="str">
        <f>IF(Input!AY62=0,"",IFERROR(VLOOKUP(Input!P62,'Tipo de Descuento'!$B$3:$C$8,2,0),0))</f>
        <v/>
      </c>
      <c r="AJ45" s="6" t="str">
        <f>IF(Input!AY62=0,"",+Input!Q62)</f>
        <v/>
      </c>
      <c r="AK45" s="6" t="str">
        <f>IF(Input!AY62=0,"",IFERROR(VLOOKUP(Input!R62,'Tipo de Descuento'!$B$3:$C$8,2,0),0))</f>
        <v/>
      </c>
      <c r="AL45" s="6" t="str">
        <f>IF(Input!AY62=0,"",+Input!S62)</f>
        <v/>
      </c>
      <c r="AM45" s="6"/>
      <c r="AN45" s="6"/>
      <c r="AO45" s="6"/>
      <c r="AP45" s="7" t="str">
        <f>IF(Input!$AY$22=0,"",+Input!T62)</f>
        <v/>
      </c>
      <c r="AQ45" s="7" t="str">
        <f>IF(Input!$AY$22=0,"",+Input!U62)</f>
        <v/>
      </c>
      <c r="AR45" s="7" t="str">
        <f>IF(Input!$AY$22=0,"",+Input!V62)</f>
        <v/>
      </c>
      <c r="AS45" s="7" t="str">
        <f>IF(Input!$AY$22=0,"",+Input!W62)</f>
        <v/>
      </c>
      <c r="AT45" s="7" t="str">
        <f>IF(Input!$AY$22=0,"",+Input!X62)</f>
        <v/>
      </c>
      <c r="AU45" s="7" t="str">
        <f>IF(Input!$AY$22=0,"",+Input!Y62)</f>
        <v/>
      </c>
      <c r="AV45" s="7" t="str">
        <f>IF(Input!$AY$22=0,"",+Input!Z62)</f>
        <v/>
      </c>
      <c r="AW45" s="7" t="str">
        <f>IF(Input!$AY$22=0,"",+Input!AA62)</f>
        <v/>
      </c>
      <c r="AX45" s="7" t="str">
        <f>IF(Input!$AY$22=0,"",+Input!AB62)</f>
        <v/>
      </c>
      <c r="AY45" s="7" t="str">
        <f>IF(Input!$AY$22=0,"",+Input!AC62)</f>
        <v/>
      </c>
      <c r="AZ45" s="7" t="str">
        <f>IF(Input!$AY$22=0,"",+Input!AD62)</f>
        <v/>
      </c>
      <c r="BA45" s="7" t="str">
        <f>IF(Input!$AY$22=0,"",+Input!AE62)</f>
        <v/>
      </c>
      <c r="BB45" s="7" t="str">
        <f>IF(Input!$AY$22=0,"",+Input!AF62)</f>
        <v/>
      </c>
      <c r="BC45" s="7" t="str">
        <f>IF(Input!$AY$22=0,"",+Input!AG62)</f>
        <v/>
      </c>
      <c r="BD45" s="7" t="str">
        <f>IF(Input!$AY$22=0,"",+Input!AH62)</f>
        <v/>
      </c>
      <c r="BE45" s="7" t="str">
        <f>IF(Input!$AY$22=0,"",+Input!AI62)</f>
        <v/>
      </c>
      <c r="BF45" s="7" t="str">
        <f>IF(Input!$AY$22=0,"",+Input!AJ62)</f>
        <v/>
      </c>
      <c r="BG45" s="7" t="str">
        <f>IF(Input!$AY$22=0,"",+Input!AK62)</f>
        <v/>
      </c>
      <c r="BH45" s="7" t="str">
        <f>IF(Input!$AY$22=0,"",+Input!AL62)</f>
        <v/>
      </c>
      <c r="BI45" s="7" t="str">
        <f>IF(Input!$AY$22=0,"",+Input!AM62)</f>
        <v/>
      </c>
      <c r="BJ45" s="7" t="str">
        <f>IF(Input!$AY$22=0,"",+Input!AN62)</f>
        <v/>
      </c>
      <c r="BK45" s="7" t="str">
        <f>IF(Input!$AY$22=0,"",+Input!AO62)</f>
        <v/>
      </c>
      <c r="BL45" s="7" t="str">
        <f>IF(Input!$AY$22=0,"",+Input!AP62)</f>
        <v/>
      </c>
      <c r="BM45" s="7" t="str">
        <f>IF(Input!$AY$22=0,"",+Input!AQ62)</f>
        <v/>
      </c>
      <c r="BN45" s="7" t="str">
        <f>IF(Input!$AY$22=0,"",+Input!AR62)</f>
        <v/>
      </c>
      <c r="BO45" s="7" t="str">
        <f>IF(Input!$AY$22=0,"",+Input!AS62)</f>
        <v/>
      </c>
      <c r="BP45" s="7" t="str">
        <f>IF(Input!$AY$22=0,"",+Input!AT62)</f>
        <v/>
      </c>
      <c r="BQ45" s="7" t="str">
        <f>IF(Input!$AY$22=0,"",+Input!AU62)</f>
        <v/>
      </c>
      <c r="BR45" s="7" t="str">
        <f>IF(Input!$AY$22=0,"",+Input!AV62)</f>
        <v/>
      </c>
      <c r="BS45" s="7" t="str">
        <f>IF(Input!$AY$22=0,"",+Input!AW62)</f>
        <v/>
      </c>
      <c r="BT45" s="7" t="str">
        <f>IF(Input!$AY$22=0,"",+Input!AX62)</f>
        <v/>
      </c>
      <c r="BU45" s="6" t="str">
        <f>IF(Input!AY62=0,"",SUM(AP45:BT45))</f>
        <v/>
      </c>
    </row>
    <row r="46" spans="1:73" ht="15.75" customHeight="1">
      <c r="A46" s="6" t="str">
        <f>IF(Input!AY63=0,"",+Input!$BP$18)</f>
        <v/>
      </c>
      <c r="B46" s="6" t="str">
        <f>IF(Input!AY63=0,"",IFERROR(VLOOKUP(Input!$C$8,Cliente!$B$3:$C$822,2,0),0))</f>
        <v/>
      </c>
      <c r="C46" s="6" t="str">
        <f>IF(Input!AY63=0,"",IFERROR(VLOOKUP(Input!$C$7,Anunciante!$B$3:$C$364,2,0),0))</f>
        <v/>
      </c>
      <c r="D46" s="6" t="str">
        <f>IF(Input!AY63=0,"",IFERROR(VLOOKUP(Input!$C$9,Producto!$B$3:$C$200,2,0),0))</f>
        <v/>
      </c>
      <c r="E46" s="10" t="str">
        <f>IF(Input!AY63=0,"",IFERROR(VLOOKUP(Input!$C$10,Campaña!$B$3:$C$32,2,0),0))</f>
        <v/>
      </c>
      <c r="F46" t="str">
        <f>IF(Input!AY63=0,"",+Input!$C$11)</f>
        <v/>
      </c>
      <c r="G46" s="6" t="str">
        <f>IF(Input!AY63=0,"",+Input!$C$12)</f>
        <v/>
      </c>
      <c r="H46" t="str">
        <f>IF(Input!AY63=0,"",IFERROR(VLOOKUP(Input!$G$7,TipoMedio!$B$3:$C$30,2,0),0))</f>
        <v/>
      </c>
      <c r="I46" s="34" t="str">
        <f>IF(Input!AY63=0,"",+Input!$G$8)</f>
        <v/>
      </c>
      <c r="J46" s="34" t="str">
        <f>IF(Input!AY63=0,"",+Input!$G$9)</f>
        <v/>
      </c>
      <c r="K46" s="34" t="str">
        <f>IF(Input!AY63=0,"",+Input!$G$10)</f>
        <v/>
      </c>
      <c r="L46" s="5" t="str">
        <f>IF(Input!AY63=0,"",IFERROR(VLOOKUP(Input!$G$11,'Condicion de Pago'!$B$3:$C$20,2,0),0))</f>
        <v/>
      </c>
      <c r="M46" s="5" t="str">
        <f>IF(Input!AY63=0,"",+Input!$G$13)</f>
        <v/>
      </c>
      <c r="N46" s="5" t="str">
        <f>IF(Input!AY63=0,"",IFERROR(VLOOKUP(Input!$G$12,Moneda!$B$3:$C$7,2,0),0))</f>
        <v/>
      </c>
      <c r="O46" s="8" t="str">
        <f>IF(Input!AY63=0,"",+Input!$C$14)</f>
        <v/>
      </c>
      <c r="P46" s="5" t="str">
        <f>IF(Input!AY63=0,"",+Input!#REF!)</f>
        <v/>
      </c>
      <c r="Q46" s="5" t="str">
        <f>IF(Input!AY63=0,"",+Input!$C$16)</f>
        <v/>
      </c>
      <c r="R46" s="6" t="str">
        <f>IF(Input!AY63=0,"",IFERROR(VLOOKUP(Input!B63,Medio!$A$3:$D$1600,3,0),0))</f>
        <v/>
      </c>
      <c r="S46" s="6" t="str">
        <f>IF(Input!AY63=0,"",IFERROR(INDEX(Proveedor!$B$3:$B$2036, MATCH(Input!C63,Proveedor!$C$3:$C$2036,0)),0))</f>
        <v/>
      </c>
      <c r="T46" s="6" t="str">
        <f>IF(Input!AY63=0,"",IFERROR(INDEX(Programas!$B$3:$B$150, MATCH(Input!D63,Programas!$C$3:$C$150,0)),0))</f>
        <v/>
      </c>
      <c r="U46" s="9"/>
      <c r="V46" s="6" t="str">
        <f>IF(Input!AY63=0,"",+Input!D63)</f>
        <v/>
      </c>
      <c r="W46" s="6" t="str">
        <f>IF(Input!AY63=0,"",+Input!E63)</f>
        <v/>
      </c>
      <c r="X46" s="6" t="str">
        <f>IF(Input!AY63=0,"",+Input!F63)</f>
        <v/>
      </c>
      <c r="Y46" s="6"/>
      <c r="Z46" s="6" t="str">
        <f>IF(Input!AY63=0,"",+Input!G63)</f>
        <v/>
      </c>
      <c r="AA46" s="6" t="str">
        <f>IF(Input!AY63=0,"",+Input!H63)</f>
        <v/>
      </c>
      <c r="AB46" s="9" t="str">
        <f>IF(Input!AY63=0,"",+Input!I63)</f>
        <v/>
      </c>
      <c r="AC46" s="6" t="str">
        <f>IF(Input!AY63=0,"",IFERROR(VLOOKUP(Input!J63,'Tipo de Descuento'!$B$3:$C$8,2,0),0))</f>
        <v/>
      </c>
      <c r="AD46" s="6" t="str">
        <f>IF(Input!AY63=0,"",+Input!K63)</f>
        <v/>
      </c>
      <c r="AE46" s="6" t="str">
        <f>IF(Input!AY63=0,"",IFERROR(VLOOKUP(Input!L63,'Tipo de Descuento'!$B$3:$C$8,2,0),0))</f>
        <v/>
      </c>
      <c r="AF46" s="6" t="str">
        <f>IF(Input!AY63=0,"",+Input!M63)</f>
        <v/>
      </c>
      <c r="AG46" s="6" t="str">
        <f>IF(Input!AY63=0,"",IFERROR(VLOOKUP(Input!N63,'Tipo de Descuento'!$B$3:$C$8,2,0),0))</f>
        <v/>
      </c>
      <c r="AH46" s="6" t="str">
        <f>IF(Input!AY63=0,"",+Input!O63)</f>
        <v/>
      </c>
      <c r="AI46" s="6" t="str">
        <f>IF(Input!AY63=0,"",IFERROR(VLOOKUP(Input!P63,'Tipo de Descuento'!$B$3:$C$8,2,0),0))</f>
        <v/>
      </c>
      <c r="AJ46" s="6" t="str">
        <f>IF(Input!AY63=0,"",+Input!Q63)</f>
        <v/>
      </c>
      <c r="AK46" s="6" t="str">
        <f>IF(Input!AY63=0,"",IFERROR(VLOOKUP(Input!R63,'Tipo de Descuento'!$B$3:$C$8,2,0),0))</f>
        <v/>
      </c>
      <c r="AL46" s="6" t="str">
        <f>IF(Input!AY63=0,"",+Input!S63)</f>
        <v/>
      </c>
      <c r="AM46" s="6"/>
      <c r="AN46" s="6"/>
      <c r="AO46" s="6"/>
      <c r="AP46" s="7" t="str">
        <f>IF(Input!$AY$22=0,"",+Input!T63)</f>
        <v/>
      </c>
      <c r="AQ46" s="7" t="str">
        <f>IF(Input!$AY$22=0,"",+Input!U63)</f>
        <v/>
      </c>
      <c r="AR46" s="7" t="str">
        <f>IF(Input!$AY$22=0,"",+Input!V63)</f>
        <v/>
      </c>
      <c r="AS46" s="7" t="str">
        <f>IF(Input!$AY$22=0,"",+Input!W63)</f>
        <v/>
      </c>
      <c r="AT46" s="7" t="str">
        <f>IF(Input!$AY$22=0,"",+Input!X63)</f>
        <v/>
      </c>
      <c r="AU46" s="7" t="str">
        <f>IF(Input!$AY$22=0,"",+Input!Y63)</f>
        <v/>
      </c>
      <c r="AV46" s="7" t="str">
        <f>IF(Input!$AY$22=0,"",+Input!Z63)</f>
        <v/>
      </c>
      <c r="AW46" s="7" t="str">
        <f>IF(Input!$AY$22=0,"",+Input!AA63)</f>
        <v/>
      </c>
      <c r="AX46" s="7" t="str">
        <f>IF(Input!$AY$22=0,"",+Input!AB63)</f>
        <v/>
      </c>
      <c r="AY46" s="7" t="str">
        <f>IF(Input!$AY$22=0,"",+Input!AC63)</f>
        <v/>
      </c>
      <c r="AZ46" s="7" t="str">
        <f>IF(Input!$AY$22=0,"",+Input!AD63)</f>
        <v/>
      </c>
      <c r="BA46" s="7" t="str">
        <f>IF(Input!$AY$22=0,"",+Input!AE63)</f>
        <v/>
      </c>
      <c r="BB46" s="7" t="str">
        <f>IF(Input!$AY$22=0,"",+Input!AF63)</f>
        <v/>
      </c>
      <c r="BC46" s="7" t="str">
        <f>IF(Input!$AY$22=0,"",+Input!AG63)</f>
        <v/>
      </c>
      <c r="BD46" s="7" t="str">
        <f>IF(Input!$AY$22=0,"",+Input!AH63)</f>
        <v/>
      </c>
      <c r="BE46" s="7" t="str">
        <f>IF(Input!$AY$22=0,"",+Input!AI63)</f>
        <v/>
      </c>
      <c r="BF46" s="7" t="str">
        <f>IF(Input!$AY$22=0,"",+Input!AJ63)</f>
        <v/>
      </c>
      <c r="BG46" s="7" t="str">
        <f>IF(Input!$AY$22=0,"",+Input!AK63)</f>
        <v/>
      </c>
      <c r="BH46" s="7" t="str">
        <f>IF(Input!$AY$22=0,"",+Input!AL63)</f>
        <v/>
      </c>
      <c r="BI46" s="7" t="str">
        <f>IF(Input!$AY$22=0,"",+Input!AM63)</f>
        <v/>
      </c>
      <c r="BJ46" s="7" t="str">
        <f>IF(Input!$AY$22=0,"",+Input!AN63)</f>
        <v/>
      </c>
      <c r="BK46" s="7" t="str">
        <f>IF(Input!$AY$22=0,"",+Input!AO63)</f>
        <v/>
      </c>
      <c r="BL46" s="7" t="str">
        <f>IF(Input!$AY$22=0,"",+Input!AP63)</f>
        <v/>
      </c>
      <c r="BM46" s="7" t="str">
        <f>IF(Input!$AY$22=0,"",+Input!AQ63)</f>
        <v/>
      </c>
      <c r="BN46" s="7" t="str">
        <f>IF(Input!$AY$22=0,"",+Input!AR63)</f>
        <v/>
      </c>
      <c r="BO46" s="7" t="str">
        <f>IF(Input!$AY$22=0,"",+Input!AS63)</f>
        <v/>
      </c>
      <c r="BP46" s="7" t="str">
        <f>IF(Input!$AY$22=0,"",+Input!AT63)</f>
        <v/>
      </c>
      <c r="BQ46" s="7" t="str">
        <f>IF(Input!$AY$22=0,"",+Input!AU63)</f>
        <v/>
      </c>
      <c r="BR46" s="7" t="str">
        <f>IF(Input!$AY$22=0,"",+Input!AV63)</f>
        <v/>
      </c>
      <c r="BS46" s="7" t="str">
        <f>IF(Input!$AY$22=0,"",+Input!AW63)</f>
        <v/>
      </c>
      <c r="BT46" s="7" t="str">
        <f>IF(Input!$AY$22=0,"",+Input!AX63)</f>
        <v/>
      </c>
      <c r="BU46" s="6" t="str">
        <f>IF(Input!AY63=0,"",SUM(AP46:BT46))</f>
        <v/>
      </c>
    </row>
    <row r="47" spans="1:73" ht="15.75" customHeight="1">
      <c r="A47" s="6" t="str">
        <f>IF(Input!AY64=0,"",+Input!$BP$18)</f>
        <v/>
      </c>
      <c r="B47" s="6" t="str">
        <f>IF(Input!AY64=0,"",IFERROR(VLOOKUP(Input!$C$8,Cliente!$B$3:$C$822,2,0),0))</f>
        <v/>
      </c>
      <c r="C47" s="6" t="str">
        <f>IF(Input!AY64=0,"",IFERROR(VLOOKUP(Input!$C$7,Anunciante!$B$3:$C$364,2,0),0))</f>
        <v/>
      </c>
      <c r="D47" s="6" t="str">
        <f>IF(Input!AY64=0,"",IFERROR(VLOOKUP(Input!$C$9,Producto!$B$3:$C$200,2,0),0))</f>
        <v/>
      </c>
      <c r="E47" s="10" t="str">
        <f>IF(Input!AY64=0,"",IFERROR(VLOOKUP(Input!$C$10,Campaña!$B$3:$C$32,2,0),0))</f>
        <v/>
      </c>
      <c r="F47" t="str">
        <f>IF(Input!AY64=0,"",+Input!$C$11)</f>
        <v/>
      </c>
      <c r="G47" s="6" t="str">
        <f>IF(Input!AY64=0,"",+Input!$C$12)</f>
        <v/>
      </c>
      <c r="H47" t="str">
        <f>IF(Input!AY64=0,"",IFERROR(VLOOKUP(Input!$G$7,TipoMedio!$B$3:$C$30,2,0),0))</f>
        <v/>
      </c>
      <c r="I47" s="34" t="str">
        <f>IF(Input!AY64=0,"",+Input!$G$8)</f>
        <v/>
      </c>
      <c r="J47" s="34" t="str">
        <f>IF(Input!AY64=0,"",+Input!$G$9)</f>
        <v/>
      </c>
      <c r="K47" s="34" t="str">
        <f>IF(Input!AY64=0,"",+Input!$G$10)</f>
        <v/>
      </c>
      <c r="L47" s="5" t="str">
        <f>IF(Input!AY64=0,"",IFERROR(VLOOKUP(Input!$G$11,'Condicion de Pago'!$B$3:$C$20,2,0),0))</f>
        <v/>
      </c>
      <c r="M47" s="5" t="str">
        <f>IF(Input!AY64=0,"",+Input!$G$13)</f>
        <v/>
      </c>
      <c r="N47" s="5" t="str">
        <f>IF(Input!AY64=0,"",IFERROR(VLOOKUP(Input!$G$12,Moneda!$B$3:$C$7,2,0),0))</f>
        <v/>
      </c>
      <c r="O47" s="8" t="str">
        <f>IF(Input!AY64=0,"",+Input!$C$14)</f>
        <v/>
      </c>
      <c r="P47" s="5" t="str">
        <f>IF(Input!AY64=0,"",+Input!#REF!)</f>
        <v/>
      </c>
      <c r="Q47" s="5" t="str">
        <f>IF(Input!AY64=0,"",+Input!$C$16)</f>
        <v/>
      </c>
      <c r="R47" s="6" t="str">
        <f>IF(Input!AY64=0,"",IFERROR(VLOOKUP(Input!B64,Medio!$A$3:$D$1600,3,0),0))</f>
        <v/>
      </c>
      <c r="S47" s="6" t="str">
        <f>IF(Input!AY64=0,"",IFERROR(INDEX(Proveedor!$B$3:$B$2036, MATCH(Input!C64,Proveedor!$C$3:$C$2036,0)),0))</f>
        <v/>
      </c>
      <c r="T47" s="6" t="str">
        <f>IF(Input!AY64=0,"",IFERROR(INDEX(Programas!$B$3:$B$150, MATCH(Input!D64,Programas!$C$3:$C$150,0)),0))</f>
        <v/>
      </c>
      <c r="U47" s="9"/>
      <c r="V47" s="6" t="str">
        <f>IF(Input!AY64=0,"",+Input!D64)</f>
        <v/>
      </c>
      <c r="W47" s="6" t="str">
        <f>IF(Input!AY64=0,"",+Input!E64)</f>
        <v/>
      </c>
      <c r="X47" s="6" t="str">
        <f>IF(Input!AY64=0,"",+Input!F64)</f>
        <v/>
      </c>
      <c r="Y47" s="6"/>
      <c r="Z47" s="6" t="str">
        <f>IF(Input!AY64=0,"",+Input!G64)</f>
        <v/>
      </c>
      <c r="AA47" s="6" t="str">
        <f>IF(Input!AY64=0,"",+Input!H64)</f>
        <v/>
      </c>
      <c r="AB47" s="9" t="str">
        <f>IF(Input!AY64=0,"",+Input!I64)</f>
        <v/>
      </c>
      <c r="AC47" s="6" t="str">
        <f>IF(Input!AY64=0,"",IFERROR(VLOOKUP(Input!J64,'Tipo de Descuento'!$B$3:$C$8,2,0),0))</f>
        <v/>
      </c>
      <c r="AD47" s="6" t="str">
        <f>IF(Input!AY64=0,"",+Input!K64)</f>
        <v/>
      </c>
      <c r="AE47" s="6" t="str">
        <f>IF(Input!AY64=0,"",IFERROR(VLOOKUP(Input!L64,'Tipo de Descuento'!$B$3:$C$8,2,0),0))</f>
        <v/>
      </c>
      <c r="AF47" s="6" t="str">
        <f>IF(Input!AY64=0,"",+Input!M64)</f>
        <v/>
      </c>
      <c r="AG47" s="6" t="str">
        <f>IF(Input!AY64=0,"",IFERROR(VLOOKUP(Input!N64,'Tipo de Descuento'!$B$3:$C$8,2,0),0))</f>
        <v/>
      </c>
      <c r="AH47" s="6" t="str">
        <f>IF(Input!AY64=0,"",+Input!O64)</f>
        <v/>
      </c>
      <c r="AI47" s="6" t="str">
        <f>IF(Input!AY64=0,"",IFERROR(VLOOKUP(Input!P64,'Tipo de Descuento'!$B$3:$C$8,2,0),0))</f>
        <v/>
      </c>
      <c r="AJ47" s="6" t="str">
        <f>IF(Input!AY64=0,"",+Input!Q64)</f>
        <v/>
      </c>
      <c r="AK47" s="6" t="str">
        <f>IF(Input!AY64=0,"",IFERROR(VLOOKUP(Input!R64,'Tipo de Descuento'!$B$3:$C$8,2,0),0))</f>
        <v/>
      </c>
      <c r="AL47" s="6" t="str">
        <f>IF(Input!AY64=0,"",+Input!S64)</f>
        <v/>
      </c>
      <c r="AM47" s="6"/>
      <c r="AN47" s="6"/>
      <c r="AO47" s="6"/>
      <c r="AP47" s="7" t="str">
        <f>IF(Input!$AY$22=0,"",+Input!T64)</f>
        <v/>
      </c>
      <c r="AQ47" s="7" t="str">
        <f>IF(Input!$AY$22=0,"",+Input!U64)</f>
        <v/>
      </c>
      <c r="AR47" s="7" t="str">
        <f>IF(Input!$AY$22=0,"",+Input!V64)</f>
        <v/>
      </c>
      <c r="AS47" s="7" t="str">
        <f>IF(Input!$AY$22=0,"",+Input!W64)</f>
        <v/>
      </c>
      <c r="AT47" s="7" t="str">
        <f>IF(Input!$AY$22=0,"",+Input!X64)</f>
        <v/>
      </c>
      <c r="AU47" s="7" t="str">
        <f>IF(Input!$AY$22=0,"",+Input!Y64)</f>
        <v/>
      </c>
      <c r="AV47" s="7" t="str">
        <f>IF(Input!$AY$22=0,"",+Input!Z64)</f>
        <v/>
      </c>
      <c r="AW47" s="7" t="str">
        <f>IF(Input!$AY$22=0,"",+Input!AA64)</f>
        <v/>
      </c>
      <c r="AX47" s="7" t="str">
        <f>IF(Input!$AY$22=0,"",+Input!AB64)</f>
        <v/>
      </c>
      <c r="AY47" s="7" t="str">
        <f>IF(Input!$AY$22=0,"",+Input!AC64)</f>
        <v/>
      </c>
      <c r="AZ47" s="7" t="str">
        <f>IF(Input!$AY$22=0,"",+Input!AD64)</f>
        <v/>
      </c>
      <c r="BA47" s="7" t="str">
        <f>IF(Input!$AY$22=0,"",+Input!AE64)</f>
        <v/>
      </c>
      <c r="BB47" s="7" t="str">
        <f>IF(Input!$AY$22=0,"",+Input!AF64)</f>
        <v/>
      </c>
      <c r="BC47" s="7" t="str">
        <f>IF(Input!$AY$22=0,"",+Input!AG64)</f>
        <v/>
      </c>
      <c r="BD47" s="7" t="str">
        <f>IF(Input!$AY$22=0,"",+Input!AH64)</f>
        <v/>
      </c>
      <c r="BE47" s="7" t="str">
        <f>IF(Input!$AY$22=0,"",+Input!AI64)</f>
        <v/>
      </c>
      <c r="BF47" s="7" t="str">
        <f>IF(Input!$AY$22=0,"",+Input!AJ64)</f>
        <v/>
      </c>
      <c r="BG47" s="7" t="str">
        <f>IF(Input!$AY$22=0,"",+Input!AK64)</f>
        <v/>
      </c>
      <c r="BH47" s="7" t="str">
        <f>IF(Input!$AY$22=0,"",+Input!AL64)</f>
        <v/>
      </c>
      <c r="BI47" s="7" t="str">
        <f>IF(Input!$AY$22=0,"",+Input!AM64)</f>
        <v/>
      </c>
      <c r="BJ47" s="7" t="str">
        <f>IF(Input!$AY$22=0,"",+Input!AN64)</f>
        <v/>
      </c>
      <c r="BK47" s="7" t="str">
        <f>IF(Input!$AY$22=0,"",+Input!AO64)</f>
        <v/>
      </c>
      <c r="BL47" s="7" t="str">
        <f>IF(Input!$AY$22=0,"",+Input!AP64)</f>
        <v/>
      </c>
      <c r="BM47" s="7" t="str">
        <f>IF(Input!$AY$22=0,"",+Input!AQ64)</f>
        <v/>
      </c>
      <c r="BN47" s="7" t="str">
        <f>IF(Input!$AY$22=0,"",+Input!AR64)</f>
        <v/>
      </c>
      <c r="BO47" s="7" t="str">
        <f>IF(Input!$AY$22=0,"",+Input!AS64)</f>
        <v/>
      </c>
      <c r="BP47" s="7" t="str">
        <f>IF(Input!$AY$22=0,"",+Input!AT64)</f>
        <v/>
      </c>
      <c r="BQ47" s="7" t="str">
        <f>IF(Input!$AY$22=0,"",+Input!AU64)</f>
        <v/>
      </c>
      <c r="BR47" s="7" t="str">
        <f>IF(Input!$AY$22=0,"",+Input!AV64)</f>
        <v/>
      </c>
      <c r="BS47" s="7" t="str">
        <f>IF(Input!$AY$22=0,"",+Input!AW64)</f>
        <v/>
      </c>
      <c r="BT47" s="7" t="str">
        <f>IF(Input!$AY$22=0,"",+Input!AX64)</f>
        <v/>
      </c>
      <c r="BU47" s="6" t="str">
        <f>IF(Input!AY64=0,"",SUM(AP47:BT47))</f>
        <v/>
      </c>
    </row>
    <row r="48" spans="1:73" ht="15.75" customHeight="1">
      <c r="A48" s="6" t="str">
        <f>IF(Input!AY65=0,"",+Input!$BP$18)</f>
        <v/>
      </c>
      <c r="B48" s="6" t="str">
        <f>IF(Input!AY65=0,"",IFERROR(VLOOKUP(Input!$C$8,Cliente!$B$3:$C$822,2,0),0))</f>
        <v/>
      </c>
      <c r="C48" s="6" t="str">
        <f>IF(Input!AY65=0,"",IFERROR(VLOOKUP(Input!$C$7,Anunciante!$B$3:$C$364,2,0),0))</f>
        <v/>
      </c>
      <c r="D48" s="6" t="str">
        <f>IF(Input!AY65=0,"",IFERROR(VLOOKUP(Input!$C$9,Producto!$B$3:$C$200,2,0),0))</f>
        <v/>
      </c>
      <c r="E48" s="10" t="str">
        <f>IF(Input!AY65=0,"",IFERROR(VLOOKUP(Input!$C$10,Campaña!$B$3:$C$32,2,0),0))</f>
        <v/>
      </c>
      <c r="F48" t="str">
        <f>IF(Input!AY65=0,"",+Input!$C$11)</f>
        <v/>
      </c>
      <c r="G48" s="6" t="str">
        <f>IF(Input!AY65=0,"",+Input!$C$12)</f>
        <v/>
      </c>
      <c r="H48" t="str">
        <f>IF(Input!AY65=0,"",IFERROR(VLOOKUP(Input!$G$7,TipoMedio!$B$3:$C$30,2,0),0))</f>
        <v/>
      </c>
      <c r="I48" s="34" t="str">
        <f>IF(Input!AY65=0,"",+Input!$G$8)</f>
        <v/>
      </c>
      <c r="J48" s="34" t="str">
        <f>IF(Input!AY65=0,"",+Input!$G$9)</f>
        <v/>
      </c>
      <c r="K48" s="34" t="str">
        <f>IF(Input!AY65=0,"",+Input!$G$10)</f>
        <v/>
      </c>
      <c r="L48" s="5" t="str">
        <f>IF(Input!AY65=0,"",IFERROR(VLOOKUP(Input!$G$11,'Condicion de Pago'!$B$3:$C$20,2,0),0))</f>
        <v/>
      </c>
      <c r="M48" s="5" t="str">
        <f>IF(Input!AY65=0,"",+Input!$G$13)</f>
        <v/>
      </c>
      <c r="N48" s="5" t="str">
        <f>IF(Input!AY65=0,"",IFERROR(VLOOKUP(Input!$G$12,Moneda!$B$3:$C$7,2,0),0))</f>
        <v/>
      </c>
      <c r="O48" s="8" t="str">
        <f>IF(Input!AY65=0,"",+Input!$C$14)</f>
        <v/>
      </c>
      <c r="P48" s="5" t="str">
        <f>IF(Input!AY65=0,"",+Input!#REF!)</f>
        <v/>
      </c>
      <c r="Q48" s="5" t="str">
        <f>IF(Input!AY65=0,"",+Input!$C$16)</f>
        <v/>
      </c>
      <c r="R48" s="6" t="str">
        <f>IF(Input!AY65=0,"",IFERROR(VLOOKUP(Input!B65,Medio!$A$3:$D$1600,3,0),0))</f>
        <v/>
      </c>
      <c r="S48" s="6" t="str">
        <f>IF(Input!AY65=0,"",IFERROR(INDEX(Proveedor!$B$3:$B$2036, MATCH(Input!C65,Proveedor!$C$3:$C$2036,0)),0))</f>
        <v/>
      </c>
      <c r="T48" s="6" t="str">
        <f>IF(Input!AY65=0,"",IFERROR(INDEX(Programas!$B$3:$B$150, MATCH(Input!D65,Programas!$C$3:$C$150,0)),0))</f>
        <v/>
      </c>
      <c r="U48" s="9"/>
      <c r="V48" s="6" t="str">
        <f>IF(Input!AY65=0,"",+Input!D65)</f>
        <v/>
      </c>
      <c r="W48" s="6" t="str">
        <f>IF(Input!AY65=0,"",+Input!E65)</f>
        <v/>
      </c>
      <c r="X48" s="6" t="str">
        <f>IF(Input!AY65=0,"",+Input!F65)</f>
        <v/>
      </c>
      <c r="Y48" s="6"/>
      <c r="Z48" s="6" t="str">
        <f>IF(Input!AY65=0,"",+Input!G65)</f>
        <v/>
      </c>
      <c r="AA48" s="6" t="str">
        <f>IF(Input!AY65=0,"",+Input!H65)</f>
        <v/>
      </c>
      <c r="AB48" s="9" t="str">
        <f>IF(Input!AY65=0,"",+Input!I65)</f>
        <v/>
      </c>
      <c r="AC48" s="6" t="str">
        <f>IF(Input!AY65=0,"",IFERROR(VLOOKUP(Input!J65,'Tipo de Descuento'!$B$3:$C$8,2,0),0))</f>
        <v/>
      </c>
      <c r="AD48" s="6" t="str">
        <f>IF(Input!AY65=0,"",+Input!K65)</f>
        <v/>
      </c>
      <c r="AE48" s="6" t="str">
        <f>IF(Input!AY65=0,"",IFERROR(VLOOKUP(Input!L65,'Tipo de Descuento'!$B$3:$C$8,2,0),0))</f>
        <v/>
      </c>
      <c r="AF48" s="6" t="str">
        <f>IF(Input!AY65=0,"",+Input!M65)</f>
        <v/>
      </c>
      <c r="AG48" s="6" t="str">
        <f>IF(Input!AY65=0,"",IFERROR(VLOOKUP(Input!N65,'Tipo de Descuento'!$B$3:$C$8,2,0),0))</f>
        <v/>
      </c>
      <c r="AH48" s="6" t="str">
        <f>IF(Input!AY65=0,"",+Input!O65)</f>
        <v/>
      </c>
      <c r="AI48" s="6" t="str">
        <f>IF(Input!AY65=0,"",IFERROR(VLOOKUP(Input!P65,'Tipo de Descuento'!$B$3:$C$8,2,0),0))</f>
        <v/>
      </c>
      <c r="AJ48" s="6" t="str">
        <f>IF(Input!AY65=0,"",+Input!Q65)</f>
        <v/>
      </c>
      <c r="AK48" s="6" t="str">
        <f>IF(Input!AY65=0,"",IFERROR(VLOOKUP(Input!R65,'Tipo de Descuento'!$B$3:$C$8,2,0),0))</f>
        <v/>
      </c>
      <c r="AL48" s="6" t="str">
        <f>IF(Input!AY65=0,"",+Input!S65)</f>
        <v/>
      </c>
      <c r="AM48" s="6"/>
      <c r="AN48" s="6"/>
      <c r="AO48" s="6"/>
      <c r="AP48" s="7" t="str">
        <f>IF(Input!$AY$22=0,"",+Input!T65)</f>
        <v/>
      </c>
      <c r="AQ48" s="7" t="str">
        <f>IF(Input!$AY$22=0,"",+Input!U65)</f>
        <v/>
      </c>
      <c r="AR48" s="7" t="str">
        <f>IF(Input!$AY$22=0,"",+Input!V65)</f>
        <v/>
      </c>
      <c r="AS48" s="7" t="str">
        <f>IF(Input!$AY$22=0,"",+Input!W65)</f>
        <v/>
      </c>
      <c r="AT48" s="7" t="str">
        <f>IF(Input!$AY$22=0,"",+Input!X65)</f>
        <v/>
      </c>
      <c r="AU48" s="7" t="str">
        <f>IF(Input!$AY$22=0,"",+Input!Y65)</f>
        <v/>
      </c>
      <c r="AV48" s="7" t="str">
        <f>IF(Input!$AY$22=0,"",+Input!Z65)</f>
        <v/>
      </c>
      <c r="AW48" s="7" t="str">
        <f>IF(Input!$AY$22=0,"",+Input!AA65)</f>
        <v/>
      </c>
      <c r="AX48" s="7" t="str">
        <f>IF(Input!$AY$22=0,"",+Input!AB65)</f>
        <v/>
      </c>
      <c r="AY48" s="7" t="str">
        <f>IF(Input!$AY$22=0,"",+Input!AC65)</f>
        <v/>
      </c>
      <c r="AZ48" s="7" t="str">
        <f>IF(Input!$AY$22=0,"",+Input!AD65)</f>
        <v/>
      </c>
      <c r="BA48" s="7" t="str">
        <f>IF(Input!$AY$22=0,"",+Input!AE65)</f>
        <v/>
      </c>
      <c r="BB48" s="7" t="str">
        <f>IF(Input!$AY$22=0,"",+Input!AF65)</f>
        <v/>
      </c>
      <c r="BC48" s="7" t="str">
        <f>IF(Input!$AY$22=0,"",+Input!AG65)</f>
        <v/>
      </c>
      <c r="BD48" s="7" t="str">
        <f>IF(Input!$AY$22=0,"",+Input!AH65)</f>
        <v/>
      </c>
      <c r="BE48" s="7" t="str">
        <f>IF(Input!$AY$22=0,"",+Input!AI65)</f>
        <v/>
      </c>
      <c r="BF48" s="7" t="str">
        <f>IF(Input!$AY$22=0,"",+Input!AJ65)</f>
        <v/>
      </c>
      <c r="BG48" s="7" t="str">
        <f>IF(Input!$AY$22=0,"",+Input!AK65)</f>
        <v/>
      </c>
      <c r="BH48" s="7" t="str">
        <f>IF(Input!$AY$22=0,"",+Input!AL65)</f>
        <v/>
      </c>
      <c r="BI48" s="7" t="str">
        <f>IF(Input!$AY$22=0,"",+Input!AM65)</f>
        <v/>
      </c>
      <c r="BJ48" s="7" t="str">
        <f>IF(Input!$AY$22=0,"",+Input!AN65)</f>
        <v/>
      </c>
      <c r="BK48" s="7" t="str">
        <f>IF(Input!$AY$22=0,"",+Input!AO65)</f>
        <v/>
      </c>
      <c r="BL48" s="7" t="str">
        <f>IF(Input!$AY$22=0,"",+Input!AP65)</f>
        <v/>
      </c>
      <c r="BM48" s="7" t="str">
        <f>IF(Input!$AY$22=0,"",+Input!AQ65)</f>
        <v/>
      </c>
      <c r="BN48" s="7" t="str">
        <f>IF(Input!$AY$22=0,"",+Input!AR65)</f>
        <v/>
      </c>
      <c r="BO48" s="7" t="str">
        <f>IF(Input!$AY$22=0,"",+Input!AS65)</f>
        <v/>
      </c>
      <c r="BP48" s="7" t="str">
        <f>IF(Input!$AY$22=0,"",+Input!AT65)</f>
        <v/>
      </c>
      <c r="BQ48" s="7" t="str">
        <f>IF(Input!$AY$22=0,"",+Input!AU65)</f>
        <v/>
      </c>
      <c r="BR48" s="7" t="str">
        <f>IF(Input!$AY$22=0,"",+Input!AV65)</f>
        <v/>
      </c>
      <c r="BS48" s="7" t="str">
        <f>IF(Input!$AY$22=0,"",+Input!AW65)</f>
        <v/>
      </c>
      <c r="BT48" s="7" t="str">
        <f>IF(Input!$AY$22=0,"",+Input!AX65)</f>
        <v/>
      </c>
      <c r="BU48" s="6" t="str">
        <f>IF(Input!AY65=0,"",SUM(AP48:BT48))</f>
        <v/>
      </c>
    </row>
    <row r="49" spans="1:73" ht="15.75" customHeight="1">
      <c r="A49" s="6" t="str">
        <f>IF(Input!AY66=0,"",+Input!$BP$18)</f>
        <v/>
      </c>
      <c r="B49" s="6" t="str">
        <f>IF(Input!AY66=0,"",IFERROR(VLOOKUP(Input!$C$8,Cliente!$B$3:$C$822,2,0),0))</f>
        <v/>
      </c>
      <c r="C49" s="6" t="str">
        <f>IF(Input!AY66=0,"",IFERROR(VLOOKUP(Input!$C$7,Anunciante!$B$3:$C$364,2,0),0))</f>
        <v/>
      </c>
      <c r="D49" s="6" t="str">
        <f>IF(Input!AY66=0,"",IFERROR(VLOOKUP(Input!$C$9,Producto!$B$3:$C$200,2,0),0))</f>
        <v/>
      </c>
      <c r="E49" s="10" t="str">
        <f>IF(Input!AY66=0,"",IFERROR(VLOOKUP(Input!$C$10,Campaña!$B$3:$C$32,2,0),0))</f>
        <v/>
      </c>
      <c r="F49" t="str">
        <f>IF(Input!AY66=0,"",+Input!$C$11)</f>
        <v/>
      </c>
      <c r="G49" s="6" t="str">
        <f>IF(Input!AY66=0,"",+Input!$C$12)</f>
        <v/>
      </c>
      <c r="H49" t="str">
        <f>IF(Input!AY66=0,"",IFERROR(VLOOKUP(Input!$G$7,TipoMedio!$B$3:$C$30,2,0),0))</f>
        <v/>
      </c>
      <c r="I49" s="34" t="str">
        <f>IF(Input!AY66=0,"",+Input!$G$8)</f>
        <v/>
      </c>
      <c r="J49" s="34" t="str">
        <f>IF(Input!AY66=0,"",+Input!$G$9)</f>
        <v/>
      </c>
      <c r="K49" s="34" t="str">
        <f>IF(Input!AY66=0,"",+Input!$G$10)</f>
        <v/>
      </c>
      <c r="L49" s="5" t="str">
        <f>IF(Input!AY66=0,"",IFERROR(VLOOKUP(Input!$G$11,'Condicion de Pago'!$B$3:$C$20,2,0),0))</f>
        <v/>
      </c>
      <c r="M49" s="5" t="str">
        <f>IF(Input!AY66=0,"",+Input!$G$13)</f>
        <v/>
      </c>
      <c r="N49" s="5" t="str">
        <f>IF(Input!AY66=0,"",IFERROR(VLOOKUP(Input!$G$12,Moneda!$B$3:$C$7,2,0),0))</f>
        <v/>
      </c>
      <c r="O49" s="8" t="str">
        <f>IF(Input!AY66=0,"",+Input!$C$14)</f>
        <v/>
      </c>
      <c r="P49" s="5" t="str">
        <f>IF(Input!AY66=0,"",+Input!#REF!)</f>
        <v/>
      </c>
      <c r="Q49" s="5" t="str">
        <f>IF(Input!AY66=0,"",+Input!$C$16)</f>
        <v/>
      </c>
      <c r="R49" s="6" t="str">
        <f>IF(Input!AY66=0,"",IFERROR(VLOOKUP(Input!B66,Medio!$A$3:$D$1600,3,0),0))</f>
        <v/>
      </c>
      <c r="S49" s="6" t="str">
        <f>IF(Input!AY66=0,"",IFERROR(INDEX(Proveedor!$B$3:$B$2036, MATCH(Input!C66,Proveedor!$C$3:$C$2036,0)),0))</f>
        <v/>
      </c>
      <c r="T49" s="6" t="str">
        <f>IF(Input!AY66=0,"",IFERROR(INDEX(Programas!$B$3:$B$150, MATCH(Input!D66,Programas!$C$3:$C$150,0)),0))</f>
        <v/>
      </c>
      <c r="U49" s="9"/>
      <c r="V49" s="6" t="str">
        <f>IF(Input!AY66=0,"",+Input!D66)</f>
        <v/>
      </c>
      <c r="W49" s="6" t="str">
        <f>IF(Input!AY66=0,"",+Input!E66)</f>
        <v/>
      </c>
      <c r="X49" s="6" t="str">
        <f>IF(Input!AY66=0,"",+Input!F66)</f>
        <v/>
      </c>
      <c r="Y49" s="6"/>
      <c r="Z49" s="6" t="str">
        <f>IF(Input!AY66=0,"",+Input!G66)</f>
        <v/>
      </c>
      <c r="AA49" s="6" t="str">
        <f>IF(Input!AY66=0,"",+Input!H66)</f>
        <v/>
      </c>
      <c r="AB49" s="9" t="str">
        <f>IF(Input!AY66=0,"",+Input!I66)</f>
        <v/>
      </c>
      <c r="AC49" s="6" t="str">
        <f>IF(Input!AY66=0,"",IFERROR(VLOOKUP(Input!J66,'Tipo de Descuento'!$B$3:$C$8,2,0),0))</f>
        <v/>
      </c>
      <c r="AD49" s="6" t="str">
        <f>IF(Input!AY66=0,"",+Input!K66)</f>
        <v/>
      </c>
      <c r="AE49" s="6" t="str">
        <f>IF(Input!AY66=0,"",IFERROR(VLOOKUP(Input!L66,'Tipo de Descuento'!$B$3:$C$8,2,0),0))</f>
        <v/>
      </c>
      <c r="AF49" s="6" t="str">
        <f>IF(Input!AY66=0,"",+Input!M66)</f>
        <v/>
      </c>
      <c r="AG49" s="6" t="str">
        <f>IF(Input!AY66=0,"",IFERROR(VLOOKUP(Input!N66,'Tipo de Descuento'!$B$3:$C$8,2,0),0))</f>
        <v/>
      </c>
      <c r="AH49" s="6" t="str">
        <f>IF(Input!AY66=0,"",+Input!O66)</f>
        <v/>
      </c>
      <c r="AI49" s="6" t="str">
        <f>IF(Input!AY66=0,"",IFERROR(VLOOKUP(Input!P66,'Tipo de Descuento'!$B$3:$C$8,2,0),0))</f>
        <v/>
      </c>
      <c r="AJ49" s="6" t="str">
        <f>IF(Input!AY66=0,"",+Input!Q66)</f>
        <v/>
      </c>
      <c r="AK49" s="6" t="str">
        <f>IF(Input!AY66=0,"",IFERROR(VLOOKUP(Input!R66,'Tipo de Descuento'!$B$3:$C$8,2,0),0))</f>
        <v/>
      </c>
      <c r="AL49" s="6" t="str">
        <f>IF(Input!AY66=0,"",+Input!S66)</f>
        <v/>
      </c>
      <c r="AM49" s="6"/>
      <c r="AN49" s="6"/>
      <c r="AO49" s="6"/>
      <c r="AP49" s="7" t="str">
        <f>IF(Input!$AY$22=0,"",+Input!T66)</f>
        <v/>
      </c>
      <c r="AQ49" s="7" t="str">
        <f>IF(Input!$AY$22=0,"",+Input!U66)</f>
        <v/>
      </c>
      <c r="AR49" s="7" t="str">
        <f>IF(Input!$AY$22=0,"",+Input!V66)</f>
        <v/>
      </c>
      <c r="AS49" s="7" t="str">
        <f>IF(Input!$AY$22=0,"",+Input!W66)</f>
        <v/>
      </c>
      <c r="AT49" s="7" t="str">
        <f>IF(Input!$AY$22=0,"",+Input!X66)</f>
        <v/>
      </c>
      <c r="AU49" s="7" t="str">
        <f>IF(Input!$AY$22=0,"",+Input!Y66)</f>
        <v/>
      </c>
      <c r="AV49" s="7" t="str">
        <f>IF(Input!$AY$22=0,"",+Input!Z66)</f>
        <v/>
      </c>
      <c r="AW49" s="7" t="str">
        <f>IF(Input!$AY$22=0,"",+Input!AA66)</f>
        <v/>
      </c>
      <c r="AX49" s="7" t="str">
        <f>IF(Input!$AY$22=0,"",+Input!AB66)</f>
        <v/>
      </c>
      <c r="AY49" s="7" t="str">
        <f>IF(Input!$AY$22=0,"",+Input!AC66)</f>
        <v/>
      </c>
      <c r="AZ49" s="7" t="str">
        <f>IF(Input!$AY$22=0,"",+Input!AD66)</f>
        <v/>
      </c>
      <c r="BA49" s="7" t="str">
        <f>IF(Input!$AY$22=0,"",+Input!AE66)</f>
        <v/>
      </c>
      <c r="BB49" s="7" t="str">
        <f>IF(Input!$AY$22=0,"",+Input!AF66)</f>
        <v/>
      </c>
      <c r="BC49" s="7" t="str">
        <f>IF(Input!$AY$22=0,"",+Input!AG66)</f>
        <v/>
      </c>
      <c r="BD49" s="7" t="str">
        <f>IF(Input!$AY$22=0,"",+Input!AH66)</f>
        <v/>
      </c>
      <c r="BE49" s="7" t="str">
        <f>IF(Input!$AY$22=0,"",+Input!AI66)</f>
        <v/>
      </c>
      <c r="BF49" s="7" t="str">
        <f>IF(Input!$AY$22=0,"",+Input!AJ66)</f>
        <v/>
      </c>
      <c r="BG49" s="7" t="str">
        <f>IF(Input!$AY$22=0,"",+Input!AK66)</f>
        <v/>
      </c>
      <c r="BH49" s="7" t="str">
        <f>IF(Input!$AY$22=0,"",+Input!AL66)</f>
        <v/>
      </c>
      <c r="BI49" s="7" t="str">
        <f>IF(Input!$AY$22=0,"",+Input!AM66)</f>
        <v/>
      </c>
      <c r="BJ49" s="7" t="str">
        <f>IF(Input!$AY$22=0,"",+Input!AN66)</f>
        <v/>
      </c>
      <c r="BK49" s="7" t="str">
        <f>IF(Input!$AY$22=0,"",+Input!AO66)</f>
        <v/>
      </c>
      <c r="BL49" s="7" t="str">
        <f>IF(Input!$AY$22=0,"",+Input!AP66)</f>
        <v/>
      </c>
      <c r="BM49" s="7" t="str">
        <f>IF(Input!$AY$22=0,"",+Input!AQ66)</f>
        <v/>
      </c>
      <c r="BN49" s="7" t="str">
        <f>IF(Input!$AY$22=0,"",+Input!AR66)</f>
        <v/>
      </c>
      <c r="BO49" s="7" t="str">
        <f>IF(Input!$AY$22=0,"",+Input!AS66)</f>
        <v/>
      </c>
      <c r="BP49" s="7" t="str">
        <f>IF(Input!$AY$22=0,"",+Input!AT66)</f>
        <v/>
      </c>
      <c r="BQ49" s="7" t="str">
        <f>IF(Input!$AY$22=0,"",+Input!AU66)</f>
        <v/>
      </c>
      <c r="BR49" s="7" t="str">
        <f>IF(Input!$AY$22=0,"",+Input!AV66)</f>
        <v/>
      </c>
      <c r="BS49" s="7" t="str">
        <f>IF(Input!$AY$22=0,"",+Input!AW66)</f>
        <v/>
      </c>
      <c r="BT49" s="7" t="str">
        <f>IF(Input!$AY$22=0,"",+Input!AX66)</f>
        <v/>
      </c>
      <c r="BU49" s="6" t="str">
        <f>IF(Input!AY66=0,"",SUM(AP49:BT49))</f>
        <v/>
      </c>
    </row>
    <row r="50" spans="1:73" ht="15.75" customHeight="1">
      <c r="A50" s="6" t="str">
        <f>IF(Input!AY67=0,"",+Input!$BP$18)</f>
        <v/>
      </c>
      <c r="B50" s="6" t="str">
        <f>IF(Input!AY67=0,"",IFERROR(VLOOKUP(Input!$C$8,Cliente!$B$3:$C$822,2,0),0))</f>
        <v/>
      </c>
      <c r="C50" s="6" t="str">
        <f>IF(Input!AY67=0,"",IFERROR(VLOOKUP(Input!$C$7,Anunciante!$B$3:$C$364,2,0),0))</f>
        <v/>
      </c>
      <c r="D50" s="6" t="str">
        <f>IF(Input!AY67=0,"",IFERROR(VLOOKUP(Input!$C$9,Producto!$B$3:$C$200,2,0),0))</f>
        <v/>
      </c>
      <c r="E50" s="10" t="str">
        <f>IF(Input!AY67=0,"",IFERROR(VLOOKUP(Input!$C$10,Campaña!$B$3:$C$32,2,0),0))</f>
        <v/>
      </c>
      <c r="F50" t="str">
        <f>IF(Input!AY67=0,"",+Input!$C$11)</f>
        <v/>
      </c>
      <c r="G50" s="6" t="str">
        <f>IF(Input!AY67=0,"",+Input!$C$12)</f>
        <v/>
      </c>
      <c r="H50" t="str">
        <f>IF(Input!AY67=0,"",IFERROR(VLOOKUP(Input!$G$7,TipoMedio!$B$3:$C$30,2,0),0))</f>
        <v/>
      </c>
      <c r="I50" s="34" t="str">
        <f>IF(Input!AY67=0,"",+Input!$G$8)</f>
        <v/>
      </c>
      <c r="J50" s="34" t="str">
        <f>IF(Input!AY67=0,"",+Input!$G$9)</f>
        <v/>
      </c>
      <c r="K50" s="34" t="str">
        <f>IF(Input!AY67=0,"",+Input!$G$10)</f>
        <v/>
      </c>
      <c r="L50" s="5" t="str">
        <f>IF(Input!AY67=0,"",IFERROR(VLOOKUP(Input!$G$11,'Condicion de Pago'!$B$3:$C$20,2,0),0))</f>
        <v/>
      </c>
      <c r="M50" s="5" t="str">
        <f>IF(Input!AY67=0,"",+Input!$G$13)</f>
        <v/>
      </c>
      <c r="N50" s="5" t="str">
        <f>IF(Input!AY67=0,"",IFERROR(VLOOKUP(Input!$G$12,Moneda!$B$3:$C$7,2,0),0))</f>
        <v/>
      </c>
      <c r="O50" s="8" t="str">
        <f>IF(Input!AY67=0,"",+Input!$C$14)</f>
        <v/>
      </c>
      <c r="P50" s="5" t="str">
        <f>IF(Input!AY67=0,"",+Input!#REF!)</f>
        <v/>
      </c>
      <c r="Q50" s="5" t="str">
        <f>IF(Input!AY67=0,"",+Input!$C$16)</f>
        <v/>
      </c>
      <c r="R50" s="6" t="str">
        <f>IF(Input!AY67=0,"",IFERROR(VLOOKUP(Input!B67,Medio!$A$3:$D$1600,3,0),0))</f>
        <v/>
      </c>
      <c r="S50" s="6" t="str">
        <f>IF(Input!AY67=0,"",IFERROR(INDEX(Proveedor!$B$3:$B$2036, MATCH(Input!C67,Proveedor!$C$3:$C$2036,0)),0))</f>
        <v/>
      </c>
      <c r="T50" s="6" t="str">
        <f>IF(Input!AY67=0,"",IFERROR(INDEX(Programas!$B$3:$B$150, MATCH(Input!D67,Programas!$C$3:$C$150,0)),0))</f>
        <v/>
      </c>
      <c r="U50" s="9"/>
      <c r="V50" s="6" t="str">
        <f>IF(Input!AY67=0,"",+Input!D67)</f>
        <v/>
      </c>
      <c r="W50" s="6" t="str">
        <f>IF(Input!AY67=0,"",+Input!E67)</f>
        <v/>
      </c>
      <c r="X50" s="6" t="str">
        <f>IF(Input!AY67=0,"",+Input!F67)</f>
        <v/>
      </c>
      <c r="Y50" s="6"/>
      <c r="Z50" s="6" t="str">
        <f>IF(Input!AY67=0,"",+Input!G67)</f>
        <v/>
      </c>
      <c r="AA50" s="6" t="str">
        <f>IF(Input!AY67=0,"",+Input!H67)</f>
        <v/>
      </c>
      <c r="AB50" s="9" t="str">
        <f>IF(Input!AY67=0,"",+Input!I67)</f>
        <v/>
      </c>
      <c r="AC50" s="6" t="str">
        <f>IF(Input!AY67=0,"",IFERROR(VLOOKUP(Input!J67,'Tipo de Descuento'!$B$3:$C$8,2,0),0))</f>
        <v/>
      </c>
      <c r="AD50" s="6" t="str">
        <f>IF(Input!AY67=0,"",+Input!K67)</f>
        <v/>
      </c>
      <c r="AE50" s="6" t="str">
        <f>IF(Input!AY67=0,"",IFERROR(VLOOKUP(Input!L67,'Tipo de Descuento'!$B$3:$C$8,2,0),0))</f>
        <v/>
      </c>
      <c r="AF50" s="6" t="str">
        <f>IF(Input!AY67=0,"",+Input!M67)</f>
        <v/>
      </c>
      <c r="AG50" s="6" t="str">
        <f>IF(Input!AY67=0,"",IFERROR(VLOOKUP(Input!N67,'Tipo de Descuento'!$B$3:$C$8,2,0),0))</f>
        <v/>
      </c>
      <c r="AH50" s="6" t="str">
        <f>IF(Input!AY67=0,"",+Input!O67)</f>
        <v/>
      </c>
      <c r="AI50" s="6" t="str">
        <f>IF(Input!AY67=0,"",IFERROR(VLOOKUP(Input!P67,'Tipo de Descuento'!$B$3:$C$8,2,0),0))</f>
        <v/>
      </c>
      <c r="AJ50" s="6" t="str">
        <f>IF(Input!AY67=0,"",+Input!Q67)</f>
        <v/>
      </c>
      <c r="AK50" s="6" t="str">
        <f>IF(Input!AY67=0,"",IFERROR(VLOOKUP(Input!R67,'Tipo de Descuento'!$B$3:$C$8,2,0),0))</f>
        <v/>
      </c>
      <c r="AL50" s="6" t="str">
        <f>IF(Input!AY67=0,"",+Input!S67)</f>
        <v/>
      </c>
      <c r="AM50" s="6"/>
      <c r="AN50" s="6"/>
      <c r="AO50" s="6"/>
      <c r="AP50" s="7" t="str">
        <f>IF(Input!$AY$22=0,"",+Input!T67)</f>
        <v/>
      </c>
      <c r="AQ50" s="7" t="str">
        <f>IF(Input!$AY$22=0,"",+Input!U67)</f>
        <v/>
      </c>
      <c r="AR50" s="7" t="str">
        <f>IF(Input!$AY$22=0,"",+Input!V67)</f>
        <v/>
      </c>
      <c r="AS50" s="7" t="str">
        <f>IF(Input!$AY$22=0,"",+Input!W67)</f>
        <v/>
      </c>
      <c r="AT50" s="7" t="str">
        <f>IF(Input!$AY$22=0,"",+Input!X67)</f>
        <v/>
      </c>
    </row>
    <row r="51" spans="1:73" ht="15.75" customHeight="1">
      <c r="A51" s="6" t="str">
        <f>IF(Input!AY68=0,"",+Input!$BP$18)</f>
        <v/>
      </c>
      <c r="B51" s="6" t="str">
        <f>IF(Input!AY68=0,"",IFERROR(VLOOKUP(Input!$C$8,Cliente!$B$3:$C$822,2,0),0))</f>
        <v/>
      </c>
      <c r="C51" s="6" t="str">
        <f>IF(Input!AY68=0,"",IFERROR(VLOOKUP(Input!$C$7,Anunciante!$B$3:$C$364,2,0),0))</f>
        <v/>
      </c>
      <c r="D51" s="6" t="str">
        <f>IF(Input!AY68=0,"",IFERROR(VLOOKUP(Input!$C$9,Producto!$B$3:$C$200,2,0),0))</f>
        <v/>
      </c>
      <c r="E51" s="10" t="str">
        <f>IF(Input!AY68=0,"",IFERROR(VLOOKUP(Input!$C$10,Campaña!$B$3:$C$32,2,0),0))</f>
        <v/>
      </c>
      <c r="F51" t="str">
        <f>IF(Input!AY68=0,"",+Input!$C$11)</f>
        <v/>
      </c>
      <c r="G51" s="6" t="str">
        <f>IF(Input!AY68=0,"",+Input!$C$12)</f>
        <v/>
      </c>
      <c r="H51" t="str">
        <f>IF(Input!AY68=0,"",IFERROR(VLOOKUP(Input!$G$7,TipoMedio!$B$3:$C$30,2,0),0))</f>
        <v/>
      </c>
      <c r="I51" s="34" t="str">
        <f>IF(Input!AY68=0,"",+Input!$G$8)</f>
        <v/>
      </c>
      <c r="J51" s="34" t="str">
        <f>IF(Input!AY68=0,"",+Input!$G$9)</f>
        <v/>
      </c>
      <c r="K51" s="34" t="str">
        <f>IF(Input!AY68=0,"",+Input!$G$10)</f>
        <v/>
      </c>
      <c r="L51" s="5" t="str">
        <f>IF(Input!AY68=0,"",IFERROR(VLOOKUP(Input!$G$11,'Condicion de Pago'!$B$3:$C$20,2,0),0))</f>
        <v/>
      </c>
      <c r="M51" s="5" t="str">
        <f>IF(Input!AY68=0,"",+Input!$G$13)</f>
        <v/>
      </c>
      <c r="N51" s="5" t="str">
        <f>IF(Input!AY68=0,"",IFERROR(VLOOKUP(Input!$G$12,Moneda!$B$3:$C$7,2,0),0))</f>
        <v/>
      </c>
      <c r="O51" s="8" t="str">
        <f>IF(Input!AY68=0,"",+Input!$C$14)</f>
        <v/>
      </c>
      <c r="P51" s="5" t="str">
        <f>IF(Input!AY68=0,"",+Input!#REF!)</f>
        <v/>
      </c>
      <c r="Q51" s="5" t="str">
        <f>IF(Input!AY68=0,"",+Input!$C$16)</f>
        <v/>
      </c>
      <c r="R51" s="6" t="str">
        <f>IF(Input!AY68=0,"",IFERROR(VLOOKUP(Input!B68,Medio!$A$3:$D$1600,3,0),0))</f>
        <v/>
      </c>
      <c r="S51" s="6" t="str">
        <f>IF(Input!AY68=0,"",IFERROR(INDEX(Proveedor!$B$3:$B$2036, MATCH(Input!C68,Proveedor!$C$3:$C$2036,0)),0))</f>
        <v/>
      </c>
      <c r="T51" s="6" t="str">
        <f>IF(Input!AY68=0,"",IFERROR(INDEX(Programas!$B$3:$B$150, MATCH(Input!D68,Programas!$C$3:$C$150,0)),0))</f>
        <v/>
      </c>
      <c r="U51" s="9"/>
      <c r="V51" s="6" t="str">
        <f>IF(Input!AY68=0,"",+Input!D68)</f>
        <v/>
      </c>
      <c r="W51" s="6" t="str">
        <f>IF(Input!AY68=0,"",+Input!E68)</f>
        <v/>
      </c>
      <c r="X51" s="6" t="str">
        <f>IF(Input!AY68=0,"",+Input!F68)</f>
        <v/>
      </c>
      <c r="Y51" s="6"/>
      <c r="Z51" s="6" t="str">
        <f>IF(Input!AY68=0,"",+Input!G68)</f>
        <v/>
      </c>
      <c r="AA51" s="6" t="str">
        <f>IF(Input!AY68=0,"",+Input!H68)</f>
        <v/>
      </c>
      <c r="AB51" s="9" t="str">
        <f>IF(Input!AY68=0,"",+Input!I68)</f>
        <v/>
      </c>
      <c r="AC51" s="6" t="str">
        <f>IF(Input!AY68=0,"",IFERROR(VLOOKUP(Input!J68,'Tipo de Descuento'!$B$3:$C$8,2,0),0))</f>
        <v/>
      </c>
      <c r="AD51" s="6" t="str">
        <f>IF(Input!AY68=0,"",+Input!K68)</f>
        <v/>
      </c>
      <c r="AE51" s="6" t="str">
        <f>IF(Input!AY68=0,"",IFERROR(VLOOKUP(Input!L68,'Tipo de Descuento'!$B$3:$C$8,2,0),0))</f>
        <v/>
      </c>
      <c r="AF51" s="6" t="str">
        <f>IF(Input!AY68=0,"",+Input!M68)</f>
        <v/>
      </c>
      <c r="AG51" s="6" t="str">
        <f>IF(Input!AY68=0,"",IFERROR(VLOOKUP(Input!N68,'Tipo de Descuento'!$B$3:$C$8,2,0),0))</f>
        <v/>
      </c>
      <c r="AH51" s="6" t="str">
        <f>IF(Input!AY68=0,"",+Input!O68)</f>
        <v/>
      </c>
      <c r="AI51" s="6" t="str">
        <f>IF(Input!AY68=0,"",IFERROR(VLOOKUP(Input!P68,'Tipo de Descuento'!$B$3:$C$8,2,0),0))</f>
        <v/>
      </c>
      <c r="AJ51" s="6" t="str">
        <f>IF(Input!AY68=0,"",+Input!Q68)</f>
        <v/>
      </c>
      <c r="AK51" s="6" t="str">
        <f>IF(Input!AY68=0,"",IFERROR(VLOOKUP(Input!R68,'Tipo de Descuento'!$B$3:$C$8,2,0),0))</f>
        <v/>
      </c>
      <c r="AL51" s="6" t="str">
        <f>IF(Input!AY68=0,"",+Input!S68)</f>
        <v/>
      </c>
      <c r="AM51" s="6"/>
      <c r="AN51" s="6"/>
      <c r="AO51" s="6"/>
      <c r="AP51" s="7" t="str">
        <f>IF(Input!$AY$22=0,"",+Input!T68)</f>
        <v/>
      </c>
      <c r="AQ51" s="7" t="str">
        <f>IF(Input!$AY$22=0,"",+Input!U68)</f>
        <v/>
      </c>
      <c r="AR51" s="7" t="str">
        <f>IF(Input!$AY$22=0,"",+Input!V68)</f>
        <v/>
      </c>
      <c r="AS51" s="7" t="str">
        <f>IF(Input!$AY$22=0,"",+Input!W68)</f>
        <v/>
      </c>
      <c r="AT51" s="7" t="str">
        <f>IF(Input!$AY$22=0,"",+Input!X68)</f>
        <v/>
      </c>
    </row>
    <row r="52" spans="1:73" ht="15.75" customHeight="1">
      <c r="A52" s="6" t="str">
        <f>IF(Input!AY69=0,"",+Input!$BP$18)</f>
        <v/>
      </c>
      <c r="B52" s="6" t="str">
        <f>IF(Input!AY69=0,"",IFERROR(VLOOKUP(Input!$C$8,Cliente!$B$3:$C$822,2,0),0))</f>
        <v/>
      </c>
      <c r="C52" s="6" t="str">
        <f>IF(Input!AY69=0,"",IFERROR(VLOOKUP(Input!$C$7,Anunciante!$B$3:$C$364,2,0),0))</f>
        <v/>
      </c>
      <c r="D52" s="6" t="str">
        <f>IF(Input!AY69=0,"",IFERROR(VLOOKUP(Input!$C$9,Producto!$B$3:$C$200,2,0),0))</f>
        <v/>
      </c>
      <c r="E52" s="10" t="str">
        <f>IF(Input!AY69=0,"",IFERROR(VLOOKUP(Input!$C$10,Campaña!$B$3:$C$32,2,0),0))</f>
        <v/>
      </c>
      <c r="F52" t="str">
        <f>IF(Input!AY69=0,"",+Input!$C$11)</f>
        <v/>
      </c>
      <c r="G52" s="6" t="str">
        <f>IF(Input!AY69=0,"",+Input!$C$12)</f>
        <v/>
      </c>
      <c r="H52" t="str">
        <f>IF(Input!AY69=0,"",IFERROR(VLOOKUP(Input!$G$7,TipoMedio!$B$3:$C$30,2,0),0))</f>
        <v/>
      </c>
      <c r="I52" s="34" t="str">
        <f>IF(Input!AY69=0,"",+Input!$G$8)</f>
        <v/>
      </c>
      <c r="J52" s="34" t="str">
        <f>IF(Input!AY69=0,"",+Input!$G$9)</f>
        <v/>
      </c>
      <c r="K52" s="34" t="str">
        <f>IF(Input!AY69=0,"",+Input!$G$10)</f>
        <v/>
      </c>
      <c r="L52" s="5" t="str">
        <f>IF(Input!AY69=0,"",IFERROR(VLOOKUP(Input!$G$11,'Condicion de Pago'!$B$3:$C$20,2,0),0))</f>
        <v/>
      </c>
      <c r="M52" s="5" t="str">
        <f>IF(Input!AY69=0,"",+Input!$G$13)</f>
        <v/>
      </c>
      <c r="N52" s="5" t="str">
        <f>IF(Input!AY69=0,"",IFERROR(VLOOKUP(Input!$G$12,Moneda!$B$3:$C$7,2,0),0))</f>
        <v/>
      </c>
      <c r="O52" s="8" t="str">
        <f>IF(Input!AY69=0,"",+Input!$C$14)</f>
        <v/>
      </c>
      <c r="P52" s="5" t="str">
        <f>IF(Input!AY69=0,"",+Input!#REF!)</f>
        <v/>
      </c>
      <c r="Q52" s="5" t="str">
        <f>IF(Input!AY69=0,"",+Input!$C$16)</f>
        <v/>
      </c>
      <c r="R52" s="6" t="str">
        <f>IF(Input!AY69=0,"",IFERROR(VLOOKUP(Input!B69,Medio!$A$3:$D$1600,3,0),0))</f>
        <v/>
      </c>
      <c r="S52" s="6" t="str">
        <f>IF(Input!AY69=0,"",IFERROR(INDEX(Proveedor!$B$3:$B$2036, MATCH(Input!C69,Proveedor!$C$3:$C$2036,0)),0))</f>
        <v/>
      </c>
      <c r="T52" s="6" t="str">
        <f>IF(Input!AY69=0,"",IFERROR(INDEX(Programas!$B$3:$B$150, MATCH(Input!D69,Programas!$C$3:$C$150,0)),0))</f>
        <v/>
      </c>
      <c r="U52" s="9"/>
      <c r="V52" s="6" t="str">
        <f>IF(Input!AY69=0,"",+Input!D69)</f>
        <v/>
      </c>
      <c r="W52" s="6" t="str">
        <f>IF(Input!AY69=0,"",+Input!E69)</f>
        <v/>
      </c>
      <c r="X52" s="6" t="str">
        <f>IF(Input!AY69=0,"",+Input!F69)</f>
        <v/>
      </c>
      <c r="Y52" s="6"/>
      <c r="Z52" s="6" t="str">
        <f>IF(Input!AY69=0,"",+Input!G69)</f>
        <v/>
      </c>
      <c r="AA52" s="6" t="str">
        <f>IF(Input!AY69=0,"",+Input!H69)</f>
        <v/>
      </c>
      <c r="AB52" s="9" t="str">
        <f>IF(Input!AY69=0,"",+Input!I69)</f>
        <v/>
      </c>
      <c r="AC52" s="6" t="str">
        <f>IF(Input!AY69=0,"",IFERROR(VLOOKUP(Input!J69,'Tipo de Descuento'!$B$3:$C$8,2,0),0))</f>
        <v/>
      </c>
      <c r="AD52" s="6" t="str">
        <f>IF(Input!AY69=0,"",+Input!K69)</f>
        <v/>
      </c>
      <c r="AE52" s="6" t="str">
        <f>IF(Input!AY69=0,"",IFERROR(VLOOKUP(Input!L69,'Tipo de Descuento'!$B$3:$C$8,2,0),0))</f>
        <v/>
      </c>
      <c r="AF52" s="6" t="str">
        <f>IF(Input!AY69=0,"",+Input!M69)</f>
        <v/>
      </c>
      <c r="AG52" s="6" t="str">
        <f>IF(Input!AY69=0,"",IFERROR(VLOOKUP(Input!N69,'Tipo de Descuento'!$B$3:$C$8,2,0),0))</f>
        <v/>
      </c>
      <c r="AH52" s="6" t="str">
        <f>IF(Input!AY69=0,"",+Input!O69)</f>
        <v/>
      </c>
      <c r="AI52" s="6" t="str">
        <f>IF(Input!AY69=0,"",IFERROR(VLOOKUP(Input!P69,'Tipo de Descuento'!$B$3:$C$8,2,0),0))</f>
        <v/>
      </c>
      <c r="AJ52" s="6" t="str">
        <f>IF(Input!AY69=0,"",+Input!Q69)</f>
        <v/>
      </c>
      <c r="AK52" s="6" t="str">
        <f>IF(Input!AY69=0,"",IFERROR(VLOOKUP(Input!R69,'Tipo de Descuento'!$B$3:$C$8,2,0),0))</f>
        <v/>
      </c>
      <c r="AL52" s="6" t="str">
        <f>IF(Input!AY69=0,"",+Input!S69)</f>
        <v/>
      </c>
      <c r="AM52" s="6"/>
      <c r="AN52" s="6"/>
      <c r="AO52" s="6"/>
      <c r="AP52" s="7" t="str">
        <f>IF(Input!$AY$22=0,"",+Input!T69)</f>
        <v/>
      </c>
      <c r="AQ52" s="7" t="str">
        <f>IF(Input!$AY$22=0,"",+Input!U69)</f>
        <v/>
      </c>
      <c r="AR52" s="7" t="str">
        <f>IF(Input!$AY$22=0,"",+Input!V69)</f>
        <v/>
      </c>
      <c r="AS52" s="7" t="str">
        <f>IF(Input!$AY$22=0,"",+Input!W69)</f>
        <v/>
      </c>
      <c r="AT52" s="7" t="str">
        <f>IF(Input!$AY$22=0,"",+Input!X69)</f>
        <v/>
      </c>
    </row>
    <row r="53" spans="1:73" ht="15.75" customHeight="1">
      <c r="A53" s="6" t="str">
        <f>IF(Input!AY70=0,"",+Input!$BP$18)</f>
        <v/>
      </c>
      <c r="B53" s="6" t="str">
        <f>IF(Input!AY70=0,"",IFERROR(VLOOKUP(Input!$C$8,Cliente!$B$3:$C$822,2,0),0))</f>
        <v/>
      </c>
      <c r="C53" s="6" t="str">
        <f>IF(Input!AY70=0,"",IFERROR(VLOOKUP(Input!$C$7,Anunciante!$B$3:$C$364,2,0),0))</f>
        <v/>
      </c>
      <c r="D53" s="6" t="str">
        <f>IF(Input!AY70=0,"",IFERROR(VLOOKUP(Input!$C$9,Producto!$B$3:$C$200,2,0),0))</f>
        <v/>
      </c>
      <c r="E53" s="10" t="str">
        <f>IF(Input!AY70=0,"",IFERROR(VLOOKUP(Input!$C$10,Campaña!$B$3:$C$32,2,0),0))</f>
        <v/>
      </c>
      <c r="F53" t="str">
        <f>IF(Input!AY70=0,"",+Input!$C$11)</f>
        <v/>
      </c>
      <c r="G53" s="6" t="str">
        <f>IF(Input!AY70=0,"",+Input!$C$12)</f>
        <v/>
      </c>
      <c r="H53" t="str">
        <f>IF(Input!AY70=0,"",IFERROR(VLOOKUP(Input!$G$7,TipoMedio!$B$3:$C$30,2,0),0))</f>
        <v/>
      </c>
      <c r="I53" s="34" t="str">
        <f>IF(Input!AY70=0,"",+Input!$G$8)</f>
        <v/>
      </c>
      <c r="J53" s="34" t="str">
        <f>IF(Input!AY70=0,"",+Input!$G$9)</f>
        <v/>
      </c>
      <c r="K53" s="34" t="str">
        <f>IF(Input!AY70=0,"",+Input!$G$10)</f>
        <v/>
      </c>
      <c r="L53" s="5" t="str">
        <f>IF(Input!AY70=0,"",IFERROR(VLOOKUP(Input!$G$11,'Condicion de Pago'!$B$3:$C$20,2,0),0))</f>
        <v/>
      </c>
      <c r="M53" s="5" t="str">
        <f>IF(Input!AY70=0,"",+Input!$G$13)</f>
        <v/>
      </c>
      <c r="N53" s="5" t="str">
        <f>IF(Input!AY70=0,"",IFERROR(VLOOKUP(Input!$G$12,Moneda!$B$3:$C$7,2,0),0))</f>
        <v/>
      </c>
      <c r="O53" s="8" t="str">
        <f>IF(Input!AY70=0,"",+Input!$C$14)</f>
        <v/>
      </c>
      <c r="P53" s="5" t="str">
        <f>IF(Input!AY70=0,"",+Input!#REF!)</f>
        <v/>
      </c>
      <c r="Q53" s="5" t="str">
        <f>IF(Input!AY70=0,"",+Input!$C$16)</f>
        <v/>
      </c>
      <c r="R53" s="6" t="str">
        <f>IF(Input!AY70=0,"",IFERROR(VLOOKUP(Input!B70,Medio!$A$3:$D$1600,3,0),0))</f>
        <v/>
      </c>
      <c r="S53" s="6" t="str">
        <f>IF(Input!AY70=0,"",IFERROR(INDEX(Proveedor!$B$3:$B$2036, MATCH(Input!C70,Proveedor!$C$3:$C$2036,0)),0))</f>
        <v/>
      </c>
      <c r="T53" s="6" t="str">
        <f>IF(Input!AY70=0,"",IFERROR(INDEX(Programas!$B$3:$B$150, MATCH(Input!D70,Programas!$C$3:$C$150,0)),0))</f>
        <v/>
      </c>
      <c r="U53" s="9"/>
      <c r="V53" s="6" t="str">
        <f>IF(Input!AY70=0,"",+Input!D70)</f>
        <v/>
      </c>
      <c r="W53" s="6" t="str">
        <f>IF(Input!AY70=0,"",+Input!E70)</f>
        <v/>
      </c>
      <c r="X53" s="6" t="str">
        <f>IF(Input!AY70=0,"",+Input!F70)</f>
        <v/>
      </c>
      <c r="Y53" s="6"/>
      <c r="Z53" s="6" t="str">
        <f>IF(Input!AY70=0,"",+Input!G70)</f>
        <v/>
      </c>
      <c r="AA53" s="6" t="str">
        <f>IF(Input!AY70=0,"",+Input!H70)</f>
        <v/>
      </c>
      <c r="AB53" s="9" t="str">
        <f>IF(Input!AY70=0,"",+Input!I70)</f>
        <v/>
      </c>
      <c r="AC53" s="6" t="str">
        <f>IF(Input!AY70=0,"",IFERROR(VLOOKUP(Input!J70,'Tipo de Descuento'!$B$3:$C$8,2,0),0))</f>
        <v/>
      </c>
      <c r="AD53" s="6" t="str">
        <f>IF(Input!AY70=0,"",+Input!K70)</f>
        <v/>
      </c>
      <c r="AE53" s="6" t="str">
        <f>IF(Input!AY70=0,"",IFERROR(VLOOKUP(Input!L70,'Tipo de Descuento'!$B$3:$C$8,2,0),0))</f>
        <v/>
      </c>
      <c r="AF53" s="6" t="str">
        <f>IF(Input!AY70=0,"",+Input!M70)</f>
        <v/>
      </c>
      <c r="AG53" s="6" t="str">
        <f>IF(Input!AY70=0,"",IFERROR(VLOOKUP(Input!N70,'Tipo de Descuento'!$B$3:$C$8,2,0),0))</f>
        <v/>
      </c>
      <c r="AH53" s="6" t="str">
        <f>IF(Input!AY70=0,"",+Input!O70)</f>
        <v/>
      </c>
      <c r="AI53" s="6" t="str">
        <f>IF(Input!AY70=0,"",IFERROR(VLOOKUP(Input!P70,'Tipo de Descuento'!$B$3:$C$8,2,0),0))</f>
        <v/>
      </c>
      <c r="AJ53" s="6" t="str">
        <f>IF(Input!AY70=0,"",+Input!Q70)</f>
        <v/>
      </c>
      <c r="AK53" s="6" t="str">
        <f>IF(Input!AY70=0,"",IFERROR(VLOOKUP(Input!R70,'Tipo de Descuento'!$B$3:$C$8,2,0),0))</f>
        <v/>
      </c>
      <c r="AL53" s="6" t="str">
        <f>IF(Input!AY70=0,"",+Input!S70)</f>
        <v/>
      </c>
      <c r="AM53" s="6"/>
      <c r="AN53" s="6"/>
      <c r="AO53" s="6"/>
      <c r="AP53" s="7" t="str">
        <f>IF(Input!$AY$22=0,"",+Input!T70)</f>
        <v/>
      </c>
      <c r="AQ53" s="7" t="str">
        <f>IF(Input!$AY$22=0,"",+Input!U70)</f>
        <v/>
      </c>
      <c r="AR53" s="7" t="str">
        <f>IF(Input!$AY$22=0,"",+Input!V70)</f>
        <v/>
      </c>
      <c r="AS53" s="7" t="str">
        <f>IF(Input!$AY$22=0,"",+Input!W70)</f>
        <v/>
      </c>
      <c r="AT53" s="7" t="str">
        <f>IF(Input!$AY$22=0,"",+Input!X70)</f>
        <v/>
      </c>
    </row>
    <row r="54" spans="1:73" ht="15.75" customHeight="1">
      <c r="A54" s="6" t="str">
        <f>IF(Input!AY71=0,"",+Input!$BP$18)</f>
        <v/>
      </c>
      <c r="B54" s="6" t="str">
        <f>IF(Input!AY71=0,"",IFERROR(VLOOKUP(Input!$C$8,Cliente!$B$3:$C$822,2,0),0))</f>
        <v/>
      </c>
      <c r="C54" s="6" t="str">
        <f>IF(Input!AY71=0,"",IFERROR(VLOOKUP(Input!$C$7,Anunciante!$B$3:$C$364,2,0),0))</f>
        <v/>
      </c>
      <c r="D54" s="6" t="str">
        <f>IF(Input!AY71=0,"",IFERROR(VLOOKUP(Input!$C$9,Producto!$B$3:$C$200,2,0),0))</f>
        <v/>
      </c>
      <c r="E54" s="10" t="str">
        <f>IF(Input!AY71=0,"",IFERROR(VLOOKUP(Input!$C$10,Campaña!$B$3:$C$32,2,0),0))</f>
        <v/>
      </c>
      <c r="F54" t="str">
        <f>IF(Input!AY71=0,"",+Input!$C$11)</f>
        <v/>
      </c>
      <c r="G54" s="6" t="str">
        <f>IF(Input!AY71=0,"",+Input!$C$12)</f>
        <v/>
      </c>
      <c r="H54" t="str">
        <f>IF(Input!AY71=0,"",IFERROR(VLOOKUP(Input!$G$7,TipoMedio!$B$3:$C$30,2,0),0))</f>
        <v/>
      </c>
      <c r="I54" s="34" t="str">
        <f>IF(Input!AY71=0,"",+Input!$G$8)</f>
        <v/>
      </c>
      <c r="J54" s="34" t="str">
        <f>IF(Input!AY71=0,"",+Input!$G$9)</f>
        <v/>
      </c>
      <c r="K54" s="34" t="str">
        <f>IF(Input!AY71=0,"",+Input!$G$10)</f>
        <v/>
      </c>
      <c r="L54" s="5" t="str">
        <f>IF(Input!AY71=0,"",IFERROR(VLOOKUP(Input!$G$11,'Condicion de Pago'!$B$3:$C$20,2,0),0))</f>
        <v/>
      </c>
      <c r="M54" s="5" t="str">
        <f>IF(Input!AY71=0,"",+Input!$G$13)</f>
        <v/>
      </c>
      <c r="N54" s="5" t="str">
        <f>IF(Input!AY71=0,"",IFERROR(VLOOKUP(Input!$G$12,Moneda!$B$3:$C$7,2,0),0))</f>
        <v/>
      </c>
      <c r="O54" s="8" t="str">
        <f>IF(Input!AY71=0,"",+Input!$C$14)</f>
        <v/>
      </c>
      <c r="P54" s="5" t="str">
        <f>IF(Input!AY71=0,"",+Input!#REF!)</f>
        <v/>
      </c>
      <c r="Q54" s="5" t="str">
        <f>IF(Input!AY71=0,"",+Input!$C$16)</f>
        <v/>
      </c>
      <c r="R54" s="6" t="str">
        <f>IF(Input!AY71=0,"",IFERROR(VLOOKUP(Input!B71,Medio!$A$3:$D$1600,3,0),0))</f>
        <v/>
      </c>
      <c r="S54" s="6" t="str">
        <f>IF(Input!AY71=0,"",IFERROR(INDEX(Proveedor!$B$3:$B$2036, MATCH(Input!C71,Proveedor!$C$3:$C$2036,0)),0))</f>
        <v/>
      </c>
      <c r="T54" s="6" t="str">
        <f>IF(Input!AY71=0,"",IFERROR(INDEX(Programas!$B$3:$B$150, MATCH(Input!D71,Programas!$C$3:$C$150,0)),0))</f>
        <v/>
      </c>
      <c r="U54" s="9"/>
      <c r="V54" s="6" t="str">
        <f>IF(Input!AY71=0,"",+Input!D71)</f>
        <v/>
      </c>
      <c r="W54" s="6" t="str">
        <f>IF(Input!AY71=0,"",+Input!E71)</f>
        <v/>
      </c>
      <c r="X54" s="6" t="str">
        <f>IF(Input!AY71=0,"",+Input!F71)</f>
        <v/>
      </c>
      <c r="Y54" s="6"/>
      <c r="Z54" s="6" t="str">
        <f>IF(Input!AY71=0,"",+Input!G71)</f>
        <v/>
      </c>
      <c r="AA54" s="6" t="str">
        <f>IF(Input!AY71=0,"",+Input!H71)</f>
        <v/>
      </c>
      <c r="AB54" s="9" t="str">
        <f>IF(Input!AY71=0,"",+Input!I71)</f>
        <v/>
      </c>
      <c r="AC54" s="6" t="str">
        <f>IF(Input!AY71=0,"",IFERROR(VLOOKUP(Input!J71,'Tipo de Descuento'!$B$3:$C$8,2,0),0))</f>
        <v/>
      </c>
      <c r="AD54" s="6" t="str">
        <f>IF(Input!AY71=0,"",+Input!K71)</f>
        <v/>
      </c>
      <c r="AE54" s="6" t="str">
        <f>IF(Input!AY71=0,"",IFERROR(VLOOKUP(Input!L71,'Tipo de Descuento'!$B$3:$C$8,2,0),0))</f>
        <v/>
      </c>
      <c r="AF54" s="6" t="str">
        <f>IF(Input!AY71=0,"",+Input!M71)</f>
        <v/>
      </c>
      <c r="AG54" s="6" t="str">
        <f>IF(Input!AY71=0,"",IFERROR(VLOOKUP(Input!N71,'Tipo de Descuento'!$B$3:$C$8,2,0),0))</f>
        <v/>
      </c>
      <c r="AH54" s="6" t="str">
        <f>IF(Input!AY71=0,"",+Input!O71)</f>
        <v/>
      </c>
      <c r="AI54" s="6" t="str">
        <f>IF(Input!AY71=0,"",IFERROR(VLOOKUP(Input!P71,'Tipo de Descuento'!$B$3:$C$8,2,0),0))</f>
        <v/>
      </c>
      <c r="AJ54" s="6" t="str">
        <f>IF(Input!AY71=0,"",+Input!Q71)</f>
        <v/>
      </c>
      <c r="AK54" s="6" t="str">
        <f>IF(Input!AY71=0,"",IFERROR(VLOOKUP(Input!R71,'Tipo de Descuento'!$B$3:$C$8,2,0),0))</f>
        <v/>
      </c>
      <c r="AL54" s="6" t="str">
        <f>IF(Input!AY71=0,"",+Input!S71)</f>
        <v/>
      </c>
      <c r="AM54" s="6"/>
      <c r="AN54" s="6"/>
      <c r="AO54" s="6"/>
      <c r="AP54" s="7" t="str">
        <f>IF(Input!$AY$22=0,"",+Input!T71)</f>
        <v/>
      </c>
      <c r="AQ54" s="7" t="str">
        <f>IF(Input!$AY$22=0,"",+Input!U71)</f>
        <v/>
      </c>
      <c r="AR54" s="7" t="str">
        <f>IF(Input!$AY$22=0,"",+Input!V71)</f>
        <v/>
      </c>
      <c r="AS54" s="7" t="str">
        <f>IF(Input!$AY$22=0,"",+Input!W71)</f>
        <v/>
      </c>
      <c r="AT54" s="7" t="str">
        <f>IF(Input!$AY$22=0,"",+Input!X71)</f>
        <v/>
      </c>
    </row>
    <row r="55" spans="1:73" ht="15.75" customHeight="1">
      <c r="A55" s="6" t="str">
        <f>IF(Input!AY72=0,"",+Input!$BP$18)</f>
        <v/>
      </c>
      <c r="B55" s="6" t="str">
        <f>IF(Input!AY72=0,"",IFERROR(VLOOKUP(Input!$C$8,Cliente!$B$3:$C$822,2,0),0))</f>
        <v/>
      </c>
      <c r="C55" s="6" t="str">
        <f>IF(Input!AY72=0,"",IFERROR(VLOOKUP(Input!$C$7,Anunciante!$B$3:$C$364,2,0),0))</f>
        <v/>
      </c>
      <c r="D55" s="6" t="str">
        <f>IF(Input!AY72=0,"",IFERROR(VLOOKUP(Input!$C$9,Producto!$B$3:$C$200,2,0),0))</f>
        <v/>
      </c>
      <c r="E55" s="10" t="str">
        <f>IF(Input!AY72=0,"",IFERROR(VLOOKUP(Input!$C$10,Campaña!$B$3:$C$32,2,0),0))</f>
        <v/>
      </c>
      <c r="F55" t="str">
        <f>IF(Input!AY72=0,"",+Input!$C$11)</f>
        <v/>
      </c>
      <c r="G55" s="6" t="str">
        <f>IF(Input!AY72=0,"",+Input!$C$12)</f>
        <v/>
      </c>
      <c r="H55" t="str">
        <f>IF(Input!AY72=0,"",IFERROR(VLOOKUP(Input!$G$7,TipoMedio!$B$3:$C$30,2,0),0))</f>
        <v/>
      </c>
      <c r="I55" s="34" t="str">
        <f>IF(Input!AY72=0,"",+Input!$G$8)</f>
        <v/>
      </c>
      <c r="J55" s="34" t="str">
        <f>IF(Input!AY72=0,"",+Input!$G$9)</f>
        <v/>
      </c>
      <c r="K55" s="34" t="str">
        <f>IF(Input!AY72=0,"",+Input!$G$10)</f>
        <v/>
      </c>
      <c r="L55" s="5" t="str">
        <f>IF(Input!AY72=0,"",IFERROR(VLOOKUP(Input!$G$11,'Condicion de Pago'!$B$3:$C$20,2,0),0))</f>
        <v/>
      </c>
      <c r="M55" s="5" t="str">
        <f>IF(Input!AY72=0,"",+Input!$G$13)</f>
        <v/>
      </c>
      <c r="N55" s="5" t="str">
        <f>IF(Input!AY72=0,"",IFERROR(VLOOKUP(Input!$G$12,Moneda!$B$3:$C$7,2,0),0))</f>
        <v/>
      </c>
      <c r="O55" s="8" t="str">
        <f>IF(Input!AY72=0,"",+Input!$C$14)</f>
        <v/>
      </c>
      <c r="P55" s="5" t="str">
        <f>IF(Input!AY72=0,"",+Input!#REF!)</f>
        <v/>
      </c>
      <c r="Q55" s="5" t="str">
        <f>IF(Input!AY72=0,"",+Input!$C$16)</f>
        <v/>
      </c>
      <c r="R55" s="6" t="str">
        <f>IF(Input!AY72=0,"",IFERROR(VLOOKUP(Input!B72,Medio!$A$3:$D$1600,3,0),0))</f>
        <v/>
      </c>
      <c r="S55" s="6" t="str">
        <f>IF(Input!AY72=0,"",IFERROR(INDEX(Proveedor!$B$3:$B$2036, MATCH(Input!C72,Proveedor!$C$3:$C$2036,0)),0))</f>
        <v/>
      </c>
      <c r="T55" s="6" t="str">
        <f>IF(Input!AY72=0,"",IFERROR(INDEX(Programas!$B$3:$B$150, MATCH(Input!D72,Programas!$C$3:$C$150,0)),0))</f>
        <v/>
      </c>
      <c r="U55" s="9"/>
      <c r="V55" s="6" t="str">
        <f>IF(Input!AY72=0,"",+Input!D72)</f>
        <v/>
      </c>
      <c r="W55" s="6" t="str">
        <f>IF(Input!AY72=0,"",+Input!E72)</f>
        <v/>
      </c>
      <c r="X55" s="6" t="str">
        <f>IF(Input!AY72=0,"",+Input!F72)</f>
        <v/>
      </c>
      <c r="Y55" s="6"/>
      <c r="Z55" s="6" t="str">
        <f>IF(Input!AY72=0,"",+Input!G72)</f>
        <v/>
      </c>
      <c r="AA55" s="6" t="str">
        <f>IF(Input!AY72=0,"",+Input!H72)</f>
        <v/>
      </c>
      <c r="AB55" s="9" t="str">
        <f>IF(Input!AY72=0,"",+Input!I72)</f>
        <v/>
      </c>
      <c r="AC55" s="6" t="str">
        <f>IF(Input!AY72=0,"",IFERROR(VLOOKUP(Input!J72,'Tipo de Descuento'!$B$3:$C$8,2,0),0))</f>
        <v/>
      </c>
      <c r="AD55" s="6" t="str">
        <f>IF(Input!AY72=0,"",+Input!K72)</f>
        <v/>
      </c>
      <c r="AE55" s="6" t="str">
        <f>IF(Input!AY72=0,"",IFERROR(VLOOKUP(Input!L72,'Tipo de Descuento'!$B$3:$C$8,2,0),0))</f>
        <v/>
      </c>
      <c r="AF55" s="6" t="str">
        <f>IF(Input!AY72=0,"",+Input!M72)</f>
        <v/>
      </c>
      <c r="AG55" s="6" t="str">
        <f>IF(Input!AY72=0,"",IFERROR(VLOOKUP(Input!N72,'Tipo de Descuento'!$B$3:$C$8,2,0),0))</f>
        <v/>
      </c>
      <c r="AH55" s="6" t="str">
        <f>IF(Input!AY72=0,"",+Input!O72)</f>
        <v/>
      </c>
      <c r="AI55" s="6" t="str">
        <f>IF(Input!AY72=0,"",IFERROR(VLOOKUP(Input!P72,'Tipo de Descuento'!$B$3:$C$8,2,0),0))</f>
        <v/>
      </c>
      <c r="AJ55" s="6" t="str">
        <f>IF(Input!AY72=0,"",+Input!Q72)</f>
        <v/>
      </c>
      <c r="AK55" s="6" t="str">
        <f>IF(Input!AY72=0,"",IFERROR(VLOOKUP(Input!R72,'Tipo de Descuento'!$B$3:$C$8,2,0),0))</f>
        <v/>
      </c>
      <c r="AL55" s="6" t="str">
        <f>IF(Input!AY72=0,"",+Input!S72)</f>
        <v/>
      </c>
      <c r="AM55" s="6"/>
      <c r="AN55" s="6"/>
      <c r="AO55" s="6"/>
      <c r="AP55" s="7" t="str">
        <f>IF(Input!$AY$22=0,"",+Input!T72)</f>
        <v/>
      </c>
      <c r="AQ55" s="7" t="str">
        <f>IF(Input!$AY$22=0,"",+Input!U72)</f>
        <v/>
      </c>
      <c r="AR55" s="7" t="str">
        <f>IF(Input!$AY$22=0,"",+Input!V72)</f>
        <v/>
      </c>
      <c r="AS55" s="7" t="str">
        <f>IF(Input!$AY$22=0,"",+Input!W72)</f>
        <v/>
      </c>
      <c r="AT55" s="7" t="str">
        <f>IF(Input!$AY$22=0,"",+Input!X72)</f>
        <v/>
      </c>
    </row>
    <row r="56" spans="1:73" ht="15.75" customHeight="1">
      <c r="A56" s="6" t="str">
        <f>IF(Input!AY73=0,"",+Input!$BP$18)</f>
        <v/>
      </c>
      <c r="B56" s="6" t="str">
        <f>IF(Input!AY73=0,"",IFERROR(VLOOKUP(Input!$C$8,Cliente!$B$3:$C$822,2,0),0))</f>
        <v/>
      </c>
      <c r="C56" s="6" t="str">
        <f>IF(Input!AY73=0,"",IFERROR(VLOOKUP(Input!$C$7,Anunciante!$B$3:$C$364,2,0),0))</f>
        <v/>
      </c>
      <c r="D56" s="6" t="str">
        <f>IF(Input!AY73=0,"",IFERROR(VLOOKUP(Input!$C$9,Producto!$B$3:$C$200,2,0),0))</f>
        <v/>
      </c>
      <c r="E56" s="10" t="str">
        <f>IF(Input!AY73=0,"",IFERROR(VLOOKUP(Input!$C$10,Campaña!$B$3:$C$32,2,0),0))</f>
        <v/>
      </c>
      <c r="F56" t="str">
        <f>IF(Input!AY73=0,"",+Input!$C$11)</f>
        <v/>
      </c>
      <c r="G56" s="6" t="str">
        <f>IF(Input!AY73=0,"",+Input!$C$12)</f>
        <v/>
      </c>
      <c r="H56" t="str">
        <f>IF(Input!AY73=0,"",IFERROR(VLOOKUP(Input!$G$7,TipoMedio!$B$3:$C$30,2,0),0))</f>
        <v/>
      </c>
      <c r="I56" s="34" t="str">
        <f>IF(Input!AY73=0,"",+Input!$G$8)</f>
        <v/>
      </c>
      <c r="J56" s="34" t="str">
        <f>IF(Input!AY73=0,"",+Input!$G$9)</f>
        <v/>
      </c>
      <c r="K56" s="34" t="str">
        <f>IF(Input!AY73=0,"",+Input!$G$10)</f>
        <v/>
      </c>
      <c r="L56" s="5" t="str">
        <f>IF(Input!AY73=0,"",IFERROR(VLOOKUP(Input!$G$11,'Condicion de Pago'!$B$3:$C$20,2,0),0))</f>
        <v/>
      </c>
      <c r="M56" s="5" t="str">
        <f>IF(Input!AY73=0,"",+Input!$G$13)</f>
        <v/>
      </c>
      <c r="N56" s="5" t="str">
        <f>IF(Input!AY73=0,"",IFERROR(VLOOKUP(Input!$G$12,Moneda!$B$3:$C$7,2,0),0))</f>
        <v/>
      </c>
      <c r="O56" s="8" t="str">
        <f>IF(Input!AY73=0,"",+Input!$C$14)</f>
        <v/>
      </c>
      <c r="P56" s="5" t="str">
        <f>IF(Input!AY73=0,"",+Input!#REF!)</f>
        <v/>
      </c>
      <c r="Q56" s="5" t="str">
        <f>IF(Input!AY73=0,"",+Input!$C$16)</f>
        <v/>
      </c>
      <c r="R56" s="6" t="str">
        <f>IF(Input!AY73=0,"",IFERROR(VLOOKUP(Input!B73,Medio!$A$3:$D$1600,3,0),0))</f>
        <v/>
      </c>
      <c r="S56" s="6" t="str">
        <f>IF(Input!AY73=0,"",IFERROR(INDEX(Proveedor!$B$3:$B$2036, MATCH(Input!C73,Proveedor!$C$3:$C$2036,0)),0))</f>
        <v/>
      </c>
      <c r="T56" s="6" t="str">
        <f>IF(Input!AY73=0,"",IFERROR(INDEX(Programas!$B$3:$B$150, MATCH(Input!D73,Programas!$C$3:$C$150,0)),0))</f>
        <v/>
      </c>
      <c r="U56" s="9"/>
      <c r="V56" s="6" t="str">
        <f>IF(Input!AY73=0,"",+Input!D73)</f>
        <v/>
      </c>
      <c r="W56" s="6" t="str">
        <f>IF(Input!AY73=0,"",+Input!E73)</f>
        <v/>
      </c>
      <c r="X56" s="6" t="str">
        <f>IF(Input!AY73=0,"",+Input!F73)</f>
        <v/>
      </c>
      <c r="Y56" s="6"/>
      <c r="Z56" s="6" t="str">
        <f>IF(Input!AY73=0,"",+Input!G73)</f>
        <v/>
      </c>
      <c r="AA56" s="6" t="str">
        <f>IF(Input!AY73=0,"",+Input!H73)</f>
        <v/>
      </c>
      <c r="AB56" s="9" t="str">
        <f>IF(Input!AY73=0,"",+Input!I73)</f>
        <v/>
      </c>
      <c r="AC56" s="6" t="str">
        <f>IF(Input!AY73=0,"",IFERROR(VLOOKUP(Input!J73,'Tipo de Descuento'!$B$3:$C$8,2,0),0))</f>
        <v/>
      </c>
      <c r="AD56" s="6" t="str">
        <f>IF(Input!AY73=0,"",+Input!K73)</f>
        <v/>
      </c>
      <c r="AE56" s="6" t="str">
        <f>IF(Input!AY73=0,"",IFERROR(VLOOKUP(Input!L73,'Tipo de Descuento'!$B$3:$C$8,2,0),0))</f>
        <v/>
      </c>
      <c r="AF56" s="6" t="str">
        <f>IF(Input!AY73=0,"",+Input!M73)</f>
        <v/>
      </c>
      <c r="AG56" s="6" t="str">
        <f>IF(Input!AY73=0,"",IFERROR(VLOOKUP(Input!N73,'Tipo de Descuento'!$B$3:$C$8,2,0),0))</f>
        <v/>
      </c>
      <c r="AH56" s="6" t="str">
        <f>IF(Input!AY73=0,"",+Input!O73)</f>
        <v/>
      </c>
      <c r="AI56" s="6" t="str">
        <f>IF(Input!AY73=0,"",IFERROR(VLOOKUP(Input!P73,'Tipo de Descuento'!$B$3:$C$8,2,0),0))</f>
        <v/>
      </c>
      <c r="AJ56" s="6" t="str">
        <f>IF(Input!AY73=0,"",+Input!Q73)</f>
        <v/>
      </c>
      <c r="AK56" s="6" t="str">
        <f>IF(Input!AY73=0,"",IFERROR(VLOOKUP(Input!R73,'Tipo de Descuento'!$B$3:$C$8,2,0),0))</f>
        <v/>
      </c>
      <c r="AL56" s="6" t="str">
        <f>IF(Input!AY73=0,"",+Input!S73)</f>
        <v/>
      </c>
      <c r="AM56" s="6"/>
      <c r="AN56" s="6"/>
      <c r="AO56" s="6"/>
      <c r="AP56" s="7" t="str">
        <f>IF(Input!$AY$22=0,"",+Input!T73)</f>
        <v/>
      </c>
      <c r="AQ56" s="7" t="str">
        <f>IF(Input!$AY$22=0,"",+Input!U73)</f>
        <v/>
      </c>
      <c r="AR56" s="7" t="str">
        <f>IF(Input!$AY$22=0,"",+Input!V73)</f>
        <v/>
      </c>
      <c r="AS56" s="7" t="str">
        <f>IF(Input!$AY$22=0,"",+Input!W73)</f>
        <v/>
      </c>
      <c r="AT56" s="7" t="str">
        <f>IF(Input!$AY$22=0,"",+Input!X73)</f>
        <v/>
      </c>
    </row>
    <row r="57" spans="1:73" ht="15.75" customHeight="1">
      <c r="A57" s="6" t="str">
        <f>IF(Input!AY74=0,"",+Input!$BP$18)</f>
        <v/>
      </c>
      <c r="B57" s="6" t="str">
        <f>IF(Input!AY74=0,"",IFERROR(VLOOKUP(Input!$C$8,Cliente!$B$3:$C$822,2,0),0))</f>
        <v/>
      </c>
      <c r="C57" s="6" t="str">
        <f>IF(Input!AY74=0,"",IFERROR(VLOOKUP(Input!$C$7,Anunciante!$B$3:$C$364,2,0),0))</f>
        <v/>
      </c>
      <c r="D57" s="6" t="str">
        <f>IF(Input!AY74=0,"",IFERROR(VLOOKUP(Input!$C$9,Producto!$B$3:$C$200,2,0),0))</f>
        <v/>
      </c>
      <c r="E57" s="10" t="str">
        <f>IF(Input!AY74=0,"",IFERROR(VLOOKUP(Input!$C$10,Campaña!$B$3:$C$32,2,0),0))</f>
        <v/>
      </c>
      <c r="F57" t="str">
        <f>IF(Input!AY74=0,"",+Input!$C$11)</f>
        <v/>
      </c>
      <c r="G57" s="6" t="str">
        <f>IF(Input!AY74=0,"",+Input!$C$12)</f>
        <v/>
      </c>
      <c r="H57" t="str">
        <f>IF(Input!AY74=0,"",IFERROR(VLOOKUP(Input!$G$7,TipoMedio!$B$3:$C$30,2,0),0))</f>
        <v/>
      </c>
      <c r="I57" s="34" t="str">
        <f>IF(Input!AY74=0,"",+Input!$G$8)</f>
        <v/>
      </c>
      <c r="J57" s="34" t="str">
        <f>IF(Input!AY74=0,"",+Input!$G$9)</f>
        <v/>
      </c>
      <c r="K57" s="34" t="str">
        <f>IF(Input!AY74=0,"",+Input!$G$10)</f>
        <v/>
      </c>
      <c r="L57" s="5" t="str">
        <f>IF(Input!AY74=0,"",IFERROR(VLOOKUP(Input!$G$11,'Condicion de Pago'!$B$3:$C$20,2,0),0))</f>
        <v/>
      </c>
      <c r="M57" s="5" t="str">
        <f>IF(Input!AY74=0,"",+Input!$G$13)</f>
        <v/>
      </c>
      <c r="N57" s="5" t="str">
        <f>IF(Input!AY74=0,"",IFERROR(VLOOKUP(Input!$G$12,Moneda!$B$3:$C$7,2,0),0))</f>
        <v/>
      </c>
      <c r="O57" s="8" t="str">
        <f>IF(Input!AY74=0,"",+Input!$C$14)</f>
        <v/>
      </c>
      <c r="P57" s="5" t="str">
        <f>IF(Input!AY74=0,"",+Input!#REF!)</f>
        <v/>
      </c>
      <c r="Q57" s="5" t="str">
        <f>IF(Input!AY74=0,"",+Input!$C$16)</f>
        <v/>
      </c>
      <c r="R57" s="6" t="str">
        <f>IF(Input!AY74=0,"",IFERROR(VLOOKUP(Input!B74,Medio!$A$3:$D$1600,3,0),0))</f>
        <v/>
      </c>
      <c r="S57" s="6" t="str">
        <f>IF(Input!AY74=0,"",IFERROR(INDEX(Proveedor!$B$3:$B$2036, MATCH(Input!C74,Proveedor!$C$3:$C$2036,0)),0))</f>
        <v/>
      </c>
      <c r="T57" s="6" t="str">
        <f>IF(Input!AY74=0,"",IFERROR(INDEX(Programas!$B$3:$B$150, MATCH(Input!D74,Programas!$C$3:$C$150,0)),0))</f>
        <v/>
      </c>
      <c r="U57" s="9"/>
      <c r="V57" s="6" t="str">
        <f>IF(Input!AY74=0,"",+Input!D74)</f>
        <v/>
      </c>
      <c r="W57" s="6" t="str">
        <f>IF(Input!AY74=0,"",+Input!E74)</f>
        <v/>
      </c>
      <c r="X57" s="6" t="str">
        <f>IF(Input!AY74=0,"",+Input!F74)</f>
        <v/>
      </c>
      <c r="Y57" s="6"/>
      <c r="Z57" s="6" t="str">
        <f>IF(Input!AY74=0,"",+Input!G74)</f>
        <v/>
      </c>
      <c r="AA57" s="6" t="str">
        <f>IF(Input!AY74=0,"",+Input!H74)</f>
        <v/>
      </c>
      <c r="AB57" s="9" t="str">
        <f>IF(Input!AY74=0,"",+Input!I74)</f>
        <v/>
      </c>
      <c r="AC57" s="6" t="str">
        <f>IF(Input!AY74=0,"",IFERROR(VLOOKUP(Input!J74,'Tipo de Descuento'!$B$3:$C$8,2,0),0))</f>
        <v/>
      </c>
      <c r="AD57" s="6" t="str">
        <f>IF(Input!AY74=0,"",+Input!K74)</f>
        <v/>
      </c>
      <c r="AE57" s="6" t="str">
        <f>IF(Input!AY74=0,"",IFERROR(VLOOKUP(Input!L74,'Tipo de Descuento'!$B$3:$C$8,2,0),0))</f>
        <v/>
      </c>
      <c r="AF57" s="6" t="str">
        <f>IF(Input!AY74=0,"",+Input!M74)</f>
        <v/>
      </c>
      <c r="AG57" s="6" t="str">
        <f>IF(Input!AY74=0,"",IFERROR(VLOOKUP(Input!N74,'Tipo de Descuento'!$B$3:$C$8,2,0),0))</f>
        <v/>
      </c>
      <c r="AH57" s="6" t="str">
        <f>IF(Input!AY74=0,"",+Input!O74)</f>
        <v/>
      </c>
      <c r="AI57" s="6" t="str">
        <f>IF(Input!AY74=0,"",IFERROR(VLOOKUP(Input!P74,'Tipo de Descuento'!$B$3:$C$8,2,0),0))</f>
        <v/>
      </c>
      <c r="AJ57" s="6" t="str">
        <f>IF(Input!AY74=0,"",+Input!Q74)</f>
        <v/>
      </c>
      <c r="AK57" s="6" t="str">
        <f>IF(Input!AY74=0,"",IFERROR(VLOOKUP(Input!R74,'Tipo de Descuento'!$B$3:$C$8,2,0),0))</f>
        <v/>
      </c>
      <c r="AL57" s="6" t="str">
        <f>IF(Input!AY74=0,"",+Input!S74)</f>
        <v/>
      </c>
      <c r="AM57" s="6"/>
      <c r="AN57" s="6"/>
      <c r="AO57" s="6"/>
      <c r="AP57" s="7" t="str">
        <f>IF(Input!$AY$22=0,"",+Input!T74)</f>
        <v/>
      </c>
      <c r="AQ57" s="7" t="str">
        <f>IF(Input!$AY$22=0,"",+Input!U74)</f>
        <v/>
      </c>
      <c r="AR57" s="7" t="str">
        <f>IF(Input!$AY$22=0,"",+Input!V74)</f>
        <v/>
      </c>
      <c r="AS57" s="7" t="str">
        <f>IF(Input!$AY$22=0,"",+Input!W74)</f>
        <v/>
      </c>
      <c r="AT57" s="7" t="str">
        <f>IF(Input!$AY$22=0,"",+Input!X74)</f>
        <v/>
      </c>
    </row>
    <row r="58" spans="1:73" ht="15.75" customHeight="1">
      <c r="A58" s="6" t="str">
        <f>IF(Input!AY75=0,"",+Input!$BP$18)</f>
        <v/>
      </c>
      <c r="B58" s="6" t="str">
        <f>IF(Input!AY75=0,"",IFERROR(VLOOKUP(Input!$C$8,Cliente!$B$3:$C$822,2,0),0))</f>
        <v/>
      </c>
      <c r="C58" s="6" t="str">
        <f>IF(Input!AY75=0,"",IFERROR(VLOOKUP(Input!$C$7,Anunciante!$B$3:$C$364,2,0),0))</f>
        <v/>
      </c>
      <c r="D58" s="6" t="str">
        <f>IF(Input!AY75=0,"",IFERROR(VLOOKUP(Input!$C$9,Producto!$B$3:$C$200,2,0),0))</f>
        <v/>
      </c>
      <c r="E58" s="10" t="str">
        <f>IF(Input!AY75=0,"",IFERROR(VLOOKUP(Input!$C$10,Campaña!$B$3:$C$32,2,0),0))</f>
        <v/>
      </c>
      <c r="F58" t="str">
        <f>IF(Input!AY75=0,"",+Input!$C$11)</f>
        <v/>
      </c>
      <c r="G58" s="6" t="str">
        <f>IF(Input!AY75=0,"",+Input!$C$12)</f>
        <v/>
      </c>
      <c r="H58" t="str">
        <f>IF(Input!AY75=0,"",IFERROR(VLOOKUP(Input!$G$7,TipoMedio!$B$3:$C$30,2,0),0))</f>
        <v/>
      </c>
      <c r="I58" s="34" t="str">
        <f>IF(Input!AY75=0,"",+Input!$G$8)</f>
        <v/>
      </c>
      <c r="J58" s="34" t="str">
        <f>IF(Input!AY75=0,"",+Input!$G$9)</f>
        <v/>
      </c>
      <c r="K58" s="34" t="str">
        <f>IF(Input!AY75=0,"",+Input!$G$10)</f>
        <v/>
      </c>
      <c r="L58" s="5" t="str">
        <f>IF(Input!AY75=0,"",IFERROR(VLOOKUP(Input!$G$11,'Condicion de Pago'!$B$3:$C$20,2,0),0))</f>
        <v/>
      </c>
      <c r="M58" s="5" t="str">
        <f>IF(Input!AY75=0,"",+Input!$G$13)</f>
        <v/>
      </c>
      <c r="N58" s="5" t="str">
        <f>IF(Input!AY75=0,"",IFERROR(VLOOKUP(Input!$G$12,Moneda!$B$3:$C$7,2,0),0))</f>
        <v/>
      </c>
      <c r="O58" s="8" t="str">
        <f>IF(Input!AY75=0,"",+Input!$C$14)</f>
        <v/>
      </c>
      <c r="P58" s="5" t="str">
        <f>IF(Input!AY75=0,"",+Input!#REF!)</f>
        <v/>
      </c>
      <c r="Q58" s="5" t="str">
        <f>IF(Input!AY75=0,"",+Input!$C$16)</f>
        <v/>
      </c>
      <c r="R58" s="6" t="str">
        <f>IF(Input!AY75=0,"",IFERROR(VLOOKUP(Input!B75,Medio!$A$3:$D$1600,3,0),0))</f>
        <v/>
      </c>
      <c r="S58" s="6" t="str">
        <f>IF(Input!AY75=0,"",IFERROR(INDEX(Proveedor!$B$3:$B$2036, MATCH(Input!C75,Proveedor!$C$3:$C$2036,0)),0))</f>
        <v/>
      </c>
      <c r="T58" s="6" t="str">
        <f>IF(Input!AY75=0,"",IFERROR(INDEX(Programas!$B$3:$B$150, MATCH(Input!D75,Programas!$C$3:$C$150,0)),0))</f>
        <v/>
      </c>
      <c r="U58" s="9"/>
      <c r="V58" s="6" t="str">
        <f>IF(Input!AY75=0,"",+Input!D75)</f>
        <v/>
      </c>
      <c r="W58" s="6" t="str">
        <f>IF(Input!AY75=0,"",+Input!E75)</f>
        <v/>
      </c>
      <c r="X58" s="6" t="str">
        <f>IF(Input!AY75=0,"",+Input!F75)</f>
        <v/>
      </c>
      <c r="Y58" s="6"/>
      <c r="Z58" s="6" t="str">
        <f>IF(Input!AY75=0,"",+Input!G75)</f>
        <v/>
      </c>
      <c r="AA58" s="6" t="str">
        <f>IF(Input!AY75=0,"",+Input!H75)</f>
        <v/>
      </c>
      <c r="AB58" s="9" t="str">
        <f>IF(Input!AY75=0,"",+Input!I75)</f>
        <v/>
      </c>
      <c r="AC58" s="6" t="str">
        <f>IF(Input!AY75=0,"",IFERROR(VLOOKUP(Input!J75,'Tipo de Descuento'!$B$3:$C$8,2,0),0))</f>
        <v/>
      </c>
      <c r="AD58" s="6" t="str">
        <f>IF(Input!AY75=0,"",+Input!K75)</f>
        <v/>
      </c>
      <c r="AE58" s="6" t="str">
        <f>IF(Input!AY75=0,"",IFERROR(VLOOKUP(Input!L75,'Tipo de Descuento'!$B$3:$C$8,2,0),0))</f>
        <v/>
      </c>
      <c r="AF58" s="6" t="str">
        <f>IF(Input!AY75=0,"",+Input!M75)</f>
        <v/>
      </c>
      <c r="AG58" s="6" t="str">
        <f>IF(Input!AY75=0,"",IFERROR(VLOOKUP(Input!N75,'Tipo de Descuento'!$B$3:$C$8,2,0),0))</f>
        <v/>
      </c>
      <c r="AH58" s="6" t="str">
        <f>IF(Input!AY75=0,"",+Input!O75)</f>
        <v/>
      </c>
      <c r="AI58" s="6" t="str">
        <f>IF(Input!AY75=0,"",IFERROR(VLOOKUP(Input!P75,'Tipo de Descuento'!$B$3:$C$8,2,0),0))</f>
        <v/>
      </c>
      <c r="AJ58" s="6" t="str">
        <f>IF(Input!AY75=0,"",+Input!Q75)</f>
        <v/>
      </c>
      <c r="AK58" s="6" t="str">
        <f>IF(Input!AY75=0,"",IFERROR(VLOOKUP(Input!R75,'Tipo de Descuento'!$B$3:$C$8,2,0),0))</f>
        <v/>
      </c>
      <c r="AL58" s="6" t="str">
        <f>IF(Input!AY75=0,"",+Input!S75)</f>
        <v/>
      </c>
      <c r="AM58" s="6"/>
      <c r="AN58" s="6"/>
      <c r="AO58" s="6"/>
      <c r="AP58" s="7" t="str">
        <f>IF(Input!$AY$22=0,"",+Input!T75)</f>
        <v/>
      </c>
      <c r="AQ58" s="7" t="str">
        <f>IF(Input!$AY$22=0,"",+Input!U75)</f>
        <v/>
      </c>
      <c r="AR58" s="7" t="str">
        <f>IF(Input!$AY$22=0,"",+Input!V75)</f>
        <v/>
      </c>
      <c r="AS58" s="7" t="str">
        <f>IF(Input!$AY$22=0,"",+Input!W75)</f>
        <v/>
      </c>
      <c r="AT58" s="7" t="str">
        <f>IF(Input!$AY$22=0,"",+Input!X75)</f>
        <v/>
      </c>
    </row>
    <row r="59" spans="1:73" ht="15.75" customHeight="1">
      <c r="A59" s="6" t="str">
        <f>IF(Input!AY76=0,"",+Input!$BP$18)</f>
        <v/>
      </c>
      <c r="B59" s="6" t="str">
        <f>IF(Input!AY76=0,"",IFERROR(VLOOKUP(Input!$C$8,Cliente!$B$3:$C$822,2,0),0))</f>
        <v/>
      </c>
      <c r="C59" s="6" t="str">
        <f>IF(Input!AY76=0,"",IFERROR(VLOOKUP(Input!$C$7,Anunciante!$B$3:$C$364,2,0),0))</f>
        <v/>
      </c>
      <c r="D59" s="6" t="str">
        <f>IF(Input!AY76=0,"",IFERROR(VLOOKUP(Input!$C$9,Producto!$B$3:$C$200,2,0),0))</f>
        <v/>
      </c>
      <c r="E59" s="10" t="str">
        <f>IF(Input!AY76=0,"",IFERROR(VLOOKUP(Input!$C$10,Campaña!$B$3:$C$32,2,0),0))</f>
        <v/>
      </c>
      <c r="F59" t="str">
        <f>IF(Input!AY76=0,"",+Input!$C$11)</f>
        <v/>
      </c>
      <c r="G59" s="6" t="str">
        <f>IF(Input!AY76=0,"",+Input!$C$12)</f>
        <v/>
      </c>
      <c r="H59" t="str">
        <f>IF(Input!AY76=0,"",IFERROR(VLOOKUP(Input!$G$7,TipoMedio!$B$3:$C$30,2,0),0))</f>
        <v/>
      </c>
      <c r="I59" s="34" t="str">
        <f>IF(Input!AY76=0,"",+Input!$G$8)</f>
        <v/>
      </c>
      <c r="J59" s="34" t="str">
        <f>IF(Input!AY76=0,"",+Input!$G$9)</f>
        <v/>
      </c>
      <c r="K59" s="34" t="str">
        <f>IF(Input!AY76=0,"",+Input!$G$10)</f>
        <v/>
      </c>
      <c r="L59" s="5" t="str">
        <f>IF(Input!AY76=0,"",IFERROR(VLOOKUP(Input!$G$11,'Condicion de Pago'!$B$3:$C$20,2,0),0))</f>
        <v/>
      </c>
      <c r="M59" s="5" t="str">
        <f>IF(Input!AY76=0,"",+Input!$G$13)</f>
        <v/>
      </c>
      <c r="N59" s="5" t="str">
        <f>IF(Input!AY76=0,"",IFERROR(VLOOKUP(Input!$G$12,Moneda!$B$3:$C$7,2,0),0))</f>
        <v/>
      </c>
      <c r="O59" s="8" t="str">
        <f>IF(Input!AY76=0,"",+Input!$C$14)</f>
        <v/>
      </c>
      <c r="P59" s="5" t="str">
        <f>IF(Input!AY76=0,"",+Input!#REF!)</f>
        <v/>
      </c>
      <c r="Q59" s="5" t="str">
        <f>IF(Input!AY76=0,"",+Input!$C$16)</f>
        <v/>
      </c>
      <c r="R59" s="6" t="str">
        <f>IF(Input!AY76=0,"",IFERROR(VLOOKUP(Input!B76,Medio!$A$3:$D$1600,3,0),0))</f>
        <v/>
      </c>
      <c r="S59" s="6" t="str">
        <f>IF(Input!AY76=0,"",IFERROR(INDEX(Proveedor!$B$3:$B$2036, MATCH(Input!C76,Proveedor!$C$3:$C$2036,0)),0))</f>
        <v/>
      </c>
      <c r="T59" s="6" t="str">
        <f>IF(Input!AY76=0,"",IFERROR(INDEX(Programas!$B$3:$B$150, MATCH(Input!D76,Programas!$C$3:$C$150,0)),0))</f>
        <v/>
      </c>
      <c r="U59" s="9"/>
      <c r="V59" s="6" t="str">
        <f>IF(Input!AY76=0,"",+Input!D76)</f>
        <v/>
      </c>
      <c r="W59" s="6" t="str">
        <f>IF(Input!AY76=0,"",+Input!E76)</f>
        <v/>
      </c>
      <c r="X59" s="6" t="str">
        <f>IF(Input!AY76=0,"",+Input!F76)</f>
        <v/>
      </c>
      <c r="Y59" s="6"/>
      <c r="Z59" s="6" t="str">
        <f>IF(Input!AY76=0,"",+Input!G76)</f>
        <v/>
      </c>
      <c r="AA59" s="6" t="str">
        <f>IF(Input!AY76=0,"",+Input!H76)</f>
        <v/>
      </c>
      <c r="AB59" s="9" t="str">
        <f>IF(Input!AY76=0,"",+Input!I76)</f>
        <v/>
      </c>
      <c r="AC59" s="6" t="str">
        <f>IF(Input!AY76=0,"",IFERROR(VLOOKUP(Input!J76,'Tipo de Descuento'!$B$3:$C$8,2,0),0))</f>
        <v/>
      </c>
      <c r="AD59" s="6" t="str">
        <f>IF(Input!AY76=0,"",+Input!K76)</f>
        <v/>
      </c>
      <c r="AE59" s="6" t="str">
        <f>IF(Input!AY76=0,"",IFERROR(VLOOKUP(Input!L76,'Tipo de Descuento'!$B$3:$C$8,2,0),0))</f>
        <v/>
      </c>
      <c r="AF59" s="6" t="str">
        <f>IF(Input!AY76=0,"",+Input!M76)</f>
        <v/>
      </c>
      <c r="AG59" s="6" t="str">
        <f>IF(Input!AY76=0,"",IFERROR(VLOOKUP(Input!N76,'Tipo de Descuento'!$B$3:$C$8,2,0),0))</f>
        <v/>
      </c>
      <c r="AH59" s="6" t="str">
        <f>IF(Input!AY76=0,"",+Input!O76)</f>
        <v/>
      </c>
      <c r="AI59" s="6" t="str">
        <f>IF(Input!AY76=0,"",IFERROR(VLOOKUP(Input!P76,'Tipo de Descuento'!$B$3:$C$8,2,0),0))</f>
        <v/>
      </c>
      <c r="AJ59" s="6" t="str">
        <f>IF(Input!AY76=0,"",+Input!Q76)</f>
        <v/>
      </c>
      <c r="AK59" s="6" t="str">
        <f>IF(Input!AY76=0,"",IFERROR(VLOOKUP(Input!R76,'Tipo de Descuento'!$B$3:$C$8,2,0),0))</f>
        <v/>
      </c>
      <c r="AL59" s="6" t="str">
        <f>IF(Input!AY76=0,"",+Input!S76)</f>
        <v/>
      </c>
      <c r="AM59" s="6"/>
      <c r="AN59" s="6"/>
      <c r="AO59" s="6"/>
      <c r="AP59" s="7" t="str">
        <f>IF(Input!$AY$22=0,"",+Input!T76)</f>
        <v/>
      </c>
      <c r="AQ59" s="7" t="str">
        <f>IF(Input!$AY$22=0,"",+Input!U76)</f>
        <v/>
      </c>
      <c r="AR59" s="7" t="str">
        <f>IF(Input!$AY$22=0,"",+Input!V76)</f>
        <v/>
      </c>
      <c r="AS59" s="7" t="str">
        <f>IF(Input!$AY$22=0,"",+Input!W76)</f>
        <v/>
      </c>
      <c r="AT59" s="7" t="str">
        <f>IF(Input!$AY$22=0,"",+Input!X76)</f>
        <v/>
      </c>
    </row>
    <row r="60" spans="1:73" ht="15.75" customHeight="1">
      <c r="A60" s="6" t="str">
        <f>IF(Input!AY77=0,"",+Input!$BP$18)</f>
        <v/>
      </c>
      <c r="B60" s="6" t="str">
        <f>IF(Input!AY77=0,"",IFERROR(VLOOKUP(Input!$C$8,Cliente!$B$3:$C$822,2,0),0))</f>
        <v/>
      </c>
      <c r="C60" s="6" t="str">
        <f>IF(Input!AY77=0,"",IFERROR(VLOOKUP(Input!$C$7,Anunciante!$B$3:$C$364,2,0),0))</f>
        <v/>
      </c>
      <c r="D60" s="6" t="str">
        <f>IF(Input!AY77=0,"",IFERROR(VLOOKUP(Input!$C$9,Producto!$B$3:$C$200,2,0),0))</f>
        <v/>
      </c>
      <c r="E60" s="10" t="str">
        <f>IF(Input!AY77=0,"",IFERROR(VLOOKUP(Input!$C$10,Campaña!$B$3:$C$32,2,0),0))</f>
        <v/>
      </c>
      <c r="F60" t="str">
        <f>IF(Input!AY77=0,"",+Input!$C$11)</f>
        <v/>
      </c>
      <c r="G60" s="6" t="str">
        <f>IF(Input!AY77=0,"",+Input!$C$12)</f>
        <v/>
      </c>
      <c r="H60" t="str">
        <f>IF(Input!AY77=0,"",IFERROR(VLOOKUP(Input!$G$7,TipoMedio!$B$3:$C$30,2,0),0))</f>
        <v/>
      </c>
      <c r="I60" s="34" t="str">
        <f>IF(Input!AY77=0,"",+Input!$G$8)</f>
        <v/>
      </c>
      <c r="J60" s="34" t="str">
        <f>IF(Input!AY77=0,"",+Input!$G$9)</f>
        <v/>
      </c>
      <c r="K60" s="34" t="str">
        <f>IF(Input!AY77=0,"",+Input!$G$10)</f>
        <v/>
      </c>
      <c r="L60" s="5" t="str">
        <f>IF(Input!AY77=0,"",IFERROR(VLOOKUP(Input!$G$11,'Condicion de Pago'!$B$3:$C$20,2,0),0))</f>
        <v/>
      </c>
      <c r="M60" s="5" t="str">
        <f>IF(Input!AY77=0,"",+Input!$G$13)</f>
        <v/>
      </c>
      <c r="N60" s="5" t="str">
        <f>IF(Input!AY77=0,"",IFERROR(VLOOKUP(Input!$G$12,Moneda!$B$3:$C$7,2,0),0))</f>
        <v/>
      </c>
      <c r="O60" s="8" t="str">
        <f>IF(Input!AY77=0,"",+Input!$C$14)</f>
        <v/>
      </c>
      <c r="P60" s="5" t="str">
        <f>IF(Input!AY77=0,"",+Input!#REF!)</f>
        <v/>
      </c>
      <c r="Q60" s="5" t="str">
        <f>IF(Input!AY77=0,"",+Input!$C$16)</f>
        <v/>
      </c>
      <c r="R60" s="6" t="str">
        <f>IF(Input!AY77=0,"",IFERROR(VLOOKUP(Input!B77,Medio!$A$3:$D$1600,3,0),0))</f>
        <v/>
      </c>
      <c r="S60" s="6" t="str">
        <f>IF(Input!AY77=0,"",IFERROR(INDEX(Proveedor!$B$3:$B$2036, MATCH(Input!C77,Proveedor!$C$3:$C$2036,0)),0))</f>
        <v/>
      </c>
      <c r="T60" s="6" t="str">
        <f>IF(Input!AY77=0,"",IFERROR(INDEX(Programas!$B$3:$B$150, MATCH(Input!D77,Programas!$C$3:$C$150,0)),0))</f>
        <v/>
      </c>
      <c r="U60" s="9"/>
      <c r="V60" s="6" t="str">
        <f>IF(Input!AY77=0,"",+Input!D77)</f>
        <v/>
      </c>
      <c r="W60" s="6" t="str">
        <f>IF(Input!AY77=0,"",+Input!E77)</f>
        <v/>
      </c>
      <c r="X60" s="6" t="str">
        <f>IF(Input!AY77=0,"",+Input!F77)</f>
        <v/>
      </c>
      <c r="Y60" s="6"/>
      <c r="Z60" s="6" t="str">
        <f>IF(Input!AY77=0,"",+Input!G77)</f>
        <v/>
      </c>
      <c r="AA60" s="6" t="str">
        <f>IF(Input!AY77=0,"",+Input!H77)</f>
        <v/>
      </c>
      <c r="AB60" s="9" t="str">
        <f>IF(Input!AY77=0,"",+Input!I77)</f>
        <v/>
      </c>
      <c r="AC60" s="6" t="str">
        <f>IF(Input!AY77=0,"",IFERROR(VLOOKUP(Input!J77,'Tipo de Descuento'!$B$3:$C$8,2,0),0))</f>
        <v/>
      </c>
      <c r="AD60" s="6" t="str">
        <f>IF(Input!AY77=0,"",+Input!K77)</f>
        <v/>
      </c>
      <c r="AE60" s="6" t="str">
        <f>IF(Input!AY77=0,"",IFERROR(VLOOKUP(Input!L77,'Tipo de Descuento'!$B$3:$C$8,2,0),0))</f>
        <v/>
      </c>
      <c r="AF60" s="6" t="str">
        <f>IF(Input!AY77=0,"",+Input!M77)</f>
        <v/>
      </c>
      <c r="AG60" s="6" t="str">
        <f>IF(Input!AY77=0,"",IFERROR(VLOOKUP(Input!N77,'Tipo de Descuento'!$B$3:$C$8,2,0),0))</f>
        <v/>
      </c>
      <c r="AH60" s="6" t="str">
        <f>IF(Input!AY77=0,"",+Input!O77)</f>
        <v/>
      </c>
      <c r="AI60" s="6" t="str">
        <f>IF(Input!AY77=0,"",IFERROR(VLOOKUP(Input!P77,'Tipo de Descuento'!$B$3:$C$8,2,0),0))</f>
        <v/>
      </c>
      <c r="AJ60" s="6" t="str">
        <f>IF(Input!AY77=0,"",+Input!Q77)</f>
        <v/>
      </c>
      <c r="AK60" s="6" t="str">
        <f>IF(Input!AY77=0,"",IFERROR(VLOOKUP(Input!R77,'Tipo de Descuento'!$B$3:$C$8,2,0),0))</f>
        <v/>
      </c>
      <c r="AL60" s="6" t="str">
        <f>IF(Input!AY77=0,"",+Input!S77)</f>
        <v/>
      </c>
      <c r="AM60" s="6"/>
      <c r="AN60" s="6"/>
      <c r="AO60" s="6"/>
      <c r="AP60" s="7" t="str">
        <f>IF(Input!$AY$22=0,"",+Input!T77)</f>
        <v/>
      </c>
      <c r="AQ60" s="7" t="str">
        <f>IF(Input!$AY$22=0,"",+Input!U77)</f>
        <v/>
      </c>
      <c r="AR60" s="7" t="str">
        <f>IF(Input!$AY$22=0,"",+Input!V77)</f>
        <v/>
      </c>
      <c r="AS60" s="7" t="str">
        <f>IF(Input!$AY$22=0,"",+Input!W77)</f>
        <v/>
      </c>
      <c r="AT60" s="7" t="str">
        <f>IF(Input!$AY$22=0,"",+Input!X77)</f>
        <v/>
      </c>
    </row>
    <row r="61" spans="1:73" ht="15.75" customHeight="1">
      <c r="A61" s="6" t="str">
        <f>IF(Input!AY78=0,"",+Input!$BP$18)</f>
        <v/>
      </c>
      <c r="B61" s="6" t="str">
        <f>IF(Input!AY78=0,"",IFERROR(VLOOKUP(Input!$C$8,Cliente!$B$3:$C$822,2,0),0))</f>
        <v/>
      </c>
      <c r="C61" s="6" t="str">
        <f>IF(Input!AY78=0,"",IFERROR(VLOOKUP(Input!$C$7,Anunciante!$B$3:$C$364,2,0),0))</f>
        <v/>
      </c>
      <c r="D61" s="6" t="str">
        <f>IF(Input!AY78=0,"",IFERROR(VLOOKUP(Input!$C$9,Producto!$B$3:$C$200,2,0),0))</f>
        <v/>
      </c>
      <c r="E61" s="10" t="str">
        <f>IF(Input!AY78=0,"",IFERROR(VLOOKUP(Input!$C$10,Campaña!$B$3:$C$32,2,0),0))</f>
        <v/>
      </c>
      <c r="F61" t="str">
        <f>IF(Input!AY78=0,"",+Input!$C$11)</f>
        <v/>
      </c>
      <c r="G61" s="6" t="str">
        <f>IF(Input!AY78=0,"",+Input!$C$12)</f>
        <v/>
      </c>
      <c r="H61" t="str">
        <f>IF(Input!AY78=0,"",IFERROR(VLOOKUP(Input!$G$7,TipoMedio!$B$3:$C$30,2,0),0))</f>
        <v/>
      </c>
      <c r="I61" s="34" t="str">
        <f>IF(Input!AY78=0,"",+Input!$G$8)</f>
        <v/>
      </c>
      <c r="J61" s="34" t="str">
        <f>IF(Input!AY78=0,"",+Input!$G$9)</f>
        <v/>
      </c>
      <c r="K61" s="34" t="str">
        <f>IF(Input!AY78=0,"",+Input!$G$10)</f>
        <v/>
      </c>
      <c r="L61" s="5" t="str">
        <f>IF(Input!AY78=0,"",IFERROR(VLOOKUP(Input!$G$11,'Condicion de Pago'!$B$3:$C$20,2,0),0))</f>
        <v/>
      </c>
      <c r="M61" s="5" t="str">
        <f>IF(Input!AY78=0,"",+Input!$G$13)</f>
        <v/>
      </c>
      <c r="N61" s="5" t="str">
        <f>IF(Input!AY78=0,"",IFERROR(VLOOKUP(Input!$G$12,Moneda!$B$3:$C$7,2,0),0))</f>
        <v/>
      </c>
      <c r="O61" s="8" t="str">
        <f>IF(Input!AY78=0,"",+Input!$C$14)</f>
        <v/>
      </c>
      <c r="P61" s="5" t="str">
        <f>IF(Input!AY78=0,"",+Input!#REF!)</f>
        <v/>
      </c>
      <c r="Q61" s="5" t="str">
        <f>IF(Input!AY78=0,"",+Input!$C$16)</f>
        <v/>
      </c>
      <c r="R61" s="6" t="str">
        <f>IF(Input!AY78=0,"",IFERROR(VLOOKUP(Input!B78,Medio!$A$3:$D$1600,3,0),0))</f>
        <v/>
      </c>
      <c r="S61" s="6" t="str">
        <f>IF(Input!AY78=0,"",IFERROR(INDEX(Proveedor!$B$3:$B$2036, MATCH(Input!C78,Proveedor!$C$3:$C$2036,0)),0))</f>
        <v/>
      </c>
      <c r="T61" s="6" t="str">
        <f>IF(Input!AY78=0,"",IFERROR(INDEX(Programas!$B$3:$B$150, MATCH(Input!D78,Programas!$C$3:$C$150,0)),0))</f>
        <v/>
      </c>
      <c r="U61" s="9"/>
      <c r="V61" s="6" t="str">
        <f>IF(Input!AY78=0,"",+Input!D78)</f>
        <v/>
      </c>
      <c r="W61" s="6" t="str">
        <f>IF(Input!AY78=0,"",+Input!E78)</f>
        <v/>
      </c>
      <c r="X61" s="6" t="str">
        <f>IF(Input!AY78=0,"",+Input!F78)</f>
        <v/>
      </c>
      <c r="Y61" s="6"/>
      <c r="Z61" s="6" t="str">
        <f>IF(Input!AY78=0,"",+Input!G78)</f>
        <v/>
      </c>
      <c r="AA61" s="6" t="str">
        <f>IF(Input!AY78=0,"",+Input!H78)</f>
        <v/>
      </c>
      <c r="AB61" s="9" t="str">
        <f>IF(Input!AY78=0,"",+Input!I78)</f>
        <v/>
      </c>
      <c r="AC61" s="6" t="str">
        <f>IF(Input!AY78=0,"",IFERROR(VLOOKUP(Input!J78,'Tipo de Descuento'!$B$3:$C$8,2,0),0))</f>
        <v/>
      </c>
      <c r="AD61" s="6" t="str">
        <f>IF(Input!AY78=0,"",+Input!K78)</f>
        <v/>
      </c>
      <c r="AE61" s="6" t="str">
        <f>IF(Input!AY78=0,"",IFERROR(VLOOKUP(Input!L78,'Tipo de Descuento'!$B$3:$C$8,2,0),0))</f>
        <v/>
      </c>
      <c r="AF61" s="6" t="str">
        <f>IF(Input!AY78=0,"",+Input!M78)</f>
        <v/>
      </c>
      <c r="AG61" s="6" t="str">
        <f>IF(Input!AY78=0,"",IFERROR(VLOOKUP(Input!N78,'Tipo de Descuento'!$B$3:$C$8,2,0),0))</f>
        <v/>
      </c>
      <c r="AH61" s="6" t="str">
        <f>IF(Input!AY78=0,"",+Input!O78)</f>
        <v/>
      </c>
      <c r="AI61" s="6" t="str">
        <f>IF(Input!AY78=0,"",IFERROR(VLOOKUP(Input!P78,'Tipo de Descuento'!$B$3:$C$8,2,0),0))</f>
        <v/>
      </c>
      <c r="AJ61" s="6" t="str">
        <f>IF(Input!AY78=0,"",+Input!Q78)</f>
        <v/>
      </c>
      <c r="AK61" s="6" t="str">
        <f>IF(Input!AY78=0,"",IFERROR(VLOOKUP(Input!R78,'Tipo de Descuento'!$B$3:$C$8,2,0),0))</f>
        <v/>
      </c>
      <c r="AL61" s="6" t="str">
        <f>IF(Input!AY78=0,"",+Input!S78)</f>
        <v/>
      </c>
      <c r="AM61" s="6"/>
      <c r="AN61" s="6"/>
      <c r="AO61" s="6"/>
      <c r="AP61" s="7" t="str">
        <f>IF(Input!$AY$22=0,"",+Input!T78)</f>
        <v/>
      </c>
      <c r="AQ61" s="7" t="str">
        <f>IF(Input!$AY$22=0,"",+Input!U78)</f>
        <v/>
      </c>
      <c r="AR61" s="7" t="str">
        <f>IF(Input!$AY$22=0,"",+Input!V78)</f>
        <v/>
      </c>
      <c r="AS61" s="7" t="str">
        <f>IF(Input!$AY$22=0,"",+Input!W78)</f>
        <v/>
      </c>
      <c r="AT61" s="7" t="str">
        <f>IF(Input!$AY$22=0,"",+Input!X78)</f>
        <v/>
      </c>
    </row>
    <row r="62" spans="1:73" ht="15.75" customHeight="1">
      <c r="A62" s="6" t="str">
        <f>IF(Input!AY79=0,"",+Input!$BP$18)</f>
        <v/>
      </c>
      <c r="B62" s="6" t="str">
        <f>IF(Input!AY79=0,"",IFERROR(VLOOKUP(Input!$C$8,Cliente!$B$3:$C$822,2,0),0))</f>
        <v/>
      </c>
      <c r="C62" s="6" t="str">
        <f>IF(Input!AY79=0,"",IFERROR(VLOOKUP(Input!$C$7,Anunciante!$B$3:$C$364,2,0),0))</f>
        <v/>
      </c>
      <c r="D62" s="6" t="str">
        <f>IF(Input!AY79=0,"",IFERROR(VLOOKUP(Input!$C$9,Producto!$B$3:$C$200,2,0),0))</f>
        <v/>
      </c>
      <c r="E62" s="10" t="str">
        <f>IF(Input!AY79=0,"",IFERROR(VLOOKUP(Input!$C$10,Campaña!$B$3:$C$32,2,0),0))</f>
        <v/>
      </c>
      <c r="F62" t="str">
        <f>IF(Input!AY79=0,"",+Input!$C$11)</f>
        <v/>
      </c>
      <c r="G62" s="6" t="str">
        <f>IF(Input!AY79=0,"",+Input!$C$12)</f>
        <v/>
      </c>
      <c r="H62" t="str">
        <f>IF(Input!AY79=0,"",IFERROR(VLOOKUP(Input!$G$7,TipoMedio!$B$3:$C$30,2,0),0))</f>
        <v/>
      </c>
      <c r="I62" s="34" t="str">
        <f>IF(Input!AY79=0,"",+Input!$G$8)</f>
        <v/>
      </c>
      <c r="J62" s="34" t="str">
        <f>IF(Input!AY79=0,"",+Input!$G$9)</f>
        <v/>
      </c>
      <c r="K62" s="34" t="str">
        <f>IF(Input!AY79=0,"",+Input!$G$10)</f>
        <v/>
      </c>
      <c r="L62" s="5" t="str">
        <f>IF(Input!AY79=0,"",IFERROR(VLOOKUP(Input!$G$11,'Condicion de Pago'!$B$3:$C$20,2,0),0))</f>
        <v/>
      </c>
      <c r="M62" s="5" t="str">
        <f>IF(Input!AY79=0,"",+Input!$G$13)</f>
        <v/>
      </c>
      <c r="N62" s="5" t="str">
        <f>IF(Input!AY79=0,"",IFERROR(VLOOKUP(Input!$G$12,Moneda!$B$3:$C$7,2,0),0))</f>
        <v/>
      </c>
      <c r="O62" s="8" t="str">
        <f>IF(Input!AY79=0,"",+Input!$C$14)</f>
        <v/>
      </c>
      <c r="P62" s="5" t="str">
        <f>IF(Input!AY79=0,"",+Input!#REF!)</f>
        <v/>
      </c>
      <c r="Q62" s="5" t="str">
        <f>IF(Input!AY79=0,"",+Input!$C$16)</f>
        <v/>
      </c>
      <c r="R62" s="6" t="str">
        <f>IF(Input!AY79=0,"",IFERROR(VLOOKUP(Input!B79,Medio!$A$3:$D$1600,3,0),0))</f>
        <v/>
      </c>
      <c r="S62" s="6" t="str">
        <f>IF(Input!AY79=0,"",IFERROR(INDEX(Proveedor!$B$3:$B$2036, MATCH(Input!C79,Proveedor!$C$3:$C$2036,0)),0))</f>
        <v/>
      </c>
      <c r="T62" s="6" t="str">
        <f>IF(Input!AY79=0,"",IFERROR(INDEX(Programas!$B$3:$B$150, MATCH(Input!D79,Programas!$C$3:$C$150,0)),0))</f>
        <v/>
      </c>
      <c r="U62" s="9"/>
      <c r="V62" s="6" t="str">
        <f>IF(Input!AY79=0,"",+Input!D79)</f>
        <v/>
      </c>
      <c r="W62" s="6" t="str">
        <f>IF(Input!AY79=0,"",+Input!E79)</f>
        <v/>
      </c>
      <c r="X62" s="6" t="str">
        <f>IF(Input!AY79=0,"",+Input!F79)</f>
        <v/>
      </c>
      <c r="Y62" s="6"/>
      <c r="Z62" s="6" t="str">
        <f>IF(Input!AY79=0,"",+Input!G79)</f>
        <v/>
      </c>
      <c r="AA62" s="6" t="str">
        <f>IF(Input!AY79=0,"",+Input!H79)</f>
        <v/>
      </c>
      <c r="AB62" s="9" t="str">
        <f>IF(Input!AY79=0,"",+Input!I79)</f>
        <v/>
      </c>
      <c r="AC62" s="6" t="str">
        <f>IF(Input!AY79=0,"",IFERROR(VLOOKUP(Input!J79,'Tipo de Descuento'!$B$3:$C$8,2,0),0))</f>
        <v/>
      </c>
      <c r="AD62" s="6" t="str">
        <f>IF(Input!AY79=0,"",+Input!K79)</f>
        <v/>
      </c>
      <c r="AE62" s="6" t="str">
        <f>IF(Input!AY79=0,"",IFERROR(VLOOKUP(Input!L79,'Tipo de Descuento'!$B$3:$C$8,2,0),0))</f>
        <v/>
      </c>
      <c r="AF62" s="6" t="str">
        <f>IF(Input!AY79=0,"",+Input!M79)</f>
        <v/>
      </c>
      <c r="AG62" s="6" t="str">
        <f>IF(Input!AY79=0,"",IFERROR(VLOOKUP(Input!N79,'Tipo de Descuento'!$B$3:$C$8,2,0),0))</f>
        <v/>
      </c>
      <c r="AH62" s="6" t="str">
        <f>IF(Input!AY79=0,"",+Input!O79)</f>
        <v/>
      </c>
      <c r="AI62" s="6" t="str">
        <f>IF(Input!AY79=0,"",IFERROR(VLOOKUP(Input!P79,'Tipo de Descuento'!$B$3:$C$8,2,0),0))</f>
        <v/>
      </c>
      <c r="AJ62" s="6" t="str">
        <f>IF(Input!AY79=0,"",+Input!Q79)</f>
        <v/>
      </c>
      <c r="AK62" s="6" t="str">
        <f>IF(Input!AY79=0,"",IFERROR(VLOOKUP(Input!R79,'Tipo de Descuento'!$B$3:$C$8,2,0),0))</f>
        <v/>
      </c>
      <c r="AL62" s="6" t="str">
        <f>IF(Input!AY79=0,"",+Input!S79)</f>
        <v/>
      </c>
      <c r="AM62" s="6"/>
      <c r="AN62" s="6"/>
      <c r="AO62" s="6"/>
      <c r="AP62" s="7" t="str">
        <f>IF(Input!$AY$22=0,"",+Input!T79)</f>
        <v/>
      </c>
      <c r="AQ62" s="7" t="str">
        <f>IF(Input!$AY$22=0,"",+Input!U79)</f>
        <v/>
      </c>
      <c r="AR62" s="7" t="str">
        <f>IF(Input!$AY$22=0,"",+Input!V79)</f>
        <v/>
      </c>
      <c r="AS62" s="7" t="str">
        <f>IF(Input!$AY$22=0,"",+Input!W79)</f>
        <v/>
      </c>
      <c r="AT62" s="7" t="str">
        <f>IF(Input!$AY$22=0,"",+Input!X79)</f>
        <v/>
      </c>
    </row>
    <row r="63" spans="1:73" ht="15.75" customHeight="1">
      <c r="A63" s="6" t="str">
        <f>IF(Input!AY80=0,"",+Input!$BP$18)</f>
        <v/>
      </c>
      <c r="B63" s="6" t="str">
        <f>IF(Input!AY80=0,"",IFERROR(VLOOKUP(Input!$C$8,Cliente!$B$3:$C$822,2,0),0))</f>
        <v/>
      </c>
      <c r="C63" s="6" t="str">
        <f>IF(Input!AY80=0,"",IFERROR(VLOOKUP(Input!$C$7,Anunciante!$B$3:$C$364,2,0),0))</f>
        <v/>
      </c>
      <c r="D63" s="6" t="str">
        <f>IF(Input!AY80=0,"",IFERROR(VLOOKUP(Input!$C$9,Producto!$B$3:$C$200,2,0),0))</f>
        <v/>
      </c>
      <c r="E63" s="10" t="str">
        <f>IF(Input!AY80=0,"",IFERROR(VLOOKUP(Input!$C$10,Campaña!$B$3:$C$32,2,0),0))</f>
        <v/>
      </c>
      <c r="F63" t="str">
        <f>IF(Input!AY80=0,"",+Input!$C$11)</f>
        <v/>
      </c>
      <c r="G63" s="6" t="str">
        <f>IF(Input!AY80=0,"",+Input!$C$12)</f>
        <v/>
      </c>
      <c r="H63" t="str">
        <f>IF(Input!AY80=0,"",IFERROR(VLOOKUP(Input!$G$7,TipoMedio!$B$3:$C$30,2,0),0))</f>
        <v/>
      </c>
      <c r="I63" s="34" t="str">
        <f>IF(Input!AY80=0,"",+Input!$G$8)</f>
        <v/>
      </c>
      <c r="J63" s="34" t="str">
        <f>IF(Input!AY80=0,"",+Input!$G$9)</f>
        <v/>
      </c>
      <c r="K63" s="34" t="str">
        <f>IF(Input!AY80=0,"",+Input!$G$10)</f>
        <v/>
      </c>
      <c r="L63" s="5" t="str">
        <f>IF(Input!AY80=0,"",IFERROR(VLOOKUP(Input!$G$11,'Condicion de Pago'!$B$3:$C$20,2,0),0))</f>
        <v/>
      </c>
      <c r="M63" s="5" t="str">
        <f>IF(Input!AY80=0,"",+Input!$G$13)</f>
        <v/>
      </c>
      <c r="N63" s="5" t="str">
        <f>IF(Input!AY80=0,"",IFERROR(VLOOKUP(Input!$G$12,Moneda!$B$3:$C$7,2,0),0))</f>
        <v/>
      </c>
      <c r="O63" s="8" t="str">
        <f>IF(Input!AY80=0,"",+Input!$C$14)</f>
        <v/>
      </c>
      <c r="P63" s="5" t="str">
        <f>IF(Input!AY80=0,"",+Input!#REF!)</f>
        <v/>
      </c>
      <c r="Q63" s="5" t="str">
        <f>IF(Input!AY80=0,"",+Input!$C$16)</f>
        <v/>
      </c>
      <c r="R63" s="6" t="str">
        <f>IF(Input!AY80=0,"",IFERROR(VLOOKUP(Input!B80,Medio!$A$3:$D$1600,3,0),0))</f>
        <v/>
      </c>
      <c r="S63" s="6" t="str">
        <f>IF(Input!AY80=0,"",IFERROR(INDEX(Proveedor!$B$3:$B$2036, MATCH(Input!C80,Proveedor!$C$3:$C$2036,0)),0))</f>
        <v/>
      </c>
      <c r="T63" s="6" t="str">
        <f>IF(Input!AY80=0,"",IFERROR(INDEX(Programas!$B$3:$B$150, MATCH(Input!D80,Programas!$C$3:$C$150,0)),0))</f>
        <v/>
      </c>
      <c r="U63" s="9"/>
      <c r="V63" s="6" t="str">
        <f>IF(Input!AY80=0,"",+Input!D80)</f>
        <v/>
      </c>
      <c r="W63" s="6" t="str">
        <f>IF(Input!AY80=0,"",+Input!E80)</f>
        <v/>
      </c>
      <c r="X63" s="6" t="str">
        <f>IF(Input!AY80=0,"",+Input!F80)</f>
        <v/>
      </c>
      <c r="Y63" s="6"/>
      <c r="Z63" s="6" t="str">
        <f>IF(Input!AY80=0,"",+Input!G80)</f>
        <v/>
      </c>
      <c r="AA63" s="6" t="str">
        <f>IF(Input!AY80=0,"",+Input!H80)</f>
        <v/>
      </c>
      <c r="AB63" s="9" t="str">
        <f>IF(Input!AY80=0,"",+Input!I80)</f>
        <v/>
      </c>
      <c r="AC63" s="6" t="str">
        <f>IF(Input!AY80=0,"",IFERROR(VLOOKUP(Input!J80,'Tipo de Descuento'!$B$3:$C$8,2,0),0))</f>
        <v/>
      </c>
      <c r="AD63" s="6" t="str">
        <f>IF(Input!AY80=0,"",+Input!K80)</f>
        <v/>
      </c>
      <c r="AE63" s="6" t="str">
        <f>IF(Input!AY80=0,"",IFERROR(VLOOKUP(Input!L80,'Tipo de Descuento'!$B$3:$C$8,2,0),0))</f>
        <v/>
      </c>
      <c r="AF63" s="6" t="str">
        <f>IF(Input!AY80=0,"",+Input!M80)</f>
        <v/>
      </c>
      <c r="AG63" s="6" t="str">
        <f>IF(Input!AY80=0,"",IFERROR(VLOOKUP(Input!N80,'Tipo de Descuento'!$B$3:$C$8,2,0),0))</f>
        <v/>
      </c>
      <c r="AH63" s="6" t="str">
        <f>IF(Input!AY80=0,"",+Input!O80)</f>
        <v/>
      </c>
      <c r="AI63" s="6" t="str">
        <f>IF(Input!AY80=0,"",IFERROR(VLOOKUP(Input!P80,'Tipo de Descuento'!$B$3:$C$8,2,0),0))</f>
        <v/>
      </c>
      <c r="AJ63" s="6" t="str">
        <f>IF(Input!AY80=0,"",+Input!Q80)</f>
        <v/>
      </c>
      <c r="AK63" s="6" t="str">
        <f>IF(Input!AY80=0,"",IFERROR(VLOOKUP(Input!R80,'Tipo de Descuento'!$B$3:$C$8,2,0),0))</f>
        <v/>
      </c>
      <c r="AL63" s="6" t="str">
        <f>IF(Input!AY80=0,"",+Input!S80)</f>
        <v/>
      </c>
      <c r="AM63" s="6"/>
      <c r="AN63" s="6"/>
      <c r="AO63" s="6"/>
      <c r="AP63" s="7" t="str">
        <f>IF(Input!$AY$22=0,"",+Input!T80)</f>
        <v/>
      </c>
      <c r="AQ63" s="7" t="str">
        <f>IF(Input!$AY$22=0,"",+Input!U80)</f>
        <v/>
      </c>
      <c r="AR63" s="7" t="str">
        <f>IF(Input!$AY$22=0,"",+Input!V80)</f>
        <v/>
      </c>
      <c r="AS63" s="7" t="str">
        <f>IF(Input!$AY$22=0,"",+Input!W80)</f>
        <v/>
      </c>
      <c r="AT63" s="7" t="str">
        <f>IF(Input!$AY$22=0,"",+Input!X80)</f>
        <v/>
      </c>
    </row>
    <row r="64" spans="1:73" ht="15.75" customHeight="1">
      <c r="A64" s="6" t="str">
        <f>IF(Input!AY81=0,"",+Input!$BP$18)</f>
        <v/>
      </c>
      <c r="B64" s="6" t="str">
        <f>IF(Input!AY81=0,"",IFERROR(VLOOKUP(Input!$C$8,Cliente!$B$3:$C$822,2,0),0))</f>
        <v/>
      </c>
      <c r="C64" s="6" t="str">
        <f>IF(Input!AY81=0,"",IFERROR(VLOOKUP(Input!$C$7,Anunciante!$B$3:$C$364,2,0),0))</f>
        <v/>
      </c>
      <c r="D64" s="6" t="str">
        <f>IF(Input!AY81=0,"",IFERROR(VLOOKUP(Input!$C$9,Producto!$B$3:$C$200,2,0),0))</f>
        <v/>
      </c>
      <c r="E64" s="10" t="str">
        <f>IF(Input!AY81=0,"",IFERROR(VLOOKUP(Input!$C$10,Campaña!$B$3:$C$32,2,0),0))</f>
        <v/>
      </c>
      <c r="F64" t="str">
        <f>IF(Input!AY81=0,"",+Input!$C$11)</f>
        <v/>
      </c>
      <c r="G64" s="6" t="str">
        <f>IF(Input!AY81=0,"",+Input!$C$12)</f>
        <v/>
      </c>
      <c r="H64" t="str">
        <f>IF(Input!AY81=0,"",IFERROR(VLOOKUP(Input!$G$7,TipoMedio!$B$3:$C$30,2,0),0))</f>
        <v/>
      </c>
      <c r="I64" s="34" t="str">
        <f>IF(Input!AY81=0,"",+Input!$G$8)</f>
        <v/>
      </c>
      <c r="J64" s="34" t="str">
        <f>IF(Input!AY81=0,"",+Input!$G$9)</f>
        <v/>
      </c>
      <c r="K64" s="34" t="str">
        <f>IF(Input!AY81=0,"",+Input!$G$10)</f>
        <v/>
      </c>
      <c r="L64" s="5" t="str">
        <f>IF(Input!AY81=0,"",IFERROR(VLOOKUP(Input!$G$11,'Condicion de Pago'!$B$3:$C$20,2,0),0))</f>
        <v/>
      </c>
      <c r="M64" s="5" t="str">
        <f>IF(Input!AY81=0,"",+Input!$G$13)</f>
        <v/>
      </c>
      <c r="N64" s="5" t="str">
        <f>IF(Input!AY81=0,"",IFERROR(VLOOKUP(Input!$G$12,Moneda!$B$3:$C$7,2,0),0))</f>
        <v/>
      </c>
      <c r="O64" s="8" t="str">
        <f>IF(Input!AY81=0,"",+Input!$C$14)</f>
        <v/>
      </c>
      <c r="P64" s="5" t="str">
        <f>IF(Input!AY81=0,"",+Input!#REF!)</f>
        <v/>
      </c>
      <c r="Q64" s="5" t="str">
        <f>IF(Input!AY81=0,"",+Input!$C$16)</f>
        <v/>
      </c>
      <c r="R64" s="6" t="str">
        <f>IF(Input!AY81=0,"",IFERROR(VLOOKUP(Input!B81,Medio!$A$3:$D$1600,3,0),0))</f>
        <v/>
      </c>
      <c r="S64" s="6" t="str">
        <f>IF(Input!AY81=0,"",IFERROR(INDEX(Proveedor!$B$3:$B$2036, MATCH(Input!C81,Proveedor!$C$3:$C$2036,0)),0))</f>
        <v/>
      </c>
      <c r="T64" s="6" t="str">
        <f>IF(Input!AY81=0,"",IFERROR(INDEX(Programas!$B$3:$B$150, MATCH(Input!D81,Programas!$C$3:$C$150,0)),0))</f>
        <v/>
      </c>
      <c r="U64" s="9"/>
      <c r="V64" s="6" t="str">
        <f>IF(Input!AY81=0,"",+Input!D81)</f>
        <v/>
      </c>
      <c r="W64" s="6" t="str">
        <f>IF(Input!AY81=0,"",+Input!E81)</f>
        <v/>
      </c>
      <c r="X64" s="6" t="str">
        <f>IF(Input!AY81=0,"",+Input!F81)</f>
        <v/>
      </c>
      <c r="Y64" s="6"/>
      <c r="Z64" s="6" t="str">
        <f>IF(Input!AY81=0,"",+Input!G81)</f>
        <v/>
      </c>
      <c r="AA64" s="6" t="str">
        <f>IF(Input!AY81=0,"",+Input!H81)</f>
        <v/>
      </c>
      <c r="AB64" s="9" t="str">
        <f>IF(Input!AY81=0,"",+Input!I81)</f>
        <v/>
      </c>
      <c r="AC64" s="6" t="str">
        <f>IF(Input!AY81=0,"",IFERROR(VLOOKUP(Input!J81,'Tipo de Descuento'!$B$3:$C$8,2,0),0))</f>
        <v/>
      </c>
      <c r="AD64" s="6" t="str">
        <f>IF(Input!AY81=0,"",+Input!K81)</f>
        <v/>
      </c>
      <c r="AE64" s="6" t="str">
        <f>IF(Input!AY81=0,"",IFERROR(VLOOKUP(Input!L81,'Tipo de Descuento'!$B$3:$C$8,2,0),0))</f>
        <v/>
      </c>
      <c r="AF64" s="6" t="str">
        <f>IF(Input!AY81=0,"",+Input!M81)</f>
        <v/>
      </c>
      <c r="AG64" s="6" t="str">
        <f>IF(Input!AY81=0,"",IFERROR(VLOOKUP(Input!N81,'Tipo de Descuento'!$B$3:$C$8,2,0),0))</f>
        <v/>
      </c>
      <c r="AH64" s="6" t="str">
        <f>IF(Input!AY81=0,"",+Input!O81)</f>
        <v/>
      </c>
      <c r="AI64" s="6" t="str">
        <f>IF(Input!AY81=0,"",IFERROR(VLOOKUP(Input!P81,'Tipo de Descuento'!$B$3:$C$8,2,0),0))</f>
        <v/>
      </c>
      <c r="AJ64" s="6" t="str">
        <f>IF(Input!AY81=0,"",+Input!Q81)</f>
        <v/>
      </c>
      <c r="AK64" s="6" t="str">
        <f>IF(Input!AY81=0,"",IFERROR(VLOOKUP(Input!R81,'Tipo de Descuento'!$B$3:$C$8,2,0),0))</f>
        <v/>
      </c>
      <c r="AL64" s="6" t="str">
        <f>IF(Input!AY81=0,"",+Input!S81)</f>
        <v/>
      </c>
      <c r="AM64" s="6"/>
      <c r="AN64" s="6"/>
      <c r="AO64" s="6"/>
      <c r="AP64" s="7" t="str">
        <f>IF(Input!$AY$22=0,"",+Input!T81)</f>
        <v/>
      </c>
      <c r="AQ64" s="7" t="str">
        <f>IF(Input!$AY$22=0,"",+Input!U81)</f>
        <v/>
      </c>
      <c r="AR64" s="7" t="str">
        <f>IF(Input!$AY$22=0,"",+Input!V81)</f>
        <v/>
      </c>
      <c r="AS64" s="7" t="str">
        <f>IF(Input!$AY$22=0,"",+Input!W81)</f>
        <v/>
      </c>
      <c r="AT64" s="7" t="str">
        <f>IF(Input!$AY$22=0,"",+Input!X81)</f>
        <v/>
      </c>
    </row>
    <row r="65" spans="1:46" ht="15.75" customHeight="1">
      <c r="A65" s="6" t="str">
        <f>IF(Input!AY82=0,"",+Input!$BP$18)</f>
        <v/>
      </c>
      <c r="B65" s="6" t="str">
        <f>IF(Input!AY82=0,"",IFERROR(VLOOKUP(Input!$C$8,Cliente!$B$3:$C$822,2,0),0))</f>
        <v/>
      </c>
      <c r="C65" s="6" t="str">
        <f>IF(Input!AY82=0,"",IFERROR(VLOOKUP(Input!$C$7,Anunciante!$B$3:$C$364,2,0),0))</f>
        <v/>
      </c>
      <c r="D65" s="6" t="str">
        <f>IF(Input!AY82=0,"",IFERROR(VLOOKUP(Input!$C$9,Producto!$B$3:$C$200,2,0),0))</f>
        <v/>
      </c>
      <c r="E65" s="10" t="str">
        <f>IF(Input!AY82=0,"",IFERROR(VLOOKUP(Input!$C$10,Campaña!$B$3:$C$32,2,0),0))</f>
        <v/>
      </c>
      <c r="F65" t="str">
        <f>IF(Input!AY82=0,"",+Input!$C$11)</f>
        <v/>
      </c>
      <c r="G65" s="6" t="str">
        <f>IF(Input!AY82=0,"",+Input!$C$12)</f>
        <v/>
      </c>
      <c r="H65" t="str">
        <f>IF(Input!AY82=0,"",IFERROR(VLOOKUP(Input!$G$7,TipoMedio!$B$3:$C$30,2,0),0))</f>
        <v/>
      </c>
      <c r="I65" s="34" t="str">
        <f>IF(Input!AY82=0,"",+Input!$G$8)</f>
        <v/>
      </c>
      <c r="J65" s="34" t="str">
        <f>IF(Input!AY82=0,"",+Input!$G$9)</f>
        <v/>
      </c>
      <c r="K65" s="34" t="str">
        <f>IF(Input!AY82=0,"",+Input!$G$10)</f>
        <v/>
      </c>
      <c r="L65" s="5" t="str">
        <f>IF(Input!AY82=0,"",IFERROR(VLOOKUP(Input!$G$11,'Condicion de Pago'!$B$3:$C$20,2,0),0))</f>
        <v/>
      </c>
      <c r="M65" s="5" t="str">
        <f>IF(Input!AY82=0,"",+Input!$G$13)</f>
        <v/>
      </c>
      <c r="N65" s="5" t="str">
        <f>IF(Input!AY82=0,"",IFERROR(VLOOKUP(Input!$G$12,Moneda!$B$3:$C$7,2,0),0))</f>
        <v/>
      </c>
      <c r="O65" s="8" t="str">
        <f>IF(Input!AY82=0,"",+Input!$C$14)</f>
        <v/>
      </c>
      <c r="P65" s="5" t="str">
        <f>IF(Input!AY82=0,"",+Input!#REF!)</f>
        <v/>
      </c>
      <c r="Q65" s="5" t="str">
        <f>IF(Input!AY82=0,"",+Input!$C$16)</f>
        <v/>
      </c>
      <c r="R65" s="6" t="str">
        <f>IF(Input!AY82=0,"",IFERROR(VLOOKUP(Input!B82,Medio!$A$3:$D$1600,3,0),0))</f>
        <v/>
      </c>
      <c r="S65" s="6" t="str">
        <f>IF(Input!AY82=0,"",IFERROR(INDEX(Proveedor!$B$3:$B$2036, MATCH(Input!C82,Proveedor!$C$3:$C$2036,0)),0))</f>
        <v/>
      </c>
      <c r="T65" s="6" t="str">
        <f>IF(Input!AY82=0,"",IFERROR(INDEX(Programas!$B$3:$B$150, MATCH(Input!D82,Programas!$C$3:$C$150,0)),0))</f>
        <v/>
      </c>
      <c r="U65" s="9"/>
      <c r="V65" s="6" t="str">
        <f>IF(Input!AY82=0,"",+Input!D82)</f>
        <v/>
      </c>
      <c r="W65" s="6" t="str">
        <f>IF(Input!AY82=0,"",+Input!E82)</f>
        <v/>
      </c>
      <c r="X65" s="6" t="str">
        <f>IF(Input!AY82=0,"",+Input!F82)</f>
        <v/>
      </c>
      <c r="Y65" s="6"/>
      <c r="Z65" s="6" t="str">
        <f>IF(Input!AY82=0,"",+Input!G82)</f>
        <v/>
      </c>
      <c r="AA65" s="6" t="str">
        <f>IF(Input!AY82=0,"",+Input!H82)</f>
        <v/>
      </c>
      <c r="AB65" s="9" t="str">
        <f>IF(Input!AY82=0,"",+Input!I82)</f>
        <v/>
      </c>
      <c r="AC65" s="6" t="str">
        <f>IF(Input!AY82=0,"",IFERROR(VLOOKUP(Input!J82,'Tipo de Descuento'!$B$3:$C$8,2,0),0))</f>
        <v/>
      </c>
      <c r="AD65" s="6" t="str">
        <f>IF(Input!AY82=0,"",+Input!K82)</f>
        <v/>
      </c>
      <c r="AE65" s="6" t="str">
        <f>IF(Input!AY82=0,"",IFERROR(VLOOKUP(Input!L82,'Tipo de Descuento'!$B$3:$C$8,2,0),0))</f>
        <v/>
      </c>
      <c r="AF65" s="6" t="str">
        <f>IF(Input!AY82=0,"",+Input!M82)</f>
        <v/>
      </c>
      <c r="AG65" s="6" t="str">
        <f>IF(Input!AY82=0,"",IFERROR(VLOOKUP(Input!N82,'Tipo de Descuento'!$B$3:$C$8,2,0),0))</f>
        <v/>
      </c>
      <c r="AH65" s="6" t="str">
        <f>IF(Input!AY82=0,"",+Input!O82)</f>
        <v/>
      </c>
      <c r="AI65" s="6" t="str">
        <f>IF(Input!AY82=0,"",IFERROR(VLOOKUP(Input!P82,'Tipo de Descuento'!$B$3:$C$8,2,0),0))</f>
        <v/>
      </c>
      <c r="AJ65" s="6" t="str">
        <f>IF(Input!AY82=0,"",+Input!Q82)</f>
        <v/>
      </c>
      <c r="AK65" s="6" t="str">
        <f>IF(Input!AY82=0,"",IFERROR(VLOOKUP(Input!R82,'Tipo de Descuento'!$B$3:$C$8,2,0),0))</f>
        <v/>
      </c>
      <c r="AL65" s="6" t="str">
        <f>IF(Input!AY82=0,"",+Input!S82)</f>
        <v/>
      </c>
      <c r="AM65" s="6"/>
      <c r="AN65" s="6"/>
      <c r="AO65" s="6"/>
      <c r="AP65" s="7" t="str">
        <f>IF(Input!$AY$22=0,"",+Input!T82)</f>
        <v/>
      </c>
      <c r="AQ65" s="7" t="str">
        <f>IF(Input!$AY$22=0,"",+Input!U82)</f>
        <v/>
      </c>
      <c r="AR65" s="7" t="str">
        <f>IF(Input!$AY$22=0,"",+Input!V82)</f>
        <v/>
      </c>
      <c r="AS65" s="7" t="str">
        <f>IF(Input!$AY$22=0,"",+Input!W82)</f>
        <v/>
      </c>
      <c r="AT65" s="7" t="str">
        <f>IF(Input!$AY$22=0,"",+Input!X82)</f>
        <v/>
      </c>
    </row>
    <row r="66" spans="1:46" ht="15.75" customHeight="1">
      <c r="A66" s="6" t="str">
        <f>IF(Input!AY83=0,"",+Input!$BP$18)</f>
        <v/>
      </c>
      <c r="B66" s="6" t="str">
        <f>IF(Input!AY83=0,"",IFERROR(VLOOKUP(Input!$C$8,Cliente!$B$3:$C$822,2,0),0))</f>
        <v/>
      </c>
      <c r="C66" s="6" t="str">
        <f>IF(Input!AY83=0,"",IFERROR(VLOOKUP(Input!$C$7,Anunciante!$B$3:$C$364,2,0),0))</f>
        <v/>
      </c>
      <c r="D66" s="6" t="str">
        <f>IF(Input!AY83=0,"",IFERROR(VLOOKUP(Input!$C$9,Producto!$B$3:$C$200,2,0),0))</f>
        <v/>
      </c>
      <c r="E66" s="10" t="str">
        <f>IF(Input!AY83=0,"",IFERROR(VLOOKUP(Input!$C$10,Campaña!$B$3:$C$32,2,0),0))</f>
        <v/>
      </c>
      <c r="F66" t="str">
        <f>IF(Input!AY83=0,"",+Input!$C$11)</f>
        <v/>
      </c>
      <c r="G66" s="6" t="str">
        <f>IF(Input!AY83=0,"",+Input!$C$12)</f>
        <v/>
      </c>
      <c r="H66" t="str">
        <f>IF(Input!AY83=0,"",IFERROR(VLOOKUP(Input!$G$7,TipoMedio!$B$3:$C$30,2,0),0))</f>
        <v/>
      </c>
      <c r="I66" s="34" t="str">
        <f>IF(Input!AY83=0,"",+Input!$G$8)</f>
        <v/>
      </c>
      <c r="J66" s="34" t="str">
        <f>IF(Input!AY83=0,"",+Input!$G$9)</f>
        <v/>
      </c>
      <c r="K66" s="34" t="str">
        <f>IF(Input!AY83=0,"",+Input!$G$10)</f>
        <v/>
      </c>
      <c r="L66" s="5" t="str">
        <f>IF(Input!AY83=0,"",IFERROR(VLOOKUP(Input!$G$11,'Condicion de Pago'!$B$3:$C$20,2,0),0))</f>
        <v/>
      </c>
      <c r="M66" s="5" t="str">
        <f>IF(Input!AY83=0,"",+Input!$G$13)</f>
        <v/>
      </c>
      <c r="N66" s="5" t="str">
        <f>IF(Input!AY83=0,"",IFERROR(VLOOKUP(Input!$G$12,Moneda!$B$3:$C$7,2,0),0))</f>
        <v/>
      </c>
      <c r="O66" s="8" t="str">
        <f>IF(Input!AY83=0,"",+Input!$C$14)</f>
        <v/>
      </c>
      <c r="P66" s="5" t="str">
        <f>IF(Input!AY83=0,"",+Input!#REF!)</f>
        <v/>
      </c>
      <c r="Q66" s="5" t="str">
        <f>IF(Input!AY83=0,"",+Input!$C$16)</f>
        <v/>
      </c>
      <c r="R66" s="6" t="str">
        <f>IF(Input!AY83=0,"",IFERROR(VLOOKUP(Input!B83,Medio!$A$3:$D$1600,3,0),0))</f>
        <v/>
      </c>
      <c r="S66" s="6" t="str">
        <f>IF(Input!AY83=0,"",IFERROR(INDEX(Proveedor!$B$3:$B$2036, MATCH(Input!C83,Proveedor!$C$3:$C$2036,0)),0))</f>
        <v/>
      </c>
      <c r="T66" s="6" t="str">
        <f>IF(Input!AY83=0,"",IFERROR(INDEX(Programas!$B$3:$B$150, MATCH(Input!D83,Programas!$C$3:$C$150,0)),0))</f>
        <v/>
      </c>
      <c r="U66" s="9"/>
      <c r="V66" s="6" t="str">
        <f>IF(Input!AY83=0,"",+Input!D83)</f>
        <v/>
      </c>
      <c r="W66" s="6" t="str">
        <f>IF(Input!AY83=0,"",+Input!E83)</f>
        <v/>
      </c>
      <c r="X66" s="6" t="str">
        <f>IF(Input!AY83=0,"",+Input!F83)</f>
        <v/>
      </c>
      <c r="Y66" s="6"/>
      <c r="Z66" s="6" t="str">
        <f>IF(Input!AY83=0,"",+Input!G83)</f>
        <v/>
      </c>
      <c r="AA66" s="6" t="str">
        <f>IF(Input!AY83=0,"",+Input!H83)</f>
        <v/>
      </c>
      <c r="AB66" s="9" t="str">
        <f>IF(Input!AY83=0,"",+Input!I83)</f>
        <v/>
      </c>
      <c r="AC66" s="6" t="str">
        <f>IF(Input!AY83=0,"",IFERROR(VLOOKUP(Input!J83,'Tipo de Descuento'!$B$3:$C$8,2,0),0))</f>
        <v/>
      </c>
      <c r="AD66" s="6" t="str">
        <f>IF(Input!AY83=0,"",+Input!K83)</f>
        <v/>
      </c>
      <c r="AE66" s="6" t="str">
        <f>IF(Input!AY83=0,"",IFERROR(VLOOKUP(Input!L83,'Tipo de Descuento'!$B$3:$C$8,2,0),0))</f>
        <v/>
      </c>
      <c r="AF66" s="6" t="str">
        <f>IF(Input!AY83=0,"",+Input!M83)</f>
        <v/>
      </c>
      <c r="AG66" s="6" t="str">
        <f>IF(Input!AY83=0,"",IFERROR(VLOOKUP(Input!N83,'Tipo de Descuento'!$B$3:$C$8,2,0),0))</f>
        <v/>
      </c>
      <c r="AH66" s="6" t="str">
        <f>IF(Input!AY83=0,"",+Input!O83)</f>
        <v/>
      </c>
      <c r="AI66" s="6" t="str">
        <f>IF(Input!AY83=0,"",IFERROR(VLOOKUP(Input!P83,'Tipo de Descuento'!$B$3:$C$8,2,0),0))</f>
        <v/>
      </c>
      <c r="AJ66" s="6" t="str">
        <f>IF(Input!AY83=0,"",+Input!Q83)</f>
        <v/>
      </c>
      <c r="AK66" s="6" t="str">
        <f>IF(Input!AY83=0,"",IFERROR(VLOOKUP(Input!R83,'Tipo de Descuento'!$B$3:$C$8,2,0),0))</f>
        <v/>
      </c>
      <c r="AL66" s="6" t="str">
        <f>IF(Input!AY83=0,"",+Input!S83)</f>
        <v/>
      </c>
      <c r="AM66" s="6"/>
      <c r="AN66" s="6"/>
      <c r="AO66" s="6"/>
      <c r="AP66" s="7" t="str">
        <f>IF(Input!$AY$22=0,"",+Input!T83)</f>
        <v/>
      </c>
      <c r="AQ66" s="7" t="str">
        <f>IF(Input!$AY$22=0,"",+Input!U83)</f>
        <v/>
      </c>
      <c r="AR66" s="7" t="str">
        <f>IF(Input!$AY$22=0,"",+Input!V83)</f>
        <v/>
      </c>
      <c r="AS66" s="7" t="str">
        <f>IF(Input!$AY$22=0,"",+Input!W83)</f>
        <v/>
      </c>
      <c r="AT66" s="7" t="str">
        <f>IF(Input!$AY$22=0,"",+Input!X83)</f>
        <v/>
      </c>
    </row>
    <row r="67" spans="1:46" ht="15.75" customHeight="1">
      <c r="A67" s="6" t="str">
        <f>IF(Input!AY84=0,"",+Input!$BP$18)</f>
        <v/>
      </c>
      <c r="B67" s="6" t="str">
        <f>IF(Input!AY84=0,"",IFERROR(VLOOKUP(Input!$C$8,Cliente!$B$3:$C$822,2,0),0))</f>
        <v/>
      </c>
      <c r="C67" s="6" t="str">
        <f>IF(Input!AY84=0,"",IFERROR(VLOOKUP(Input!$C$7,Anunciante!$B$3:$C$364,2,0),0))</f>
        <v/>
      </c>
      <c r="D67" s="6" t="str">
        <f>IF(Input!AY84=0,"",IFERROR(VLOOKUP(Input!$C$9,Producto!$B$3:$C$200,2,0),0))</f>
        <v/>
      </c>
      <c r="E67" s="10" t="str">
        <f>IF(Input!AY84=0,"",IFERROR(VLOOKUP(Input!$C$10,Campaña!$B$3:$C$32,2,0),0))</f>
        <v/>
      </c>
      <c r="F67" t="str">
        <f>IF(Input!AY84=0,"",+Input!$C$11)</f>
        <v/>
      </c>
      <c r="G67" s="6" t="str">
        <f>IF(Input!AY84=0,"",+Input!$C$12)</f>
        <v/>
      </c>
      <c r="H67" t="str">
        <f>IF(Input!AY84=0,"",IFERROR(VLOOKUP(Input!$G$7,TipoMedio!$B$3:$C$30,2,0),0))</f>
        <v/>
      </c>
      <c r="I67" s="34" t="str">
        <f>IF(Input!AY84=0,"",+Input!$G$8)</f>
        <v/>
      </c>
      <c r="J67" s="34" t="str">
        <f>IF(Input!AY84=0,"",+Input!$G$9)</f>
        <v/>
      </c>
      <c r="K67" s="34" t="str">
        <f>IF(Input!AY84=0,"",+Input!$G$10)</f>
        <v/>
      </c>
      <c r="L67" s="5" t="str">
        <f>IF(Input!AY84=0,"",IFERROR(VLOOKUP(Input!$G$11,'Condicion de Pago'!$B$3:$C$20,2,0),0))</f>
        <v/>
      </c>
      <c r="M67" s="5" t="str">
        <f>IF(Input!AY84=0,"",+Input!$G$13)</f>
        <v/>
      </c>
      <c r="N67" s="5" t="str">
        <f>IF(Input!AY84=0,"",IFERROR(VLOOKUP(Input!$G$12,Moneda!$B$3:$C$7,2,0),0))</f>
        <v/>
      </c>
      <c r="O67" s="8" t="str">
        <f>IF(Input!AY84=0,"",+Input!$C$14)</f>
        <v/>
      </c>
      <c r="P67" s="5" t="str">
        <f>IF(Input!AY84=0,"",+Input!#REF!)</f>
        <v/>
      </c>
      <c r="Q67" s="5" t="str">
        <f>IF(Input!AY84=0,"",+Input!$C$16)</f>
        <v/>
      </c>
      <c r="R67" s="6" t="str">
        <f>IF(Input!AY84=0,"",IFERROR(VLOOKUP(Input!B84,Medio!$A$3:$D$1600,3,0),0))</f>
        <v/>
      </c>
      <c r="S67" s="6" t="str">
        <f>IF(Input!AY84=0,"",IFERROR(INDEX(Proveedor!$B$3:$B$2036, MATCH(Input!C84,Proveedor!$C$3:$C$2036,0)),0))</f>
        <v/>
      </c>
      <c r="T67" s="6" t="str">
        <f>IF(Input!AY84=0,"",IFERROR(INDEX(Programas!$B$3:$B$150, MATCH(Input!D84,Programas!$C$3:$C$150,0)),0))</f>
        <v/>
      </c>
      <c r="U67" s="9"/>
      <c r="V67" s="6" t="str">
        <f>IF(Input!AY84=0,"",+Input!D84)</f>
        <v/>
      </c>
      <c r="W67" s="6" t="str">
        <f>IF(Input!AY84=0,"",+Input!E84)</f>
        <v/>
      </c>
      <c r="X67" s="6" t="str">
        <f>IF(Input!AY84=0,"",+Input!F84)</f>
        <v/>
      </c>
      <c r="Y67" s="6"/>
      <c r="Z67" s="6" t="str">
        <f>IF(Input!AY84=0,"",+Input!G84)</f>
        <v/>
      </c>
      <c r="AA67" s="6" t="str">
        <f>IF(Input!AY84=0,"",+Input!H84)</f>
        <v/>
      </c>
      <c r="AB67" s="9" t="str">
        <f>IF(Input!AY84=0,"",+Input!I84)</f>
        <v/>
      </c>
      <c r="AC67" s="6" t="str">
        <f>IF(Input!AY84=0,"",IFERROR(VLOOKUP(Input!J84,'Tipo de Descuento'!$B$3:$C$8,2,0),0))</f>
        <v/>
      </c>
      <c r="AD67" s="6" t="str">
        <f>IF(Input!AY84=0,"",+Input!K84)</f>
        <v/>
      </c>
      <c r="AE67" s="6" t="str">
        <f>IF(Input!AY84=0,"",IFERROR(VLOOKUP(Input!L84,'Tipo de Descuento'!$B$3:$C$8,2,0),0))</f>
        <v/>
      </c>
      <c r="AF67" s="6" t="str">
        <f>IF(Input!AY84=0,"",+Input!M84)</f>
        <v/>
      </c>
      <c r="AG67" s="6" t="str">
        <f>IF(Input!AY84=0,"",IFERROR(VLOOKUP(Input!N84,'Tipo de Descuento'!$B$3:$C$8,2,0),0))</f>
        <v/>
      </c>
      <c r="AH67" s="6" t="str">
        <f>IF(Input!AY84=0,"",+Input!O84)</f>
        <v/>
      </c>
      <c r="AI67" s="6" t="str">
        <f>IF(Input!AY84=0,"",IFERROR(VLOOKUP(Input!P84,'Tipo de Descuento'!$B$3:$C$8,2,0),0))</f>
        <v/>
      </c>
      <c r="AJ67" s="6" t="str">
        <f>IF(Input!AY84=0,"",+Input!Q84)</f>
        <v/>
      </c>
      <c r="AK67" s="6" t="str">
        <f>IF(Input!AY84=0,"",IFERROR(VLOOKUP(Input!R84,'Tipo de Descuento'!$B$3:$C$8,2,0),0))</f>
        <v/>
      </c>
      <c r="AL67" s="6" t="str">
        <f>IF(Input!AY84=0,"",+Input!S84)</f>
        <v/>
      </c>
      <c r="AM67" s="6"/>
      <c r="AN67" s="6"/>
      <c r="AO67" s="6"/>
      <c r="AP67" s="7" t="str">
        <f>IF(Input!$AY$22=0,"",+Input!T84)</f>
        <v/>
      </c>
      <c r="AQ67" s="7" t="str">
        <f>IF(Input!$AY$22=0,"",+Input!U84)</f>
        <v/>
      </c>
      <c r="AR67" s="7" t="str">
        <f>IF(Input!$AY$22=0,"",+Input!V84)</f>
        <v/>
      </c>
      <c r="AS67" s="7" t="str">
        <f>IF(Input!$AY$22=0,"",+Input!W84)</f>
        <v/>
      </c>
      <c r="AT67" s="7" t="str">
        <f>IF(Input!$AY$22=0,"",+Input!X84)</f>
        <v/>
      </c>
    </row>
    <row r="68" spans="1:46" ht="15.75" customHeight="1">
      <c r="A68" s="6" t="str">
        <f>IF(Input!AY85=0,"",+Input!$BP$18)</f>
        <v/>
      </c>
      <c r="B68" s="6" t="str">
        <f>IF(Input!AY85=0,"",IFERROR(VLOOKUP(Input!$C$8,Cliente!$B$3:$C$822,2,0),0))</f>
        <v/>
      </c>
      <c r="C68" s="6" t="str">
        <f>IF(Input!AY85=0,"",IFERROR(VLOOKUP(Input!$C$7,Anunciante!$B$3:$C$364,2,0),0))</f>
        <v/>
      </c>
      <c r="D68" s="6" t="str">
        <f>IF(Input!AY85=0,"",IFERROR(VLOOKUP(Input!$C$9,Producto!$B$3:$C$200,2,0),0))</f>
        <v/>
      </c>
      <c r="E68" s="10" t="str">
        <f>IF(Input!AY85=0,"",IFERROR(VLOOKUP(Input!$C$10,Campaña!$B$3:$C$32,2,0),0))</f>
        <v/>
      </c>
      <c r="F68" t="str">
        <f>IF(Input!AY85=0,"",+Input!$C$11)</f>
        <v/>
      </c>
      <c r="G68" s="6" t="str">
        <f>IF(Input!AY85=0,"",+Input!$C$12)</f>
        <v/>
      </c>
      <c r="H68" t="str">
        <f>IF(Input!AY85=0,"",IFERROR(VLOOKUP(Input!$G$7,TipoMedio!$B$3:$C$30,2,0),0))</f>
        <v/>
      </c>
      <c r="I68" s="34" t="str">
        <f>IF(Input!AY85=0,"",+Input!$G$8)</f>
        <v/>
      </c>
      <c r="J68" s="34" t="str">
        <f>IF(Input!AY85=0,"",+Input!$G$9)</f>
        <v/>
      </c>
      <c r="K68" s="34" t="str">
        <f>IF(Input!AY85=0,"",+Input!$G$10)</f>
        <v/>
      </c>
      <c r="L68" s="5" t="str">
        <f>IF(Input!AY85=0,"",IFERROR(VLOOKUP(Input!$G$11,'Condicion de Pago'!$B$3:$C$20,2,0),0))</f>
        <v/>
      </c>
      <c r="M68" s="5" t="str">
        <f>IF(Input!AY85=0,"",+Input!$G$13)</f>
        <v/>
      </c>
      <c r="N68" s="5" t="str">
        <f>IF(Input!AY85=0,"",IFERROR(VLOOKUP(Input!$G$12,Moneda!$B$3:$C$7,2,0),0))</f>
        <v/>
      </c>
      <c r="O68" s="8" t="str">
        <f>IF(Input!AY85=0,"",+Input!$C$14)</f>
        <v/>
      </c>
      <c r="P68" s="5" t="str">
        <f>IF(Input!AY85=0,"",+Input!#REF!)</f>
        <v/>
      </c>
      <c r="Q68" s="5" t="str">
        <f>IF(Input!AY85=0,"",+Input!$C$16)</f>
        <v/>
      </c>
      <c r="R68" s="6" t="str">
        <f>IF(Input!AY85=0,"",IFERROR(VLOOKUP(Input!B85,Medio!$A$3:$D$1600,3,0),0))</f>
        <v/>
      </c>
      <c r="S68" s="6" t="str">
        <f>IF(Input!AY85=0,"",IFERROR(INDEX(Proveedor!$B$3:$B$2036, MATCH(Input!C85,Proveedor!$C$3:$C$2036,0)),0))</f>
        <v/>
      </c>
      <c r="T68" s="6" t="str">
        <f>IF(Input!AY85=0,"",IFERROR(INDEX(Programas!$B$3:$B$150, MATCH(Input!D85,Programas!$C$3:$C$150,0)),0))</f>
        <v/>
      </c>
      <c r="U68" s="9"/>
      <c r="V68" s="6" t="str">
        <f>IF(Input!AY85=0,"",+Input!D85)</f>
        <v/>
      </c>
      <c r="W68" s="6" t="str">
        <f>IF(Input!AY85=0,"",+Input!E85)</f>
        <v/>
      </c>
      <c r="X68" s="6" t="str">
        <f>IF(Input!AY85=0,"",+Input!F85)</f>
        <v/>
      </c>
      <c r="Y68" s="6"/>
      <c r="Z68" s="6" t="str">
        <f>IF(Input!AY85=0,"",+Input!G85)</f>
        <v/>
      </c>
      <c r="AA68" s="6" t="str">
        <f>IF(Input!AY85=0,"",+Input!H85)</f>
        <v/>
      </c>
      <c r="AB68" s="9" t="str">
        <f>IF(Input!AY85=0,"",+Input!I85)</f>
        <v/>
      </c>
      <c r="AC68" s="6" t="str">
        <f>IF(Input!AY85=0,"",IFERROR(VLOOKUP(Input!J85,'Tipo de Descuento'!$B$3:$C$8,2,0),0))</f>
        <v/>
      </c>
      <c r="AD68" s="6" t="str">
        <f>IF(Input!AY85=0,"",+Input!K85)</f>
        <v/>
      </c>
      <c r="AE68" s="6" t="str">
        <f>IF(Input!AY85=0,"",IFERROR(VLOOKUP(Input!L85,'Tipo de Descuento'!$B$3:$C$8,2,0),0))</f>
        <v/>
      </c>
      <c r="AF68" s="6" t="str">
        <f>IF(Input!AY85=0,"",+Input!M85)</f>
        <v/>
      </c>
      <c r="AG68" s="6" t="str">
        <f>IF(Input!AY85=0,"",IFERROR(VLOOKUP(Input!N85,'Tipo de Descuento'!$B$3:$C$8,2,0),0))</f>
        <v/>
      </c>
      <c r="AH68" s="6" t="str">
        <f>IF(Input!AY85=0,"",+Input!O85)</f>
        <v/>
      </c>
      <c r="AI68" s="6" t="str">
        <f>IF(Input!AY85=0,"",IFERROR(VLOOKUP(Input!P85,'Tipo de Descuento'!$B$3:$C$8,2,0),0))</f>
        <v/>
      </c>
      <c r="AJ68" s="6" t="str">
        <f>IF(Input!AY85=0,"",+Input!Q85)</f>
        <v/>
      </c>
      <c r="AK68" s="6" t="str">
        <f>IF(Input!AY85=0,"",IFERROR(VLOOKUP(Input!R85,'Tipo de Descuento'!$B$3:$C$8,2,0),0))</f>
        <v/>
      </c>
      <c r="AL68" s="6" t="str">
        <f>IF(Input!AY85=0,"",+Input!S85)</f>
        <v/>
      </c>
      <c r="AM68" s="6"/>
      <c r="AN68" s="6"/>
      <c r="AO68" s="6"/>
      <c r="AP68" s="7" t="str">
        <f>IF(Input!$AY$22=0,"",+Input!T85)</f>
        <v/>
      </c>
      <c r="AQ68" s="7" t="str">
        <f>IF(Input!$AY$22=0,"",+Input!U85)</f>
        <v/>
      </c>
      <c r="AR68" s="7" t="str">
        <f>IF(Input!$AY$22=0,"",+Input!V85)</f>
        <v/>
      </c>
      <c r="AS68" s="7" t="str">
        <f>IF(Input!$AY$22=0,"",+Input!W85)</f>
        <v/>
      </c>
      <c r="AT68" s="7" t="str">
        <f>IF(Input!$AY$22=0,"",+Input!X85)</f>
        <v/>
      </c>
    </row>
    <row r="69" spans="1:46" ht="15.75" customHeight="1">
      <c r="A69" s="6" t="str">
        <f>IF(Input!AY86=0,"",+Input!$BP$18)</f>
        <v/>
      </c>
      <c r="B69" s="6" t="str">
        <f>IF(Input!AY86=0,"",IFERROR(VLOOKUP(Input!$C$8,Cliente!$B$3:$C$822,2,0),0))</f>
        <v/>
      </c>
      <c r="C69" s="6" t="str">
        <f>IF(Input!AY86=0,"",IFERROR(VLOOKUP(Input!$C$7,Anunciante!$B$3:$C$364,2,0),0))</f>
        <v/>
      </c>
      <c r="D69" s="6" t="str">
        <f>IF(Input!AY86=0,"",IFERROR(VLOOKUP(Input!$C$9,Producto!$B$3:$C$200,2,0),0))</f>
        <v/>
      </c>
      <c r="E69" s="10" t="str">
        <f>IF(Input!AY86=0,"",IFERROR(VLOOKUP(Input!$C$10,Campaña!$B$3:$C$32,2,0),0))</f>
        <v/>
      </c>
      <c r="F69" t="str">
        <f>IF(Input!AY86=0,"",+Input!$C$11)</f>
        <v/>
      </c>
      <c r="G69" s="6" t="str">
        <f>IF(Input!AY86=0,"",+Input!$C$12)</f>
        <v/>
      </c>
      <c r="H69" t="str">
        <f>IF(Input!AY86=0,"",IFERROR(VLOOKUP(Input!$G$7,TipoMedio!$B$3:$C$30,2,0),0))</f>
        <v/>
      </c>
      <c r="I69" s="34" t="str">
        <f>IF(Input!AY86=0,"",+Input!$G$8)</f>
        <v/>
      </c>
      <c r="J69" s="34" t="str">
        <f>IF(Input!AY86=0,"",+Input!$G$9)</f>
        <v/>
      </c>
      <c r="K69" s="34" t="str">
        <f>IF(Input!AY86=0,"",+Input!$G$10)</f>
        <v/>
      </c>
      <c r="L69" s="5" t="str">
        <f>IF(Input!AY86=0,"",IFERROR(VLOOKUP(Input!$G$11,'Condicion de Pago'!$B$3:$C$20,2,0),0))</f>
        <v/>
      </c>
      <c r="M69" s="5" t="str">
        <f>IF(Input!AY86=0,"",+Input!$G$13)</f>
        <v/>
      </c>
      <c r="N69" s="5" t="str">
        <f>IF(Input!AY86=0,"",IFERROR(VLOOKUP(Input!$G$12,Moneda!$B$3:$C$7,2,0),0))</f>
        <v/>
      </c>
      <c r="O69" s="8" t="str">
        <f>IF(Input!AY86=0,"",+Input!$C$14)</f>
        <v/>
      </c>
      <c r="P69" s="5" t="str">
        <f>IF(Input!AY86=0,"",+Input!#REF!)</f>
        <v/>
      </c>
      <c r="Q69" s="5" t="str">
        <f>IF(Input!AY86=0,"",+Input!$C$16)</f>
        <v/>
      </c>
      <c r="R69" s="6" t="str">
        <f>IF(Input!AY86=0,"",IFERROR(VLOOKUP(Input!B86,Medio!$A$3:$D$1600,3,0),0))</f>
        <v/>
      </c>
      <c r="S69" s="6" t="str">
        <f>IF(Input!AY86=0,"",IFERROR(INDEX(Proveedor!$B$3:$B$2036, MATCH(Input!C86,Proveedor!$C$3:$C$2036,0)),0))</f>
        <v/>
      </c>
      <c r="T69" s="6" t="str">
        <f>IF(Input!AY86=0,"",IFERROR(INDEX(Programas!$B$3:$B$150, MATCH(Input!D86,Programas!$C$3:$C$150,0)),0))</f>
        <v/>
      </c>
      <c r="U69" s="9"/>
      <c r="V69" s="6" t="str">
        <f>IF(Input!AY86=0,"",+Input!D86)</f>
        <v/>
      </c>
      <c r="W69" s="6" t="str">
        <f>IF(Input!AY86=0,"",+Input!E86)</f>
        <v/>
      </c>
      <c r="X69" s="6" t="str">
        <f>IF(Input!AY86=0,"",+Input!F86)</f>
        <v/>
      </c>
      <c r="Y69" s="6"/>
      <c r="Z69" s="6" t="str">
        <f>IF(Input!AY86=0,"",+Input!G86)</f>
        <v/>
      </c>
      <c r="AA69" s="6" t="str">
        <f>IF(Input!AY86=0,"",+Input!H86)</f>
        <v/>
      </c>
      <c r="AB69" s="9" t="str">
        <f>IF(Input!AY86=0,"",+Input!I86)</f>
        <v/>
      </c>
      <c r="AC69" s="6" t="str">
        <f>IF(Input!AY86=0,"",IFERROR(VLOOKUP(Input!J86,'Tipo de Descuento'!$B$3:$C$8,2,0),0))</f>
        <v/>
      </c>
      <c r="AD69" s="6" t="str">
        <f>IF(Input!AY86=0,"",+Input!K86)</f>
        <v/>
      </c>
      <c r="AE69" s="6" t="str">
        <f>IF(Input!AY86=0,"",IFERROR(VLOOKUP(Input!L86,'Tipo de Descuento'!$B$3:$C$8,2,0),0))</f>
        <v/>
      </c>
      <c r="AF69" s="6" t="str">
        <f>IF(Input!AY86=0,"",+Input!M86)</f>
        <v/>
      </c>
      <c r="AG69" s="6" t="str">
        <f>IF(Input!AY86=0,"",IFERROR(VLOOKUP(Input!N86,'Tipo de Descuento'!$B$3:$C$8,2,0),0))</f>
        <v/>
      </c>
      <c r="AH69" s="6" t="str">
        <f>IF(Input!AY86=0,"",+Input!O86)</f>
        <v/>
      </c>
      <c r="AI69" s="6" t="str">
        <f>IF(Input!AY86=0,"",IFERROR(VLOOKUP(Input!P86,'Tipo de Descuento'!$B$3:$C$8,2,0),0))</f>
        <v/>
      </c>
      <c r="AJ69" s="6" t="str">
        <f>IF(Input!AY86=0,"",+Input!Q86)</f>
        <v/>
      </c>
      <c r="AK69" s="6" t="str">
        <f>IF(Input!AY86=0,"",IFERROR(VLOOKUP(Input!R86,'Tipo de Descuento'!$B$3:$C$8,2,0),0))</f>
        <v/>
      </c>
      <c r="AL69" s="6" t="str">
        <f>IF(Input!AY86=0,"",+Input!S86)</f>
        <v/>
      </c>
      <c r="AM69" s="6"/>
      <c r="AN69" s="6"/>
      <c r="AO69" s="6"/>
      <c r="AP69" s="7" t="str">
        <f>IF(Input!$AY$22=0,"",+Input!T86)</f>
        <v/>
      </c>
      <c r="AQ69" s="7" t="str">
        <f>IF(Input!$AY$22=0,"",+Input!U86)</f>
        <v/>
      </c>
      <c r="AR69" s="7" t="str">
        <f>IF(Input!$AY$22=0,"",+Input!V86)</f>
        <v/>
      </c>
      <c r="AS69" s="7" t="str">
        <f>IF(Input!$AY$22=0,"",+Input!W86)</f>
        <v/>
      </c>
      <c r="AT69" s="7" t="str">
        <f>IF(Input!$AY$22=0,"",+Input!X86)</f>
        <v/>
      </c>
    </row>
    <row r="70" spans="1:46" ht="15.75" customHeight="1">
      <c r="A70" s="6" t="str">
        <f>IF(Input!AY87=0,"",+Input!$BP$18)</f>
        <v/>
      </c>
      <c r="B70" s="6" t="str">
        <f>IF(Input!AY87=0,"",IFERROR(VLOOKUP(Input!$C$8,Cliente!$B$3:$C$822,2,0),0))</f>
        <v/>
      </c>
      <c r="C70" s="6" t="str">
        <f>IF(Input!AY87=0,"",IFERROR(VLOOKUP(Input!$C$7,Anunciante!$B$3:$C$364,2,0),0))</f>
        <v/>
      </c>
      <c r="D70" s="6" t="str">
        <f>IF(Input!AY87=0,"",IFERROR(VLOOKUP(Input!$C$9,Producto!$B$3:$C$200,2,0),0))</f>
        <v/>
      </c>
      <c r="E70" s="10" t="str">
        <f>IF(Input!AY87=0,"",IFERROR(VLOOKUP(Input!$C$10,Campaña!$B$3:$C$32,2,0),0))</f>
        <v/>
      </c>
      <c r="F70" t="str">
        <f>IF(Input!AY87=0,"",+Input!$C$11)</f>
        <v/>
      </c>
      <c r="G70" s="6" t="str">
        <f>IF(Input!AY87=0,"",+Input!$C$12)</f>
        <v/>
      </c>
      <c r="H70" t="str">
        <f>IF(Input!AY87=0,"",IFERROR(VLOOKUP(Input!$G$7,TipoMedio!$B$3:$C$30,2,0),0))</f>
        <v/>
      </c>
      <c r="I70" s="34" t="str">
        <f>IF(Input!AY87=0,"",+Input!$G$8)</f>
        <v/>
      </c>
      <c r="J70" s="34" t="str">
        <f>IF(Input!AY87=0,"",+Input!$G$9)</f>
        <v/>
      </c>
      <c r="K70" s="34" t="str">
        <f>IF(Input!AY87=0,"",+Input!$G$10)</f>
        <v/>
      </c>
      <c r="L70" s="5" t="str">
        <f>IF(Input!AY87=0,"",IFERROR(VLOOKUP(Input!$G$11,'Condicion de Pago'!$B$3:$C$20,2,0),0))</f>
        <v/>
      </c>
      <c r="M70" s="5" t="str">
        <f>IF(Input!AY87=0,"",+Input!$G$13)</f>
        <v/>
      </c>
      <c r="N70" s="5" t="str">
        <f>IF(Input!AY87=0,"",IFERROR(VLOOKUP(Input!$G$12,Moneda!$B$3:$C$7,2,0),0))</f>
        <v/>
      </c>
      <c r="O70" s="8" t="str">
        <f>IF(Input!AY87=0,"",+Input!$C$14)</f>
        <v/>
      </c>
      <c r="P70" s="5" t="str">
        <f>IF(Input!AY87=0,"",+Input!#REF!)</f>
        <v/>
      </c>
      <c r="Q70" s="5" t="str">
        <f>IF(Input!AY87=0,"",+Input!$C$16)</f>
        <v/>
      </c>
      <c r="R70" s="6" t="str">
        <f>IF(Input!AY87=0,"",IFERROR(VLOOKUP(Input!B87,Medio!$A$3:$D$1600,3,0),0))</f>
        <v/>
      </c>
      <c r="S70" s="6" t="str">
        <f>IF(Input!AY87=0,"",IFERROR(INDEX(Proveedor!$B$3:$B$2036, MATCH(Input!C87,Proveedor!$C$3:$C$2036,0)),0))</f>
        <v/>
      </c>
      <c r="T70" s="6" t="str">
        <f>IF(Input!AY87=0,"",IFERROR(INDEX(Programas!$B$3:$B$150, MATCH(Input!D87,Programas!$C$3:$C$150,0)),0))</f>
        <v/>
      </c>
      <c r="U70" s="9"/>
      <c r="V70" s="6" t="str">
        <f>IF(Input!AY87=0,"",+Input!D87)</f>
        <v/>
      </c>
      <c r="W70" s="6" t="str">
        <f>IF(Input!AY87=0,"",+Input!E87)</f>
        <v/>
      </c>
      <c r="X70" s="6" t="str">
        <f>IF(Input!AY87=0,"",+Input!F87)</f>
        <v/>
      </c>
      <c r="Y70" s="6"/>
      <c r="Z70" s="6" t="str">
        <f>IF(Input!AY87=0,"",+Input!G87)</f>
        <v/>
      </c>
      <c r="AA70" s="6" t="str">
        <f>IF(Input!AY87=0,"",+Input!H87)</f>
        <v/>
      </c>
      <c r="AB70" s="9" t="str">
        <f>IF(Input!AY87=0,"",+Input!I87)</f>
        <v/>
      </c>
      <c r="AC70" s="6" t="str">
        <f>IF(Input!AY87=0,"",IFERROR(VLOOKUP(Input!J87,'Tipo de Descuento'!$B$3:$C$8,2,0),0))</f>
        <v/>
      </c>
      <c r="AD70" s="6" t="str">
        <f>IF(Input!AY87=0,"",+Input!K87)</f>
        <v/>
      </c>
      <c r="AE70" s="6" t="str">
        <f>IF(Input!AY87=0,"",IFERROR(VLOOKUP(Input!L87,'Tipo de Descuento'!$B$3:$C$8,2,0),0))</f>
        <v/>
      </c>
      <c r="AF70" s="6" t="str">
        <f>IF(Input!AY87=0,"",+Input!M87)</f>
        <v/>
      </c>
      <c r="AG70" s="6" t="str">
        <f>IF(Input!AY87=0,"",IFERROR(VLOOKUP(Input!N87,'Tipo de Descuento'!$B$3:$C$8,2,0),0))</f>
        <v/>
      </c>
      <c r="AH70" s="6" t="str">
        <f>IF(Input!AY87=0,"",+Input!O87)</f>
        <v/>
      </c>
      <c r="AI70" s="6" t="str">
        <f>IF(Input!AY87=0,"",IFERROR(VLOOKUP(Input!P87,'Tipo de Descuento'!$B$3:$C$8,2,0),0))</f>
        <v/>
      </c>
      <c r="AJ70" s="6" t="str">
        <f>IF(Input!AY87=0,"",+Input!Q87)</f>
        <v/>
      </c>
      <c r="AK70" s="6" t="str">
        <f>IF(Input!AY87=0,"",IFERROR(VLOOKUP(Input!R87,'Tipo de Descuento'!$B$3:$C$8,2,0),0))</f>
        <v/>
      </c>
      <c r="AL70" s="6" t="str">
        <f>IF(Input!AY87=0,"",+Input!S87)</f>
        <v/>
      </c>
      <c r="AM70" s="6"/>
      <c r="AN70" s="6"/>
      <c r="AO70" s="6"/>
      <c r="AP70" s="7" t="str">
        <f>IF(Input!$AY$22=0,"",+Input!T87)</f>
        <v/>
      </c>
      <c r="AQ70" s="7" t="str">
        <f>IF(Input!$AY$22=0,"",+Input!U87)</f>
        <v/>
      </c>
      <c r="AR70" s="7" t="str">
        <f>IF(Input!$AY$22=0,"",+Input!V87)</f>
        <v/>
      </c>
      <c r="AS70" s="7" t="str">
        <f>IF(Input!$AY$22=0,"",+Input!W87)</f>
        <v/>
      </c>
      <c r="AT70" s="7" t="str">
        <f>IF(Input!$AY$22=0,"",+Input!X87)</f>
        <v/>
      </c>
    </row>
    <row r="71" spans="1:46" ht="15.75" customHeight="1">
      <c r="A71" s="6" t="str">
        <f>IF(Input!AY88=0,"",+Input!$BP$18)</f>
        <v/>
      </c>
      <c r="B71" s="6" t="str">
        <f>IF(Input!AY88=0,"",IFERROR(VLOOKUP(Input!$C$8,Cliente!$B$3:$C$822,2,0),0))</f>
        <v/>
      </c>
      <c r="C71" s="6" t="str">
        <f>IF(Input!AY88=0,"",IFERROR(VLOOKUP(Input!$C$7,Anunciante!$B$3:$C$364,2,0),0))</f>
        <v/>
      </c>
      <c r="D71" s="6" t="str">
        <f>IF(Input!AY88=0,"",IFERROR(VLOOKUP(Input!$C$9,Producto!$B$3:$C$200,2,0),0))</f>
        <v/>
      </c>
      <c r="E71" s="10" t="str">
        <f>IF(Input!AY88=0,"",IFERROR(VLOOKUP(Input!$C$10,Campaña!$B$3:$C$32,2,0),0))</f>
        <v/>
      </c>
      <c r="F71" t="str">
        <f>IF(Input!AY88=0,"",+Input!$C$11)</f>
        <v/>
      </c>
      <c r="G71" s="6" t="str">
        <f>IF(Input!AY88=0,"",+Input!$C$12)</f>
        <v/>
      </c>
      <c r="H71" t="str">
        <f>IF(Input!AY88=0,"",IFERROR(VLOOKUP(Input!$G$7,TipoMedio!$B$3:$C$30,2,0),0))</f>
        <v/>
      </c>
      <c r="I71" s="34" t="str">
        <f>IF(Input!AY88=0,"",+Input!$G$8)</f>
        <v/>
      </c>
      <c r="J71" s="34" t="str">
        <f>IF(Input!AY88=0,"",+Input!$G$9)</f>
        <v/>
      </c>
      <c r="K71" s="34" t="str">
        <f>IF(Input!AY88=0,"",+Input!$G$10)</f>
        <v/>
      </c>
      <c r="L71" s="5" t="str">
        <f>IF(Input!AY88=0,"",IFERROR(VLOOKUP(Input!$G$11,'Condicion de Pago'!$B$3:$C$20,2,0),0))</f>
        <v/>
      </c>
      <c r="M71" s="5" t="str">
        <f>IF(Input!AY88=0,"",+Input!$G$13)</f>
        <v/>
      </c>
      <c r="N71" s="5" t="str">
        <f>IF(Input!AY88=0,"",IFERROR(VLOOKUP(Input!$G$12,Moneda!$B$3:$C$7,2,0),0))</f>
        <v/>
      </c>
      <c r="O71" s="8" t="str">
        <f>IF(Input!AY88=0,"",+Input!$C$14)</f>
        <v/>
      </c>
      <c r="P71" s="5" t="str">
        <f>IF(Input!AY88=0,"",+Input!#REF!)</f>
        <v/>
      </c>
      <c r="Q71" s="5" t="str">
        <f>IF(Input!AY88=0,"",+Input!$C$16)</f>
        <v/>
      </c>
      <c r="R71" s="6" t="str">
        <f>IF(Input!AY88=0,"",IFERROR(VLOOKUP(Input!B88,Medio!$A$3:$D$1600,3,0),0))</f>
        <v/>
      </c>
      <c r="S71" s="6" t="str">
        <f>IF(Input!AY88=0,"",IFERROR(INDEX(Proveedor!$B$3:$B$2036, MATCH(Input!C88,Proveedor!$C$3:$C$2036,0)),0))</f>
        <v/>
      </c>
      <c r="T71" s="6" t="str">
        <f>IF(Input!AY88=0,"",IFERROR(INDEX(Programas!$B$3:$B$150, MATCH(Input!D88,Programas!$C$3:$C$150,0)),0))</f>
        <v/>
      </c>
      <c r="U71" s="9"/>
      <c r="V71" s="6" t="str">
        <f>IF(Input!AY88=0,"",+Input!D88)</f>
        <v/>
      </c>
      <c r="W71" s="6" t="str">
        <f>IF(Input!AY88=0,"",+Input!E88)</f>
        <v/>
      </c>
      <c r="X71" s="6" t="str">
        <f>IF(Input!AY88=0,"",+Input!F88)</f>
        <v/>
      </c>
      <c r="Y71" s="6"/>
      <c r="Z71" s="6" t="str">
        <f>IF(Input!AY88=0,"",+Input!G88)</f>
        <v/>
      </c>
      <c r="AA71" s="6" t="str">
        <f>IF(Input!AY88=0,"",+Input!H88)</f>
        <v/>
      </c>
      <c r="AB71" s="9" t="str">
        <f>IF(Input!AY88=0,"",+Input!I88)</f>
        <v/>
      </c>
      <c r="AC71" s="6" t="str">
        <f>IF(Input!AY88=0,"",IFERROR(VLOOKUP(Input!J88,'Tipo de Descuento'!$B$3:$C$8,2,0),0))</f>
        <v/>
      </c>
      <c r="AD71" s="6" t="str">
        <f>IF(Input!AY88=0,"",+Input!K88)</f>
        <v/>
      </c>
      <c r="AE71" s="6" t="str">
        <f>IF(Input!AY88=0,"",IFERROR(VLOOKUP(Input!L88,'Tipo de Descuento'!$B$3:$C$8,2,0),0))</f>
        <v/>
      </c>
      <c r="AF71" s="6" t="str">
        <f>IF(Input!AY88=0,"",+Input!M88)</f>
        <v/>
      </c>
      <c r="AG71" s="6" t="str">
        <f>IF(Input!AY88=0,"",IFERROR(VLOOKUP(Input!N88,'Tipo de Descuento'!$B$3:$C$8,2,0),0))</f>
        <v/>
      </c>
      <c r="AH71" s="6" t="str">
        <f>IF(Input!AY88=0,"",+Input!O88)</f>
        <v/>
      </c>
      <c r="AI71" s="6" t="str">
        <f>IF(Input!AY88=0,"",IFERROR(VLOOKUP(Input!P88,'Tipo de Descuento'!$B$3:$C$8,2,0),0))</f>
        <v/>
      </c>
      <c r="AJ71" s="6" t="str">
        <f>IF(Input!AY88=0,"",+Input!Q88)</f>
        <v/>
      </c>
      <c r="AK71" s="6" t="str">
        <f>IF(Input!AY88=0,"",IFERROR(VLOOKUP(Input!R88,'Tipo de Descuento'!$B$3:$C$8,2,0),0))</f>
        <v/>
      </c>
      <c r="AL71" s="6" t="str">
        <f>IF(Input!AY88=0,"",+Input!S88)</f>
        <v/>
      </c>
      <c r="AM71" s="6"/>
      <c r="AN71" s="6"/>
      <c r="AO71" s="6"/>
      <c r="AP71" s="7" t="str">
        <f>IF(Input!$AY$22=0,"",+Input!T88)</f>
        <v/>
      </c>
      <c r="AQ71" s="7" t="str">
        <f>IF(Input!$AY$22=0,"",+Input!U88)</f>
        <v/>
      </c>
      <c r="AR71" s="7" t="str">
        <f>IF(Input!$AY$22=0,"",+Input!V88)</f>
        <v/>
      </c>
      <c r="AS71" s="7" t="str">
        <f>IF(Input!$AY$22=0,"",+Input!W88)</f>
        <v/>
      </c>
      <c r="AT71" s="7" t="str">
        <f>IF(Input!$AY$22=0,"",+Input!X88)</f>
        <v/>
      </c>
    </row>
    <row r="72" spans="1:46" ht="15.75" customHeight="1">
      <c r="A72" s="6" t="str">
        <f>IF(Input!AY89=0,"",+Input!$BP$18)</f>
        <v/>
      </c>
      <c r="B72" s="6" t="str">
        <f>IF(Input!AY89=0,"",IFERROR(VLOOKUP(Input!$C$8,Cliente!$B$3:$C$822,2,0),0))</f>
        <v/>
      </c>
      <c r="C72" s="6" t="str">
        <f>IF(Input!AY89=0,"",IFERROR(VLOOKUP(Input!$C$7,Anunciante!$B$3:$C$364,2,0),0))</f>
        <v/>
      </c>
      <c r="D72" s="6" t="str">
        <f>IF(Input!AY89=0,"",IFERROR(VLOOKUP(Input!$C$9,Producto!$B$3:$C$200,2,0),0))</f>
        <v/>
      </c>
      <c r="E72" s="10" t="str">
        <f>IF(Input!AY89=0,"",IFERROR(VLOOKUP(Input!$C$10,Campaña!$B$3:$C$32,2,0),0))</f>
        <v/>
      </c>
      <c r="F72" t="str">
        <f>IF(Input!AY89=0,"",+Input!$C$11)</f>
        <v/>
      </c>
      <c r="G72" s="6" t="str">
        <f>IF(Input!AY89=0,"",+Input!$C$12)</f>
        <v/>
      </c>
      <c r="H72" t="str">
        <f>IF(Input!AY89=0,"",IFERROR(VLOOKUP(Input!$G$7,TipoMedio!$B$3:$C$30,2,0),0))</f>
        <v/>
      </c>
      <c r="I72" s="34" t="str">
        <f>IF(Input!AY89=0,"",+Input!$G$8)</f>
        <v/>
      </c>
      <c r="J72" s="34" t="str">
        <f>IF(Input!AY89=0,"",+Input!$G$9)</f>
        <v/>
      </c>
      <c r="K72" s="34" t="str">
        <f>IF(Input!AY89=0,"",+Input!$G$10)</f>
        <v/>
      </c>
      <c r="L72" s="5" t="str">
        <f>IF(Input!AY89=0,"",IFERROR(VLOOKUP(Input!$G$11,'Condicion de Pago'!$B$3:$C$20,2,0),0))</f>
        <v/>
      </c>
      <c r="M72" s="5" t="str">
        <f>IF(Input!AY89=0,"",+Input!$G$13)</f>
        <v/>
      </c>
      <c r="N72" s="5" t="str">
        <f>IF(Input!AY89=0,"",IFERROR(VLOOKUP(Input!$G$12,Moneda!$B$3:$C$7,2,0),0))</f>
        <v/>
      </c>
      <c r="O72" s="8" t="str">
        <f>IF(Input!AY89=0,"",+Input!$C$14)</f>
        <v/>
      </c>
      <c r="P72" s="5" t="str">
        <f>IF(Input!AY89=0,"",+Input!#REF!)</f>
        <v/>
      </c>
      <c r="Q72" s="5" t="str">
        <f>IF(Input!AY89=0,"",+Input!$C$16)</f>
        <v/>
      </c>
      <c r="R72" s="6" t="str">
        <f>IF(Input!AY89=0,"",IFERROR(VLOOKUP(Input!B89,Medio!$A$3:$D$1600,3,0),0))</f>
        <v/>
      </c>
      <c r="S72" s="6" t="str">
        <f>IF(Input!AY89=0,"",IFERROR(INDEX(Proveedor!$B$3:$B$2036, MATCH(Input!C89,Proveedor!$C$3:$C$2036,0)),0))</f>
        <v/>
      </c>
      <c r="T72" s="6" t="str">
        <f>IF(Input!AY89=0,"",IFERROR(INDEX(Programas!$B$3:$B$150, MATCH(Input!D89,Programas!$C$3:$C$150,0)),0))</f>
        <v/>
      </c>
      <c r="U72" s="9"/>
      <c r="V72" s="6" t="str">
        <f>IF(Input!AY89=0,"",+Input!D89)</f>
        <v/>
      </c>
      <c r="W72" s="6" t="str">
        <f>IF(Input!AY89=0,"",+Input!E89)</f>
        <v/>
      </c>
      <c r="X72" s="6" t="str">
        <f>IF(Input!AY89=0,"",+Input!F89)</f>
        <v/>
      </c>
      <c r="Y72" s="6"/>
      <c r="Z72" s="6" t="str">
        <f>IF(Input!AY89=0,"",+Input!G89)</f>
        <v/>
      </c>
      <c r="AA72" s="6" t="str">
        <f>IF(Input!AY89=0,"",+Input!H89)</f>
        <v/>
      </c>
      <c r="AB72" s="9" t="str">
        <f>IF(Input!AY89=0,"",+Input!I89)</f>
        <v/>
      </c>
      <c r="AC72" s="6" t="str">
        <f>IF(Input!AY89=0,"",IFERROR(VLOOKUP(Input!J89,'Tipo de Descuento'!$B$3:$C$8,2,0),0))</f>
        <v/>
      </c>
      <c r="AD72" s="6" t="str">
        <f>IF(Input!AY89=0,"",+Input!K89)</f>
        <v/>
      </c>
      <c r="AE72" s="6" t="str">
        <f>IF(Input!AY89=0,"",IFERROR(VLOOKUP(Input!L89,'Tipo de Descuento'!$B$3:$C$8,2,0),0))</f>
        <v/>
      </c>
      <c r="AF72" s="6" t="str">
        <f>IF(Input!AY89=0,"",+Input!M89)</f>
        <v/>
      </c>
      <c r="AG72" s="6" t="str">
        <f>IF(Input!AY89=0,"",IFERROR(VLOOKUP(Input!N89,'Tipo de Descuento'!$B$3:$C$8,2,0),0))</f>
        <v/>
      </c>
      <c r="AH72" s="6" t="str">
        <f>IF(Input!AY89=0,"",+Input!O89)</f>
        <v/>
      </c>
      <c r="AI72" s="6" t="str">
        <f>IF(Input!AY89=0,"",IFERROR(VLOOKUP(Input!P89,'Tipo de Descuento'!$B$3:$C$8,2,0),0))</f>
        <v/>
      </c>
      <c r="AJ72" s="6" t="str">
        <f>IF(Input!AY89=0,"",+Input!Q89)</f>
        <v/>
      </c>
      <c r="AK72" s="6" t="str">
        <f>IF(Input!AY89=0,"",IFERROR(VLOOKUP(Input!R89,'Tipo de Descuento'!$B$3:$C$8,2,0),0))</f>
        <v/>
      </c>
      <c r="AL72" s="6" t="str">
        <f>IF(Input!AY89=0,"",+Input!S89)</f>
        <v/>
      </c>
      <c r="AM72" s="6"/>
      <c r="AN72" s="6"/>
      <c r="AO72" s="6"/>
      <c r="AP72" s="7" t="str">
        <f>IF(Input!$AY$22=0,"",+Input!T89)</f>
        <v/>
      </c>
      <c r="AQ72" s="7" t="str">
        <f>IF(Input!$AY$22=0,"",+Input!U89)</f>
        <v/>
      </c>
      <c r="AR72" s="7" t="str">
        <f>IF(Input!$AY$22=0,"",+Input!V89)</f>
        <v/>
      </c>
      <c r="AS72" s="7" t="str">
        <f>IF(Input!$AY$22=0,"",+Input!W89)</f>
        <v/>
      </c>
      <c r="AT72" s="7" t="str">
        <f>IF(Input!$AY$22=0,"",+Input!X89)</f>
        <v/>
      </c>
    </row>
    <row r="73" spans="1:46" ht="15.75" customHeight="1">
      <c r="A73" s="6" t="str">
        <f>IF(Input!AY90=0,"",+Input!$BP$18)</f>
        <v/>
      </c>
      <c r="B73" s="6" t="str">
        <f>IF(Input!AY90=0,"",IFERROR(VLOOKUP(Input!$C$8,Cliente!$B$3:$C$822,2,0),0))</f>
        <v/>
      </c>
      <c r="C73" s="6" t="str">
        <f>IF(Input!AY90=0,"",IFERROR(VLOOKUP(Input!$C$7,Anunciante!$B$3:$C$364,2,0),0))</f>
        <v/>
      </c>
      <c r="D73" s="6" t="str">
        <f>IF(Input!AY90=0,"",IFERROR(VLOOKUP(Input!$C$9,Producto!$B$3:$C$200,2,0),0))</f>
        <v/>
      </c>
      <c r="E73" s="10" t="str">
        <f>IF(Input!AY90=0,"",IFERROR(VLOOKUP(Input!$C$10,Campaña!$B$3:$C$32,2,0),0))</f>
        <v/>
      </c>
      <c r="F73" t="str">
        <f>IF(Input!AY90=0,"",+Input!$C$11)</f>
        <v/>
      </c>
      <c r="G73" s="6" t="str">
        <f>IF(Input!AY90=0,"",+Input!$C$12)</f>
        <v/>
      </c>
      <c r="H73" t="str">
        <f>IF(Input!AY90=0,"",IFERROR(VLOOKUP(Input!$G$7,TipoMedio!$B$3:$C$30,2,0),0))</f>
        <v/>
      </c>
      <c r="I73" s="34" t="str">
        <f>IF(Input!AY90=0,"",+Input!$G$8)</f>
        <v/>
      </c>
      <c r="J73" s="34" t="str">
        <f>IF(Input!AY90=0,"",+Input!$G$9)</f>
        <v/>
      </c>
      <c r="K73" s="34" t="str">
        <f>IF(Input!AY90=0,"",+Input!$G$10)</f>
        <v/>
      </c>
      <c r="L73" s="5" t="str">
        <f>IF(Input!AY90=0,"",IFERROR(VLOOKUP(Input!$G$11,'Condicion de Pago'!$B$3:$C$20,2,0),0))</f>
        <v/>
      </c>
      <c r="M73" s="5" t="str">
        <f>IF(Input!AY90=0,"",+Input!$G$13)</f>
        <v/>
      </c>
      <c r="N73" s="5" t="str">
        <f>IF(Input!AY90=0,"",IFERROR(VLOOKUP(Input!$G$12,Moneda!$B$3:$C$7,2,0),0))</f>
        <v/>
      </c>
      <c r="O73" s="8" t="str">
        <f>IF(Input!AY90=0,"",+Input!$C$14)</f>
        <v/>
      </c>
      <c r="P73" s="5" t="str">
        <f>IF(Input!AY90=0,"",+Input!#REF!)</f>
        <v/>
      </c>
      <c r="Q73" s="5" t="str">
        <f>IF(Input!AY90=0,"",+Input!$C$16)</f>
        <v/>
      </c>
      <c r="R73" s="6" t="str">
        <f>IF(Input!AY90=0,"",IFERROR(VLOOKUP(Input!B90,Medio!$A$3:$D$1600,3,0),0))</f>
        <v/>
      </c>
      <c r="S73" s="6" t="str">
        <f>IF(Input!AY90=0,"",IFERROR(INDEX(Proveedor!$B$3:$B$2036, MATCH(Input!C90,Proveedor!$C$3:$C$2036,0)),0))</f>
        <v/>
      </c>
      <c r="T73" s="6" t="str">
        <f>IF(Input!AY90=0,"",IFERROR(INDEX(Programas!$B$3:$B$150, MATCH(Input!D90,Programas!$C$3:$C$150,0)),0))</f>
        <v/>
      </c>
      <c r="U73" s="9"/>
      <c r="V73" s="6" t="str">
        <f>IF(Input!AY90=0,"",+Input!D90)</f>
        <v/>
      </c>
      <c r="W73" s="6" t="str">
        <f>IF(Input!AY90=0,"",+Input!E90)</f>
        <v/>
      </c>
      <c r="X73" s="6" t="str">
        <f>IF(Input!AY90=0,"",+Input!F90)</f>
        <v/>
      </c>
      <c r="Y73" s="6"/>
      <c r="Z73" s="6" t="str">
        <f>IF(Input!AY90=0,"",+Input!G90)</f>
        <v/>
      </c>
      <c r="AA73" s="6" t="str">
        <f>IF(Input!AY90=0,"",+Input!H90)</f>
        <v/>
      </c>
      <c r="AB73" s="9" t="str">
        <f>IF(Input!AY90=0,"",+Input!I90)</f>
        <v/>
      </c>
      <c r="AC73" s="6" t="str">
        <f>IF(Input!AY90=0,"",IFERROR(VLOOKUP(Input!J90,'Tipo de Descuento'!$B$3:$C$8,2,0),0))</f>
        <v/>
      </c>
      <c r="AD73" s="6" t="str">
        <f>IF(Input!AY90=0,"",+Input!K90)</f>
        <v/>
      </c>
      <c r="AE73" s="6" t="str">
        <f>IF(Input!AY90=0,"",IFERROR(VLOOKUP(Input!L90,'Tipo de Descuento'!$B$3:$C$8,2,0),0))</f>
        <v/>
      </c>
      <c r="AF73" s="6" t="str">
        <f>IF(Input!AY90=0,"",+Input!M90)</f>
        <v/>
      </c>
      <c r="AG73" s="6" t="str">
        <f>IF(Input!AY90=0,"",IFERROR(VLOOKUP(Input!N90,'Tipo de Descuento'!$B$3:$C$8,2,0),0))</f>
        <v/>
      </c>
      <c r="AH73" s="6" t="str">
        <f>IF(Input!AY90=0,"",+Input!O90)</f>
        <v/>
      </c>
      <c r="AI73" s="6" t="str">
        <f>IF(Input!AY90=0,"",IFERROR(VLOOKUP(Input!P90,'Tipo de Descuento'!$B$3:$C$8,2,0),0))</f>
        <v/>
      </c>
      <c r="AJ73" s="6" t="str">
        <f>IF(Input!AY90=0,"",+Input!Q90)</f>
        <v/>
      </c>
      <c r="AK73" s="6" t="str">
        <f>IF(Input!AY90=0,"",IFERROR(VLOOKUP(Input!R90,'Tipo de Descuento'!$B$3:$C$8,2,0),0))</f>
        <v/>
      </c>
      <c r="AL73" s="6" t="str">
        <f>IF(Input!AY90=0,"",+Input!S90)</f>
        <v/>
      </c>
      <c r="AM73" s="6"/>
      <c r="AN73" s="6"/>
      <c r="AO73" s="6"/>
      <c r="AP73" s="7" t="str">
        <f>IF(Input!$AY$22=0,"",+Input!T90)</f>
        <v/>
      </c>
      <c r="AQ73" s="7" t="str">
        <f>IF(Input!$AY$22=0,"",+Input!U90)</f>
        <v/>
      </c>
      <c r="AR73" s="7" t="str">
        <f>IF(Input!$AY$22=0,"",+Input!V90)</f>
        <v/>
      </c>
      <c r="AS73" s="7" t="str">
        <f>IF(Input!$AY$22=0,"",+Input!W90)</f>
        <v/>
      </c>
      <c r="AT73" s="7" t="str">
        <f>IF(Input!$AY$22=0,"",+Input!X90)</f>
        <v/>
      </c>
    </row>
    <row r="74" spans="1:46" ht="15.75" customHeight="1">
      <c r="A74" s="6" t="str">
        <f>IF(Input!AY91=0,"",+Input!$BP$18)</f>
        <v/>
      </c>
      <c r="B74" s="6" t="str">
        <f>IF(Input!AY91=0,"",IFERROR(VLOOKUP(Input!$C$8,Cliente!$B$3:$C$822,2,0),0))</f>
        <v/>
      </c>
      <c r="C74" s="6" t="str">
        <f>IF(Input!AY91=0,"",IFERROR(VLOOKUP(Input!$C$7,Anunciante!$B$3:$C$364,2,0),0))</f>
        <v/>
      </c>
      <c r="D74" s="6" t="str">
        <f>IF(Input!AY91=0,"",IFERROR(VLOOKUP(Input!$C$9,Producto!$B$3:$C$200,2,0),0))</f>
        <v/>
      </c>
      <c r="E74" s="10" t="str">
        <f>IF(Input!AY91=0,"",IFERROR(VLOOKUP(Input!$C$10,Campaña!$B$3:$C$32,2,0),0))</f>
        <v/>
      </c>
      <c r="F74" t="str">
        <f>IF(Input!AY91=0,"",+Input!$C$11)</f>
        <v/>
      </c>
      <c r="G74" s="6" t="str">
        <f>IF(Input!AY91=0,"",+Input!$C$12)</f>
        <v/>
      </c>
      <c r="H74" t="str">
        <f>IF(Input!AY91=0,"",IFERROR(VLOOKUP(Input!$G$7,TipoMedio!$B$3:$C$30,2,0),0))</f>
        <v/>
      </c>
      <c r="I74" s="34" t="str">
        <f>IF(Input!AY91=0,"",+Input!$G$8)</f>
        <v/>
      </c>
      <c r="J74" s="34" t="str">
        <f>IF(Input!AY91=0,"",+Input!$G$9)</f>
        <v/>
      </c>
      <c r="K74" s="34" t="str">
        <f>IF(Input!AY91=0,"",+Input!$G$10)</f>
        <v/>
      </c>
      <c r="L74" s="5" t="str">
        <f>IF(Input!AY91=0,"",IFERROR(VLOOKUP(Input!$G$11,'Condicion de Pago'!$B$3:$C$20,2,0),0))</f>
        <v/>
      </c>
      <c r="M74" s="5" t="str">
        <f>IF(Input!AY91=0,"",+Input!$G$13)</f>
        <v/>
      </c>
      <c r="N74" s="5" t="str">
        <f>IF(Input!AY91=0,"",IFERROR(VLOOKUP(Input!$G$12,Moneda!$B$3:$C$7,2,0),0))</f>
        <v/>
      </c>
      <c r="O74" s="8" t="str">
        <f>IF(Input!AY91=0,"",+Input!$C$14)</f>
        <v/>
      </c>
      <c r="P74" s="5" t="str">
        <f>IF(Input!AY91=0,"",+Input!#REF!)</f>
        <v/>
      </c>
      <c r="Q74" s="5" t="str">
        <f>IF(Input!AY91=0,"",+Input!$C$16)</f>
        <v/>
      </c>
      <c r="R74" s="6" t="str">
        <f>IF(Input!AY91=0,"",IFERROR(VLOOKUP(Input!B91,Medio!$A$3:$D$1600,3,0),0))</f>
        <v/>
      </c>
      <c r="S74" s="6" t="str">
        <f>IF(Input!AY91=0,"",IFERROR(INDEX(Proveedor!$B$3:$B$2036, MATCH(Input!C91,Proveedor!$C$3:$C$2036,0)),0))</f>
        <v/>
      </c>
      <c r="T74" s="6" t="str">
        <f>IF(Input!AY91=0,"",IFERROR(INDEX(Programas!$B$3:$B$150, MATCH(Input!D91,Programas!$C$3:$C$150,0)),0))</f>
        <v/>
      </c>
      <c r="U74" s="9"/>
      <c r="V74" s="6" t="str">
        <f>IF(Input!AY91=0,"",+Input!D91)</f>
        <v/>
      </c>
      <c r="W74" s="6" t="str">
        <f>IF(Input!AY91=0,"",+Input!E91)</f>
        <v/>
      </c>
      <c r="X74" s="6" t="str">
        <f>IF(Input!AY91=0,"",+Input!F91)</f>
        <v/>
      </c>
      <c r="Y74" s="6"/>
      <c r="Z74" s="6" t="str">
        <f>IF(Input!AY91=0,"",+Input!G91)</f>
        <v/>
      </c>
      <c r="AA74" s="6" t="str">
        <f>IF(Input!AY91=0,"",+Input!H91)</f>
        <v/>
      </c>
      <c r="AB74" s="9" t="str">
        <f>IF(Input!AY91=0,"",+Input!I91)</f>
        <v/>
      </c>
      <c r="AC74" s="6" t="str">
        <f>IF(Input!AY91=0,"",IFERROR(VLOOKUP(Input!J91,'Tipo de Descuento'!$B$3:$C$8,2,0),0))</f>
        <v/>
      </c>
      <c r="AD74" s="6" t="str">
        <f>IF(Input!AY91=0,"",+Input!K91)</f>
        <v/>
      </c>
      <c r="AE74" s="6" t="str">
        <f>IF(Input!AY91=0,"",IFERROR(VLOOKUP(Input!L91,'Tipo de Descuento'!$B$3:$C$8,2,0),0))</f>
        <v/>
      </c>
      <c r="AF74" s="6" t="str">
        <f>IF(Input!AY91=0,"",+Input!M91)</f>
        <v/>
      </c>
      <c r="AG74" s="6" t="str">
        <f>IF(Input!AY91=0,"",IFERROR(VLOOKUP(Input!N91,'Tipo de Descuento'!$B$3:$C$8,2,0),0))</f>
        <v/>
      </c>
      <c r="AH74" s="6" t="str">
        <f>IF(Input!AY91=0,"",+Input!O91)</f>
        <v/>
      </c>
      <c r="AI74" s="6" t="str">
        <f>IF(Input!AY91=0,"",IFERROR(VLOOKUP(Input!P91,'Tipo de Descuento'!$B$3:$C$8,2,0),0))</f>
        <v/>
      </c>
      <c r="AJ74" s="6" t="str">
        <f>IF(Input!AY91=0,"",+Input!Q91)</f>
        <v/>
      </c>
      <c r="AK74" s="6" t="str">
        <f>IF(Input!AY91=0,"",IFERROR(VLOOKUP(Input!R91,'Tipo de Descuento'!$B$3:$C$8,2,0),0))</f>
        <v/>
      </c>
      <c r="AL74" s="6" t="str">
        <f>IF(Input!AY91=0,"",+Input!S91)</f>
        <v/>
      </c>
      <c r="AM74" s="6"/>
      <c r="AN74" s="6"/>
      <c r="AO74" s="6"/>
      <c r="AP74" s="7" t="str">
        <f>IF(Input!$AY$22=0,"",+Input!T91)</f>
        <v/>
      </c>
      <c r="AQ74" s="7" t="str">
        <f>IF(Input!$AY$22=0,"",+Input!U91)</f>
        <v/>
      </c>
      <c r="AR74" s="7" t="str">
        <f>IF(Input!$AY$22=0,"",+Input!V91)</f>
        <v/>
      </c>
      <c r="AS74" s="7" t="str">
        <f>IF(Input!$AY$22=0,"",+Input!W91)</f>
        <v/>
      </c>
      <c r="AT74" s="7" t="str">
        <f>IF(Input!$AY$22=0,"",+Input!X91)</f>
        <v/>
      </c>
    </row>
    <row r="75" spans="1:46" ht="15.75" customHeight="1">
      <c r="A75" s="6" t="str">
        <f>IF(Input!AY92=0,"",+Input!$BP$18)</f>
        <v/>
      </c>
      <c r="B75" s="6" t="str">
        <f>IF(Input!AY92=0,"",IFERROR(VLOOKUP(Input!$C$8,Cliente!$B$3:$C$822,2,0),0))</f>
        <v/>
      </c>
      <c r="C75" s="6" t="str">
        <f>IF(Input!AY92=0,"",IFERROR(VLOOKUP(Input!$C$7,Anunciante!$B$3:$C$364,2,0),0))</f>
        <v/>
      </c>
      <c r="D75" s="6" t="str">
        <f>IF(Input!AY92=0,"",IFERROR(VLOOKUP(Input!$C$9,Producto!$B$3:$C$200,2,0),0))</f>
        <v/>
      </c>
      <c r="E75" s="10" t="str">
        <f>IF(Input!AY92=0,"",IFERROR(VLOOKUP(Input!$C$10,Campaña!$B$3:$C$32,2,0),0))</f>
        <v/>
      </c>
      <c r="F75" t="str">
        <f>IF(Input!AY92=0,"",+Input!$C$11)</f>
        <v/>
      </c>
      <c r="G75" s="6" t="str">
        <f>IF(Input!AY92=0,"",+Input!$C$12)</f>
        <v/>
      </c>
      <c r="H75" t="str">
        <f>IF(Input!AY92=0,"",IFERROR(VLOOKUP(Input!$G$7,TipoMedio!$B$3:$C$30,2,0),0))</f>
        <v/>
      </c>
      <c r="I75" s="34" t="str">
        <f>IF(Input!AY92=0,"",+Input!$G$8)</f>
        <v/>
      </c>
      <c r="J75" s="34" t="str">
        <f>IF(Input!AY92=0,"",+Input!$G$9)</f>
        <v/>
      </c>
      <c r="K75" s="34" t="str">
        <f>IF(Input!AY92=0,"",+Input!$G$10)</f>
        <v/>
      </c>
      <c r="L75" s="5" t="str">
        <f>IF(Input!AY92=0,"",IFERROR(VLOOKUP(Input!$G$11,'Condicion de Pago'!$B$3:$C$20,2,0),0))</f>
        <v/>
      </c>
      <c r="M75" s="5" t="str">
        <f>IF(Input!AY92=0,"",+Input!$G$13)</f>
        <v/>
      </c>
      <c r="N75" s="5" t="str">
        <f>IF(Input!AY92=0,"",IFERROR(VLOOKUP(Input!$G$12,Moneda!$B$3:$C$7,2,0),0))</f>
        <v/>
      </c>
      <c r="O75" s="8" t="str">
        <f>IF(Input!AY92=0,"",+Input!$C$14)</f>
        <v/>
      </c>
      <c r="P75" s="5" t="str">
        <f>IF(Input!AY92=0,"",+Input!#REF!)</f>
        <v/>
      </c>
      <c r="Q75" s="5" t="str">
        <f>IF(Input!AY92=0,"",+Input!$C$16)</f>
        <v/>
      </c>
      <c r="R75" s="6" t="str">
        <f>IF(Input!AY92=0,"",IFERROR(VLOOKUP(Input!B92,Medio!$A$3:$D$1600,3,0),0))</f>
        <v/>
      </c>
      <c r="S75" s="6" t="str">
        <f>IF(Input!AY92=0,"",IFERROR(INDEX(Proveedor!$B$3:$B$2036, MATCH(Input!C92,Proveedor!$C$3:$C$2036,0)),0))</f>
        <v/>
      </c>
      <c r="T75" s="6" t="str">
        <f>IF(Input!AY92=0,"",IFERROR(INDEX(Programas!$B$3:$B$150, MATCH(Input!D92,Programas!$C$3:$C$150,0)),0))</f>
        <v/>
      </c>
      <c r="U75" s="9"/>
      <c r="V75" s="6" t="str">
        <f>IF(Input!AY92=0,"",+Input!D92)</f>
        <v/>
      </c>
      <c r="W75" s="6" t="str">
        <f>IF(Input!AY92=0,"",+Input!E92)</f>
        <v/>
      </c>
      <c r="X75" s="6" t="str">
        <f>IF(Input!AY92=0,"",+Input!F92)</f>
        <v/>
      </c>
      <c r="Y75" s="6"/>
      <c r="Z75" s="6" t="str">
        <f>IF(Input!AY92=0,"",+Input!G92)</f>
        <v/>
      </c>
      <c r="AA75" s="6" t="str">
        <f>IF(Input!AY92=0,"",+Input!H92)</f>
        <v/>
      </c>
      <c r="AB75" s="9" t="str">
        <f>IF(Input!AY92=0,"",+Input!I92)</f>
        <v/>
      </c>
      <c r="AC75" s="6" t="str">
        <f>IF(Input!AY92=0,"",IFERROR(VLOOKUP(Input!J92,'Tipo de Descuento'!$B$3:$C$8,2,0),0))</f>
        <v/>
      </c>
      <c r="AD75" s="6" t="str">
        <f>IF(Input!AY92=0,"",+Input!K92)</f>
        <v/>
      </c>
      <c r="AE75" s="6" t="str">
        <f>IF(Input!AY92=0,"",IFERROR(VLOOKUP(Input!L92,'Tipo de Descuento'!$B$3:$C$8,2,0),0))</f>
        <v/>
      </c>
      <c r="AF75" s="6" t="str">
        <f>IF(Input!AY92=0,"",+Input!M92)</f>
        <v/>
      </c>
      <c r="AG75" s="6" t="str">
        <f>IF(Input!AY92=0,"",IFERROR(VLOOKUP(Input!N92,'Tipo de Descuento'!$B$3:$C$8,2,0),0))</f>
        <v/>
      </c>
      <c r="AH75" s="6" t="str">
        <f>IF(Input!AY92=0,"",+Input!O92)</f>
        <v/>
      </c>
      <c r="AI75" s="6" t="str">
        <f>IF(Input!AY92=0,"",IFERROR(VLOOKUP(Input!P92,'Tipo de Descuento'!$B$3:$C$8,2,0),0))</f>
        <v/>
      </c>
      <c r="AJ75" s="6" t="str">
        <f>IF(Input!AY92=0,"",+Input!Q92)</f>
        <v/>
      </c>
      <c r="AK75" s="6" t="str">
        <f>IF(Input!AY92=0,"",IFERROR(VLOOKUP(Input!R92,'Tipo de Descuento'!$B$3:$C$8,2,0),0))</f>
        <v/>
      </c>
      <c r="AL75" s="6" t="str">
        <f>IF(Input!AY92=0,"",+Input!S92)</f>
        <v/>
      </c>
      <c r="AM75" s="6"/>
      <c r="AN75" s="6"/>
      <c r="AO75" s="6"/>
      <c r="AP75" s="7" t="str">
        <f>IF(Input!$AY$22=0,"",+Input!T92)</f>
        <v/>
      </c>
      <c r="AQ75" s="7" t="str">
        <f>IF(Input!$AY$22=0,"",+Input!U92)</f>
        <v/>
      </c>
      <c r="AR75" s="7" t="str">
        <f>IF(Input!$AY$22=0,"",+Input!V92)</f>
        <v/>
      </c>
      <c r="AS75" s="7" t="str">
        <f>IF(Input!$AY$22=0,"",+Input!W92)</f>
        <v/>
      </c>
      <c r="AT75" s="7" t="str">
        <f>IF(Input!$AY$22=0,"",+Input!X92)</f>
        <v/>
      </c>
    </row>
    <row r="76" spans="1:46" ht="15.75" customHeight="1">
      <c r="A76" s="6" t="str">
        <f>IF(Input!AY93=0,"",+Input!$BP$18)</f>
        <v/>
      </c>
      <c r="B76" s="6" t="str">
        <f>IF(Input!AY93=0,"",IFERROR(VLOOKUP(Input!$C$8,Cliente!$B$3:$C$822,2,0),0))</f>
        <v/>
      </c>
      <c r="C76" s="6" t="str">
        <f>IF(Input!AY93=0,"",IFERROR(VLOOKUP(Input!$C$7,Anunciante!$B$3:$C$364,2,0),0))</f>
        <v/>
      </c>
      <c r="D76" s="6" t="str">
        <f>IF(Input!AY93=0,"",IFERROR(VLOOKUP(Input!$C$9,Producto!$B$3:$C$200,2,0),0))</f>
        <v/>
      </c>
      <c r="E76" s="10" t="str">
        <f>IF(Input!AY93=0,"",IFERROR(VLOOKUP(Input!$C$10,Campaña!$B$3:$C$32,2,0),0))</f>
        <v/>
      </c>
      <c r="F76" t="str">
        <f>IF(Input!AY93=0,"",+Input!$C$11)</f>
        <v/>
      </c>
      <c r="G76" s="6" t="str">
        <f>IF(Input!AY93=0,"",+Input!$C$12)</f>
        <v/>
      </c>
      <c r="H76" t="str">
        <f>IF(Input!AY93=0,"",IFERROR(VLOOKUP(Input!$G$7,TipoMedio!$B$3:$C$30,2,0),0))</f>
        <v/>
      </c>
      <c r="I76" s="34" t="str">
        <f>IF(Input!AY93=0,"",+Input!$G$8)</f>
        <v/>
      </c>
      <c r="J76" s="34" t="str">
        <f>IF(Input!AY93=0,"",+Input!$G$9)</f>
        <v/>
      </c>
      <c r="K76" s="34" t="str">
        <f>IF(Input!AY93=0,"",+Input!$G$10)</f>
        <v/>
      </c>
      <c r="L76" s="5" t="str">
        <f>IF(Input!AY93=0,"",IFERROR(VLOOKUP(Input!$G$11,'Condicion de Pago'!$B$3:$C$20,2,0),0))</f>
        <v/>
      </c>
      <c r="M76" s="5" t="str">
        <f>IF(Input!AY93=0,"",+Input!$G$13)</f>
        <v/>
      </c>
      <c r="N76" s="5" t="str">
        <f>IF(Input!AY93=0,"",IFERROR(VLOOKUP(Input!$G$12,Moneda!$B$3:$C$7,2,0),0))</f>
        <v/>
      </c>
      <c r="O76" s="8" t="str">
        <f>IF(Input!AY93=0,"",+Input!$C$14)</f>
        <v/>
      </c>
      <c r="P76" s="5" t="str">
        <f>IF(Input!AY93=0,"",+Input!#REF!)</f>
        <v/>
      </c>
      <c r="Q76" s="5" t="str">
        <f>IF(Input!AY93=0,"",+Input!$C$16)</f>
        <v/>
      </c>
      <c r="R76" s="6" t="str">
        <f>IF(Input!AY93=0,"",IFERROR(VLOOKUP(Input!B93,Medio!$A$3:$D$1600,3,0),0))</f>
        <v/>
      </c>
      <c r="S76" s="6" t="str">
        <f>IF(Input!AY93=0,"",IFERROR(INDEX(Proveedor!$B$3:$B$2036, MATCH(Input!C93,Proveedor!$C$3:$C$2036,0)),0))</f>
        <v/>
      </c>
      <c r="T76" s="6" t="str">
        <f>IF(Input!AY93=0,"",IFERROR(INDEX(Programas!$B$3:$B$150, MATCH(Input!D93,Programas!$C$3:$C$150,0)),0))</f>
        <v/>
      </c>
      <c r="U76" s="9"/>
      <c r="V76" s="6" t="str">
        <f>IF(Input!AY93=0,"",+Input!D93)</f>
        <v/>
      </c>
      <c r="W76" s="6" t="str">
        <f>IF(Input!AY93=0,"",+Input!E93)</f>
        <v/>
      </c>
      <c r="X76" s="6" t="str">
        <f>IF(Input!AY93=0,"",+Input!F93)</f>
        <v/>
      </c>
      <c r="Y76" s="6"/>
      <c r="Z76" s="6" t="str">
        <f>IF(Input!AY93=0,"",+Input!G93)</f>
        <v/>
      </c>
      <c r="AA76" s="6" t="str">
        <f>IF(Input!AY93=0,"",+Input!H93)</f>
        <v/>
      </c>
      <c r="AB76" s="9" t="str">
        <f>IF(Input!AY93=0,"",+Input!I93)</f>
        <v/>
      </c>
      <c r="AC76" s="6" t="str">
        <f>IF(Input!AY93=0,"",IFERROR(VLOOKUP(Input!J93,'Tipo de Descuento'!$B$3:$C$8,2,0),0))</f>
        <v/>
      </c>
      <c r="AD76" s="6" t="str">
        <f>IF(Input!AY93=0,"",+Input!K93)</f>
        <v/>
      </c>
      <c r="AE76" s="6" t="str">
        <f>IF(Input!AY93=0,"",IFERROR(VLOOKUP(Input!L93,'Tipo de Descuento'!$B$3:$C$8,2,0),0))</f>
        <v/>
      </c>
      <c r="AF76" s="6" t="str">
        <f>IF(Input!AY93=0,"",+Input!M93)</f>
        <v/>
      </c>
      <c r="AG76" s="6" t="str">
        <f>IF(Input!AY93=0,"",IFERROR(VLOOKUP(Input!N93,'Tipo de Descuento'!$B$3:$C$8,2,0),0))</f>
        <v/>
      </c>
      <c r="AH76" s="6" t="str">
        <f>IF(Input!AY93=0,"",+Input!O93)</f>
        <v/>
      </c>
      <c r="AI76" s="6" t="str">
        <f>IF(Input!AY93=0,"",IFERROR(VLOOKUP(Input!P93,'Tipo de Descuento'!$B$3:$C$8,2,0),0))</f>
        <v/>
      </c>
      <c r="AJ76" s="6" t="str">
        <f>IF(Input!AY93=0,"",+Input!Q93)</f>
        <v/>
      </c>
      <c r="AK76" s="6" t="str">
        <f>IF(Input!AY93=0,"",IFERROR(VLOOKUP(Input!R93,'Tipo de Descuento'!$B$3:$C$8,2,0),0))</f>
        <v/>
      </c>
      <c r="AL76" s="6" t="str">
        <f>IF(Input!AY93=0,"",+Input!S93)</f>
        <v/>
      </c>
      <c r="AM76" s="6"/>
      <c r="AN76" s="6"/>
      <c r="AO76" s="6"/>
      <c r="AP76" s="7" t="str">
        <f>IF(Input!$AY$22=0,"",+Input!T93)</f>
        <v/>
      </c>
      <c r="AQ76" s="7" t="str">
        <f>IF(Input!$AY$22=0,"",+Input!U93)</f>
        <v/>
      </c>
      <c r="AR76" s="7" t="str">
        <f>IF(Input!$AY$22=0,"",+Input!V93)</f>
        <v/>
      </c>
      <c r="AS76" s="7" t="str">
        <f>IF(Input!$AY$22=0,"",+Input!W93)</f>
        <v/>
      </c>
      <c r="AT76" s="7" t="str">
        <f>IF(Input!$AY$22=0,"",+Input!X93)</f>
        <v/>
      </c>
    </row>
    <row r="77" spans="1:46" ht="15.75" customHeight="1">
      <c r="A77" s="6" t="str">
        <f>IF(Input!AY94=0,"",+Input!$BP$18)</f>
        <v/>
      </c>
      <c r="B77" s="6" t="str">
        <f>IF(Input!AY94=0,"",IFERROR(VLOOKUP(Input!$C$8,Cliente!$B$3:$C$822,2,0),0))</f>
        <v/>
      </c>
      <c r="C77" s="6" t="str">
        <f>IF(Input!AY94=0,"",IFERROR(VLOOKUP(Input!$C$7,Anunciante!$B$3:$C$364,2,0),0))</f>
        <v/>
      </c>
      <c r="D77" s="6" t="str">
        <f>IF(Input!AY94=0,"",IFERROR(VLOOKUP(Input!$C$9,Producto!$B$3:$C$200,2,0),0))</f>
        <v/>
      </c>
      <c r="E77" s="10" t="str">
        <f>IF(Input!AY94=0,"",IFERROR(VLOOKUP(Input!$C$10,Campaña!$B$3:$C$32,2,0),0))</f>
        <v/>
      </c>
      <c r="F77" t="str">
        <f>IF(Input!AY94=0,"",+Input!$C$11)</f>
        <v/>
      </c>
      <c r="G77" s="6" t="str">
        <f>IF(Input!AY94=0,"",+Input!$C$12)</f>
        <v/>
      </c>
      <c r="H77" t="str">
        <f>IF(Input!AY94=0,"",IFERROR(VLOOKUP(Input!$G$7,TipoMedio!$B$3:$C$30,2,0),0))</f>
        <v/>
      </c>
      <c r="I77" s="34" t="str">
        <f>IF(Input!AY94=0,"",+Input!$G$8)</f>
        <v/>
      </c>
      <c r="J77" s="34" t="str">
        <f>IF(Input!AY94=0,"",+Input!$G$9)</f>
        <v/>
      </c>
      <c r="K77" s="34" t="str">
        <f>IF(Input!AY94=0,"",+Input!$G$10)</f>
        <v/>
      </c>
      <c r="L77" s="5" t="str">
        <f>IF(Input!AY94=0,"",IFERROR(VLOOKUP(Input!$G$11,'Condicion de Pago'!$B$3:$C$20,2,0),0))</f>
        <v/>
      </c>
      <c r="M77" s="5" t="str">
        <f>IF(Input!AY94=0,"",+Input!$G$13)</f>
        <v/>
      </c>
      <c r="N77" s="5" t="str">
        <f>IF(Input!AY94=0,"",IFERROR(VLOOKUP(Input!$G$12,Moneda!$B$3:$C$7,2,0),0))</f>
        <v/>
      </c>
      <c r="O77" s="8" t="str">
        <f>IF(Input!AY94=0,"",+Input!$C$14)</f>
        <v/>
      </c>
      <c r="P77" s="5" t="str">
        <f>IF(Input!AY94=0,"",+Input!#REF!)</f>
        <v/>
      </c>
      <c r="Q77" s="5" t="str">
        <f>IF(Input!AY94=0,"",+Input!$C$16)</f>
        <v/>
      </c>
      <c r="R77" s="6" t="str">
        <f>IF(Input!AY94=0,"",IFERROR(VLOOKUP(Input!B94,Medio!$A$3:$D$1600,3,0),0))</f>
        <v/>
      </c>
      <c r="S77" s="6" t="str">
        <f>IF(Input!AY94=0,"",IFERROR(INDEX(Proveedor!$B$3:$B$2036, MATCH(Input!C94,Proveedor!$C$3:$C$2036,0)),0))</f>
        <v/>
      </c>
      <c r="T77" s="6" t="str">
        <f>IF(Input!AY94=0,"",IFERROR(INDEX(Programas!$B$3:$B$150, MATCH(Input!D94,Programas!$C$3:$C$150,0)),0))</f>
        <v/>
      </c>
      <c r="U77" s="9"/>
      <c r="V77" s="6" t="str">
        <f>IF(Input!AY94=0,"",+Input!D94)</f>
        <v/>
      </c>
      <c r="W77" s="6" t="str">
        <f>IF(Input!AY94=0,"",+Input!E94)</f>
        <v/>
      </c>
      <c r="X77" s="6" t="str">
        <f>IF(Input!AY94=0,"",+Input!F94)</f>
        <v/>
      </c>
      <c r="Y77" s="6"/>
      <c r="Z77" s="6" t="str">
        <f>IF(Input!AY94=0,"",+Input!G94)</f>
        <v/>
      </c>
      <c r="AA77" s="6" t="str">
        <f>IF(Input!AY94=0,"",+Input!H94)</f>
        <v/>
      </c>
      <c r="AB77" s="9" t="str">
        <f>IF(Input!AY94=0,"",+Input!I94)</f>
        <v/>
      </c>
      <c r="AC77" s="6" t="str">
        <f>IF(Input!AY94=0,"",IFERROR(VLOOKUP(Input!J94,'Tipo de Descuento'!$B$3:$C$8,2,0),0))</f>
        <v/>
      </c>
      <c r="AD77" s="6" t="str">
        <f>IF(Input!AY94=0,"",+Input!K94)</f>
        <v/>
      </c>
      <c r="AE77" s="6" t="str">
        <f>IF(Input!AY94=0,"",IFERROR(VLOOKUP(Input!L94,'Tipo de Descuento'!$B$3:$C$8,2,0),0))</f>
        <v/>
      </c>
      <c r="AF77" s="6" t="str">
        <f>IF(Input!AY94=0,"",+Input!M94)</f>
        <v/>
      </c>
      <c r="AG77" s="6" t="str">
        <f>IF(Input!AY94=0,"",IFERROR(VLOOKUP(Input!N94,'Tipo de Descuento'!$B$3:$C$8,2,0),0))</f>
        <v/>
      </c>
      <c r="AH77" s="6" t="str">
        <f>IF(Input!AY94=0,"",+Input!O94)</f>
        <v/>
      </c>
      <c r="AI77" s="6" t="str">
        <f>IF(Input!AY94=0,"",IFERROR(VLOOKUP(Input!P94,'Tipo de Descuento'!$B$3:$C$8,2,0),0))</f>
        <v/>
      </c>
      <c r="AJ77" s="6" t="str">
        <f>IF(Input!AY94=0,"",+Input!Q94)</f>
        <v/>
      </c>
      <c r="AK77" s="6" t="str">
        <f>IF(Input!AY94=0,"",IFERROR(VLOOKUP(Input!R94,'Tipo de Descuento'!$B$3:$C$8,2,0),0))</f>
        <v/>
      </c>
      <c r="AL77" s="6" t="str">
        <f>IF(Input!AY94=0,"",+Input!S94)</f>
        <v/>
      </c>
      <c r="AM77" s="6"/>
      <c r="AN77" s="6"/>
      <c r="AO77" s="6"/>
      <c r="AP77" s="7" t="str">
        <f>IF(Input!$AY$22=0,"",+Input!T94)</f>
        <v/>
      </c>
      <c r="AQ77" s="7" t="str">
        <f>IF(Input!$AY$22=0,"",+Input!U94)</f>
        <v/>
      </c>
      <c r="AR77" s="7" t="str">
        <f>IF(Input!$AY$22=0,"",+Input!V94)</f>
        <v/>
      </c>
      <c r="AS77" s="7" t="str">
        <f>IF(Input!$AY$22=0,"",+Input!W94)</f>
        <v/>
      </c>
      <c r="AT77" s="7" t="str">
        <f>IF(Input!$AY$22=0,"",+Input!X94)</f>
        <v/>
      </c>
    </row>
    <row r="78" spans="1:46" ht="15.75" customHeight="1">
      <c r="A78" s="6" t="str">
        <f>IF(Input!AY95=0,"",+Input!$BP$18)</f>
        <v/>
      </c>
      <c r="B78" s="6" t="str">
        <f>IF(Input!AY95=0,"",IFERROR(VLOOKUP(Input!$C$8,Cliente!$B$3:$C$822,2,0),0))</f>
        <v/>
      </c>
      <c r="C78" s="6" t="str">
        <f>IF(Input!AY95=0,"",IFERROR(VLOOKUP(Input!$C$7,Anunciante!$B$3:$C$364,2,0),0))</f>
        <v/>
      </c>
      <c r="D78" s="6" t="str">
        <f>IF(Input!AY95=0,"",IFERROR(VLOOKUP(Input!$C$9,Producto!$B$3:$C$200,2,0),0))</f>
        <v/>
      </c>
      <c r="E78" s="10" t="str">
        <f>IF(Input!AY95=0,"",IFERROR(VLOOKUP(Input!$C$10,Campaña!$B$3:$C$32,2,0),0))</f>
        <v/>
      </c>
      <c r="F78" t="str">
        <f>IF(Input!AY95=0,"",+Input!$C$11)</f>
        <v/>
      </c>
      <c r="G78" s="6" t="str">
        <f>IF(Input!AY95=0,"",+Input!$C$12)</f>
        <v/>
      </c>
      <c r="H78" t="str">
        <f>IF(Input!AY95=0,"",IFERROR(VLOOKUP(Input!$G$7,TipoMedio!$B$3:$C$30,2,0),0))</f>
        <v/>
      </c>
      <c r="I78" s="34" t="str">
        <f>IF(Input!AY95=0,"",+Input!$G$8)</f>
        <v/>
      </c>
      <c r="J78" s="34" t="str">
        <f>IF(Input!AY95=0,"",+Input!$G$9)</f>
        <v/>
      </c>
      <c r="K78" s="34" t="str">
        <f>IF(Input!AY95=0,"",+Input!$G$10)</f>
        <v/>
      </c>
      <c r="L78" s="5" t="str">
        <f>IF(Input!AY95=0,"",IFERROR(VLOOKUP(Input!$G$11,'Condicion de Pago'!$B$3:$C$20,2,0),0))</f>
        <v/>
      </c>
      <c r="M78" s="5" t="str">
        <f>IF(Input!AY95=0,"",+Input!$G$13)</f>
        <v/>
      </c>
      <c r="N78" s="5" t="str">
        <f>IF(Input!AY95=0,"",IFERROR(VLOOKUP(Input!$G$12,Moneda!$B$3:$C$7,2,0),0))</f>
        <v/>
      </c>
      <c r="O78" s="8" t="str">
        <f>IF(Input!AY95=0,"",+Input!$C$14)</f>
        <v/>
      </c>
      <c r="P78" s="5" t="str">
        <f>IF(Input!AY95=0,"",+Input!#REF!)</f>
        <v/>
      </c>
      <c r="Q78" s="5" t="str">
        <f>IF(Input!AY95=0,"",+Input!$C$16)</f>
        <v/>
      </c>
      <c r="R78" s="6" t="str">
        <f>IF(Input!AY95=0,"",IFERROR(VLOOKUP(Input!B95,Medio!$A$3:$D$1600,3,0),0))</f>
        <v/>
      </c>
      <c r="S78" s="6" t="str">
        <f>IF(Input!AY95=0,"",IFERROR(INDEX(Proveedor!$B$3:$B$2036, MATCH(Input!C95,Proveedor!$C$3:$C$2036,0)),0))</f>
        <v/>
      </c>
      <c r="T78" s="6" t="str">
        <f>IF(Input!AY95=0,"",IFERROR(INDEX(Programas!$B$3:$B$150, MATCH(Input!D95,Programas!$C$3:$C$150,0)),0))</f>
        <v/>
      </c>
      <c r="U78" s="9"/>
      <c r="V78" s="6" t="str">
        <f>IF(Input!AY95=0,"",+Input!D95)</f>
        <v/>
      </c>
      <c r="W78" s="6" t="str">
        <f>IF(Input!AY95=0,"",+Input!E95)</f>
        <v/>
      </c>
      <c r="X78" s="6" t="str">
        <f>IF(Input!AY95=0,"",+Input!F95)</f>
        <v/>
      </c>
      <c r="Y78" s="6"/>
      <c r="Z78" s="6" t="str">
        <f>IF(Input!AY95=0,"",+Input!G95)</f>
        <v/>
      </c>
      <c r="AA78" s="6" t="str">
        <f>IF(Input!AY95=0,"",+Input!H95)</f>
        <v/>
      </c>
      <c r="AB78" s="9" t="str">
        <f>IF(Input!AY95=0,"",+Input!I95)</f>
        <v/>
      </c>
      <c r="AC78" s="6" t="str">
        <f>IF(Input!AY95=0,"",IFERROR(VLOOKUP(Input!J95,'Tipo de Descuento'!$B$3:$C$8,2,0),0))</f>
        <v/>
      </c>
      <c r="AD78" s="6" t="str">
        <f>IF(Input!AY95=0,"",+Input!K95)</f>
        <v/>
      </c>
      <c r="AE78" s="6" t="str">
        <f>IF(Input!AY95=0,"",IFERROR(VLOOKUP(Input!L95,'Tipo de Descuento'!$B$3:$C$8,2,0),0))</f>
        <v/>
      </c>
      <c r="AF78" s="6" t="str">
        <f>IF(Input!AY95=0,"",+Input!M95)</f>
        <v/>
      </c>
      <c r="AG78" s="6" t="str">
        <f>IF(Input!AY95=0,"",IFERROR(VLOOKUP(Input!N95,'Tipo de Descuento'!$B$3:$C$8,2,0),0))</f>
        <v/>
      </c>
      <c r="AH78" s="6" t="str">
        <f>IF(Input!AY95=0,"",+Input!O95)</f>
        <v/>
      </c>
      <c r="AI78" s="6" t="str">
        <f>IF(Input!AY95=0,"",IFERROR(VLOOKUP(Input!P95,'Tipo de Descuento'!$B$3:$C$8,2,0),0))</f>
        <v/>
      </c>
      <c r="AJ78" s="6" t="str">
        <f>IF(Input!AY95=0,"",+Input!Q95)</f>
        <v/>
      </c>
      <c r="AK78" s="6" t="str">
        <f>IF(Input!AY95=0,"",IFERROR(VLOOKUP(Input!R95,'Tipo de Descuento'!$B$3:$C$8,2,0),0))</f>
        <v/>
      </c>
      <c r="AL78" s="6" t="str">
        <f>IF(Input!AY95=0,"",+Input!S95)</f>
        <v/>
      </c>
      <c r="AM78" s="6"/>
      <c r="AN78" s="6"/>
      <c r="AO78" s="6"/>
      <c r="AP78" s="7" t="str">
        <f>IF(Input!$AY$22=0,"",+Input!T95)</f>
        <v/>
      </c>
      <c r="AQ78" s="7" t="str">
        <f>IF(Input!$AY$22=0,"",+Input!U95)</f>
        <v/>
      </c>
      <c r="AR78" s="7" t="str">
        <f>IF(Input!$AY$22=0,"",+Input!V95)</f>
        <v/>
      </c>
      <c r="AS78" s="7" t="str">
        <f>IF(Input!$AY$22=0,"",+Input!W95)</f>
        <v/>
      </c>
      <c r="AT78" s="7" t="str">
        <f>IF(Input!$AY$22=0,"",+Input!X95)</f>
        <v/>
      </c>
    </row>
    <row r="79" spans="1:46" ht="15.75" customHeight="1">
      <c r="A79" s="6" t="str">
        <f>IF(Input!AY96=0,"",+Input!$BP$18)</f>
        <v/>
      </c>
      <c r="B79" s="6" t="str">
        <f>IF(Input!AY96=0,"",IFERROR(VLOOKUP(Input!$C$8,Cliente!$B$3:$C$822,2,0),0))</f>
        <v/>
      </c>
      <c r="C79" s="6" t="str">
        <f>IF(Input!AY96=0,"",IFERROR(VLOOKUP(Input!$C$7,Anunciante!$B$3:$C$364,2,0),0))</f>
        <v/>
      </c>
      <c r="D79" s="6" t="str">
        <f>IF(Input!AY96=0,"",IFERROR(VLOOKUP(Input!$C$9,Producto!$B$3:$C$200,2,0),0))</f>
        <v/>
      </c>
      <c r="E79" s="10" t="str">
        <f>IF(Input!AY96=0,"",IFERROR(VLOOKUP(Input!$C$10,Campaña!$B$3:$C$32,2,0),0))</f>
        <v/>
      </c>
      <c r="F79" t="str">
        <f>IF(Input!AY96=0,"",+Input!$C$11)</f>
        <v/>
      </c>
      <c r="G79" s="6" t="str">
        <f>IF(Input!AY96=0,"",+Input!$C$12)</f>
        <v/>
      </c>
      <c r="H79" t="str">
        <f>IF(Input!AY96=0,"",IFERROR(VLOOKUP(Input!$G$7,TipoMedio!$B$3:$C$30,2,0),0))</f>
        <v/>
      </c>
      <c r="I79" s="34" t="str">
        <f>IF(Input!AY96=0,"",+Input!$G$8)</f>
        <v/>
      </c>
      <c r="J79" s="34" t="str">
        <f>IF(Input!AY96=0,"",+Input!$G$9)</f>
        <v/>
      </c>
      <c r="K79" s="34" t="str">
        <f>IF(Input!AY96=0,"",+Input!$G$10)</f>
        <v/>
      </c>
      <c r="L79" s="5" t="str">
        <f>IF(Input!AY96=0,"",IFERROR(VLOOKUP(Input!$G$11,'Condicion de Pago'!$B$3:$C$20,2,0),0))</f>
        <v/>
      </c>
      <c r="M79" s="5" t="str">
        <f>IF(Input!AY96=0,"",+Input!$G$13)</f>
        <v/>
      </c>
      <c r="N79" s="5" t="str">
        <f>IF(Input!AY96=0,"",IFERROR(VLOOKUP(Input!$G$12,Moneda!$B$3:$C$7,2,0),0))</f>
        <v/>
      </c>
      <c r="O79" s="8" t="str">
        <f>IF(Input!AY96=0,"",+Input!$C$14)</f>
        <v/>
      </c>
      <c r="P79" s="5" t="str">
        <f>IF(Input!AY96=0,"",+Input!#REF!)</f>
        <v/>
      </c>
      <c r="Q79" s="5" t="str">
        <f>IF(Input!AY96=0,"",+Input!$C$16)</f>
        <v/>
      </c>
      <c r="R79" s="6" t="str">
        <f>IF(Input!AY96=0,"",IFERROR(VLOOKUP(Input!B96,Medio!$A$3:$D$1600,3,0),0))</f>
        <v/>
      </c>
      <c r="S79" s="6" t="str">
        <f>IF(Input!AY96=0,"",IFERROR(INDEX(Proveedor!$B$3:$B$2036, MATCH(Input!C96,Proveedor!$C$3:$C$2036,0)),0))</f>
        <v/>
      </c>
      <c r="T79" s="6" t="str">
        <f>IF(Input!AY96=0,"",IFERROR(INDEX(Programas!$B$3:$B$150, MATCH(Input!D96,Programas!$C$3:$C$150,0)),0))</f>
        <v/>
      </c>
      <c r="U79" s="9"/>
      <c r="V79" s="6" t="str">
        <f>IF(Input!AY96=0,"",+Input!D96)</f>
        <v/>
      </c>
      <c r="W79" s="6" t="str">
        <f>IF(Input!AY96=0,"",+Input!E96)</f>
        <v/>
      </c>
      <c r="X79" s="6" t="str">
        <f>IF(Input!AY96=0,"",+Input!F96)</f>
        <v/>
      </c>
      <c r="Y79" s="6"/>
      <c r="Z79" s="6" t="str">
        <f>IF(Input!AY96=0,"",+Input!G96)</f>
        <v/>
      </c>
      <c r="AA79" s="6" t="str">
        <f>IF(Input!AY96=0,"",+Input!H96)</f>
        <v/>
      </c>
      <c r="AB79" s="9" t="str">
        <f>IF(Input!AY96=0,"",+Input!I96)</f>
        <v/>
      </c>
      <c r="AC79" s="6" t="str">
        <f>IF(Input!AY96=0,"",IFERROR(VLOOKUP(Input!J96,'Tipo de Descuento'!$B$3:$C$8,2,0),0))</f>
        <v/>
      </c>
      <c r="AD79" s="6" t="str">
        <f>IF(Input!AY96=0,"",+Input!K96)</f>
        <v/>
      </c>
      <c r="AE79" s="6" t="str">
        <f>IF(Input!AY96=0,"",IFERROR(VLOOKUP(Input!L96,'Tipo de Descuento'!$B$3:$C$8,2,0),0))</f>
        <v/>
      </c>
      <c r="AF79" s="6" t="str">
        <f>IF(Input!AY96=0,"",+Input!M96)</f>
        <v/>
      </c>
      <c r="AG79" s="6" t="str">
        <f>IF(Input!AY96=0,"",IFERROR(VLOOKUP(Input!N96,'Tipo de Descuento'!$B$3:$C$8,2,0),0))</f>
        <v/>
      </c>
      <c r="AH79" s="6" t="str">
        <f>IF(Input!AY96=0,"",+Input!O96)</f>
        <v/>
      </c>
      <c r="AI79" s="6" t="str">
        <f>IF(Input!AY96=0,"",IFERROR(VLOOKUP(Input!P96,'Tipo de Descuento'!$B$3:$C$8,2,0),0))</f>
        <v/>
      </c>
      <c r="AJ79" s="6" t="str">
        <f>IF(Input!AY96=0,"",+Input!Q96)</f>
        <v/>
      </c>
      <c r="AK79" s="6" t="str">
        <f>IF(Input!AY96=0,"",IFERROR(VLOOKUP(Input!R96,'Tipo de Descuento'!$B$3:$C$8,2,0),0))</f>
        <v/>
      </c>
      <c r="AL79" s="6" t="str">
        <f>IF(Input!AY96=0,"",+Input!S96)</f>
        <v/>
      </c>
      <c r="AM79" s="6"/>
      <c r="AN79" s="6"/>
      <c r="AO79" s="6"/>
      <c r="AP79" s="7" t="str">
        <f>IF(Input!$AY$22=0,"",+Input!T96)</f>
        <v/>
      </c>
      <c r="AQ79" s="7" t="str">
        <f>IF(Input!$AY$22=0,"",+Input!U96)</f>
        <v/>
      </c>
      <c r="AR79" s="7" t="str">
        <f>IF(Input!$AY$22=0,"",+Input!V96)</f>
        <v/>
      </c>
      <c r="AS79" s="7" t="str">
        <f>IF(Input!$AY$22=0,"",+Input!W96)</f>
        <v/>
      </c>
      <c r="AT79" s="7" t="str">
        <f>IF(Input!$AY$22=0,"",+Input!X96)</f>
        <v/>
      </c>
    </row>
    <row r="80" spans="1:46" ht="15.75" customHeight="1">
      <c r="A80" s="6" t="str">
        <f>IF(Input!AY97=0,"",+Input!$BP$18)</f>
        <v/>
      </c>
      <c r="B80" s="6" t="str">
        <f>IF(Input!AY97=0,"",IFERROR(VLOOKUP(Input!$C$8,Cliente!$B$3:$C$822,2,0),0))</f>
        <v/>
      </c>
      <c r="C80" s="6" t="str">
        <f>IF(Input!AY97=0,"",IFERROR(VLOOKUP(Input!$C$7,Anunciante!$B$3:$C$364,2,0),0))</f>
        <v/>
      </c>
      <c r="D80" s="6" t="str">
        <f>IF(Input!AY97=0,"",IFERROR(VLOOKUP(Input!$C$9,Producto!$B$3:$C$200,2,0),0))</f>
        <v/>
      </c>
      <c r="E80" s="10" t="str">
        <f>IF(Input!AY97=0,"",IFERROR(VLOOKUP(Input!$C$10,Campaña!$B$3:$C$32,2,0),0))</f>
        <v/>
      </c>
      <c r="F80" t="str">
        <f>IF(Input!AY97=0,"",+Input!$C$11)</f>
        <v/>
      </c>
      <c r="G80" s="6" t="str">
        <f>IF(Input!AY97=0,"",+Input!$C$12)</f>
        <v/>
      </c>
      <c r="H80" t="str">
        <f>IF(Input!AY97=0,"",IFERROR(VLOOKUP(Input!$G$7,TipoMedio!$B$3:$C$30,2,0),0))</f>
        <v/>
      </c>
      <c r="I80" s="34" t="str">
        <f>IF(Input!AY97=0,"",+Input!$G$8)</f>
        <v/>
      </c>
      <c r="J80" s="34" t="str">
        <f>IF(Input!AY97=0,"",+Input!$G$9)</f>
        <v/>
      </c>
      <c r="K80" s="34" t="str">
        <f>IF(Input!AY97=0,"",+Input!$G$10)</f>
        <v/>
      </c>
      <c r="L80" s="5" t="str">
        <f>IF(Input!AY97=0,"",IFERROR(VLOOKUP(Input!$G$11,'Condicion de Pago'!$B$3:$C$20,2,0),0))</f>
        <v/>
      </c>
      <c r="M80" s="5" t="str">
        <f>IF(Input!AY97=0,"",+Input!$G$13)</f>
        <v/>
      </c>
      <c r="N80" s="5" t="str">
        <f>IF(Input!AY97=0,"",IFERROR(VLOOKUP(Input!$G$12,Moneda!$B$3:$C$7,2,0),0))</f>
        <v/>
      </c>
      <c r="O80" s="8" t="str">
        <f>IF(Input!AY97=0,"",+Input!$C$14)</f>
        <v/>
      </c>
      <c r="P80" s="5" t="str">
        <f>IF(Input!AY97=0,"",+Input!#REF!)</f>
        <v/>
      </c>
      <c r="Q80" s="5" t="str">
        <f>IF(Input!AY97=0,"",+Input!$C$16)</f>
        <v/>
      </c>
      <c r="R80" s="6" t="str">
        <f>IF(Input!AY97=0,"",IFERROR(VLOOKUP(Input!B97,Medio!$A$3:$D$1600,3,0),0))</f>
        <v/>
      </c>
      <c r="S80" s="6" t="str">
        <f>IF(Input!AY97=0,"",IFERROR(INDEX(Proveedor!$B$3:$B$2036, MATCH(Input!C97,Proveedor!$C$3:$C$2036,0)),0))</f>
        <v/>
      </c>
      <c r="T80" s="6" t="str">
        <f>IF(Input!AY97=0,"",IFERROR(INDEX(Programas!$B$3:$B$150, MATCH(Input!D97,Programas!$C$3:$C$150,0)),0))</f>
        <v/>
      </c>
      <c r="U80" s="9"/>
      <c r="V80" s="6" t="str">
        <f>IF(Input!AY97=0,"",+Input!D97)</f>
        <v/>
      </c>
      <c r="W80" s="6" t="str">
        <f>IF(Input!AY97=0,"",+Input!E97)</f>
        <v/>
      </c>
      <c r="X80" s="6" t="str">
        <f>IF(Input!AY97=0,"",+Input!F97)</f>
        <v/>
      </c>
      <c r="Y80" s="6"/>
      <c r="Z80" s="6" t="str">
        <f>IF(Input!AY97=0,"",+Input!G97)</f>
        <v/>
      </c>
      <c r="AA80" s="6" t="str">
        <f>IF(Input!AY97=0,"",+Input!H97)</f>
        <v/>
      </c>
      <c r="AB80" s="9" t="str">
        <f>IF(Input!AY97=0,"",+Input!I97)</f>
        <v/>
      </c>
      <c r="AC80" s="6" t="str">
        <f>IF(Input!AY97=0,"",IFERROR(VLOOKUP(Input!J97,'Tipo de Descuento'!$B$3:$C$8,2,0),0))</f>
        <v/>
      </c>
      <c r="AD80" s="6" t="str">
        <f>IF(Input!AY97=0,"",+Input!K97)</f>
        <v/>
      </c>
      <c r="AE80" s="6" t="str">
        <f>IF(Input!AY97=0,"",IFERROR(VLOOKUP(Input!L97,'Tipo de Descuento'!$B$3:$C$8,2,0),0))</f>
        <v/>
      </c>
      <c r="AF80" s="6" t="str">
        <f>IF(Input!AY97=0,"",+Input!M97)</f>
        <v/>
      </c>
      <c r="AG80" s="6" t="str">
        <f>IF(Input!AY97=0,"",IFERROR(VLOOKUP(Input!N97,'Tipo de Descuento'!$B$3:$C$8,2,0),0))</f>
        <v/>
      </c>
      <c r="AH80" s="6" t="str">
        <f>IF(Input!AY97=0,"",+Input!O97)</f>
        <v/>
      </c>
      <c r="AI80" s="6" t="str">
        <f>IF(Input!AY97=0,"",IFERROR(VLOOKUP(Input!P97,'Tipo de Descuento'!$B$3:$C$8,2,0),0))</f>
        <v/>
      </c>
      <c r="AJ80" s="6" t="str">
        <f>IF(Input!AY97=0,"",+Input!Q97)</f>
        <v/>
      </c>
      <c r="AK80" s="6" t="str">
        <f>IF(Input!AY97=0,"",IFERROR(VLOOKUP(Input!R97,'Tipo de Descuento'!$B$3:$C$8,2,0),0))</f>
        <v/>
      </c>
      <c r="AL80" s="6" t="str">
        <f>IF(Input!AY97=0,"",+Input!S97)</f>
        <v/>
      </c>
      <c r="AM80" s="6"/>
      <c r="AN80" s="6"/>
      <c r="AO80" s="6"/>
      <c r="AP80" s="7" t="str">
        <f>IF(Input!$AY$22=0,"",+Input!T97)</f>
        <v/>
      </c>
      <c r="AQ80" s="7" t="str">
        <f>IF(Input!$AY$22=0,"",+Input!U97)</f>
        <v/>
      </c>
      <c r="AR80" s="7" t="str">
        <f>IF(Input!$AY$22=0,"",+Input!V97)</f>
        <v/>
      </c>
      <c r="AS80" s="7" t="str">
        <f>IF(Input!$AY$22=0,"",+Input!W97)</f>
        <v/>
      </c>
      <c r="AT80" s="7" t="str">
        <f>IF(Input!$AY$22=0,"",+Input!X97)</f>
        <v/>
      </c>
    </row>
    <row r="81" spans="1:46" ht="15.75" customHeight="1">
      <c r="A81" s="6" t="str">
        <f>IF(Input!AY98=0,"",+Input!$BP$18)</f>
        <v/>
      </c>
      <c r="B81" s="6" t="str">
        <f>IF(Input!AY98=0,"",IFERROR(VLOOKUP(Input!$C$8,Cliente!$B$3:$C$822,2,0),0))</f>
        <v/>
      </c>
      <c r="C81" s="6" t="str">
        <f>IF(Input!AY98=0,"",IFERROR(VLOOKUP(Input!$C$7,Anunciante!$B$3:$C$364,2,0),0))</f>
        <v/>
      </c>
      <c r="D81" s="6" t="str">
        <f>IF(Input!AY98=0,"",IFERROR(VLOOKUP(Input!$C$9,Producto!$B$3:$C$200,2,0),0))</f>
        <v/>
      </c>
      <c r="E81" s="10" t="str">
        <f>IF(Input!AY98=0,"",IFERROR(VLOOKUP(Input!$C$10,Campaña!$B$3:$C$32,2,0),0))</f>
        <v/>
      </c>
      <c r="F81" t="str">
        <f>IF(Input!AY98=0,"",+Input!$C$11)</f>
        <v/>
      </c>
      <c r="G81" s="6" t="str">
        <f>IF(Input!AY98=0,"",+Input!$C$12)</f>
        <v/>
      </c>
      <c r="H81" t="str">
        <f>IF(Input!AY98=0,"",IFERROR(VLOOKUP(Input!$G$7,TipoMedio!$B$3:$C$30,2,0),0))</f>
        <v/>
      </c>
      <c r="I81" s="34" t="str">
        <f>IF(Input!AY98=0,"",+Input!$G$8)</f>
        <v/>
      </c>
      <c r="J81" s="34" t="str">
        <f>IF(Input!AY98=0,"",+Input!$G$9)</f>
        <v/>
      </c>
      <c r="K81" s="34" t="str">
        <f>IF(Input!AY98=0,"",+Input!$G$10)</f>
        <v/>
      </c>
      <c r="L81" s="5" t="str">
        <f>IF(Input!AY98=0,"",IFERROR(VLOOKUP(Input!$G$11,'Condicion de Pago'!$B$3:$C$20,2,0),0))</f>
        <v/>
      </c>
      <c r="M81" s="5" t="str">
        <f>IF(Input!AY98=0,"",+Input!$G$13)</f>
        <v/>
      </c>
      <c r="N81" s="5" t="str">
        <f>IF(Input!AY98=0,"",IFERROR(VLOOKUP(Input!$G$12,Moneda!$B$3:$C$7,2,0),0))</f>
        <v/>
      </c>
      <c r="O81" s="8" t="str">
        <f>IF(Input!AY98=0,"",+Input!$C$14)</f>
        <v/>
      </c>
      <c r="P81" s="5" t="str">
        <f>IF(Input!AY98=0,"",+Input!#REF!)</f>
        <v/>
      </c>
      <c r="Q81" s="5" t="str">
        <f>IF(Input!AY98=0,"",+Input!$C$16)</f>
        <v/>
      </c>
      <c r="R81" s="6" t="str">
        <f>IF(Input!AY98=0,"",IFERROR(VLOOKUP(Input!B98,Medio!$A$3:$D$1600,3,0),0))</f>
        <v/>
      </c>
      <c r="S81" s="6" t="str">
        <f>IF(Input!AY98=0,"",IFERROR(INDEX(Proveedor!$B$3:$B$2036, MATCH(Input!C98,Proveedor!$C$3:$C$2036,0)),0))</f>
        <v/>
      </c>
      <c r="T81" s="6" t="str">
        <f>IF(Input!AY98=0,"",IFERROR(INDEX(Programas!$B$3:$B$150, MATCH(Input!D98,Programas!$C$3:$C$150,0)),0))</f>
        <v/>
      </c>
      <c r="U81" s="9"/>
      <c r="V81" s="6" t="str">
        <f>IF(Input!AY98=0,"",+Input!D98)</f>
        <v/>
      </c>
      <c r="W81" s="6" t="str">
        <f>IF(Input!AY98=0,"",+Input!E98)</f>
        <v/>
      </c>
      <c r="X81" s="6" t="str">
        <f>IF(Input!AY98=0,"",+Input!F98)</f>
        <v/>
      </c>
      <c r="Y81" s="6"/>
      <c r="Z81" s="6" t="str">
        <f>IF(Input!AY98=0,"",+Input!G98)</f>
        <v/>
      </c>
      <c r="AA81" s="6" t="str">
        <f>IF(Input!AY98=0,"",+Input!H98)</f>
        <v/>
      </c>
      <c r="AB81" s="9" t="str">
        <f>IF(Input!AY98=0,"",+Input!I98)</f>
        <v/>
      </c>
      <c r="AC81" s="6" t="str">
        <f>IF(Input!AY98=0,"",IFERROR(VLOOKUP(Input!J98,'Tipo de Descuento'!$B$3:$C$8,2,0),0))</f>
        <v/>
      </c>
      <c r="AD81" s="6" t="str">
        <f>IF(Input!AY98=0,"",+Input!K98)</f>
        <v/>
      </c>
      <c r="AE81" s="6" t="str">
        <f>IF(Input!AY98=0,"",IFERROR(VLOOKUP(Input!L98,'Tipo de Descuento'!$B$3:$C$8,2,0),0))</f>
        <v/>
      </c>
      <c r="AF81" s="6" t="str">
        <f>IF(Input!AY98=0,"",+Input!M98)</f>
        <v/>
      </c>
      <c r="AG81" s="6" t="str">
        <f>IF(Input!AY98=0,"",IFERROR(VLOOKUP(Input!N98,'Tipo de Descuento'!$B$3:$C$8,2,0),0))</f>
        <v/>
      </c>
      <c r="AH81" s="6" t="str">
        <f>IF(Input!AY98=0,"",+Input!O98)</f>
        <v/>
      </c>
      <c r="AI81" s="6" t="str">
        <f>IF(Input!AY98=0,"",IFERROR(VLOOKUP(Input!P98,'Tipo de Descuento'!$B$3:$C$8,2,0),0))</f>
        <v/>
      </c>
      <c r="AJ81" s="6" t="str">
        <f>IF(Input!AY98=0,"",+Input!Q98)</f>
        <v/>
      </c>
      <c r="AK81" s="6" t="str">
        <f>IF(Input!AY98=0,"",IFERROR(VLOOKUP(Input!R98,'Tipo de Descuento'!$B$3:$C$8,2,0),0))</f>
        <v/>
      </c>
      <c r="AL81" s="6" t="str">
        <f>IF(Input!AY98=0,"",+Input!S98)</f>
        <v/>
      </c>
      <c r="AM81" s="6"/>
      <c r="AN81" s="6"/>
      <c r="AO81" s="6"/>
      <c r="AP81" s="7" t="str">
        <f>IF(Input!$AY$22=0,"",+Input!T98)</f>
        <v/>
      </c>
      <c r="AQ81" s="7" t="str">
        <f>IF(Input!$AY$22=0,"",+Input!U98)</f>
        <v/>
      </c>
      <c r="AR81" s="7" t="str">
        <f>IF(Input!$AY$22=0,"",+Input!V98)</f>
        <v/>
      </c>
      <c r="AS81" s="7" t="str">
        <f>IF(Input!$AY$22=0,"",+Input!W98)</f>
        <v/>
      </c>
      <c r="AT81" s="7" t="str">
        <f>IF(Input!$AY$22=0,"",+Input!X98)</f>
        <v/>
      </c>
    </row>
    <row r="82" spans="1:46" ht="15.75" customHeight="1">
      <c r="A82" s="6" t="str">
        <f>IF(Input!AY99=0,"",+Input!$BP$18)</f>
        <v/>
      </c>
      <c r="B82" s="6" t="str">
        <f>IF(Input!AY99=0,"",IFERROR(VLOOKUP(Input!$C$8,Cliente!$B$3:$C$822,2,0),0))</f>
        <v/>
      </c>
      <c r="C82" s="6" t="str">
        <f>IF(Input!AY99=0,"",IFERROR(VLOOKUP(Input!$C$7,Anunciante!$B$3:$C$364,2,0),0))</f>
        <v/>
      </c>
      <c r="D82" s="6" t="str">
        <f>IF(Input!AY99=0,"",IFERROR(VLOOKUP(Input!$C$9,Producto!$B$3:$C$200,2,0),0))</f>
        <v/>
      </c>
      <c r="E82" s="10" t="str">
        <f>IF(Input!AY99=0,"",IFERROR(VLOOKUP(Input!$C$10,Campaña!$B$3:$C$32,2,0),0))</f>
        <v/>
      </c>
      <c r="F82" t="str">
        <f>IF(Input!AY99=0,"",+Input!$C$11)</f>
        <v/>
      </c>
      <c r="G82" s="6" t="str">
        <f>IF(Input!AY99=0,"",+Input!$C$12)</f>
        <v/>
      </c>
      <c r="H82" t="str">
        <f>IF(Input!AY99=0,"",IFERROR(VLOOKUP(Input!$G$7,TipoMedio!$B$3:$C$30,2,0),0))</f>
        <v/>
      </c>
      <c r="I82" s="34" t="str">
        <f>IF(Input!AY99=0,"",+Input!$G$8)</f>
        <v/>
      </c>
      <c r="J82" s="34" t="str">
        <f>IF(Input!AY99=0,"",+Input!$G$9)</f>
        <v/>
      </c>
      <c r="K82" s="34" t="str">
        <f>IF(Input!AY99=0,"",+Input!$G$10)</f>
        <v/>
      </c>
      <c r="L82" s="5" t="str">
        <f>IF(Input!AY99=0,"",IFERROR(VLOOKUP(Input!$G$11,'Condicion de Pago'!$B$3:$C$20,2,0),0))</f>
        <v/>
      </c>
      <c r="M82" s="5" t="str">
        <f>IF(Input!AY99=0,"",+Input!$G$13)</f>
        <v/>
      </c>
      <c r="N82" s="5" t="str">
        <f>IF(Input!AY99=0,"",IFERROR(VLOOKUP(Input!$G$12,Moneda!$B$3:$C$7,2,0),0))</f>
        <v/>
      </c>
      <c r="O82" s="8" t="str">
        <f>IF(Input!AY99=0,"",+Input!$C$14)</f>
        <v/>
      </c>
      <c r="P82" s="5" t="str">
        <f>IF(Input!AY99=0,"",+Input!#REF!)</f>
        <v/>
      </c>
      <c r="Q82" s="5" t="str">
        <f>IF(Input!AY99=0,"",+Input!$C$16)</f>
        <v/>
      </c>
      <c r="R82" s="6" t="str">
        <f>IF(Input!AY99=0,"",IFERROR(VLOOKUP(Input!B99,Medio!$A$3:$D$1600,3,0),0))</f>
        <v/>
      </c>
      <c r="S82" s="6" t="str">
        <f>IF(Input!AY99=0,"",IFERROR(INDEX(Proveedor!$B$3:$B$2036, MATCH(Input!C99,Proveedor!$C$3:$C$2036,0)),0))</f>
        <v/>
      </c>
      <c r="T82" s="6" t="str">
        <f>IF(Input!AY99=0,"",IFERROR(INDEX(Programas!$B$3:$B$150, MATCH(Input!D99,Programas!$C$3:$C$150,0)),0))</f>
        <v/>
      </c>
      <c r="U82" s="9"/>
      <c r="V82" s="6" t="str">
        <f>IF(Input!AY99=0,"",+Input!D99)</f>
        <v/>
      </c>
      <c r="W82" s="6" t="str">
        <f>IF(Input!AY99=0,"",+Input!E99)</f>
        <v/>
      </c>
      <c r="X82" s="6" t="str">
        <f>IF(Input!AY99=0,"",+Input!F99)</f>
        <v/>
      </c>
      <c r="Y82" s="6"/>
      <c r="Z82" s="6" t="str">
        <f>IF(Input!AY99=0,"",+Input!G99)</f>
        <v/>
      </c>
      <c r="AA82" s="6" t="str">
        <f>IF(Input!AY99=0,"",+Input!H99)</f>
        <v/>
      </c>
      <c r="AB82" s="9" t="str">
        <f>IF(Input!AY99=0,"",+Input!I99)</f>
        <v/>
      </c>
      <c r="AC82" s="6" t="str">
        <f>IF(Input!AY99=0,"",IFERROR(VLOOKUP(Input!J99,'Tipo de Descuento'!$B$3:$C$8,2,0),0))</f>
        <v/>
      </c>
      <c r="AD82" s="6" t="str">
        <f>IF(Input!AY99=0,"",+Input!K99)</f>
        <v/>
      </c>
      <c r="AE82" s="6" t="str">
        <f>IF(Input!AY99=0,"",IFERROR(VLOOKUP(Input!L99,'Tipo de Descuento'!$B$3:$C$8,2,0),0))</f>
        <v/>
      </c>
      <c r="AF82" s="6" t="str">
        <f>IF(Input!AY99=0,"",+Input!M99)</f>
        <v/>
      </c>
      <c r="AG82" s="6" t="str">
        <f>IF(Input!AY99=0,"",IFERROR(VLOOKUP(Input!N99,'Tipo de Descuento'!$B$3:$C$8,2,0),0))</f>
        <v/>
      </c>
      <c r="AH82" s="6" t="str">
        <f>IF(Input!AY99=0,"",+Input!O99)</f>
        <v/>
      </c>
      <c r="AI82" s="6" t="str">
        <f>IF(Input!AY99=0,"",IFERROR(VLOOKUP(Input!P99,'Tipo de Descuento'!$B$3:$C$8,2,0),0))</f>
        <v/>
      </c>
      <c r="AJ82" s="6" t="str">
        <f>IF(Input!AY99=0,"",+Input!Q99)</f>
        <v/>
      </c>
      <c r="AK82" s="6" t="str">
        <f>IF(Input!AY99=0,"",IFERROR(VLOOKUP(Input!R99,'Tipo de Descuento'!$B$3:$C$8,2,0),0))</f>
        <v/>
      </c>
      <c r="AL82" s="6" t="str">
        <f>IF(Input!AY99=0,"",+Input!S99)</f>
        <v/>
      </c>
      <c r="AM82" s="6"/>
      <c r="AN82" s="6"/>
      <c r="AO82" s="6"/>
      <c r="AP82" s="7" t="str">
        <f>IF(Input!$AY$22=0,"",+Input!T99)</f>
        <v/>
      </c>
      <c r="AQ82" s="7" t="str">
        <f>IF(Input!$AY$22=0,"",+Input!U99)</f>
        <v/>
      </c>
      <c r="AR82" s="7" t="str">
        <f>IF(Input!$AY$22=0,"",+Input!V99)</f>
        <v/>
      </c>
      <c r="AS82" s="7" t="str">
        <f>IF(Input!$AY$22=0,"",+Input!W99)</f>
        <v/>
      </c>
      <c r="AT82" s="7" t="str">
        <f>IF(Input!$AY$22=0,"",+Input!X99)</f>
        <v/>
      </c>
    </row>
    <row r="83" spans="1:46" ht="15.75" customHeight="1">
      <c r="A83" s="6" t="str">
        <f>IF(Input!AY100=0,"",+Input!$BP$18)</f>
        <v/>
      </c>
      <c r="B83" s="6" t="str">
        <f>IF(Input!AY100=0,"",IFERROR(VLOOKUP(Input!$C$8,Cliente!$B$3:$C$822,2,0),0))</f>
        <v/>
      </c>
      <c r="C83" s="6" t="str">
        <f>IF(Input!AY100=0,"",IFERROR(VLOOKUP(Input!$C$7,Anunciante!$B$3:$C$364,2,0),0))</f>
        <v/>
      </c>
      <c r="D83" s="6" t="str">
        <f>IF(Input!AY100=0,"",IFERROR(VLOOKUP(Input!$C$9,Producto!$B$3:$C$200,2,0),0))</f>
        <v/>
      </c>
      <c r="E83" s="10" t="str">
        <f>IF(Input!AY100=0,"",IFERROR(VLOOKUP(Input!$C$10,Campaña!$B$3:$C$32,2,0),0))</f>
        <v/>
      </c>
      <c r="F83" t="str">
        <f>IF(Input!AY100=0,"",+Input!$C$11)</f>
        <v/>
      </c>
      <c r="G83" s="6" t="str">
        <f>IF(Input!AY100=0,"",+Input!$C$12)</f>
        <v/>
      </c>
      <c r="H83" t="str">
        <f>IF(Input!AY100=0,"",IFERROR(VLOOKUP(Input!$G$7,TipoMedio!$B$3:$C$30,2,0),0))</f>
        <v/>
      </c>
      <c r="I83" s="34" t="str">
        <f>IF(Input!AY100=0,"",+Input!$G$8)</f>
        <v/>
      </c>
      <c r="J83" s="34" t="str">
        <f>IF(Input!AY100=0,"",+Input!$G$9)</f>
        <v/>
      </c>
      <c r="K83" s="34" t="str">
        <f>IF(Input!AY100=0,"",+Input!$G$10)</f>
        <v/>
      </c>
      <c r="L83" s="5" t="str">
        <f>IF(Input!AY100=0,"",IFERROR(VLOOKUP(Input!$G$11,'Condicion de Pago'!$B$3:$C$20,2,0),0))</f>
        <v/>
      </c>
      <c r="M83" s="5" t="str">
        <f>IF(Input!AY100=0,"",+Input!$G$13)</f>
        <v/>
      </c>
      <c r="N83" s="5" t="str">
        <f>IF(Input!AY100=0,"",IFERROR(VLOOKUP(Input!$G$12,Moneda!$B$3:$C$7,2,0),0))</f>
        <v/>
      </c>
      <c r="O83" s="8" t="str">
        <f>IF(Input!AY100=0,"",+Input!$C$14)</f>
        <v/>
      </c>
      <c r="P83" s="5" t="str">
        <f>IF(Input!AY100=0,"",+Input!#REF!)</f>
        <v/>
      </c>
      <c r="Q83" s="5" t="str">
        <f>IF(Input!AY100=0,"",+Input!$C$16)</f>
        <v/>
      </c>
      <c r="R83" s="6" t="str">
        <f>IF(Input!AY100=0,"",IFERROR(VLOOKUP(Input!B100,Medio!$A$3:$D$1600,3,0),0))</f>
        <v/>
      </c>
      <c r="S83" s="6" t="str">
        <f>IF(Input!AY100=0,"",IFERROR(INDEX(Proveedor!$B$3:$B$2036, MATCH(Input!C100,Proveedor!$C$3:$C$2036,0)),0))</f>
        <v/>
      </c>
      <c r="T83" s="6" t="str">
        <f>IF(Input!AY100=0,"",IFERROR(INDEX(Programas!$B$3:$B$150, MATCH(Input!D100,Programas!$C$3:$C$150,0)),0))</f>
        <v/>
      </c>
      <c r="U83" s="9"/>
      <c r="V83" s="6" t="str">
        <f>IF(Input!AY100=0,"",+Input!D100)</f>
        <v/>
      </c>
      <c r="W83" s="6" t="str">
        <f>IF(Input!AY100=0,"",+Input!E100)</f>
        <v/>
      </c>
      <c r="X83" s="6" t="str">
        <f>IF(Input!AY100=0,"",+Input!F100)</f>
        <v/>
      </c>
      <c r="Y83" s="6"/>
      <c r="Z83" s="6" t="str">
        <f>IF(Input!AY100=0,"",+Input!G100)</f>
        <v/>
      </c>
      <c r="AA83" s="6" t="str">
        <f>IF(Input!AY100=0,"",+Input!H100)</f>
        <v/>
      </c>
      <c r="AB83" s="9" t="str">
        <f>IF(Input!AY100=0,"",+Input!I100)</f>
        <v/>
      </c>
      <c r="AC83" s="6" t="str">
        <f>IF(Input!AY100=0,"",IFERROR(VLOOKUP(Input!J100,'Tipo de Descuento'!$B$3:$C$8,2,0),0))</f>
        <v/>
      </c>
      <c r="AD83" s="6" t="str">
        <f>IF(Input!AY100=0,"",+Input!K100)</f>
        <v/>
      </c>
      <c r="AE83" s="6" t="str">
        <f>IF(Input!AY100=0,"",IFERROR(VLOOKUP(Input!L100,'Tipo de Descuento'!$B$3:$C$8,2,0),0))</f>
        <v/>
      </c>
      <c r="AF83" s="6" t="str">
        <f>IF(Input!AY100=0,"",+Input!M100)</f>
        <v/>
      </c>
      <c r="AG83" s="6" t="str">
        <f>IF(Input!AY100=0,"",IFERROR(VLOOKUP(Input!N100,'Tipo de Descuento'!$B$3:$C$8,2,0),0))</f>
        <v/>
      </c>
      <c r="AH83" s="6" t="str">
        <f>IF(Input!AY100=0,"",+Input!O100)</f>
        <v/>
      </c>
      <c r="AI83" s="6" t="str">
        <f>IF(Input!AY100=0,"",IFERROR(VLOOKUP(Input!P100,'Tipo de Descuento'!$B$3:$C$8,2,0),0))</f>
        <v/>
      </c>
      <c r="AJ83" s="6" t="str">
        <f>IF(Input!AY100=0,"",+Input!Q100)</f>
        <v/>
      </c>
      <c r="AK83" s="6" t="str">
        <f>IF(Input!AY100=0,"",IFERROR(VLOOKUP(Input!R100,'Tipo de Descuento'!$B$3:$C$8,2,0),0))</f>
        <v/>
      </c>
      <c r="AL83" s="6" t="str">
        <f>IF(Input!AY100=0,"",+Input!S100)</f>
        <v/>
      </c>
      <c r="AM83" s="6"/>
      <c r="AN83" s="6"/>
      <c r="AO83" s="6"/>
      <c r="AP83" s="7" t="str">
        <f>IF(Input!$AY$22=0,"",+Input!T100)</f>
        <v/>
      </c>
      <c r="AQ83" s="7" t="str">
        <f>IF(Input!$AY$22=0,"",+Input!U100)</f>
        <v/>
      </c>
      <c r="AR83" s="7" t="str">
        <f>IF(Input!$AY$22=0,"",+Input!V100)</f>
        <v/>
      </c>
      <c r="AS83" s="7" t="str">
        <f>IF(Input!$AY$22=0,"",+Input!W100)</f>
        <v/>
      </c>
      <c r="AT83" s="7" t="str">
        <f>IF(Input!$AY$22=0,"",+Input!X100)</f>
        <v/>
      </c>
    </row>
    <row r="84" spans="1:46" ht="15.75" customHeight="1">
      <c r="A84" s="6" t="str">
        <f>IF(Input!AY101=0,"",+Input!$BP$18)</f>
        <v/>
      </c>
      <c r="B84" s="6" t="str">
        <f>IF(Input!AY101=0,"",IFERROR(VLOOKUP(Input!$C$8,Cliente!$B$3:$C$822,2,0),0))</f>
        <v/>
      </c>
      <c r="C84" s="6" t="str">
        <f>IF(Input!AY101=0,"",IFERROR(VLOOKUP(Input!$C$7,Anunciante!$B$3:$C$364,2,0),0))</f>
        <v/>
      </c>
      <c r="D84" s="6" t="str">
        <f>IF(Input!AY101=0,"",IFERROR(VLOOKUP(Input!$C$9,Producto!$B$3:$C$200,2,0),0))</f>
        <v/>
      </c>
      <c r="E84" s="10" t="str">
        <f>IF(Input!AY101=0,"",IFERROR(VLOOKUP(Input!$C$10,Campaña!$B$3:$C$32,2,0),0))</f>
        <v/>
      </c>
      <c r="F84" t="str">
        <f>IF(Input!AY101=0,"",+Input!$C$11)</f>
        <v/>
      </c>
      <c r="G84" s="6" t="str">
        <f>IF(Input!AY101=0,"",+Input!$C$12)</f>
        <v/>
      </c>
      <c r="H84" t="str">
        <f>IF(Input!AY101=0,"",IFERROR(VLOOKUP(Input!$G$7,TipoMedio!$B$3:$C$30,2,0),0))</f>
        <v/>
      </c>
      <c r="I84" s="34" t="str">
        <f>IF(Input!AY101=0,"",+Input!$G$8)</f>
        <v/>
      </c>
      <c r="J84" s="34" t="str">
        <f>IF(Input!AY101=0,"",+Input!$G$9)</f>
        <v/>
      </c>
      <c r="K84" s="34" t="str">
        <f>IF(Input!AY101=0,"",+Input!$G$10)</f>
        <v/>
      </c>
      <c r="L84" s="5" t="str">
        <f>IF(Input!AY101=0,"",IFERROR(VLOOKUP(Input!$G$11,'Condicion de Pago'!$B$3:$C$20,2,0),0))</f>
        <v/>
      </c>
      <c r="M84" s="5" t="str">
        <f>IF(Input!AY101=0,"",+Input!$G$13)</f>
        <v/>
      </c>
      <c r="N84" s="5" t="str">
        <f>IF(Input!AY101=0,"",IFERROR(VLOOKUP(Input!$G$12,Moneda!$B$3:$C$7,2,0),0))</f>
        <v/>
      </c>
      <c r="O84" s="8" t="str">
        <f>IF(Input!AY101=0,"",+Input!$C$14)</f>
        <v/>
      </c>
      <c r="P84" s="5" t="str">
        <f>IF(Input!AY101=0,"",+Input!#REF!)</f>
        <v/>
      </c>
      <c r="Q84" s="5" t="str">
        <f>IF(Input!AY101=0,"",+Input!$C$16)</f>
        <v/>
      </c>
      <c r="R84" s="6" t="str">
        <f>IF(Input!AY101=0,"",IFERROR(VLOOKUP(Input!B101,Medio!$A$3:$D$1600,3,0),0))</f>
        <v/>
      </c>
      <c r="S84" s="6" t="str">
        <f>IF(Input!AY101=0,"",IFERROR(INDEX(Proveedor!$B$3:$B$2036, MATCH(Input!C101,Proveedor!$C$3:$C$2036,0)),0))</f>
        <v/>
      </c>
      <c r="T84" s="6" t="str">
        <f>IF(Input!AY101=0,"",IFERROR(INDEX(Programas!$B$3:$B$150, MATCH(Input!D101,Programas!$C$3:$C$150,0)),0))</f>
        <v/>
      </c>
      <c r="U84" s="9"/>
      <c r="V84" s="6" t="str">
        <f>IF(Input!AY101=0,"",+Input!D101)</f>
        <v/>
      </c>
      <c r="W84" s="6" t="str">
        <f>IF(Input!AY101=0,"",+Input!E101)</f>
        <v/>
      </c>
      <c r="X84" s="6" t="str">
        <f>IF(Input!AY101=0,"",+Input!F101)</f>
        <v/>
      </c>
      <c r="Y84" s="6"/>
      <c r="Z84" s="6" t="str">
        <f>IF(Input!AY101=0,"",+Input!G101)</f>
        <v/>
      </c>
      <c r="AA84" s="6" t="str">
        <f>IF(Input!AY101=0,"",+Input!H101)</f>
        <v/>
      </c>
      <c r="AB84" s="9" t="str">
        <f>IF(Input!AY101=0,"",+Input!I101)</f>
        <v/>
      </c>
      <c r="AC84" s="6" t="str">
        <f>IF(Input!AY101=0,"",IFERROR(VLOOKUP(Input!J101,'Tipo de Descuento'!$B$3:$C$8,2,0),0))</f>
        <v/>
      </c>
      <c r="AD84" s="6" t="str">
        <f>IF(Input!AY101=0,"",+Input!K101)</f>
        <v/>
      </c>
      <c r="AE84" s="6" t="str">
        <f>IF(Input!AY101=0,"",IFERROR(VLOOKUP(Input!L101,'Tipo de Descuento'!$B$3:$C$8,2,0),0))</f>
        <v/>
      </c>
      <c r="AF84" s="6" t="str">
        <f>IF(Input!AY101=0,"",+Input!M101)</f>
        <v/>
      </c>
      <c r="AG84" s="6" t="str">
        <f>IF(Input!AY101=0,"",IFERROR(VLOOKUP(Input!N101,'Tipo de Descuento'!$B$3:$C$8,2,0),0))</f>
        <v/>
      </c>
      <c r="AH84" s="6" t="str">
        <f>IF(Input!AY101=0,"",+Input!O101)</f>
        <v/>
      </c>
      <c r="AI84" s="6" t="str">
        <f>IF(Input!AY101=0,"",IFERROR(VLOOKUP(Input!P101,'Tipo de Descuento'!$B$3:$C$8,2,0),0))</f>
        <v/>
      </c>
      <c r="AJ84" s="6" t="str">
        <f>IF(Input!AY101=0,"",+Input!Q101)</f>
        <v/>
      </c>
      <c r="AK84" s="6" t="str">
        <f>IF(Input!AY101=0,"",IFERROR(VLOOKUP(Input!R101,'Tipo de Descuento'!$B$3:$C$8,2,0),0))</f>
        <v/>
      </c>
      <c r="AL84" s="6" t="str">
        <f>IF(Input!AY101=0,"",+Input!S101)</f>
        <v/>
      </c>
      <c r="AM84" s="6"/>
      <c r="AN84" s="6"/>
      <c r="AO84" s="6"/>
      <c r="AP84" s="7" t="str">
        <f>IF(Input!$AY$22=0,"",+Input!T101)</f>
        <v/>
      </c>
      <c r="AQ84" s="7" t="str">
        <f>IF(Input!$AY$22=0,"",+Input!U101)</f>
        <v/>
      </c>
      <c r="AR84" s="7" t="str">
        <f>IF(Input!$AY$22=0,"",+Input!V101)</f>
        <v/>
      </c>
      <c r="AS84" s="7" t="str">
        <f>IF(Input!$AY$22=0,"",+Input!W101)</f>
        <v/>
      </c>
      <c r="AT84" s="7" t="str">
        <f>IF(Input!$AY$22=0,"",+Input!X101)</f>
        <v/>
      </c>
    </row>
    <row r="85" spans="1:46" ht="15.75" customHeight="1">
      <c r="A85" s="6" t="str">
        <f>IF(Input!AY102=0,"",+Input!$BP$18)</f>
        <v/>
      </c>
      <c r="B85" s="6" t="str">
        <f>IF(Input!AY102=0,"",IFERROR(VLOOKUP(Input!$C$8,Cliente!$B$3:$C$822,2,0),0))</f>
        <v/>
      </c>
      <c r="C85" s="6" t="str">
        <f>IF(Input!AY102=0,"",IFERROR(VLOOKUP(Input!$C$7,Anunciante!$B$3:$C$364,2,0),0))</f>
        <v/>
      </c>
      <c r="D85" s="6" t="str">
        <f>IF(Input!AY102=0,"",IFERROR(VLOOKUP(Input!$C$9,Producto!$B$3:$C$200,2,0),0))</f>
        <v/>
      </c>
      <c r="E85" s="10" t="str">
        <f>IF(Input!AY102=0,"",IFERROR(VLOOKUP(Input!$C$10,Campaña!$B$3:$C$32,2,0),0))</f>
        <v/>
      </c>
      <c r="F85" t="str">
        <f>IF(Input!AY102=0,"",+Input!$C$11)</f>
        <v/>
      </c>
      <c r="G85" s="6" t="str">
        <f>IF(Input!AY102=0,"",+Input!$C$12)</f>
        <v/>
      </c>
      <c r="H85" t="str">
        <f>IF(Input!AY102=0,"",IFERROR(VLOOKUP(Input!$G$7,TipoMedio!$B$3:$C$30,2,0),0))</f>
        <v/>
      </c>
      <c r="I85" s="34" t="str">
        <f>IF(Input!AY102=0,"",+Input!$G$8)</f>
        <v/>
      </c>
      <c r="J85" s="34" t="str">
        <f>IF(Input!AY102=0,"",+Input!$G$9)</f>
        <v/>
      </c>
      <c r="K85" s="34" t="str">
        <f>IF(Input!AY102=0,"",+Input!$G$10)</f>
        <v/>
      </c>
      <c r="L85" s="5" t="str">
        <f>IF(Input!AY102=0,"",IFERROR(VLOOKUP(Input!$G$11,'Condicion de Pago'!$B$3:$C$20,2,0),0))</f>
        <v/>
      </c>
      <c r="M85" s="5" t="str">
        <f>IF(Input!AY102=0,"",+Input!$G$13)</f>
        <v/>
      </c>
      <c r="N85" s="5" t="str">
        <f>IF(Input!AY102=0,"",IFERROR(VLOOKUP(Input!$G$12,Moneda!$B$3:$C$7,2,0),0))</f>
        <v/>
      </c>
      <c r="O85" s="8" t="str">
        <f>IF(Input!AY102=0,"",+Input!$C$14)</f>
        <v/>
      </c>
      <c r="P85" s="5" t="str">
        <f>IF(Input!AY102=0,"",+Input!#REF!)</f>
        <v/>
      </c>
      <c r="Q85" s="5" t="str">
        <f>IF(Input!AY102=0,"",+Input!$C$16)</f>
        <v/>
      </c>
      <c r="R85" s="6" t="str">
        <f>IF(Input!AY102=0,"",IFERROR(VLOOKUP(Input!B102,Medio!$A$3:$D$1600,3,0),0))</f>
        <v/>
      </c>
      <c r="S85" s="6" t="str">
        <f>IF(Input!AY102=0,"",IFERROR(INDEX(Proveedor!$B$3:$B$2036, MATCH(Input!C102,Proveedor!$C$3:$C$2036,0)),0))</f>
        <v/>
      </c>
      <c r="T85" s="6" t="str">
        <f>IF(Input!AY102=0,"",IFERROR(INDEX(Programas!$B$3:$B$150, MATCH(Input!D102,Programas!$C$3:$C$150,0)),0))</f>
        <v/>
      </c>
      <c r="U85" s="9"/>
      <c r="V85" s="6" t="str">
        <f>IF(Input!AY102=0,"",+Input!D102)</f>
        <v/>
      </c>
      <c r="W85" s="6" t="str">
        <f>IF(Input!AY102=0,"",+Input!E102)</f>
        <v/>
      </c>
      <c r="X85" s="6" t="str">
        <f>IF(Input!AY102=0,"",+Input!F102)</f>
        <v/>
      </c>
      <c r="Y85" s="6"/>
      <c r="Z85" s="6" t="str">
        <f>IF(Input!AY102=0,"",+Input!G102)</f>
        <v/>
      </c>
      <c r="AA85" s="6" t="str">
        <f>IF(Input!AY102=0,"",+Input!H102)</f>
        <v/>
      </c>
      <c r="AB85" s="9" t="str">
        <f>IF(Input!AY102=0,"",+Input!I102)</f>
        <v/>
      </c>
      <c r="AC85" s="6" t="str">
        <f>IF(Input!AY102=0,"",IFERROR(VLOOKUP(Input!J102,'Tipo de Descuento'!$B$3:$C$8,2,0),0))</f>
        <v/>
      </c>
      <c r="AD85" s="6" t="str">
        <f>IF(Input!AY102=0,"",+Input!K102)</f>
        <v/>
      </c>
      <c r="AE85" s="6" t="str">
        <f>IF(Input!AY102=0,"",IFERROR(VLOOKUP(Input!L102,'Tipo de Descuento'!$B$3:$C$8,2,0),0))</f>
        <v/>
      </c>
      <c r="AF85" s="6" t="str">
        <f>IF(Input!AY102=0,"",+Input!M102)</f>
        <v/>
      </c>
      <c r="AG85" s="6" t="str">
        <f>IF(Input!AY102=0,"",IFERROR(VLOOKUP(Input!N102,'Tipo de Descuento'!$B$3:$C$8,2,0),0))</f>
        <v/>
      </c>
      <c r="AH85" s="6" t="str">
        <f>IF(Input!AY102=0,"",+Input!O102)</f>
        <v/>
      </c>
      <c r="AI85" s="6" t="str">
        <f>IF(Input!AY102=0,"",IFERROR(VLOOKUP(Input!P102,'Tipo de Descuento'!$B$3:$C$8,2,0),0))</f>
        <v/>
      </c>
      <c r="AJ85" s="6" t="str">
        <f>IF(Input!AY102=0,"",+Input!Q102)</f>
        <v/>
      </c>
      <c r="AK85" s="6" t="str">
        <f>IF(Input!AY102=0,"",IFERROR(VLOOKUP(Input!R102,'Tipo de Descuento'!$B$3:$C$8,2,0),0))</f>
        <v/>
      </c>
      <c r="AL85" s="6" t="str">
        <f>IF(Input!AY102=0,"",+Input!S102)</f>
        <v/>
      </c>
      <c r="AM85" s="6"/>
      <c r="AN85" s="6"/>
      <c r="AO85" s="6"/>
      <c r="AP85" s="7" t="str">
        <f>IF(Input!$AY$22=0,"",+Input!T102)</f>
        <v/>
      </c>
      <c r="AQ85" s="7" t="str">
        <f>IF(Input!$AY$22=0,"",+Input!U102)</f>
        <v/>
      </c>
      <c r="AR85" s="7" t="str">
        <f>IF(Input!$AY$22=0,"",+Input!V102)</f>
        <v/>
      </c>
      <c r="AS85" s="7" t="str">
        <f>IF(Input!$AY$22=0,"",+Input!W102)</f>
        <v/>
      </c>
      <c r="AT85" s="7" t="str">
        <f>IF(Input!$AY$22=0,"",+Input!X102)</f>
        <v/>
      </c>
    </row>
    <row r="86" spans="1:46" ht="15.75" customHeight="1">
      <c r="A86" s="6" t="str">
        <f>IF(Input!AY103=0,"",+Input!$BP$18)</f>
        <v/>
      </c>
      <c r="B86" s="6" t="str">
        <f>IF(Input!AY103=0,"",IFERROR(VLOOKUP(Input!$C$8,Cliente!$B$3:$C$822,2,0),0))</f>
        <v/>
      </c>
      <c r="C86" s="6" t="str">
        <f>IF(Input!AY103=0,"",IFERROR(VLOOKUP(Input!$C$7,Anunciante!$B$3:$C$364,2,0),0))</f>
        <v/>
      </c>
      <c r="D86" s="6" t="str">
        <f>IF(Input!AY103=0,"",IFERROR(VLOOKUP(Input!$C$9,Producto!$B$3:$C$200,2,0),0))</f>
        <v/>
      </c>
      <c r="E86" s="10" t="str">
        <f>IF(Input!AY103=0,"",IFERROR(VLOOKUP(Input!$C$10,Campaña!$B$3:$C$32,2,0),0))</f>
        <v/>
      </c>
      <c r="F86" t="str">
        <f>IF(Input!AY103=0,"",+Input!$C$11)</f>
        <v/>
      </c>
      <c r="G86" s="6" t="str">
        <f>IF(Input!AY103=0,"",+Input!$C$12)</f>
        <v/>
      </c>
      <c r="H86" t="str">
        <f>IF(Input!AY103=0,"",IFERROR(VLOOKUP(Input!$G$7,TipoMedio!$B$3:$C$30,2,0),0))</f>
        <v/>
      </c>
      <c r="I86" s="34" t="str">
        <f>IF(Input!AY103=0,"",+Input!$G$8)</f>
        <v/>
      </c>
      <c r="J86" s="34" t="str">
        <f>IF(Input!AY103=0,"",+Input!$G$9)</f>
        <v/>
      </c>
      <c r="K86" s="34" t="str">
        <f>IF(Input!AY103=0,"",+Input!$G$10)</f>
        <v/>
      </c>
      <c r="L86" s="5" t="str">
        <f>IF(Input!AY103=0,"",IFERROR(VLOOKUP(Input!$G$11,'Condicion de Pago'!$B$3:$C$20,2,0),0))</f>
        <v/>
      </c>
      <c r="M86" s="5" t="str">
        <f>IF(Input!AY103=0,"",+Input!$G$13)</f>
        <v/>
      </c>
      <c r="N86" s="5" t="str">
        <f>IF(Input!AY103=0,"",IFERROR(VLOOKUP(Input!$G$12,Moneda!$B$3:$C$7,2,0),0))</f>
        <v/>
      </c>
      <c r="O86" s="8" t="str">
        <f>IF(Input!AY103=0,"",+Input!$C$14)</f>
        <v/>
      </c>
      <c r="P86" s="5" t="str">
        <f>IF(Input!AY103=0,"",+Input!#REF!)</f>
        <v/>
      </c>
      <c r="Q86" s="5" t="str">
        <f>IF(Input!AY103=0,"",+Input!$C$16)</f>
        <v/>
      </c>
      <c r="R86" s="6" t="str">
        <f>IF(Input!AY103=0,"",IFERROR(VLOOKUP(Input!B103,Medio!$A$3:$D$1600,3,0),0))</f>
        <v/>
      </c>
      <c r="S86" s="6" t="str">
        <f>IF(Input!AY103=0,"",IFERROR(INDEX(Proveedor!$B$3:$B$2036, MATCH(Input!C103,Proveedor!$C$3:$C$2036,0)),0))</f>
        <v/>
      </c>
      <c r="T86" s="6" t="str">
        <f>IF(Input!AY103=0,"",IFERROR(INDEX(Programas!$B$3:$B$150, MATCH(Input!D103,Programas!$C$3:$C$150,0)),0))</f>
        <v/>
      </c>
      <c r="U86" s="9"/>
      <c r="V86" s="6" t="str">
        <f>IF(Input!AY103=0,"",+Input!D103)</f>
        <v/>
      </c>
      <c r="W86" s="6" t="str">
        <f>IF(Input!AY103=0,"",+Input!E103)</f>
        <v/>
      </c>
      <c r="X86" s="6" t="str">
        <f>IF(Input!AY103=0,"",+Input!F103)</f>
        <v/>
      </c>
      <c r="Y86" s="6"/>
      <c r="Z86" s="6" t="str">
        <f>IF(Input!AY103=0,"",+Input!G103)</f>
        <v/>
      </c>
      <c r="AA86" s="6" t="str">
        <f>IF(Input!AY103=0,"",+Input!H103)</f>
        <v/>
      </c>
      <c r="AB86" s="9" t="str">
        <f>IF(Input!AY103=0,"",+Input!I103)</f>
        <v/>
      </c>
      <c r="AC86" s="6" t="str">
        <f>IF(Input!AY103=0,"",IFERROR(VLOOKUP(Input!J103,'Tipo de Descuento'!$B$3:$C$8,2,0),0))</f>
        <v/>
      </c>
      <c r="AD86" s="6" t="str">
        <f>IF(Input!AY103=0,"",+Input!K103)</f>
        <v/>
      </c>
      <c r="AE86" s="6" t="str">
        <f>IF(Input!AY103=0,"",IFERROR(VLOOKUP(Input!L103,'Tipo de Descuento'!$B$3:$C$8,2,0),0))</f>
        <v/>
      </c>
      <c r="AF86" s="6" t="str">
        <f>IF(Input!AY103=0,"",+Input!M103)</f>
        <v/>
      </c>
      <c r="AG86" s="6" t="str">
        <f>IF(Input!AY103=0,"",IFERROR(VLOOKUP(Input!N103,'Tipo de Descuento'!$B$3:$C$8,2,0),0))</f>
        <v/>
      </c>
      <c r="AH86" s="6" t="str">
        <f>IF(Input!AY103=0,"",+Input!O103)</f>
        <v/>
      </c>
      <c r="AI86" s="6" t="str">
        <f>IF(Input!AY103=0,"",IFERROR(VLOOKUP(Input!P103,'Tipo de Descuento'!$B$3:$C$8,2,0),0))</f>
        <v/>
      </c>
      <c r="AJ86" s="6" t="str">
        <f>IF(Input!AY103=0,"",+Input!Q103)</f>
        <v/>
      </c>
      <c r="AK86" s="6" t="str">
        <f>IF(Input!AY103=0,"",IFERROR(VLOOKUP(Input!R103,'Tipo de Descuento'!$B$3:$C$8,2,0),0))</f>
        <v/>
      </c>
      <c r="AL86" s="6" t="str">
        <f>IF(Input!AY103=0,"",+Input!S103)</f>
        <v/>
      </c>
      <c r="AM86" s="6"/>
      <c r="AN86" s="6"/>
      <c r="AO86" s="6"/>
      <c r="AP86" s="7" t="str">
        <f>IF(Input!$AY$22=0,"",+Input!T103)</f>
        <v/>
      </c>
      <c r="AQ86" s="7" t="str">
        <f>IF(Input!$AY$22=0,"",+Input!U103)</f>
        <v/>
      </c>
      <c r="AR86" s="7" t="str">
        <f>IF(Input!$AY$22=0,"",+Input!V103)</f>
        <v/>
      </c>
      <c r="AS86" s="7" t="str">
        <f>IF(Input!$AY$22=0,"",+Input!W103)</f>
        <v/>
      </c>
      <c r="AT86" s="7" t="str">
        <f>IF(Input!$AY$22=0,"",+Input!X103)</f>
        <v/>
      </c>
    </row>
    <row r="87" spans="1:46" ht="15.75" customHeight="1">
      <c r="A87" s="6" t="str">
        <f>IF(Input!AY104=0,"",+Input!$BP$18)</f>
        <v/>
      </c>
      <c r="B87" s="6" t="str">
        <f>IF(Input!AY104=0,"",IFERROR(VLOOKUP(Input!$C$8,Cliente!$B$3:$C$822,2,0),0))</f>
        <v/>
      </c>
      <c r="C87" s="6" t="str">
        <f>IF(Input!AY104=0,"",IFERROR(VLOOKUP(Input!$C$7,Anunciante!$B$3:$C$364,2,0),0))</f>
        <v/>
      </c>
      <c r="D87" s="6" t="str">
        <f>IF(Input!AY104=0,"",IFERROR(VLOOKUP(Input!$C$9,Producto!$B$3:$C$200,2,0),0))</f>
        <v/>
      </c>
      <c r="E87" s="10" t="str">
        <f>IF(Input!AY104=0,"",IFERROR(VLOOKUP(Input!$C$10,Campaña!$B$3:$C$32,2,0),0))</f>
        <v/>
      </c>
      <c r="F87" t="str">
        <f>IF(Input!AY104=0,"",+Input!$C$11)</f>
        <v/>
      </c>
      <c r="G87" s="6" t="str">
        <f>IF(Input!AY104=0,"",+Input!$C$12)</f>
        <v/>
      </c>
      <c r="H87" t="str">
        <f>IF(Input!AY104=0,"",IFERROR(VLOOKUP(Input!$G$7,TipoMedio!$B$3:$C$30,2,0),0))</f>
        <v/>
      </c>
      <c r="I87" s="34" t="str">
        <f>IF(Input!AY104=0,"",+Input!$G$8)</f>
        <v/>
      </c>
      <c r="J87" s="34" t="str">
        <f>IF(Input!AY104=0,"",+Input!$G$9)</f>
        <v/>
      </c>
      <c r="K87" s="34" t="str">
        <f>IF(Input!AY104=0,"",+Input!$G$10)</f>
        <v/>
      </c>
      <c r="L87" s="5" t="str">
        <f>IF(Input!AY104=0,"",IFERROR(VLOOKUP(Input!$G$11,'Condicion de Pago'!$B$3:$C$20,2,0),0))</f>
        <v/>
      </c>
      <c r="M87" s="5" t="str">
        <f>IF(Input!AY104=0,"",+Input!$G$13)</f>
        <v/>
      </c>
      <c r="N87" s="5" t="str">
        <f>IF(Input!AY104=0,"",IFERROR(VLOOKUP(Input!$G$12,Moneda!$B$3:$C$7,2,0),0))</f>
        <v/>
      </c>
      <c r="O87" s="8" t="str">
        <f>IF(Input!AY104=0,"",+Input!$C$14)</f>
        <v/>
      </c>
      <c r="P87" s="5" t="str">
        <f>IF(Input!AY104=0,"",+Input!#REF!)</f>
        <v/>
      </c>
      <c r="Q87" s="5" t="str">
        <f>IF(Input!AY104=0,"",+Input!$C$16)</f>
        <v/>
      </c>
      <c r="R87" s="6" t="str">
        <f>IF(Input!AY104=0,"",IFERROR(VLOOKUP(Input!B104,Medio!$A$3:$D$1600,3,0),0))</f>
        <v/>
      </c>
      <c r="S87" s="6" t="str">
        <f>IF(Input!AY104=0,"",IFERROR(INDEX(Proveedor!$B$3:$B$2036, MATCH(Input!C104,Proveedor!$C$3:$C$2036,0)),0))</f>
        <v/>
      </c>
      <c r="T87" s="6" t="str">
        <f>IF(Input!AY104=0,"",IFERROR(INDEX(Programas!$B$3:$B$150, MATCH(Input!D104,Programas!$C$3:$C$150,0)),0))</f>
        <v/>
      </c>
      <c r="U87" s="9"/>
      <c r="V87" s="6" t="str">
        <f>IF(Input!AY104=0,"",+Input!D104)</f>
        <v/>
      </c>
      <c r="W87" s="6" t="str">
        <f>IF(Input!AY104=0,"",+Input!E104)</f>
        <v/>
      </c>
      <c r="X87" s="6" t="str">
        <f>IF(Input!AY104=0,"",+Input!F104)</f>
        <v/>
      </c>
      <c r="Y87" s="6"/>
      <c r="Z87" s="6" t="str">
        <f>IF(Input!AY104=0,"",+Input!G104)</f>
        <v/>
      </c>
      <c r="AA87" s="6" t="str">
        <f>IF(Input!AY104=0,"",+Input!H104)</f>
        <v/>
      </c>
      <c r="AB87" s="9" t="str">
        <f>IF(Input!AY104=0,"",+Input!I104)</f>
        <v/>
      </c>
      <c r="AC87" s="6" t="str">
        <f>IF(Input!AY104=0,"",IFERROR(VLOOKUP(Input!J104,'Tipo de Descuento'!$B$3:$C$8,2,0),0))</f>
        <v/>
      </c>
      <c r="AD87" s="6" t="str">
        <f>IF(Input!AY104=0,"",+Input!K104)</f>
        <v/>
      </c>
      <c r="AE87" s="6" t="str">
        <f>IF(Input!AY104=0,"",IFERROR(VLOOKUP(Input!L104,'Tipo de Descuento'!$B$3:$C$8,2,0),0))</f>
        <v/>
      </c>
      <c r="AF87" s="6" t="str">
        <f>IF(Input!AY104=0,"",+Input!M104)</f>
        <v/>
      </c>
      <c r="AG87" s="6" t="str">
        <f>IF(Input!AY104=0,"",IFERROR(VLOOKUP(Input!N104,'Tipo de Descuento'!$B$3:$C$8,2,0),0))</f>
        <v/>
      </c>
      <c r="AH87" s="6" t="str">
        <f>IF(Input!AY104=0,"",+Input!O104)</f>
        <v/>
      </c>
      <c r="AI87" s="6" t="str">
        <f>IF(Input!AY104=0,"",IFERROR(VLOOKUP(Input!P104,'Tipo de Descuento'!$B$3:$C$8,2,0),0))</f>
        <v/>
      </c>
      <c r="AJ87" s="6" t="str">
        <f>IF(Input!AY104=0,"",+Input!Q104)</f>
        <v/>
      </c>
      <c r="AK87" s="6" t="str">
        <f>IF(Input!AY104=0,"",IFERROR(VLOOKUP(Input!R104,'Tipo de Descuento'!$B$3:$C$8,2,0),0))</f>
        <v/>
      </c>
      <c r="AL87" s="6" t="str">
        <f>IF(Input!AY104=0,"",+Input!S104)</f>
        <v/>
      </c>
      <c r="AM87" s="6"/>
      <c r="AN87" s="6"/>
      <c r="AO87" s="6"/>
      <c r="AP87" s="7" t="str">
        <f>IF(Input!$AY$22=0,"",+Input!T104)</f>
        <v/>
      </c>
      <c r="AQ87" s="7" t="str">
        <f>IF(Input!$AY$22=0,"",+Input!U104)</f>
        <v/>
      </c>
      <c r="AR87" s="7" t="str">
        <f>IF(Input!$AY$22=0,"",+Input!V104)</f>
        <v/>
      </c>
      <c r="AS87" s="7" t="str">
        <f>IF(Input!$AY$22=0,"",+Input!W104)</f>
        <v/>
      </c>
      <c r="AT87" s="7" t="str">
        <f>IF(Input!$AY$22=0,"",+Input!X104)</f>
        <v/>
      </c>
    </row>
    <row r="88" spans="1:46" ht="15.75" customHeight="1">
      <c r="A88" s="6" t="str">
        <f>IF(Input!AY105=0,"",+Input!$BP$18)</f>
        <v/>
      </c>
      <c r="B88" s="6" t="str">
        <f>IF(Input!AY105=0,"",IFERROR(VLOOKUP(Input!$C$8,Cliente!$B$3:$C$822,2,0),0))</f>
        <v/>
      </c>
      <c r="C88" s="6" t="str">
        <f>IF(Input!AY105=0,"",IFERROR(VLOOKUP(Input!$C$7,Anunciante!$B$3:$C$364,2,0),0))</f>
        <v/>
      </c>
      <c r="D88" s="6" t="str">
        <f>IF(Input!AY105=0,"",IFERROR(VLOOKUP(Input!$C$9,Producto!$B$3:$C$200,2,0),0))</f>
        <v/>
      </c>
      <c r="E88" s="10" t="str">
        <f>IF(Input!AY105=0,"",IFERROR(VLOOKUP(Input!$C$10,Campaña!$B$3:$C$32,2,0),0))</f>
        <v/>
      </c>
      <c r="F88" t="str">
        <f>IF(Input!AY105=0,"",+Input!$C$11)</f>
        <v/>
      </c>
      <c r="G88" s="6" t="str">
        <f>IF(Input!AY105=0,"",+Input!$C$12)</f>
        <v/>
      </c>
      <c r="H88" t="str">
        <f>IF(Input!AY105=0,"",IFERROR(VLOOKUP(Input!$G$7,TipoMedio!$B$3:$C$30,2,0),0))</f>
        <v/>
      </c>
      <c r="I88" s="34" t="str">
        <f>IF(Input!AY105=0,"",+Input!$G$8)</f>
        <v/>
      </c>
      <c r="J88" s="34" t="str">
        <f>IF(Input!AY105=0,"",+Input!$G$9)</f>
        <v/>
      </c>
      <c r="K88" s="34" t="str">
        <f>IF(Input!AY105=0,"",+Input!$G$10)</f>
        <v/>
      </c>
      <c r="L88" s="5" t="str">
        <f>IF(Input!AY105=0,"",IFERROR(VLOOKUP(Input!$G$11,'Condicion de Pago'!$B$3:$C$20,2,0),0))</f>
        <v/>
      </c>
      <c r="M88" s="5" t="str">
        <f>IF(Input!AY105=0,"",+Input!$G$13)</f>
        <v/>
      </c>
      <c r="N88" s="5" t="str">
        <f>IF(Input!AY105=0,"",IFERROR(VLOOKUP(Input!$G$12,Moneda!$B$3:$C$7,2,0),0))</f>
        <v/>
      </c>
      <c r="O88" s="8" t="str">
        <f>IF(Input!AY105=0,"",+Input!$C$14)</f>
        <v/>
      </c>
      <c r="P88" s="5" t="str">
        <f>IF(Input!AY105=0,"",+Input!#REF!)</f>
        <v/>
      </c>
      <c r="Q88" s="5" t="str">
        <f>IF(Input!AY105=0,"",+Input!$C$16)</f>
        <v/>
      </c>
      <c r="R88" s="6" t="str">
        <f>IF(Input!AY105=0,"",IFERROR(VLOOKUP(Input!B105,Medio!$A$3:$D$1600,3,0),0))</f>
        <v/>
      </c>
      <c r="S88" s="6" t="str">
        <f>IF(Input!AY105=0,"",IFERROR(INDEX(Proveedor!$B$3:$B$2036, MATCH(Input!C105,Proveedor!$C$3:$C$2036,0)),0))</f>
        <v/>
      </c>
      <c r="T88" s="6" t="str">
        <f>IF(Input!AY105=0,"",IFERROR(INDEX(Programas!$B$3:$B$150, MATCH(Input!D105,Programas!$C$3:$C$150,0)),0))</f>
        <v/>
      </c>
      <c r="U88" s="9"/>
      <c r="V88" s="6" t="str">
        <f>IF(Input!AY105=0,"",+Input!D105)</f>
        <v/>
      </c>
      <c r="W88" s="6" t="str">
        <f>IF(Input!AY105=0,"",+Input!E105)</f>
        <v/>
      </c>
      <c r="X88" s="6" t="str">
        <f>IF(Input!AY105=0,"",+Input!F105)</f>
        <v/>
      </c>
      <c r="Y88" s="6"/>
      <c r="Z88" s="6" t="str">
        <f>IF(Input!AY105=0,"",+Input!G105)</f>
        <v/>
      </c>
      <c r="AA88" s="6" t="str">
        <f>IF(Input!AY105=0,"",+Input!H105)</f>
        <v/>
      </c>
      <c r="AB88" s="9" t="str">
        <f>IF(Input!AY105=0,"",+Input!I105)</f>
        <v/>
      </c>
      <c r="AC88" s="6" t="str">
        <f>IF(Input!AY105=0,"",IFERROR(VLOOKUP(Input!J105,'Tipo de Descuento'!$B$3:$C$8,2,0),0))</f>
        <v/>
      </c>
      <c r="AD88" s="6" t="str">
        <f>IF(Input!AY105=0,"",+Input!K105)</f>
        <v/>
      </c>
      <c r="AE88" s="6" t="str">
        <f>IF(Input!AY105=0,"",IFERROR(VLOOKUP(Input!L105,'Tipo de Descuento'!$B$3:$C$8,2,0),0))</f>
        <v/>
      </c>
      <c r="AF88" s="6" t="str">
        <f>IF(Input!AY105=0,"",+Input!M105)</f>
        <v/>
      </c>
      <c r="AG88" s="6" t="str">
        <f>IF(Input!AY105=0,"",IFERROR(VLOOKUP(Input!N105,'Tipo de Descuento'!$B$3:$C$8,2,0),0))</f>
        <v/>
      </c>
      <c r="AH88" s="6" t="str">
        <f>IF(Input!AY105=0,"",+Input!O105)</f>
        <v/>
      </c>
      <c r="AI88" s="6" t="str">
        <f>IF(Input!AY105=0,"",IFERROR(VLOOKUP(Input!P105,'Tipo de Descuento'!$B$3:$C$8,2,0),0))</f>
        <v/>
      </c>
      <c r="AJ88" s="6" t="str">
        <f>IF(Input!AY105=0,"",+Input!Q105)</f>
        <v/>
      </c>
      <c r="AK88" s="6" t="str">
        <f>IF(Input!AY105=0,"",IFERROR(VLOOKUP(Input!R105,'Tipo de Descuento'!$B$3:$C$8,2,0),0))</f>
        <v/>
      </c>
      <c r="AL88" s="6" t="str">
        <f>IF(Input!AY105=0,"",+Input!S105)</f>
        <v/>
      </c>
      <c r="AM88" s="6"/>
      <c r="AN88" s="6"/>
      <c r="AO88" s="6"/>
      <c r="AP88" s="7" t="str">
        <f>IF(Input!$AY$22=0,"",+Input!T105)</f>
        <v/>
      </c>
      <c r="AQ88" s="7" t="str">
        <f>IF(Input!$AY$22=0,"",+Input!U105)</f>
        <v/>
      </c>
      <c r="AR88" s="7" t="str">
        <f>IF(Input!$AY$22=0,"",+Input!V105)</f>
        <v/>
      </c>
      <c r="AS88" s="7" t="str">
        <f>IF(Input!$AY$22=0,"",+Input!W105)</f>
        <v/>
      </c>
      <c r="AT88" s="7" t="str">
        <f>IF(Input!$AY$22=0,"",+Input!X105)</f>
        <v/>
      </c>
    </row>
    <row r="89" spans="1:46" ht="15.75" customHeight="1">
      <c r="A89" s="6" t="str">
        <f>IF(Input!AY106=0,"",+Input!$BP$18)</f>
        <v/>
      </c>
      <c r="B89" s="6" t="str">
        <f>IF(Input!AY106=0,"",IFERROR(VLOOKUP(Input!$C$8,Cliente!$B$3:$C$822,2,0),0))</f>
        <v/>
      </c>
      <c r="C89" s="6" t="str">
        <f>IF(Input!AY106=0,"",IFERROR(VLOOKUP(Input!$C$7,Anunciante!$B$3:$C$364,2,0),0))</f>
        <v/>
      </c>
      <c r="D89" s="6" t="str">
        <f>IF(Input!AY106=0,"",IFERROR(VLOOKUP(Input!$C$9,Producto!$B$3:$C$200,2,0),0))</f>
        <v/>
      </c>
      <c r="E89" s="10" t="str">
        <f>IF(Input!AY106=0,"",IFERROR(VLOOKUP(Input!$C$10,Campaña!$B$3:$C$32,2,0),0))</f>
        <v/>
      </c>
      <c r="F89" t="str">
        <f>IF(Input!AY106=0,"",+Input!$C$11)</f>
        <v/>
      </c>
      <c r="G89" s="6" t="str">
        <f>IF(Input!AY106=0,"",+Input!$C$12)</f>
        <v/>
      </c>
      <c r="H89" t="str">
        <f>IF(Input!AY106=0,"",IFERROR(VLOOKUP(Input!$G$7,TipoMedio!$B$3:$C$30,2,0),0))</f>
        <v/>
      </c>
      <c r="I89" s="34" t="str">
        <f>IF(Input!AY106=0,"",+Input!$G$8)</f>
        <v/>
      </c>
      <c r="J89" s="34" t="str">
        <f>IF(Input!AY106=0,"",+Input!$G$9)</f>
        <v/>
      </c>
      <c r="K89" s="34" t="str">
        <f>IF(Input!AY106=0,"",+Input!$G$10)</f>
        <v/>
      </c>
      <c r="L89" s="5" t="str">
        <f>IF(Input!AY106=0,"",IFERROR(VLOOKUP(Input!$G$11,'Condicion de Pago'!$B$3:$C$20,2,0),0))</f>
        <v/>
      </c>
      <c r="M89" s="5" t="str">
        <f>IF(Input!AY106=0,"",+Input!$G$13)</f>
        <v/>
      </c>
      <c r="N89" s="5" t="str">
        <f>IF(Input!AY106=0,"",IFERROR(VLOOKUP(Input!$G$12,Moneda!$B$3:$C$7,2,0),0))</f>
        <v/>
      </c>
      <c r="O89" s="8" t="str">
        <f>IF(Input!AY106=0,"",+Input!$C$14)</f>
        <v/>
      </c>
      <c r="P89" s="5" t="str">
        <f>IF(Input!AY106=0,"",+Input!#REF!)</f>
        <v/>
      </c>
      <c r="Q89" s="5" t="str">
        <f>IF(Input!AY106=0,"",+Input!$C$16)</f>
        <v/>
      </c>
      <c r="R89" s="6" t="str">
        <f>IF(Input!AY106=0,"",IFERROR(VLOOKUP(Input!B106,Medio!$A$3:$D$1600,3,0),0))</f>
        <v/>
      </c>
      <c r="S89" s="6" t="str">
        <f>IF(Input!AY106=0,"",IFERROR(INDEX(Proveedor!$B$3:$B$2036, MATCH(Input!C106,Proveedor!$C$3:$C$2036,0)),0))</f>
        <v/>
      </c>
      <c r="T89" s="6" t="str">
        <f>IF(Input!AY106=0,"",IFERROR(INDEX(Programas!$B$3:$B$150, MATCH(Input!D106,Programas!$C$3:$C$150,0)),0))</f>
        <v/>
      </c>
      <c r="U89" s="9"/>
      <c r="V89" s="6" t="str">
        <f>IF(Input!AY106=0,"",+Input!D106)</f>
        <v/>
      </c>
      <c r="W89" s="6" t="str">
        <f>IF(Input!AY106=0,"",+Input!E106)</f>
        <v/>
      </c>
      <c r="X89" s="6" t="str">
        <f>IF(Input!AY106=0,"",+Input!F106)</f>
        <v/>
      </c>
      <c r="Y89" s="6"/>
      <c r="Z89" s="6" t="str">
        <f>IF(Input!AY106=0,"",+Input!G106)</f>
        <v/>
      </c>
      <c r="AA89" s="6" t="str">
        <f>IF(Input!AY106=0,"",+Input!H106)</f>
        <v/>
      </c>
      <c r="AB89" s="9" t="str">
        <f>IF(Input!AY106=0,"",+Input!I106)</f>
        <v/>
      </c>
      <c r="AC89" s="6" t="str">
        <f>IF(Input!AY106=0,"",IFERROR(VLOOKUP(Input!J106,'Tipo de Descuento'!$B$3:$C$8,2,0),0))</f>
        <v/>
      </c>
      <c r="AD89" s="6" t="str">
        <f>IF(Input!AY106=0,"",+Input!K106)</f>
        <v/>
      </c>
      <c r="AE89" s="6" t="str">
        <f>IF(Input!AY106=0,"",IFERROR(VLOOKUP(Input!L106,'Tipo de Descuento'!$B$3:$C$8,2,0),0))</f>
        <v/>
      </c>
      <c r="AF89" s="6" t="str">
        <f>IF(Input!AY106=0,"",+Input!M106)</f>
        <v/>
      </c>
      <c r="AG89" s="6" t="str">
        <f>IF(Input!AY106=0,"",IFERROR(VLOOKUP(Input!N106,'Tipo de Descuento'!$B$3:$C$8,2,0),0))</f>
        <v/>
      </c>
      <c r="AH89" s="6" t="str">
        <f>IF(Input!AY106=0,"",+Input!O106)</f>
        <v/>
      </c>
      <c r="AI89" s="6" t="str">
        <f>IF(Input!AY106=0,"",IFERROR(VLOOKUP(Input!P106,'Tipo de Descuento'!$B$3:$C$8,2,0),0))</f>
        <v/>
      </c>
      <c r="AJ89" s="6" t="str">
        <f>IF(Input!AY106=0,"",+Input!Q106)</f>
        <v/>
      </c>
      <c r="AK89" s="6" t="str">
        <f>IF(Input!AY106=0,"",IFERROR(VLOOKUP(Input!R106,'Tipo de Descuento'!$B$3:$C$8,2,0),0))</f>
        <v/>
      </c>
      <c r="AL89" s="6" t="str">
        <f>IF(Input!AY106=0,"",+Input!S106)</f>
        <v/>
      </c>
      <c r="AM89" s="6"/>
      <c r="AN89" s="6"/>
      <c r="AO89" s="6"/>
      <c r="AP89" s="7" t="str">
        <f>IF(Input!$AY$22=0,"",+Input!T106)</f>
        <v/>
      </c>
      <c r="AQ89" s="7" t="str">
        <f>IF(Input!$AY$22=0,"",+Input!U106)</f>
        <v/>
      </c>
      <c r="AR89" s="7" t="str">
        <f>IF(Input!$AY$22=0,"",+Input!V106)</f>
        <v/>
      </c>
      <c r="AS89" s="7" t="str">
        <f>IF(Input!$AY$22=0,"",+Input!W106)</f>
        <v/>
      </c>
      <c r="AT89" s="7" t="str">
        <f>IF(Input!$AY$22=0,"",+Input!X106)</f>
        <v/>
      </c>
    </row>
    <row r="90" spans="1:46" ht="15.75" customHeight="1">
      <c r="A90" s="6" t="str">
        <f>IF(Input!AY107=0,"",+Input!$BP$18)</f>
        <v/>
      </c>
      <c r="B90" s="6" t="str">
        <f>IF(Input!AY107=0,"",IFERROR(VLOOKUP(Input!$C$8,Cliente!$B$3:$C$822,2,0),0))</f>
        <v/>
      </c>
      <c r="C90" s="6" t="str">
        <f>IF(Input!AY107=0,"",IFERROR(VLOOKUP(Input!$C$7,Anunciante!$B$3:$C$364,2,0),0))</f>
        <v/>
      </c>
      <c r="D90" s="6" t="str">
        <f>IF(Input!AY107=0,"",IFERROR(VLOOKUP(Input!$C$9,Producto!$B$3:$C$200,2,0),0))</f>
        <v/>
      </c>
      <c r="E90" s="10" t="str">
        <f>IF(Input!AY107=0,"",IFERROR(VLOOKUP(Input!$C$10,Campaña!$B$3:$C$32,2,0),0))</f>
        <v/>
      </c>
      <c r="F90" t="str">
        <f>IF(Input!AY107=0,"",+Input!$C$11)</f>
        <v/>
      </c>
      <c r="G90" s="6" t="str">
        <f>IF(Input!AY107=0,"",+Input!$C$12)</f>
        <v/>
      </c>
      <c r="H90" t="str">
        <f>IF(Input!AY107=0,"",IFERROR(VLOOKUP(Input!$G$7,TipoMedio!$B$3:$C$30,2,0),0))</f>
        <v/>
      </c>
      <c r="I90" s="34" t="str">
        <f>IF(Input!AY107=0,"",+Input!$G$8)</f>
        <v/>
      </c>
      <c r="J90" s="34" t="str">
        <f>IF(Input!AY107=0,"",+Input!$G$9)</f>
        <v/>
      </c>
      <c r="K90" s="34" t="str">
        <f>IF(Input!AY107=0,"",+Input!$G$10)</f>
        <v/>
      </c>
      <c r="L90" s="5" t="str">
        <f>IF(Input!AY107=0,"",IFERROR(VLOOKUP(Input!$G$11,'Condicion de Pago'!$B$3:$C$20,2,0),0))</f>
        <v/>
      </c>
      <c r="M90" s="5" t="str">
        <f>IF(Input!AY107=0,"",+Input!$G$13)</f>
        <v/>
      </c>
      <c r="N90" s="5" t="str">
        <f>IF(Input!AY107=0,"",IFERROR(VLOOKUP(Input!$G$12,Moneda!$B$3:$C$7,2,0),0))</f>
        <v/>
      </c>
      <c r="O90" s="8" t="str">
        <f>IF(Input!AY107=0,"",+Input!$C$14)</f>
        <v/>
      </c>
      <c r="P90" s="5" t="str">
        <f>IF(Input!AY107=0,"",+Input!#REF!)</f>
        <v/>
      </c>
      <c r="Q90" s="5" t="str">
        <f>IF(Input!AY107=0,"",+Input!$C$16)</f>
        <v/>
      </c>
      <c r="R90" s="6" t="str">
        <f>IF(Input!AY107=0,"",IFERROR(VLOOKUP(Input!B107,Medio!$A$3:$D$1600,3,0),0))</f>
        <v/>
      </c>
      <c r="S90" s="6" t="str">
        <f>IF(Input!AY107=0,"",IFERROR(INDEX(Proveedor!$B$3:$B$2036, MATCH(Input!C107,Proveedor!$C$3:$C$2036,0)),0))</f>
        <v/>
      </c>
      <c r="T90" s="6" t="str">
        <f>IF(Input!AY107=0,"",IFERROR(INDEX(Programas!$B$3:$B$150, MATCH(Input!D107,Programas!$C$3:$C$150,0)),0))</f>
        <v/>
      </c>
      <c r="U90" s="9"/>
      <c r="V90" s="6" t="str">
        <f>IF(Input!AY107=0,"",+Input!D107)</f>
        <v/>
      </c>
      <c r="W90" s="6" t="str">
        <f>IF(Input!AY107=0,"",+Input!E107)</f>
        <v/>
      </c>
      <c r="X90" s="6" t="str">
        <f>IF(Input!AY107=0,"",+Input!F107)</f>
        <v/>
      </c>
      <c r="Y90" s="6"/>
      <c r="Z90" s="6" t="str">
        <f>IF(Input!AY107=0,"",+Input!G107)</f>
        <v/>
      </c>
      <c r="AA90" s="6" t="str">
        <f>IF(Input!AY107=0,"",+Input!H107)</f>
        <v/>
      </c>
      <c r="AB90" s="9" t="str">
        <f>IF(Input!AY107=0,"",+Input!I107)</f>
        <v/>
      </c>
      <c r="AC90" s="6" t="str">
        <f>IF(Input!AY107=0,"",IFERROR(VLOOKUP(Input!J107,'Tipo de Descuento'!$B$3:$C$8,2,0),0))</f>
        <v/>
      </c>
      <c r="AD90" s="6" t="str">
        <f>IF(Input!AY107=0,"",+Input!K107)</f>
        <v/>
      </c>
      <c r="AE90" s="6" t="str">
        <f>IF(Input!AY107=0,"",IFERROR(VLOOKUP(Input!L107,'Tipo de Descuento'!$B$3:$C$8,2,0),0))</f>
        <v/>
      </c>
      <c r="AF90" s="6" t="str">
        <f>IF(Input!AY107=0,"",+Input!M107)</f>
        <v/>
      </c>
      <c r="AG90" s="6" t="str">
        <f>IF(Input!AY107=0,"",IFERROR(VLOOKUP(Input!N107,'Tipo de Descuento'!$B$3:$C$8,2,0),0))</f>
        <v/>
      </c>
      <c r="AH90" s="6" t="str">
        <f>IF(Input!AY107=0,"",+Input!O107)</f>
        <v/>
      </c>
      <c r="AI90" s="6" t="str">
        <f>IF(Input!AY107=0,"",IFERROR(VLOOKUP(Input!P107,'Tipo de Descuento'!$B$3:$C$8,2,0),0))</f>
        <v/>
      </c>
      <c r="AJ90" s="6" t="str">
        <f>IF(Input!AY107=0,"",+Input!Q107)</f>
        <v/>
      </c>
      <c r="AK90" s="6" t="str">
        <f>IF(Input!AY107=0,"",IFERROR(VLOOKUP(Input!R107,'Tipo de Descuento'!$B$3:$C$8,2,0),0))</f>
        <v/>
      </c>
      <c r="AL90" s="6" t="str">
        <f>IF(Input!AY107=0,"",+Input!S107)</f>
        <v/>
      </c>
      <c r="AM90" s="6"/>
      <c r="AN90" s="6"/>
      <c r="AO90" s="6"/>
      <c r="AP90" s="7" t="str">
        <f>IF(Input!$AY$22=0,"",+Input!T107)</f>
        <v/>
      </c>
      <c r="AQ90" s="7" t="str">
        <f>IF(Input!$AY$22=0,"",+Input!U107)</f>
        <v/>
      </c>
      <c r="AR90" s="7" t="str">
        <f>IF(Input!$AY$22=0,"",+Input!V107)</f>
        <v/>
      </c>
      <c r="AS90" s="7" t="str">
        <f>IF(Input!$AY$22=0,"",+Input!W107)</f>
        <v/>
      </c>
      <c r="AT90" s="7" t="str">
        <f>IF(Input!$AY$22=0,"",+Input!X107)</f>
        <v/>
      </c>
    </row>
    <row r="91" spans="1:46" ht="15.75" customHeight="1">
      <c r="A91" s="6" t="str">
        <f>IF(Input!AY108=0,"",+Input!$BP$18)</f>
        <v/>
      </c>
      <c r="B91" s="6" t="str">
        <f>IF(Input!AY108=0,"",IFERROR(VLOOKUP(Input!$C$8,Cliente!$B$3:$C$822,2,0),0))</f>
        <v/>
      </c>
      <c r="C91" s="6" t="str">
        <f>IF(Input!AY108=0,"",IFERROR(VLOOKUP(Input!$C$7,Anunciante!$B$3:$C$364,2,0),0))</f>
        <v/>
      </c>
      <c r="D91" s="6" t="str">
        <f>IF(Input!AY108=0,"",IFERROR(VLOOKUP(Input!$C$9,Producto!$B$3:$C$200,2,0),0))</f>
        <v/>
      </c>
      <c r="E91" s="10" t="str">
        <f>IF(Input!AY108=0,"",IFERROR(VLOOKUP(Input!$C$10,Campaña!$B$3:$C$32,2,0),0))</f>
        <v/>
      </c>
      <c r="F91" t="str">
        <f>IF(Input!AY108=0,"",+Input!$C$11)</f>
        <v/>
      </c>
      <c r="G91" s="6" t="str">
        <f>IF(Input!AY108=0,"",+Input!$C$12)</f>
        <v/>
      </c>
      <c r="H91" t="str">
        <f>IF(Input!AY108=0,"",IFERROR(VLOOKUP(Input!$G$7,TipoMedio!$B$3:$C$30,2,0),0))</f>
        <v/>
      </c>
      <c r="I91" s="34" t="str">
        <f>IF(Input!AY108=0,"",+Input!$G$8)</f>
        <v/>
      </c>
      <c r="J91" s="34" t="str">
        <f>IF(Input!AY108=0,"",+Input!$G$9)</f>
        <v/>
      </c>
      <c r="K91" s="34" t="str">
        <f>IF(Input!AY108=0,"",+Input!$G$10)</f>
        <v/>
      </c>
      <c r="L91" s="5" t="str">
        <f>IF(Input!AY108=0,"",IFERROR(VLOOKUP(Input!$G$11,'Condicion de Pago'!$B$3:$C$20,2,0),0))</f>
        <v/>
      </c>
      <c r="M91" s="5" t="str">
        <f>IF(Input!AY108=0,"",+Input!$G$13)</f>
        <v/>
      </c>
      <c r="N91" s="5" t="str">
        <f>IF(Input!AY108=0,"",IFERROR(VLOOKUP(Input!$G$12,Moneda!$B$3:$C$7,2,0),0))</f>
        <v/>
      </c>
      <c r="O91" s="8" t="str">
        <f>IF(Input!AY108=0,"",+Input!$C$14)</f>
        <v/>
      </c>
      <c r="P91" s="5" t="str">
        <f>IF(Input!AY108=0,"",+Input!#REF!)</f>
        <v/>
      </c>
      <c r="Q91" s="5" t="str">
        <f>IF(Input!AY108=0,"",+Input!$C$16)</f>
        <v/>
      </c>
      <c r="R91" s="6" t="str">
        <f>IF(Input!AY108=0,"",IFERROR(VLOOKUP(Input!B108,Medio!$A$3:$D$1600,3,0),0))</f>
        <v/>
      </c>
      <c r="S91" s="6" t="str">
        <f>IF(Input!AY108=0,"",IFERROR(INDEX(Proveedor!$B$3:$B$2036, MATCH(Input!C108,Proveedor!$C$3:$C$2036,0)),0))</f>
        <v/>
      </c>
      <c r="T91" s="6" t="str">
        <f>IF(Input!AY108=0,"",IFERROR(INDEX(Programas!$B$3:$B$150, MATCH(Input!D108,Programas!$C$3:$C$150,0)),0))</f>
        <v/>
      </c>
      <c r="U91" s="9"/>
      <c r="V91" s="6" t="str">
        <f>IF(Input!AY108=0,"",+Input!D108)</f>
        <v/>
      </c>
      <c r="W91" s="6" t="str">
        <f>IF(Input!AY108=0,"",+Input!E108)</f>
        <v/>
      </c>
      <c r="X91" s="6" t="str">
        <f>IF(Input!AY108=0,"",+Input!F108)</f>
        <v/>
      </c>
      <c r="Y91" s="6"/>
      <c r="Z91" s="6" t="str">
        <f>IF(Input!AY108=0,"",+Input!G108)</f>
        <v/>
      </c>
      <c r="AA91" s="6" t="str">
        <f>IF(Input!AY108=0,"",+Input!H108)</f>
        <v/>
      </c>
      <c r="AB91" s="9" t="str">
        <f>IF(Input!AY108=0,"",+Input!I108)</f>
        <v/>
      </c>
      <c r="AC91" s="6" t="str">
        <f>IF(Input!AY108=0,"",IFERROR(VLOOKUP(Input!J108,'Tipo de Descuento'!$B$3:$C$8,2,0),0))</f>
        <v/>
      </c>
      <c r="AD91" s="6" t="str">
        <f>IF(Input!AY108=0,"",+Input!K108)</f>
        <v/>
      </c>
      <c r="AE91" s="6" t="str">
        <f>IF(Input!AY108=0,"",IFERROR(VLOOKUP(Input!L108,'Tipo de Descuento'!$B$3:$C$8,2,0),0))</f>
        <v/>
      </c>
      <c r="AF91" s="6" t="str">
        <f>IF(Input!AY108=0,"",+Input!M108)</f>
        <v/>
      </c>
      <c r="AG91" s="6" t="str">
        <f>IF(Input!AY108=0,"",IFERROR(VLOOKUP(Input!N108,'Tipo de Descuento'!$B$3:$C$8,2,0),0))</f>
        <v/>
      </c>
      <c r="AH91" s="6" t="str">
        <f>IF(Input!AY108=0,"",+Input!O108)</f>
        <v/>
      </c>
      <c r="AI91" s="6" t="str">
        <f>IF(Input!AY108=0,"",IFERROR(VLOOKUP(Input!P108,'Tipo de Descuento'!$B$3:$C$8,2,0),0))</f>
        <v/>
      </c>
      <c r="AJ91" s="6" t="str">
        <f>IF(Input!AY108=0,"",+Input!Q108)</f>
        <v/>
      </c>
      <c r="AK91" s="6" t="str">
        <f>IF(Input!AY108=0,"",IFERROR(VLOOKUP(Input!R108,'Tipo de Descuento'!$B$3:$C$8,2,0),0))</f>
        <v/>
      </c>
      <c r="AL91" s="6" t="str">
        <f>IF(Input!AY108=0,"",+Input!S108)</f>
        <v/>
      </c>
      <c r="AM91" s="6"/>
      <c r="AN91" s="6"/>
      <c r="AO91" s="6"/>
      <c r="AP91" s="7" t="str">
        <f>IF(Input!$AY$22=0,"",+Input!T108)</f>
        <v/>
      </c>
      <c r="AQ91" s="7" t="str">
        <f>IF(Input!$AY$22=0,"",+Input!U108)</f>
        <v/>
      </c>
      <c r="AR91" s="7" t="str">
        <f>IF(Input!$AY$22=0,"",+Input!V108)</f>
        <v/>
      </c>
      <c r="AS91" s="7" t="str">
        <f>IF(Input!$AY$22=0,"",+Input!W108)</f>
        <v/>
      </c>
      <c r="AT91" s="7" t="str">
        <f>IF(Input!$AY$22=0,"",+Input!X108)</f>
        <v/>
      </c>
    </row>
    <row r="92" spans="1:46" ht="15.75" customHeight="1">
      <c r="A92" s="6" t="str">
        <f>IF(Input!AY109=0,"",+Input!$BP$18)</f>
        <v/>
      </c>
      <c r="B92" s="6" t="str">
        <f>IF(Input!AY109=0,"",IFERROR(VLOOKUP(Input!$C$8,Cliente!$B$3:$C$822,2,0),0))</f>
        <v/>
      </c>
      <c r="C92" s="6" t="str">
        <f>IF(Input!AY109=0,"",IFERROR(VLOOKUP(Input!$C$7,Anunciante!$B$3:$C$364,2,0),0))</f>
        <v/>
      </c>
      <c r="D92" s="6" t="str">
        <f>IF(Input!AY109=0,"",IFERROR(VLOOKUP(Input!$C$9,Producto!$B$3:$C$200,2,0),0))</f>
        <v/>
      </c>
      <c r="E92" s="10" t="str">
        <f>IF(Input!AY109=0,"",IFERROR(VLOOKUP(Input!$C$10,Campaña!$B$3:$C$32,2,0),0))</f>
        <v/>
      </c>
      <c r="F92" t="str">
        <f>IF(Input!AY109=0,"",+Input!$C$11)</f>
        <v/>
      </c>
      <c r="G92" s="6" t="str">
        <f>IF(Input!AY109=0,"",+Input!$C$12)</f>
        <v/>
      </c>
      <c r="H92" t="str">
        <f>IF(Input!AY109=0,"",IFERROR(VLOOKUP(Input!$G$7,TipoMedio!$B$3:$C$30,2,0),0))</f>
        <v/>
      </c>
      <c r="I92" s="34" t="str">
        <f>IF(Input!AY109=0,"",+Input!$G$8)</f>
        <v/>
      </c>
      <c r="J92" s="34" t="str">
        <f>IF(Input!AY109=0,"",+Input!$G$9)</f>
        <v/>
      </c>
      <c r="K92" s="34" t="str">
        <f>IF(Input!AY109=0,"",+Input!$G$10)</f>
        <v/>
      </c>
      <c r="L92" s="5" t="str">
        <f>IF(Input!AY109=0,"",IFERROR(VLOOKUP(Input!$G$11,'Condicion de Pago'!$B$3:$C$20,2,0),0))</f>
        <v/>
      </c>
      <c r="M92" s="5" t="str">
        <f>IF(Input!AY109=0,"",+Input!$G$13)</f>
        <v/>
      </c>
      <c r="N92" s="5" t="str">
        <f>IF(Input!AY109=0,"",IFERROR(VLOOKUP(Input!$G$12,Moneda!$B$3:$C$7,2,0),0))</f>
        <v/>
      </c>
      <c r="O92" s="8" t="str">
        <f>IF(Input!AY109=0,"",+Input!$C$14)</f>
        <v/>
      </c>
      <c r="P92" s="5" t="str">
        <f>IF(Input!AY109=0,"",+Input!#REF!)</f>
        <v/>
      </c>
      <c r="Q92" s="5" t="str">
        <f>IF(Input!AY109=0,"",+Input!$C$16)</f>
        <v/>
      </c>
      <c r="R92" s="6" t="str">
        <f>IF(Input!AY109=0,"",IFERROR(VLOOKUP(Input!B109,Medio!$A$3:$D$1600,3,0),0))</f>
        <v/>
      </c>
      <c r="S92" s="6" t="str">
        <f>IF(Input!AY109=0,"",IFERROR(INDEX(Proveedor!$B$3:$B$2036, MATCH(Input!C109,Proveedor!$C$3:$C$2036,0)),0))</f>
        <v/>
      </c>
      <c r="T92" s="6" t="str">
        <f>IF(Input!AY109=0,"",IFERROR(INDEX(Programas!$B$3:$B$150, MATCH(Input!D109,Programas!$C$3:$C$150,0)),0))</f>
        <v/>
      </c>
      <c r="U92" s="9"/>
      <c r="V92" s="6" t="str">
        <f>IF(Input!AY109=0,"",+Input!D109)</f>
        <v/>
      </c>
      <c r="W92" s="6" t="str">
        <f>IF(Input!AY109=0,"",+Input!E109)</f>
        <v/>
      </c>
      <c r="X92" s="6" t="str">
        <f>IF(Input!AY109=0,"",+Input!F109)</f>
        <v/>
      </c>
      <c r="Y92" s="6"/>
      <c r="Z92" s="6" t="str">
        <f>IF(Input!AY109=0,"",+Input!G109)</f>
        <v/>
      </c>
      <c r="AA92" s="6" t="str">
        <f>IF(Input!AY109=0,"",+Input!H109)</f>
        <v/>
      </c>
      <c r="AB92" s="9" t="str">
        <f>IF(Input!AY109=0,"",+Input!I109)</f>
        <v/>
      </c>
      <c r="AC92" s="6" t="str">
        <f>IF(Input!AY109=0,"",IFERROR(VLOOKUP(Input!J109,'Tipo de Descuento'!$B$3:$C$8,2,0),0))</f>
        <v/>
      </c>
      <c r="AD92" s="6" t="str">
        <f>IF(Input!AY109=0,"",+Input!K109)</f>
        <v/>
      </c>
      <c r="AE92" s="6" t="str">
        <f>IF(Input!AY109=0,"",IFERROR(VLOOKUP(Input!L109,'Tipo de Descuento'!$B$3:$C$8,2,0),0))</f>
        <v/>
      </c>
      <c r="AF92" s="6" t="str">
        <f>IF(Input!AY109=0,"",+Input!M109)</f>
        <v/>
      </c>
      <c r="AG92" s="6" t="str">
        <f>IF(Input!AY109=0,"",IFERROR(VLOOKUP(Input!N109,'Tipo de Descuento'!$B$3:$C$8,2,0),0))</f>
        <v/>
      </c>
      <c r="AH92" s="6" t="str">
        <f>IF(Input!AY109=0,"",+Input!O109)</f>
        <v/>
      </c>
      <c r="AI92" s="6" t="str">
        <f>IF(Input!AY109=0,"",IFERROR(VLOOKUP(Input!P109,'Tipo de Descuento'!$B$3:$C$8,2,0),0))</f>
        <v/>
      </c>
      <c r="AJ92" s="6" t="str">
        <f>IF(Input!AY109=0,"",+Input!Q109)</f>
        <v/>
      </c>
      <c r="AK92" s="6" t="str">
        <f>IF(Input!AY109=0,"",IFERROR(VLOOKUP(Input!R109,'Tipo de Descuento'!$B$3:$C$8,2,0),0))</f>
        <v/>
      </c>
      <c r="AL92" s="6" t="str">
        <f>IF(Input!AY109=0,"",+Input!S109)</f>
        <v/>
      </c>
      <c r="AM92" s="6"/>
      <c r="AN92" s="6"/>
      <c r="AO92" s="6"/>
      <c r="AP92" s="7" t="str">
        <f>IF(Input!$AY$22=0,"",+Input!T109)</f>
        <v/>
      </c>
      <c r="AQ92" s="7" t="str">
        <f>IF(Input!$AY$22=0,"",+Input!U109)</f>
        <v/>
      </c>
      <c r="AR92" s="7" t="str">
        <f>IF(Input!$AY$22=0,"",+Input!V109)</f>
        <v/>
      </c>
      <c r="AS92" s="7" t="str">
        <f>IF(Input!$AY$22=0,"",+Input!W109)</f>
        <v/>
      </c>
      <c r="AT92" s="7" t="str">
        <f>IF(Input!$AY$22=0,"",+Input!X109)</f>
        <v/>
      </c>
    </row>
    <row r="93" spans="1:46" ht="15.75" customHeight="1">
      <c r="A93" s="6" t="str">
        <f>IF(Input!AY110=0,"",+Input!$BP$18)</f>
        <v/>
      </c>
      <c r="B93" s="6" t="str">
        <f>IF(Input!AY110=0,"",IFERROR(VLOOKUP(Input!$C$8,Cliente!$B$3:$C$822,2,0),0))</f>
        <v/>
      </c>
      <c r="C93" s="6" t="str">
        <f>IF(Input!AY110=0,"",IFERROR(VLOOKUP(Input!$C$7,Anunciante!$B$3:$C$364,2,0),0))</f>
        <v/>
      </c>
      <c r="D93" s="6" t="str">
        <f>IF(Input!AY110=0,"",IFERROR(VLOOKUP(Input!$C$9,Producto!$B$3:$C$200,2,0),0))</f>
        <v/>
      </c>
      <c r="E93" s="10" t="str">
        <f>IF(Input!AY110=0,"",IFERROR(VLOOKUP(Input!$C$10,Campaña!$B$3:$C$32,2,0),0))</f>
        <v/>
      </c>
      <c r="F93" t="str">
        <f>IF(Input!AY110=0,"",+Input!$C$11)</f>
        <v/>
      </c>
      <c r="G93" s="6" t="str">
        <f>IF(Input!AY110=0,"",+Input!$C$12)</f>
        <v/>
      </c>
      <c r="H93" t="str">
        <f>IF(Input!AY110=0,"",IFERROR(VLOOKUP(Input!$G$7,TipoMedio!$B$3:$C$30,2,0),0))</f>
        <v/>
      </c>
      <c r="I93" s="34" t="str">
        <f>IF(Input!AY110=0,"",+Input!$G$8)</f>
        <v/>
      </c>
      <c r="J93" s="34" t="str">
        <f>IF(Input!AY110=0,"",+Input!$G$9)</f>
        <v/>
      </c>
      <c r="K93" s="34" t="str">
        <f>IF(Input!AY110=0,"",+Input!$G$10)</f>
        <v/>
      </c>
      <c r="L93" s="5" t="str">
        <f>IF(Input!AY110=0,"",IFERROR(VLOOKUP(Input!$G$11,'Condicion de Pago'!$B$3:$C$20,2,0),0))</f>
        <v/>
      </c>
      <c r="M93" s="5" t="str">
        <f>IF(Input!AY110=0,"",+Input!$G$13)</f>
        <v/>
      </c>
      <c r="N93" s="5" t="str">
        <f>IF(Input!AY110=0,"",IFERROR(VLOOKUP(Input!$G$12,Moneda!$B$3:$C$7,2,0),0))</f>
        <v/>
      </c>
      <c r="O93" s="8" t="str">
        <f>IF(Input!AY110=0,"",+Input!$C$14)</f>
        <v/>
      </c>
      <c r="P93" s="5" t="str">
        <f>IF(Input!AY110=0,"",+Input!#REF!)</f>
        <v/>
      </c>
      <c r="Q93" s="5" t="str">
        <f>IF(Input!AY110=0,"",+Input!$C$16)</f>
        <v/>
      </c>
      <c r="R93" s="6" t="str">
        <f>IF(Input!AY110=0,"",IFERROR(VLOOKUP(Input!B110,Medio!$A$3:$D$1600,3,0),0))</f>
        <v/>
      </c>
      <c r="S93" s="6" t="str">
        <f>IF(Input!AY110=0,"",IFERROR(INDEX(Proveedor!$B$3:$B$2036, MATCH(Input!C110,Proveedor!$C$3:$C$2036,0)),0))</f>
        <v/>
      </c>
      <c r="T93" s="6" t="str">
        <f>IF(Input!AY110=0,"",IFERROR(INDEX(Programas!$B$3:$B$150, MATCH(Input!D110,Programas!$C$3:$C$150,0)),0))</f>
        <v/>
      </c>
      <c r="U93" s="9"/>
      <c r="V93" s="6" t="str">
        <f>IF(Input!AY110=0,"",+Input!D110)</f>
        <v/>
      </c>
      <c r="W93" s="6" t="str">
        <f>IF(Input!AY110=0,"",+Input!E110)</f>
        <v/>
      </c>
      <c r="X93" s="6" t="str">
        <f>IF(Input!AY110=0,"",+Input!F110)</f>
        <v/>
      </c>
      <c r="Y93" s="6"/>
      <c r="Z93" s="6" t="str">
        <f>IF(Input!AY110=0,"",+Input!G110)</f>
        <v/>
      </c>
      <c r="AA93" s="6" t="str">
        <f>IF(Input!AY110=0,"",+Input!H110)</f>
        <v/>
      </c>
      <c r="AB93" s="9" t="str">
        <f>IF(Input!AY110=0,"",+Input!I110)</f>
        <v/>
      </c>
      <c r="AC93" s="6" t="str">
        <f>IF(Input!AY110=0,"",IFERROR(VLOOKUP(Input!J110,'Tipo de Descuento'!$B$3:$C$8,2,0),0))</f>
        <v/>
      </c>
      <c r="AD93" s="6" t="str">
        <f>IF(Input!AY110=0,"",+Input!K110)</f>
        <v/>
      </c>
      <c r="AE93" s="6" t="str">
        <f>IF(Input!AY110=0,"",IFERROR(VLOOKUP(Input!L110,'Tipo de Descuento'!$B$3:$C$8,2,0),0))</f>
        <v/>
      </c>
      <c r="AF93" s="6" t="str">
        <f>IF(Input!AY110=0,"",+Input!M110)</f>
        <v/>
      </c>
      <c r="AG93" s="6" t="str">
        <f>IF(Input!AY110=0,"",IFERROR(VLOOKUP(Input!N110,'Tipo de Descuento'!$B$3:$C$8,2,0),0))</f>
        <v/>
      </c>
      <c r="AH93" s="6" t="str">
        <f>IF(Input!AY110=0,"",+Input!O110)</f>
        <v/>
      </c>
      <c r="AI93" s="6" t="str">
        <f>IF(Input!AY110=0,"",IFERROR(VLOOKUP(Input!P110,'Tipo de Descuento'!$B$3:$C$8,2,0),0))</f>
        <v/>
      </c>
      <c r="AJ93" s="6" t="str">
        <f>IF(Input!AY110=0,"",+Input!Q110)</f>
        <v/>
      </c>
      <c r="AK93" s="6" t="str">
        <f>IF(Input!AY110=0,"",IFERROR(VLOOKUP(Input!R110,'Tipo de Descuento'!$B$3:$C$8,2,0),0))</f>
        <v/>
      </c>
      <c r="AL93" s="6" t="str">
        <f>IF(Input!AY110=0,"",+Input!S110)</f>
        <v/>
      </c>
      <c r="AM93" s="6"/>
      <c r="AN93" s="6"/>
      <c r="AO93" s="6"/>
      <c r="AP93" s="7" t="str">
        <f>IF(Input!$AY$22=0,"",+Input!T110)</f>
        <v/>
      </c>
      <c r="AQ93" s="7" t="str">
        <f>IF(Input!$AY$22=0,"",+Input!U110)</f>
        <v/>
      </c>
      <c r="AR93" s="7" t="str">
        <f>IF(Input!$AY$22=0,"",+Input!V110)</f>
        <v/>
      </c>
      <c r="AS93" s="7" t="str">
        <f>IF(Input!$AY$22=0,"",+Input!W110)</f>
        <v/>
      </c>
      <c r="AT93" s="7" t="str">
        <f>IF(Input!$AY$22=0,"",+Input!X110)</f>
        <v/>
      </c>
    </row>
    <row r="94" spans="1:46" ht="15.75" customHeight="1">
      <c r="A94" s="6" t="str">
        <f>IF(Input!AY111=0,"",+Input!$BP$18)</f>
        <v/>
      </c>
      <c r="B94" s="6" t="str">
        <f>IF(Input!AY111=0,"",IFERROR(VLOOKUP(Input!$C$8,Cliente!$B$3:$C$822,2,0),0))</f>
        <v/>
      </c>
      <c r="C94" s="6" t="str">
        <f>IF(Input!AY111=0,"",IFERROR(VLOOKUP(Input!$C$7,Anunciante!$B$3:$C$364,2,0),0))</f>
        <v/>
      </c>
      <c r="D94" s="6" t="str">
        <f>IF(Input!AY111=0,"",IFERROR(VLOOKUP(Input!$C$9,Producto!$B$3:$C$200,2,0),0))</f>
        <v/>
      </c>
      <c r="E94" s="10" t="str">
        <f>IF(Input!AY111=0,"",IFERROR(VLOOKUP(Input!$C$10,Campaña!$B$3:$C$32,2,0),0))</f>
        <v/>
      </c>
      <c r="F94" t="str">
        <f>IF(Input!AY111=0,"",+Input!$C$11)</f>
        <v/>
      </c>
      <c r="G94" s="6" t="str">
        <f>IF(Input!AY111=0,"",+Input!$C$12)</f>
        <v/>
      </c>
      <c r="H94" t="str">
        <f>IF(Input!AY111=0,"",IFERROR(VLOOKUP(Input!$G$7,TipoMedio!$B$3:$C$30,2,0),0))</f>
        <v/>
      </c>
      <c r="I94" s="34" t="str">
        <f>IF(Input!AY111=0,"",+Input!$G$8)</f>
        <v/>
      </c>
      <c r="J94" s="34" t="str">
        <f>IF(Input!AY111=0,"",+Input!$G$9)</f>
        <v/>
      </c>
      <c r="K94" s="34" t="str">
        <f>IF(Input!AY111=0,"",+Input!$G$10)</f>
        <v/>
      </c>
      <c r="L94" s="5" t="str">
        <f>IF(Input!AY111=0,"",IFERROR(VLOOKUP(Input!$G$11,'Condicion de Pago'!$B$3:$C$20,2,0),0))</f>
        <v/>
      </c>
      <c r="M94" s="5" t="str">
        <f>IF(Input!AY111=0,"",+Input!$G$13)</f>
        <v/>
      </c>
      <c r="N94" s="5" t="str">
        <f>IF(Input!AY111=0,"",IFERROR(VLOOKUP(Input!$G$12,Moneda!$B$3:$C$7,2,0),0))</f>
        <v/>
      </c>
      <c r="O94" s="8" t="str">
        <f>IF(Input!AY111=0,"",+Input!$C$14)</f>
        <v/>
      </c>
      <c r="P94" s="5" t="str">
        <f>IF(Input!AY111=0,"",+Input!#REF!)</f>
        <v/>
      </c>
      <c r="Q94" s="5" t="str">
        <f>IF(Input!AY111=0,"",+Input!$C$16)</f>
        <v/>
      </c>
      <c r="R94" s="6" t="str">
        <f>IF(Input!AY111=0,"",IFERROR(VLOOKUP(Input!B111,Medio!$A$3:$D$1600,3,0),0))</f>
        <v/>
      </c>
      <c r="S94" s="6" t="str">
        <f>IF(Input!AY111=0,"",IFERROR(INDEX(Proveedor!$B$3:$B$2036, MATCH(Input!C111,Proveedor!$C$3:$C$2036,0)),0))</f>
        <v/>
      </c>
      <c r="T94" s="6" t="str">
        <f>IF(Input!AY111=0,"",IFERROR(INDEX(Programas!$B$3:$B$150, MATCH(Input!D111,Programas!$C$3:$C$150,0)),0))</f>
        <v/>
      </c>
      <c r="U94" s="9"/>
      <c r="V94" s="6" t="str">
        <f>IF(Input!AY111=0,"",+Input!D111)</f>
        <v/>
      </c>
      <c r="W94" s="6" t="str">
        <f>IF(Input!AY111=0,"",+Input!E111)</f>
        <v/>
      </c>
      <c r="X94" s="6" t="str">
        <f>IF(Input!AY111=0,"",+Input!F111)</f>
        <v/>
      </c>
      <c r="Y94" s="6"/>
      <c r="Z94" s="6" t="str">
        <f>IF(Input!AY111=0,"",+Input!G111)</f>
        <v/>
      </c>
      <c r="AA94" s="6" t="str">
        <f>IF(Input!AY111=0,"",+Input!H111)</f>
        <v/>
      </c>
      <c r="AB94" s="9" t="str">
        <f>IF(Input!AY111=0,"",+Input!I111)</f>
        <v/>
      </c>
      <c r="AC94" s="6" t="str">
        <f>IF(Input!AY111=0,"",IFERROR(VLOOKUP(Input!J111,'Tipo de Descuento'!$B$3:$C$8,2,0),0))</f>
        <v/>
      </c>
      <c r="AD94" s="6" t="str">
        <f>IF(Input!AY111=0,"",+Input!K111)</f>
        <v/>
      </c>
      <c r="AE94" s="6" t="str">
        <f>IF(Input!AY111=0,"",IFERROR(VLOOKUP(Input!L111,'Tipo de Descuento'!$B$3:$C$8,2,0),0))</f>
        <v/>
      </c>
      <c r="AF94" s="6" t="str">
        <f>IF(Input!AY111=0,"",+Input!M111)</f>
        <v/>
      </c>
      <c r="AG94" s="6" t="str">
        <f>IF(Input!AY111=0,"",IFERROR(VLOOKUP(Input!N111,'Tipo de Descuento'!$B$3:$C$8,2,0),0))</f>
        <v/>
      </c>
      <c r="AH94" s="6" t="str">
        <f>IF(Input!AY111=0,"",+Input!O111)</f>
        <v/>
      </c>
      <c r="AI94" s="6" t="str">
        <f>IF(Input!AY111=0,"",IFERROR(VLOOKUP(Input!P111,'Tipo de Descuento'!$B$3:$C$8,2,0),0))</f>
        <v/>
      </c>
      <c r="AJ94" s="6" t="str">
        <f>IF(Input!AY111=0,"",+Input!Q111)</f>
        <v/>
      </c>
      <c r="AK94" s="6" t="str">
        <f>IF(Input!AY111=0,"",IFERROR(VLOOKUP(Input!R111,'Tipo de Descuento'!$B$3:$C$8,2,0),0))</f>
        <v/>
      </c>
      <c r="AL94" s="6" t="str">
        <f>IF(Input!AY111=0,"",+Input!S111)</f>
        <v/>
      </c>
      <c r="AM94" s="6"/>
      <c r="AN94" s="6"/>
      <c r="AO94" s="6"/>
      <c r="AP94" s="7" t="str">
        <f>IF(Input!$AY$22=0,"",+Input!T111)</f>
        <v/>
      </c>
      <c r="AQ94" s="7" t="str">
        <f>IF(Input!$AY$22=0,"",+Input!U111)</f>
        <v/>
      </c>
      <c r="AR94" s="7" t="str">
        <f>IF(Input!$AY$22=0,"",+Input!V111)</f>
        <v/>
      </c>
      <c r="AS94" s="7" t="str">
        <f>IF(Input!$AY$22=0,"",+Input!W111)</f>
        <v/>
      </c>
      <c r="AT94" s="7" t="str">
        <f>IF(Input!$AY$22=0,"",+Input!X111)</f>
        <v/>
      </c>
    </row>
    <row r="95" spans="1:46" ht="15.75" customHeight="1">
      <c r="A95" s="6" t="str">
        <f>IF(Input!AY112=0,"",+Input!$BP$18)</f>
        <v/>
      </c>
      <c r="B95" s="6" t="str">
        <f>IF(Input!AY112=0,"",IFERROR(VLOOKUP(Input!$C$8,Cliente!$B$3:$C$822,2,0),0))</f>
        <v/>
      </c>
      <c r="C95" s="6" t="str">
        <f>IF(Input!AY112=0,"",IFERROR(VLOOKUP(Input!$C$7,Anunciante!$B$3:$C$364,2,0),0))</f>
        <v/>
      </c>
      <c r="D95" s="6" t="str">
        <f>IF(Input!AY112=0,"",IFERROR(VLOOKUP(Input!$C$9,Producto!$B$3:$C$200,2,0),0))</f>
        <v/>
      </c>
      <c r="E95" s="10" t="str">
        <f>IF(Input!AY112=0,"",IFERROR(VLOOKUP(Input!$C$10,Campaña!$B$3:$C$32,2,0),0))</f>
        <v/>
      </c>
      <c r="F95" t="str">
        <f>IF(Input!AY112=0,"",+Input!$C$11)</f>
        <v/>
      </c>
      <c r="G95" s="6" t="str">
        <f>IF(Input!AY112=0,"",+Input!$C$12)</f>
        <v/>
      </c>
      <c r="H95" t="str">
        <f>IF(Input!AY112=0,"",IFERROR(VLOOKUP(Input!$G$7,TipoMedio!$B$3:$C$30,2,0),0))</f>
        <v/>
      </c>
      <c r="I95" s="34" t="str">
        <f>IF(Input!AY112=0,"",+Input!$G$8)</f>
        <v/>
      </c>
      <c r="J95" s="34" t="str">
        <f>IF(Input!AY112=0,"",+Input!$G$9)</f>
        <v/>
      </c>
      <c r="K95" s="34" t="str">
        <f>IF(Input!AY112=0,"",+Input!$G$10)</f>
        <v/>
      </c>
      <c r="L95" s="5" t="str">
        <f>IF(Input!AY112=0,"",IFERROR(VLOOKUP(Input!$G$11,'Condicion de Pago'!$B$3:$C$20,2,0),0))</f>
        <v/>
      </c>
      <c r="M95" s="5" t="str">
        <f>IF(Input!AY112=0,"",+Input!$G$13)</f>
        <v/>
      </c>
      <c r="N95" s="5" t="str">
        <f>IF(Input!AY112=0,"",IFERROR(VLOOKUP(Input!$G$12,Moneda!$B$3:$C$7,2,0),0))</f>
        <v/>
      </c>
      <c r="O95" s="8" t="str">
        <f>IF(Input!AY112=0,"",+Input!$C$14)</f>
        <v/>
      </c>
      <c r="P95" s="5" t="str">
        <f>IF(Input!AY112=0,"",+Input!#REF!)</f>
        <v/>
      </c>
      <c r="Q95" s="5" t="str">
        <f>IF(Input!AY112=0,"",+Input!$C$16)</f>
        <v/>
      </c>
      <c r="R95" s="6" t="str">
        <f>IF(Input!AY112=0,"",IFERROR(VLOOKUP(Input!B112,Medio!$A$3:$D$1600,3,0),0))</f>
        <v/>
      </c>
      <c r="S95" s="6" t="str">
        <f>IF(Input!AY112=0,"",IFERROR(INDEX(Proveedor!$B$3:$B$2036, MATCH(Input!C112,Proveedor!$C$3:$C$2036,0)),0))</f>
        <v/>
      </c>
      <c r="T95" s="6" t="str">
        <f>IF(Input!AY112=0,"",IFERROR(INDEX(Programas!$B$3:$B$150, MATCH(Input!D112,Programas!$C$3:$C$150,0)),0))</f>
        <v/>
      </c>
      <c r="U95" s="9"/>
      <c r="V95" s="6" t="str">
        <f>IF(Input!AY112=0,"",+Input!D112)</f>
        <v/>
      </c>
      <c r="W95" s="6" t="str">
        <f>IF(Input!AY112=0,"",+Input!E112)</f>
        <v/>
      </c>
      <c r="X95" s="6" t="str">
        <f>IF(Input!AY112=0,"",+Input!F112)</f>
        <v/>
      </c>
      <c r="Y95" s="6"/>
      <c r="Z95" s="6" t="str">
        <f>IF(Input!AY112=0,"",+Input!G112)</f>
        <v/>
      </c>
      <c r="AA95" s="6" t="str">
        <f>IF(Input!AY112=0,"",+Input!H112)</f>
        <v/>
      </c>
      <c r="AB95" s="9" t="str">
        <f>IF(Input!AY112=0,"",+Input!I112)</f>
        <v/>
      </c>
      <c r="AC95" s="6" t="str">
        <f>IF(Input!AY112=0,"",IFERROR(VLOOKUP(Input!J112,'Tipo de Descuento'!$B$3:$C$8,2,0),0))</f>
        <v/>
      </c>
      <c r="AD95" s="6" t="str">
        <f>IF(Input!AY112=0,"",+Input!K112)</f>
        <v/>
      </c>
      <c r="AE95" s="6" t="str">
        <f>IF(Input!AY112=0,"",IFERROR(VLOOKUP(Input!L112,'Tipo de Descuento'!$B$3:$C$8,2,0),0))</f>
        <v/>
      </c>
      <c r="AF95" s="6" t="str">
        <f>IF(Input!AY112=0,"",+Input!M112)</f>
        <v/>
      </c>
      <c r="AG95" s="6" t="str">
        <f>IF(Input!AY112=0,"",IFERROR(VLOOKUP(Input!N112,'Tipo de Descuento'!$B$3:$C$8,2,0),0))</f>
        <v/>
      </c>
      <c r="AH95" s="6" t="str">
        <f>IF(Input!AY112=0,"",+Input!O112)</f>
        <v/>
      </c>
      <c r="AI95" s="6" t="str">
        <f>IF(Input!AY112=0,"",IFERROR(VLOOKUP(Input!P112,'Tipo de Descuento'!$B$3:$C$8,2,0),0))</f>
        <v/>
      </c>
      <c r="AJ95" s="6" t="str">
        <f>IF(Input!AY112=0,"",+Input!Q112)</f>
        <v/>
      </c>
      <c r="AK95" s="6" t="str">
        <f>IF(Input!AY112=0,"",IFERROR(VLOOKUP(Input!R112,'Tipo de Descuento'!$B$3:$C$8,2,0),0))</f>
        <v/>
      </c>
      <c r="AL95" s="6" t="str">
        <f>IF(Input!AY112=0,"",+Input!S112)</f>
        <v/>
      </c>
      <c r="AM95" s="6"/>
      <c r="AN95" s="6"/>
      <c r="AO95" s="6"/>
      <c r="AP95" s="7" t="str">
        <f>IF(Input!$AY$22=0,"",+Input!T112)</f>
        <v/>
      </c>
      <c r="AQ95" s="7" t="str">
        <f>IF(Input!$AY$22=0,"",+Input!U112)</f>
        <v/>
      </c>
      <c r="AR95" s="7" t="str">
        <f>IF(Input!$AY$22=0,"",+Input!V112)</f>
        <v/>
      </c>
      <c r="AS95" s="7" t="str">
        <f>IF(Input!$AY$22=0,"",+Input!W112)</f>
        <v/>
      </c>
      <c r="AT95" s="7" t="str">
        <f>IF(Input!$AY$22=0,"",+Input!X112)</f>
        <v/>
      </c>
    </row>
    <row r="96" spans="1:46" ht="15.75" customHeight="1">
      <c r="A96" s="6" t="str">
        <f>IF(Input!AY113=0,"",+Input!$BP$18)</f>
        <v/>
      </c>
      <c r="B96" s="6" t="str">
        <f>IF(Input!AY113=0,"",IFERROR(VLOOKUP(Input!$C$8,Cliente!$B$3:$C$822,2,0),0))</f>
        <v/>
      </c>
      <c r="C96" s="6" t="str">
        <f>IF(Input!AY113=0,"",IFERROR(VLOOKUP(Input!$C$7,Anunciante!$B$3:$C$364,2,0),0))</f>
        <v/>
      </c>
      <c r="D96" s="6" t="str">
        <f>IF(Input!AY113=0,"",IFERROR(VLOOKUP(Input!$C$9,Producto!$B$3:$C$200,2,0),0))</f>
        <v/>
      </c>
      <c r="E96" s="10" t="str">
        <f>IF(Input!AY113=0,"",IFERROR(VLOOKUP(Input!$C$10,Campaña!$B$3:$C$32,2,0),0))</f>
        <v/>
      </c>
      <c r="F96" t="str">
        <f>IF(Input!AY113=0,"",+Input!$C$11)</f>
        <v/>
      </c>
      <c r="G96" s="6" t="str">
        <f>IF(Input!AY113=0,"",+Input!$C$12)</f>
        <v/>
      </c>
      <c r="H96" t="str">
        <f>IF(Input!AY113=0,"",IFERROR(VLOOKUP(Input!$G$7,TipoMedio!$B$3:$C$30,2,0),0))</f>
        <v/>
      </c>
      <c r="I96" s="34" t="str">
        <f>IF(Input!AY113=0,"",+Input!$G$8)</f>
        <v/>
      </c>
      <c r="J96" s="34" t="str">
        <f>IF(Input!AY113=0,"",+Input!$G$9)</f>
        <v/>
      </c>
      <c r="K96" s="34" t="str">
        <f>IF(Input!AY113=0,"",+Input!$G$10)</f>
        <v/>
      </c>
      <c r="L96" s="5" t="str">
        <f>IF(Input!AY113=0,"",IFERROR(VLOOKUP(Input!$G$11,'Condicion de Pago'!$B$3:$C$20,2,0),0))</f>
        <v/>
      </c>
      <c r="M96" s="5" t="str">
        <f>IF(Input!AY113=0,"",+Input!$G$13)</f>
        <v/>
      </c>
      <c r="N96" s="5" t="str">
        <f>IF(Input!AY113=0,"",IFERROR(VLOOKUP(Input!$G$12,Moneda!$B$3:$C$7,2,0),0))</f>
        <v/>
      </c>
      <c r="O96" s="8" t="str">
        <f>IF(Input!AY113=0,"",+Input!$C$14)</f>
        <v/>
      </c>
      <c r="P96" s="5" t="str">
        <f>IF(Input!AY113=0,"",+Input!#REF!)</f>
        <v/>
      </c>
      <c r="Q96" s="5" t="str">
        <f>IF(Input!AY113=0,"",+Input!$C$16)</f>
        <v/>
      </c>
      <c r="R96" s="6" t="str">
        <f>IF(Input!AY113=0,"",IFERROR(VLOOKUP(Input!B113,Medio!$A$3:$D$1600,3,0),0))</f>
        <v/>
      </c>
      <c r="S96" s="6" t="str">
        <f>IF(Input!AY113=0,"",IFERROR(INDEX(Proveedor!$B$3:$B$2036, MATCH(Input!C113,Proveedor!$C$3:$C$2036,0)),0))</f>
        <v/>
      </c>
      <c r="T96" s="6" t="str">
        <f>IF(Input!AY113=0,"",IFERROR(INDEX(Programas!$B$3:$B$150, MATCH(Input!D113,Programas!$C$3:$C$150,0)),0))</f>
        <v/>
      </c>
      <c r="U96" s="9"/>
      <c r="V96" s="6" t="str">
        <f>IF(Input!AY113=0,"",+Input!D113)</f>
        <v/>
      </c>
      <c r="W96" s="6" t="str">
        <f>IF(Input!AY113=0,"",+Input!E113)</f>
        <v/>
      </c>
      <c r="X96" s="6" t="str">
        <f>IF(Input!AY113=0,"",+Input!F113)</f>
        <v/>
      </c>
      <c r="Y96" s="6"/>
      <c r="Z96" s="6" t="str">
        <f>IF(Input!AY113=0,"",+Input!G113)</f>
        <v/>
      </c>
      <c r="AA96" s="6" t="str">
        <f>IF(Input!AY113=0,"",+Input!H113)</f>
        <v/>
      </c>
      <c r="AB96" s="9" t="str">
        <f>IF(Input!AY113=0,"",+Input!I113)</f>
        <v/>
      </c>
      <c r="AC96" s="6" t="str">
        <f>IF(Input!AY113=0,"",IFERROR(VLOOKUP(Input!J113,'Tipo de Descuento'!$B$3:$C$8,2,0),0))</f>
        <v/>
      </c>
      <c r="AD96" s="6" t="str">
        <f>IF(Input!AY113=0,"",+Input!K113)</f>
        <v/>
      </c>
      <c r="AE96" s="6" t="str">
        <f>IF(Input!AY113=0,"",IFERROR(VLOOKUP(Input!L113,'Tipo de Descuento'!$B$3:$C$8,2,0),0))</f>
        <v/>
      </c>
      <c r="AF96" s="6" t="str">
        <f>IF(Input!AY113=0,"",+Input!M113)</f>
        <v/>
      </c>
      <c r="AG96" s="6" t="str">
        <f>IF(Input!AY113=0,"",IFERROR(VLOOKUP(Input!N113,'Tipo de Descuento'!$B$3:$C$8,2,0),0))</f>
        <v/>
      </c>
      <c r="AH96" s="6" t="str">
        <f>IF(Input!AY113=0,"",+Input!O113)</f>
        <v/>
      </c>
      <c r="AI96" s="6" t="str">
        <f>IF(Input!AY113=0,"",IFERROR(VLOOKUP(Input!P113,'Tipo de Descuento'!$B$3:$C$8,2,0),0))</f>
        <v/>
      </c>
      <c r="AJ96" s="6" t="str">
        <f>IF(Input!AY113=0,"",+Input!Q113)</f>
        <v/>
      </c>
      <c r="AK96" s="6" t="str">
        <f>IF(Input!AY113=0,"",IFERROR(VLOOKUP(Input!R113,'Tipo de Descuento'!$B$3:$C$8,2,0),0))</f>
        <v/>
      </c>
      <c r="AL96" s="6" t="str">
        <f>IF(Input!AY113=0,"",+Input!S113)</f>
        <v/>
      </c>
      <c r="AM96" s="6"/>
      <c r="AN96" s="6"/>
      <c r="AO96" s="6"/>
      <c r="AP96" s="7" t="str">
        <f>IF(Input!$AY$22=0,"",+Input!T113)</f>
        <v/>
      </c>
      <c r="AQ96" s="7" t="str">
        <f>IF(Input!$AY$22=0,"",+Input!U113)</f>
        <v/>
      </c>
      <c r="AR96" s="7" t="str">
        <f>IF(Input!$AY$22=0,"",+Input!V113)</f>
        <v/>
      </c>
      <c r="AS96" s="7" t="str">
        <f>IF(Input!$AY$22=0,"",+Input!W113)</f>
        <v/>
      </c>
      <c r="AT96" s="7" t="str">
        <f>IF(Input!$AY$22=0,"",+Input!X113)</f>
        <v/>
      </c>
    </row>
    <row r="97" spans="1:46" ht="15.75" customHeight="1">
      <c r="A97" s="6" t="str">
        <f>IF(Input!AY114=0,"",+Input!$BP$18)</f>
        <v/>
      </c>
      <c r="B97" s="6" t="str">
        <f>IF(Input!AY114=0,"",IFERROR(VLOOKUP(Input!$C$8,Cliente!$B$3:$C$822,2,0),0))</f>
        <v/>
      </c>
      <c r="C97" s="6" t="str">
        <f>IF(Input!AY114=0,"",IFERROR(VLOOKUP(Input!$C$7,Anunciante!$B$3:$C$364,2,0),0))</f>
        <v/>
      </c>
      <c r="D97" s="6" t="str">
        <f>IF(Input!AY114=0,"",IFERROR(VLOOKUP(Input!$C$9,Producto!$B$3:$C$200,2,0),0))</f>
        <v/>
      </c>
      <c r="E97" s="10" t="str">
        <f>IF(Input!AY114=0,"",IFERROR(VLOOKUP(Input!$C$10,Campaña!$B$3:$C$32,2,0),0))</f>
        <v/>
      </c>
      <c r="F97" t="str">
        <f>IF(Input!AY114=0,"",+Input!$C$11)</f>
        <v/>
      </c>
      <c r="G97" s="6" t="str">
        <f>IF(Input!AY114=0,"",+Input!$C$12)</f>
        <v/>
      </c>
      <c r="H97" t="str">
        <f>IF(Input!AY114=0,"",IFERROR(VLOOKUP(Input!$G$7,TipoMedio!$B$3:$C$30,2,0),0))</f>
        <v/>
      </c>
      <c r="I97" s="34" t="str">
        <f>IF(Input!AY114=0,"",+Input!$G$8)</f>
        <v/>
      </c>
      <c r="J97" s="34" t="str">
        <f>IF(Input!AY114=0,"",+Input!$G$9)</f>
        <v/>
      </c>
      <c r="K97" s="34" t="str">
        <f>IF(Input!AY114=0,"",+Input!$G$10)</f>
        <v/>
      </c>
      <c r="L97" s="5" t="str">
        <f>IF(Input!AY114=0,"",IFERROR(VLOOKUP(Input!$G$11,'Condicion de Pago'!$B$3:$C$20,2,0),0))</f>
        <v/>
      </c>
      <c r="M97" s="5" t="str">
        <f>IF(Input!AY114=0,"",+Input!$G$13)</f>
        <v/>
      </c>
      <c r="N97" s="5" t="str">
        <f>IF(Input!AY114=0,"",IFERROR(VLOOKUP(Input!$G$12,Moneda!$B$3:$C$7,2,0),0))</f>
        <v/>
      </c>
      <c r="O97" s="8" t="str">
        <f>IF(Input!AY114=0,"",+Input!$C$14)</f>
        <v/>
      </c>
      <c r="P97" s="5" t="str">
        <f>IF(Input!AY114=0,"",+Input!#REF!)</f>
        <v/>
      </c>
      <c r="Q97" s="5" t="str">
        <f>IF(Input!AY114=0,"",+Input!$C$16)</f>
        <v/>
      </c>
      <c r="R97" s="6" t="str">
        <f>IF(Input!AY114=0,"",IFERROR(VLOOKUP(Input!B114,Medio!$A$3:$D$1600,3,0),0))</f>
        <v/>
      </c>
      <c r="S97" s="6" t="str">
        <f>IF(Input!AY114=0,"",IFERROR(INDEX(Proveedor!$B$3:$B$2036, MATCH(Input!C114,Proveedor!$C$3:$C$2036,0)),0))</f>
        <v/>
      </c>
      <c r="T97" s="6" t="str">
        <f>IF(Input!AY114=0,"",IFERROR(INDEX(Programas!$B$3:$B$150, MATCH(Input!D114,Programas!$C$3:$C$150,0)),0))</f>
        <v/>
      </c>
      <c r="U97" s="9"/>
      <c r="V97" s="6" t="str">
        <f>IF(Input!AY114=0,"",+Input!D114)</f>
        <v/>
      </c>
      <c r="W97" s="6" t="str">
        <f>IF(Input!AY114=0,"",+Input!E114)</f>
        <v/>
      </c>
      <c r="X97" s="6" t="str">
        <f>IF(Input!AY114=0,"",+Input!F114)</f>
        <v/>
      </c>
      <c r="Y97" s="6"/>
      <c r="Z97" s="6" t="str">
        <f>IF(Input!AY114=0,"",+Input!G114)</f>
        <v/>
      </c>
      <c r="AA97" s="6" t="str">
        <f>IF(Input!AY114=0,"",+Input!H114)</f>
        <v/>
      </c>
      <c r="AB97" s="9" t="str">
        <f>IF(Input!AY114=0,"",+Input!I114)</f>
        <v/>
      </c>
      <c r="AC97" s="6" t="str">
        <f>IF(Input!AY114=0,"",IFERROR(VLOOKUP(Input!J114,'Tipo de Descuento'!$B$3:$C$8,2,0),0))</f>
        <v/>
      </c>
      <c r="AD97" s="6" t="str">
        <f>IF(Input!AY114=0,"",+Input!K114)</f>
        <v/>
      </c>
      <c r="AE97" s="6" t="str">
        <f>IF(Input!AY114=0,"",IFERROR(VLOOKUP(Input!L114,'Tipo de Descuento'!$B$3:$C$8,2,0),0))</f>
        <v/>
      </c>
      <c r="AF97" s="6" t="str">
        <f>IF(Input!AY114=0,"",+Input!M114)</f>
        <v/>
      </c>
      <c r="AG97" s="6" t="str">
        <f>IF(Input!AY114=0,"",IFERROR(VLOOKUP(Input!N114,'Tipo de Descuento'!$B$3:$C$8,2,0),0))</f>
        <v/>
      </c>
      <c r="AH97" s="6" t="str">
        <f>IF(Input!AY114=0,"",+Input!O114)</f>
        <v/>
      </c>
      <c r="AI97" s="6" t="str">
        <f>IF(Input!AY114=0,"",IFERROR(VLOOKUP(Input!P114,'Tipo de Descuento'!$B$3:$C$8,2,0),0))</f>
        <v/>
      </c>
      <c r="AJ97" s="6" t="str">
        <f>IF(Input!AY114=0,"",+Input!Q114)</f>
        <v/>
      </c>
      <c r="AK97" s="6" t="str">
        <f>IF(Input!AY114=0,"",IFERROR(VLOOKUP(Input!R114,'Tipo de Descuento'!$B$3:$C$8,2,0),0))</f>
        <v/>
      </c>
      <c r="AL97" s="6" t="str">
        <f>IF(Input!AY114=0,"",+Input!S114)</f>
        <v/>
      </c>
      <c r="AM97" s="6"/>
      <c r="AN97" s="6"/>
      <c r="AO97" s="6"/>
      <c r="AP97" s="7" t="str">
        <f>IF(Input!$AY$22=0,"",+Input!T114)</f>
        <v/>
      </c>
      <c r="AQ97" s="7" t="str">
        <f>IF(Input!$AY$22=0,"",+Input!U114)</f>
        <v/>
      </c>
      <c r="AR97" s="7" t="str">
        <f>IF(Input!$AY$22=0,"",+Input!V114)</f>
        <v/>
      </c>
      <c r="AS97" s="7" t="str">
        <f>IF(Input!$AY$22=0,"",+Input!W114)</f>
        <v/>
      </c>
      <c r="AT97" s="7" t="str">
        <f>IF(Input!$AY$22=0,"",+Input!X114)</f>
        <v/>
      </c>
    </row>
    <row r="98" spans="1:46" ht="15.75" customHeight="1">
      <c r="A98" s="6" t="str">
        <f>IF(Input!AY115=0,"",+Input!$BP$18)</f>
        <v/>
      </c>
      <c r="B98" s="6" t="str">
        <f>IF(Input!AY115=0,"",IFERROR(VLOOKUP(Input!$C$8,Cliente!$B$3:$C$822,2,0),0))</f>
        <v/>
      </c>
      <c r="C98" s="6" t="str">
        <f>IF(Input!AY115=0,"",IFERROR(VLOOKUP(Input!$C$7,Anunciante!$B$3:$C$364,2,0),0))</f>
        <v/>
      </c>
      <c r="D98" s="6" t="str">
        <f>IF(Input!AY115=0,"",IFERROR(VLOOKUP(Input!$C$9,Producto!$B$3:$C$200,2,0),0))</f>
        <v/>
      </c>
      <c r="E98" s="10" t="str">
        <f>IF(Input!AY115=0,"",IFERROR(VLOOKUP(Input!$C$10,Campaña!$B$3:$C$32,2,0),0))</f>
        <v/>
      </c>
      <c r="F98" t="str">
        <f>IF(Input!AY115=0,"",+Input!$C$11)</f>
        <v/>
      </c>
      <c r="G98" s="6" t="str">
        <f>IF(Input!AY115=0,"",+Input!$C$12)</f>
        <v/>
      </c>
      <c r="H98" t="str">
        <f>IF(Input!AY115=0,"",IFERROR(VLOOKUP(Input!$G$7,TipoMedio!$B$3:$C$30,2,0),0))</f>
        <v/>
      </c>
      <c r="I98" s="34" t="str">
        <f>IF(Input!AY115=0,"",+Input!$G$8)</f>
        <v/>
      </c>
      <c r="J98" s="34" t="str">
        <f>IF(Input!AY115=0,"",+Input!$G$9)</f>
        <v/>
      </c>
      <c r="K98" s="34" t="str">
        <f>IF(Input!AY115=0,"",+Input!$G$10)</f>
        <v/>
      </c>
      <c r="L98" s="5" t="str">
        <f>IF(Input!AY115=0,"",IFERROR(VLOOKUP(Input!$G$11,'Condicion de Pago'!$B$3:$C$20,2,0),0))</f>
        <v/>
      </c>
      <c r="M98" s="5" t="str">
        <f>IF(Input!AY115=0,"",+Input!$G$13)</f>
        <v/>
      </c>
      <c r="N98" s="5" t="str">
        <f>IF(Input!AY115=0,"",IFERROR(VLOOKUP(Input!$G$12,Moneda!$B$3:$C$7,2,0),0))</f>
        <v/>
      </c>
      <c r="O98" s="8" t="str">
        <f>IF(Input!AY115=0,"",+Input!$C$14)</f>
        <v/>
      </c>
      <c r="P98" s="5" t="str">
        <f>IF(Input!AY115=0,"",+Input!#REF!)</f>
        <v/>
      </c>
      <c r="Q98" s="5" t="str">
        <f>IF(Input!AY115=0,"",+Input!$C$16)</f>
        <v/>
      </c>
      <c r="R98" s="6" t="str">
        <f>IF(Input!AY115=0,"",IFERROR(VLOOKUP(Input!B115,Medio!$A$3:$D$1600,3,0),0))</f>
        <v/>
      </c>
      <c r="S98" s="6" t="str">
        <f>IF(Input!AY115=0,"",IFERROR(INDEX(Proveedor!$B$3:$B$2036, MATCH(Input!C115,Proveedor!$C$3:$C$2036,0)),0))</f>
        <v/>
      </c>
      <c r="T98" s="6" t="str">
        <f>IF(Input!AY115=0,"",IFERROR(INDEX(Programas!$B$3:$B$150, MATCH(Input!D115,Programas!$C$3:$C$150,0)),0))</f>
        <v/>
      </c>
      <c r="U98" s="9"/>
      <c r="V98" s="6" t="str">
        <f>IF(Input!AY115=0,"",+Input!D115)</f>
        <v/>
      </c>
      <c r="W98" s="6" t="str">
        <f>IF(Input!AY115=0,"",+Input!E115)</f>
        <v/>
      </c>
      <c r="X98" s="6" t="str">
        <f>IF(Input!AY115=0,"",+Input!F115)</f>
        <v/>
      </c>
      <c r="Y98" s="6"/>
      <c r="Z98" s="6" t="str">
        <f>IF(Input!AY115=0,"",+Input!G115)</f>
        <v/>
      </c>
      <c r="AA98" s="6" t="str">
        <f>IF(Input!AY115=0,"",+Input!H115)</f>
        <v/>
      </c>
      <c r="AB98" s="9" t="str">
        <f>IF(Input!AY115=0,"",+Input!I115)</f>
        <v/>
      </c>
      <c r="AC98" s="6" t="str">
        <f>IF(Input!AY115=0,"",IFERROR(VLOOKUP(Input!J115,'Tipo de Descuento'!$B$3:$C$8,2,0),0))</f>
        <v/>
      </c>
      <c r="AD98" s="6" t="str">
        <f>IF(Input!AY115=0,"",+Input!K115)</f>
        <v/>
      </c>
      <c r="AE98" s="6" t="str">
        <f>IF(Input!AY115=0,"",IFERROR(VLOOKUP(Input!L115,'Tipo de Descuento'!$B$3:$C$8,2,0),0))</f>
        <v/>
      </c>
      <c r="AF98" s="6" t="str">
        <f>IF(Input!AY115=0,"",+Input!M115)</f>
        <v/>
      </c>
      <c r="AG98" s="6" t="str">
        <f>IF(Input!AY115=0,"",IFERROR(VLOOKUP(Input!N115,'Tipo de Descuento'!$B$3:$C$8,2,0),0))</f>
        <v/>
      </c>
      <c r="AH98" s="6" t="str">
        <f>IF(Input!AY115=0,"",+Input!O115)</f>
        <v/>
      </c>
      <c r="AI98" s="6" t="str">
        <f>IF(Input!AY115=0,"",IFERROR(VLOOKUP(Input!P115,'Tipo de Descuento'!$B$3:$C$8,2,0),0))</f>
        <v/>
      </c>
      <c r="AJ98" s="6" t="str">
        <f>IF(Input!AY115=0,"",+Input!Q115)</f>
        <v/>
      </c>
      <c r="AK98" s="6" t="str">
        <f>IF(Input!AY115=0,"",IFERROR(VLOOKUP(Input!R115,'Tipo de Descuento'!$B$3:$C$8,2,0),0))</f>
        <v/>
      </c>
      <c r="AL98" s="6" t="str">
        <f>IF(Input!AY115=0,"",+Input!S115)</f>
        <v/>
      </c>
      <c r="AM98" s="6"/>
      <c r="AN98" s="6"/>
      <c r="AO98" s="6"/>
      <c r="AP98" s="7" t="str">
        <f>IF(Input!$AY$22=0,"",+Input!T115)</f>
        <v/>
      </c>
      <c r="AQ98" s="7" t="str">
        <f>IF(Input!$AY$22=0,"",+Input!U115)</f>
        <v/>
      </c>
      <c r="AR98" s="7" t="str">
        <f>IF(Input!$AY$22=0,"",+Input!V115)</f>
        <v/>
      </c>
      <c r="AS98" s="7" t="str">
        <f>IF(Input!$AY$22=0,"",+Input!W115)</f>
        <v/>
      </c>
      <c r="AT98" s="7" t="str">
        <f>IF(Input!$AY$22=0,"",+Input!X115)</f>
        <v/>
      </c>
    </row>
    <row r="99" spans="1:46" ht="15.75" customHeight="1">
      <c r="A99" s="6" t="str">
        <f>IF(Input!AY116=0,"",+Input!$BP$18)</f>
        <v/>
      </c>
      <c r="B99" s="6" t="str">
        <f>IF(Input!AY116=0,"",IFERROR(VLOOKUP(Input!$C$8,Cliente!$B$3:$C$822,2,0),0))</f>
        <v/>
      </c>
      <c r="C99" s="6" t="str">
        <f>IF(Input!AY116=0,"",IFERROR(VLOOKUP(Input!$C$7,Anunciante!$B$3:$C$364,2,0),0))</f>
        <v/>
      </c>
      <c r="D99" s="6" t="str">
        <f>IF(Input!AY116=0,"",IFERROR(VLOOKUP(Input!$C$9,Producto!$B$3:$C$200,2,0),0))</f>
        <v/>
      </c>
      <c r="E99" s="10" t="str">
        <f>IF(Input!AY116=0,"",IFERROR(VLOOKUP(Input!$C$10,Campaña!$B$3:$C$32,2,0),0))</f>
        <v/>
      </c>
      <c r="F99" t="str">
        <f>IF(Input!AY116=0,"",+Input!$C$11)</f>
        <v/>
      </c>
      <c r="G99" s="6" t="str">
        <f>IF(Input!AY116=0,"",+Input!$C$12)</f>
        <v/>
      </c>
      <c r="H99" t="str">
        <f>IF(Input!AY116=0,"",IFERROR(VLOOKUP(Input!$G$7,TipoMedio!$B$3:$C$30,2,0),0))</f>
        <v/>
      </c>
      <c r="I99" s="34" t="str">
        <f>IF(Input!AY116=0,"",+Input!$G$8)</f>
        <v/>
      </c>
      <c r="J99" s="34" t="str">
        <f>IF(Input!AY116=0,"",+Input!$G$9)</f>
        <v/>
      </c>
      <c r="K99" s="34" t="str">
        <f>IF(Input!AY116=0,"",+Input!$G$10)</f>
        <v/>
      </c>
      <c r="L99" s="5" t="str">
        <f>IF(Input!AY116=0,"",IFERROR(VLOOKUP(Input!$G$11,'Condicion de Pago'!$B$3:$C$20,2,0),0))</f>
        <v/>
      </c>
      <c r="M99" s="5" t="str">
        <f>IF(Input!AY116=0,"",+Input!$G$13)</f>
        <v/>
      </c>
      <c r="N99" s="5" t="str">
        <f>IF(Input!AY116=0,"",IFERROR(VLOOKUP(Input!$G$12,Moneda!$B$3:$C$7,2,0),0))</f>
        <v/>
      </c>
      <c r="O99" s="8" t="str">
        <f>IF(Input!AY116=0,"",+Input!$C$14)</f>
        <v/>
      </c>
      <c r="P99" s="5" t="str">
        <f>IF(Input!AY116=0,"",+Input!#REF!)</f>
        <v/>
      </c>
      <c r="Q99" s="5" t="str">
        <f>IF(Input!AY116=0,"",+Input!$C$16)</f>
        <v/>
      </c>
      <c r="R99" s="6" t="str">
        <f>IF(Input!AY116=0,"",IFERROR(VLOOKUP(Input!B116,Medio!$A$3:$D$1600,3,0),0))</f>
        <v/>
      </c>
      <c r="S99" s="6" t="str">
        <f>IF(Input!AY116=0,"",IFERROR(INDEX(Proveedor!$B$3:$B$2036, MATCH(Input!C116,Proveedor!$C$3:$C$2036,0)),0))</f>
        <v/>
      </c>
      <c r="T99" s="6" t="str">
        <f>IF(Input!AY116=0,"",IFERROR(INDEX(Programas!$B$3:$B$150, MATCH(Input!D116,Programas!$C$3:$C$150,0)),0))</f>
        <v/>
      </c>
      <c r="U99" s="9"/>
      <c r="V99" s="6" t="str">
        <f>IF(Input!AY116=0,"",+Input!D116)</f>
        <v/>
      </c>
      <c r="W99" s="6" t="str">
        <f>IF(Input!AY116=0,"",+Input!E116)</f>
        <v/>
      </c>
      <c r="X99" s="6" t="str">
        <f>IF(Input!AY116=0,"",+Input!F116)</f>
        <v/>
      </c>
      <c r="Y99" s="6"/>
      <c r="Z99" s="6" t="str">
        <f>IF(Input!AY116=0,"",+Input!G116)</f>
        <v/>
      </c>
      <c r="AA99" s="6" t="str">
        <f>IF(Input!AY116=0,"",+Input!H116)</f>
        <v/>
      </c>
      <c r="AB99" s="9" t="str">
        <f>IF(Input!AY116=0,"",+Input!I116)</f>
        <v/>
      </c>
      <c r="AC99" s="6" t="str">
        <f>IF(Input!AY116=0,"",IFERROR(VLOOKUP(Input!J116,'Tipo de Descuento'!$B$3:$C$8,2,0),0))</f>
        <v/>
      </c>
      <c r="AD99" s="6" t="str">
        <f>IF(Input!AY116=0,"",+Input!K116)</f>
        <v/>
      </c>
      <c r="AE99" s="6" t="str">
        <f>IF(Input!AY116=0,"",IFERROR(VLOOKUP(Input!L116,'Tipo de Descuento'!$B$3:$C$8,2,0),0))</f>
        <v/>
      </c>
      <c r="AF99" s="6" t="str">
        <f>IF(Input!AY116=0,"",+Input!M116)</f>
        <v/>
      </c>
      <c r="AG99" s="6" t="str">
        <f>IF(Input!AY116=0,"",IFERROR(VLOOKUP(Input!N116,'Tipo de Descuento'!$B$3:$C$8,2,0),0))</f>
        <v/>
      </c>
      <c r="AH99" s="6" t="str">
        <f>IF(Input!AY116=0,"",+Input!O116)</f>
        <v/>
      </c>
      <c r="AI99" s="6" t="str">
        <f>IF(Input!AY116=0,"",IFERROR(VLOOKUP(Input!P116,'Tipo de Descuento'!$B$3:$C$8,2,0),0))</f>
        <v/>
      </c>
      <c r="AJ99" s="6" t="str">
        <f>IF(Input!AY116=0,"",+Input!Q116)</f>
        <v/>
      </c>
      <c r="AK99" s="6" t="str">
        <f>IF(Input!AY116=0,"",IFERROR(VLOOKUP(Input!R116,'Tipo de Descuento'!$B$3:$C$8,2,0),0))</f>
        <v/>
      </c>
      <c r="AL99" s="6" t="str">
        <f>IF(Input!AY116=0,"",+Input!S116)</f>
        <v/>
      </c>
      <c r="AM99" s="6"/>
      <c r="AN99" s="6"/>
      <c r="AO99" s="6"/>
      <c r="AP99" s="7" t="str">
        <f>IF(Input!$AY$22=0,"",+Input!T116)</f>
        <v/>
      </c>
      <c r="AQ99" s="7" t="str">
        <f>IF(Input!$AY$22=0,"",+Input!U116)</f>
        <v/>
      </c>
      <c r="AR99" s="7" t="str">
        <f>IF(Input!$AY$22=0,"",+Input!V116)</f>
        <v/>
      </c>
      <c r="AS99" s="7" t="str">
        <f>IF(Input!$AY$22=0,"",+Input!W116)</f>
        <v/>
      </c>
      <c r="AT99" s="7" t="str">
        <f>IF(Input!$AY$22=0,"",+Input!X116)</f>
        <v/>
      </c>
    </row>
    <row r="100" spans="1:46" ht="15.75" customHeight="1">
      <c r="A100" s="6" t="str">
        <f>IF(Input!AY117=0,"",+Input!$BP$18)</f>
        <v/>
      </c>
      <c r="B100" s="6" t="str">
        <f>IF(Input!AY117=0,"",IFERROR(VLOOKUP(Input!$C$8,Cliente!$B$3:$C$822,2,0),0))</f>
        <v/>
      </c>
      <c r="C100" s="6" t="str">
        <f>IF(Input!AY117=0,"",IFERROR(VLOOKUP(Input!$C$7,Anunciante!$B$3:$C$364,2,0),0))</f>
        <v/>
      </c>
      <c r="D100" s="6" t="str">
        <f>IF(Input!AY117=0,"",IFERROR(VLOOKUP(Input!$C$9,Producto!$B$3:$C$200,2,0),0))</f>
        <v/>
      </c>
      <c r="E100" s="10" t="str">
        <f>IF(Input!AY117=0,"",IFERROR(VLOOKUP(Input!$C$10,Campaña!$B$3:$C$32,2,0),0))</f>
        <v/>
      </c>
      <c r="F100" t="str">
        <f>IF(Input!AY117=0,"",+Input!$C$11)</f>
        <v/>
      </c>
      <c r="G100" s="6" t="str">
        <f>IF(Input!AY117=0,"",+Input!$C$12)</f>
        <v/>
      </c>
      <c r="H100" t="str">
        <f>IF(Input!AY117=0,"",IFERROR(VLOOKUP(Input!$G$7,TipoMedio!$B$3:$C$30,2,0),0))</f>
        <v/>
      </c>
      <c r="I100" s="34" t="str">
        <f>IF(Input!AY117=0,"",+Input!$G$8)</f>
        <v/>
      </c>
      <c r="J100" s="34" t="str">
        <f>IF(Input!AY117=0,"",+Input!$G$9)</f>
        <v/>
      </c>
      <c r="K100" s="34" t="str">
        <f>IF(Input!AY117=0,"",+Input!$G$10)</f>
        <v/>
      </c>
      <c r="L100" s="5" t="str">
        <f>IF(Input!AY117=0,"",IFERROR(VLOOKUP(Input!$G$11,'Condicion de Pago'!$B$3:$C$20,2,0),0))</f>
        <v/>
      </c>
      <c r="M100" s="5" t="str">
        <f>IF(Input!AY117=0,"",+Input!$G$13)</f>
        <v/>
      </c>
      <c r="N100" s="5" t="str">
        <f>IF(Input!AY117=0,"",IFERROR(VLOOKUP(Input!$G$12,Moneda!$B$3:$C$7,2,0),0))</f>
        <v/>
      </c>
      <c r="O100" s="8" t="str">
        <f>IF(Input!AY117=0,"",+Input!$C$14)</f>
        <v/>
      </c>
      <c r="P100" s="5" t="str">
        <f>IF(Input!AY117=0,"",+Input!#REF!)</f>
        <v/>
      </c>
      <c r="Q100" s="5" t="str">
        <f>IF(Input!AY117=0,"",+Input!$C$16)</f>
        <v/>
      </c>
      <c r="R100" s="6" t="str">
        <f>IF(Input!AY117=0,"",IFERROR(VLOOKUP(Input!B117,Medio!$A$3:$D$1600,3,0),0))</f>
        <v/>
      </c>
      <c r="S100" s="6" t="str">
        <f>IF(Input!AY117=0,"",IFERROR(INDEX(Proveedor!$B$3:$B$2036, MATCH(Input!C117,Proveedor!$C$3:$C$2036,0)),0))</f>
        <v/>
      </c>
      <c r="T100" s="6" t="str">
        <f>IF(Input!AY117=0,"",IFERROR(INDEX(Programas!$B$3:$B$150, MATCH(Input!D117,Programas!$C$3:$C$150,0)),0))</f>
        <v/>
      </c>
      <c r="U100" s="9"/>
      <c r="V100" s="6" t="str">
        <f>IF(Input!AY117=0,"",+Input!D117)</f>
        <v/>
      </c>
      <c r="W100" s="6" t="str">
        <f>IF(Input!AY117=0,"",+Input!E117)</f>
        <v/>
      </c>
      <c r="X100" s="6" t="str">
        <f>IF(Input!AY117=0,"",+Input!F117)</f>
        <v/>
      </c>
      <c r="Y100" s="6"/>
      <c r="Z100" s="6" t="str">
        <f>IF(Input!AY117=0,"",+Input!G117)</f>
        <v/>
      </c>
      <c r="AA100" s="6" t="str">
        <f>IF(Input!AY117=0,"",+Input!H117)</f>
        <v/>
      </c>
      <c r="AB100" s="9" t="str">
        <f>IF(Input!AY117=0,"",+Input!I117)</f>
        <v/>
      </c>
      <c r="AC100" s="6" t="str">
        <f>IF(Input!AY117=0,"",IFERROR(VLOOKUP(Input!J117,'Tipo de Descuento'!$B$3:$C$8,2,0),0))</f>
        <v/>
      </c>
      <c r="AD100" s="6" t="str">
        <f>IF(Input!AY117=0,"",+Input!K117)</f>
        <v/>
      </c>
      <c r="AE100" s="6" t="str">
        <f>IF(Input!AY117=0,"",IFERROR(VLOOKUP(Input!L117,'Tipo de Descuento'!$B$3:$C$8,2,0),0))</f>
        <v/>
      </c>
      <c r="AF100" s="6" t="str">
        <f>IF(Input!AY117=0,"",+Input!M117)</f>
        <v/>
      </c>
      <c r="AG100" s="6" t="str">
        <f>IF(Input!AY117=0,"",IFERROR(VLOOKUP(Input!N117,'Tipo de Descuento'!$B$3:$C$8,2,0),0))</f>
        <v/>
      </c>
      <c r="AH100" s="6" t="str">
        <f>IF(Input!AY117=0,"",+Input!O117)</f>
        <v/>
      </c>
      <c r="AI100" s="6" t="str">
        <f>IF(Input!AY117=0,"",IFERROR(VLOOKUP(Input!P117,'Tipo de Descuento'!$B$3:$C$8,2,0),0))</f>
        <v/>
      </c>
      <c r="AJ100" s="6" t="str">
        <f>IF(Input!AY117=0,"",+Input!Q117)</f>
        <v/>
      </c>
      <c r="AK100" s="6" t="str">
        <f>IF(Input!AY117=0,"",IFERROR(VLOOKUP(Input!R117,'Tipo de Descuento'!$B$3:$C$8,2,0),0))</f>
        <v/>
      </c>
      <c r="AL100" s="6" t="str">
        <f>IF(Input!AY117=0,"",+Input!S117)</f>
        <v/>
      </c>
      <c r="AM100" s="6"/>
      <c r="AN100" s="6"/>
      <c r="AO100" s="6"/>
      <c r="AP100" s="7" t="str">
        <f>IF(Input!$AY$22=0,"",+Input!T117)</f>
        <v/>
      </c>
      <c r="AQ100" s="7" t="str">
        <f>IF(Input!$AY$22=0,"",+Input!U117)</f>
        <v/>
      </c>
      <c r="AR100" s="7" t="str">
        <f>IF(Input!$AY$22=0,"",+Input!V117)</f>
        <v/>
      </c>
      <c r="AS100" s="7" t="str">
        <f>IF(Input!$AY$22=0,"",+Input!W117)</f>
        <v/>
      </c>
      <c r="AT100" s="7" t="str">
        <f>IF(Input!$AY$22=0,"",+Input!X117)</f>
        <v/>
      </c>
    </row>
    <row r="101" spans="1:46" ht="15.75" customHeight="1">
      <c r="A101" s="6" t="str">
        <f>IF(Input!AY118=0,"",+Input!$BP$18)</f>
        <v/>
      </c>
      <c r="B101" s="6" t="str">
        <f>IF(Input!AY118=0,"",IFERROR(VLOOKUP(Input!$C$8,Cliente!$B$3:$C$822,2,0),0))</f>
        <v/>
      </c>
      <c r="C101" s="6" t="str">
        <f>IF(Input!AY118=0,"",IFERROR(VLOOKUP(Input!$C$7,Anunciante!$B$3:$C$364,2,0),0))</f>
        <v/>
      </c>
      <c r="D101" s="6" t="str">
        <f>IF(Input!AY118=0,"",IFERROR(VLOOKUP(Input!$C$9,Producto!$B$3:$C$200,2,0),0))</f>
        <v/>
      </c>
      <c r="E101" s="10" t="str">
        <f>IF(Input!AY118=0,"",IFERROR(VLOOKUP(Input!$C$10,Campaña!$B$3:$C$32,2,0),0))</f>
        <v/>
      </c>
      <c r="F101" t="str">
        <f>IF(Input!AY118=0,"",+Input!$C$11)</f>
        <v/>
      </c>
      <c r="G101" s="6" t="str">
        <f>IF(Input!AY118=0,"",+Input!$C$12)</f>
        <v/>
      </c>
      <c r="H101" t="str">
        <f>IF(Input!AY118=0,"",IFERROR(VLOOKUP(Input!$G$7,TipoMedio!$B$3:$C$30,2,0),0))</f>
        <v/>
      </c>
      <c r="I101" s="34" t="str">
        <f>IF(Input!AY118=0,"",+Input!$G$8)</f>
        <v/>
      </c>
      <c r="J101" s="34" t="str">
        <f>IF(Input!AY118=0,"",+Input!$G$9)</f>
        <v/>
      </c>
      <c r="K101" s="34" t="str">
        <f>IF(Input!AY118=0,"",+Input!$G$10)</f>
        <v/>
      </c>
      <c r="L101" s="5" t="str">
        <f>IF(Input!AY118=0,"",IFERROR(VLOOKUP(Input!$G$11,'Condicion de Pago'!$B$3:$C$20,2,0),0))</f>
        <v/>
      </c>
      <c r="M101" s="5" t="str">
        <f>IF(Input!AY118=0,"",+Input!$G$13)</f>
        <v/>
      </c>
      <c r="N101" s="5" t="str">
        <f>IF(Input!AY118=0,"",IFERROR(VLOOKUP(Input!$G$12,Moneda!$B$3:$C$7,2,0),0))</f>
        <v/>
      </c>
      <c r="O101" s="8" t="str">
        <f>IF(Input!AY118=0,"",+Input!$C$14)</f>
        <v/>
      </c>
      <c r="P101" s="5" t="str">
        <f>IF(Input!AY118=0,"",+Input!#REF!)</f>
        <v/>
      </c>
      <c r="Q101" s="5" t="str">
        <f>IF(Input!AY118=0,"",+Input!$C$16)</f>
        <v/>
      </c>
      <c r="R101" s="6" t="str">
        <f>IF(Input!AY118=0,"",IFERROR(VLOOKUP(Input!B118,Medio!$A$3:$D$1600,3,0),0))</f>
        <v/>
      </c>
      <c r="S101" s="6" t="str">
        <f>IF(Input!AY118=0,"",IFERROR(INDEX(Proveedor!$B$3:$B$2036, MATCH(Input!C118,Proveedor!$C$3:$C$2036,0)),0))</f>
        <v/>
      </c>
      <c r="T101" s="6" t="str">
        <f>IF(Input!AY118=0,"",IFERROR(INDEX(Programas!$B$3:$B$150, MATCH(Input!D118,Programas!$C$3:$C$150,0)),0))</f>
        <v/>
      </c>
      <c r="U101" s="9"/>
      <c r="V101" s="6" t="str">
        <f>IF(Input!AY118=0,"",+Input!D118)</f>
        <v/>
      </c>
      <c r="W101" s="6" t="str">
        <f>IF(Input!AY118=0,"",+Input!E118)</f>
        <v/>
      </c>
      <c r="X101" s="6" t="str">
        <f>IF(Input!AY118=0,"",+Input!F118)</f>
        <v/>
      </c>
      <c r="Y101" s="6"/>
      <c r="Z101" s="6" t="str">
        <f>IF(Input!AY118=0,"",+Input!G118)</f>
        <v/>
      </c>
      <c r="AA101" s="6" t="str">
        <f>IF(Input!AY118=0,"",+Input!H118)</f>
        <v/>
      </c>
      <c r="AB101" s="9" t="str">
        <f>IF(Input!AY118=0,"",+Input!I118)</f>
        <v/>
      </c>
      <c r="AC101" s="6" t="str">
        <f>IF(Input!AY118=0,"",IFERROR(VLOOKUP(Input!J118,'Tipo de Descuento'!$B$3:$C$8,2,0),0))</f>
        <v/>
      </c>
      <c r="AD101" s="6" t="str">
        <f>IF(Input!AY118=0,"",+Input!K118)</f>
        <v/>
      </c>
      <c r="AE101" s="6" t="str">
        <f>IF(Input!AY118=0,"",IFERROR(VLOOKUP(Input!L118,'Tipo de Descuento'!$B$3:$C$8,2,0),0))</f>
        <v/>
      </c>
      <c r="AF101" s="6" t="str">
        <f>IF(Input!AY118=0,"",+Input!M118)</f>
        <v/>
      </c>
      <c r="AG101" s="6" t="str">
        <f>IF(Input!AY118=0,"",IFERROR(VLOOKUP(Input!N118,'Tipo de Descuento'!$B$3:$C$8,2,0),0))</f>
        <v/>
      </c>
      <c r="AH101" s="6" t="str">
        <f>IF(Input!AY118=0,"",+Input!O118)</f>
        <v/>
      </c>
      <c r="AI101" s="6" t="str">
        <f>IF(Input!AY118=0,"",IFERROR(VLOOKUP(Input!P118,'Tipo de Descuento'!$B$3:$C$8,2,0),0))</f>
        <v/>
      </c>
      <c r="AJ101" s="6" t="str">
        <f>IF(Input!AY118=0,"",+Input!Q118)</f>
        <v/>
      </c>
      <c r="AK101" s="6" t="str">
        <f>IF(Input!AY118=0,"",IFERROR(VLOOKUP(Input!R118,'Tipo de Descuento'!$B$3:$C$8,2,0),0))</f>
        <v/>
      </c>
      <c r="AL101" s="6" t="str">
        <f>IF(Input!AY118=0,"",+Input!S118)</f>
        <v/>
      </c>
      <c r="AM101" s="6"/>
      <c r="AN101" s="6"/>
      <c r="AO101" s="6"/>
      <c r="AP101" s="7" t="str">
        <f>IF(Input!$AY$22=0,"",+Input!T118)</f>
        <v/>
      </c>
      <c r="AQ101" s="7" t="str">
        <f>IF(Input!$AY$22=0,"",+Input!U118)</f>
        <v/>
      </c>
      <c r="AR101" s="7" t="str">
        <f>IF(Input!$AY$22=0,"",+Input!V118)</f>
        <v/>
      </c>
      <c r="AS101" s="7" t="str">
        <f>IF(Input!$AY$22=0,"",+Input!W118)</f>
        <v/>
      </c>
      <c r="AT101" s="7" t="str">
        <f>IF(Input!$AY$22=0,"",+Input!X118)</f>
        <v/>
      </c>
    </row>
    <row r="102" spans="1:46" ht="15.75" customHeight="1">
      <c r="A102" s="6" t="str">
        <f>IF(Input!AY119=0,"",+Input!$BP$18)</f>
        <v/>
      </c>
      <c r="B102" s="6" t="str">
        <f>IF(Input!AY119=0,"",IFERROR(VLOOKUP(Input!$C$8,Cliente!$B$3:$C$822,2,0),0))</f>
        <v/>
      </c>
      <c r="C102" s="6" t="str">
        <f>IF(Input!AY119=0,"",IFERROR(VLOOKUP(Input!$C$7,Anunciante!$B$3:$C$364,2,0),0))</f>
        <v/>
      </c>
      <c r="D102" s="6" t="str">
        <f>IF(Input!AY119=0,"",IFERROR(VLOOKUP(Input!$C$9,Producto!$B$3:$C$200,2,0),0))</f>
        <v/>
      </c>
      <c r="E102" s="10" t="str">
        <f>IF(Input!AY119=0,"",IFERROR(VLOOKUP(Input!$C$10,Campaña!$B$3:$C$32,2,0),0))</f>
        <v/>
      </c>
      <c r="F102" t="str">
        <f>IF(Input!AY119=0,"",+Input!$C$11)</f>
        <v/>
      </c>
      <c r="G102" s="6" t="str">
        <f>IF(Input!AY119=0,"",+Input!$C$12)</f>
        <v/>
      </c>
      <c r="H102" t="str">
        <f>IF(Input!AY119=0,"",IFERROR(VLOOKUP(Input!$G$7,TipoMedio!$B$3:$C$30,2,0),0))</f>
        <v/>
      </c>
      <c r="I102" s="34" t="str">
        <f>IF(Input!AY119=0,"",+Input!$G$8)</f>
        <v/>
      </c>
      <c r="J102" s="34" t="str">
        <f>IF(Input!AY119=0,"",+Input!$G$9)</f>
        <v/>
      </c>
      <c r="K102" s="34" t="str">
        <f>IF(Input!AY119=0,"",+Input!$G$10)</f>
        <v/>
      </c>
      <c r="L102" s="5" t="str">
        <f>IF(Input!AY119=0,"",IFERROR(VLOOKUP(Input!$G$11,'Condicion de Pago'!$B$3:$C$20,2,0),0))</f>
        <v/>
      </c>
      <c r="M102" s="5" t="str">
        <f>IF(Input!AY119=0,"",+Input!$G$13)</f>
        <v/>
      </c>
      <c r="N102" s="5" t="str">
        <f>IF(Input!AY119=0,"",IFERROR(VLOOKUP(Input!$G$12,Moneda!$B$3:$C$7,2,0),0))</f>
        <v/>
      </c>
      <c r="O102" s="8" t="str">
        <f>IF(Input!AY119=0,"",+Input!$C$14)</f>
        <v/>
      </c>
      <c r="P102" s="5" t="str">
        <f>IF(Input!AY119=0,"",+Input!#REF!)</f>
        <v/>
      </c>
      <c r="Q102" s="5" t="str">
        <f>IF(Input!AY119=0,"",+Input!$C$16)</f>
        <v/>
      </c>
      <c r="R102" s="6" t="str">
        <f>IF(Input!AY119=0,"",IFERROR(VLOOKUP(Input!B119,Medio!$A$3:$D$1600,3,0),0))</f>
        <v/>
      </c>
      <c r="S102" s="6" t="str">
        <f>IF(Input!AY119=0,"",IFERROR(INDEX(Proveedor!$B$3:$B$2036, MATCH(Input!C119,Proveedor!$C$3:$C$2036,0)),0))</f>
        <v/>
      </c>
      <c r="T102" s="6" t="str">
        <f>IF(Input!AY119=0,"",IFERROR(INDEX(Programas!$B$3:$B$150, MATCH(Input!D119,Programas!$C$3:$C$150,0)),0))</f>
        <v/>
      </c>
      <c r="U102" s="9"/>
      <c r="V102" s="6" t="str">
        <f>IF(Input!AY119=0,"",+Input!D119)</f>
        <v/>
      </c>
      <c r="W102" s="6" t="str">
        <f>IF(Input!AY119=0,"",+Input!E119)</f>
        <v/>
      </c>
      <c r="X102" s="6" t="str">
        <f>IF(Input!AY119=0,"",+Input!F119)</f>
        <v/>
      </c>
      <c r="Y102" s="6"/>
      <c r="Z102" s="6" t="str">
        <f>IF(Input!AY119=0,"",+Input!G119)</f>
        <v/>
      </c>
      <c r="AA102" s="6" t="str">
        <f>IF(Input!AY119=0,"",+Input!H119)</f>
        <v/>
      </c>
      <c r="AB102" s="9" t="str">
        <f>IF(Input!AY119=0,"",+Input!I119)</f>
        <v/>
      </c>
      <c r="AC102" s="6" t="str">
        <f>IF(Input!AY119=0,"",IFERROR(VLOOKUP(Input!J119,'Tipo de Descuento'!$B$3:$C$8,2,0),0))</f>
        <v/>
      </c>
      <c r="AD102" s="6" t="str">
        <f>IF(Input!AY119=0,"",+Input!K119)</f>
        <v/>
      </c>
      <c r="AE102" s="6" t="str">
        <f>IF(Input!AY119=0,"",IFERROR(VLOOKUP(Input!L119,'Tipo de Descuento'!$B$3:$C$8,2,0),0))</f>
        <v/>
      </c>
      <c r="AF102" s="6" t="str">
        <f>IF(Input!AY119=0,"",+Input!M119)</f>
        <v/>
      </c>
      <c r="AG102" s="6" t="str">
        <f>IF(Input!AY119=0,"",IFERROR(VLOOKUP(Input!N119,'Tipo de Descuento'!$B$3:$C$8,2,0),0))</f>
        <v/>
      </c>
      <c r="AH102" s="6" t="str">
        <f>IF(Input!AY119=0,"",+Input!O119)</f>
        <v/>
      </c>
      <c r="AI102" s="6" t="str">
        <f>IF(Input!AY119=0,"",IFERROR(VLOOKUP(Input!P119,'Tipo de Descuento'!$B$3:$C$8,2,0),0))</f>
        <v/>
      </c>
      <c r="AJ102" s="6" t="str">
        <f>IF(Input!AY119=0,"",+Input!Q119)</f>
        <v/>
      </c>
      <c r="AK102" s="6" t="str">
        <f>IF(Input!AY119=0,"",IFERROR(VLOOKUP(Input!R119,'Tipo de Descuento'!$B$3:$C$8,2,0),0))</f>
        <v/>
      </c>
      <c r="AL102" s="6" t="str">
        <f>IF(Input!AY119=0,"",+Input!S119)</f>
        <v/>
      </c>
      <c r="AM102" s="6"/>
      <c r="AN102" s="6"/>
      <c r="AO102" s="6"/>
      <c r="AP102" s="7" t="str">
        <f>IF(Input!$AY$22=0,"",+Input!T119)</f>
        <v/>
      </c>
      <c r="AQ102" s="7" t="str">
        <f>IF(Input!$AY$22=0,"",+Input!U119)</f>
        <v/>
      </c>
      <c r="AR102" s="7" t="str">
        <f>IF(Input!$AY$22=0,"",+Input!V119)</f>
        <v/>
      </c>
      <c r="AS102" s="7" t="str">
        <f>IF(Input!$AY$22=0,"",+Input!W119)</f>
        <v/>
      </c>
      <c r="AT102" s="7" t="str">
        <f>IF(Input!$AY$22=0,"",+Input!X119)</f>
        <v/>
      </c>
    </row>
    <row r="103" spans="1:46" ht="15.75" customHeight="1">
      <c r="A103" s="6" t="str">
        <f>IF(Input!AY120=0,"",+Input!$BP$18)</f>
        <v/>
      </c>
      <c r="B103" s="6" t="str">
        <f>IF(Input!AY120=0,"",IFERROR(VLOOKUP(Input!$C$8,Cliente!$B$3:$C$822,2,0),0))</f>
        <v/>
      </c>
      <c r="C103" s="6" t="str">
        <f>IF(Input!AY120=0,"",IFERROR(VLOOKUP(Input!$C$7,Anunciante!$B$3:$C$364,2,0),0))</f>
        <v/>
      </c>
      <c r="D103" s="6" t="str">
        <f>IF(Input!AY120=0,"",IFERROR(VLOOKUP(Input!$C$9,Producto!$B$3:$C$200,2,0),0))</f>
        <v/>
      </c>
      <c r="E103" s="10" t="str">
        <f>IF(Input!AY120=0,"",IFERROR(VLOOKUP(Input!$C$10,Campaña!$B$3:$C$32,2,0),0))</f>
        <v/>
      </c>
      <c r="F103" t="str">
        <f>IF(Input!AY120=0,"",+Input!$C$11)</f>
        <v/>
      </c>
      <c r="G103" s="6" t="str">
        <f>IF(Input!AY120=0,"",+Input!$C$12)</f>
        <v/>
      </c>
      <c r="H103" t="str">
        <f>IF(Input!AY120=0,"",IFERROR(VLOOKUP(Input!$G$7,TipoMedio!$B$3:$C$30,2,0),0))</f>
        <v/>
      </c>
      <c r="I103" s="34" t="str">
        <f>IF(Input!AY120=0,"",+Input!$G$8)</f>
        <v/>
      </c>
      <c r="J103" s="34" t="str">
        <f>IF(Input!AY120=0,"",+Input!$G$9)</f>
        <v/>
      </c>
      <c r="K103" s="34" t="str">
        <f>IF(Input!AY120=0,"",+Input!$G$10)</f>
        <v/>
      </c>
      <c r="L103" s="5" t="str">
        <f>IF(Input!AY120=0,"",IFERROR(VLOOKUP(Input!$G$11,'Condicion de Pago'!$B$3:$C$20,2,0),0))</f>
        <v/>
      </c>
      <c r="M103" s="5" t="str">
        <f>IF(Input!AY120=0,"",+Input!$G$13)</f>
        <v/>
      </c>
      <c r="N103" s="5" t="str">
        <f>IF(Input!AY120=0,"",IFERROR(VLOOKUP(Input!$G$12,Moneda!$B$3:$C$7,2,0),0))</f>
        <v/>
      </c>
      <c r="O103" s="8" t="str">
        <f>IF(Input!AY120=0,"",+Input!$C$14)</f>
        <v/>
      </c>
      <c r="P103" s="5" t="str">
        <f>IF(Input!AY120=0,"",+Input!#REF!)</f>
        <v/>
      </c>
      <c r="Q103" s="5" t="str">
        <f>IF(Input!AY120=0,"",+Input!$C$16)</f>
        <v/>
      </c>
      <c r="R103" s="6" t="str">
        <f>IF(Input!AY120=0,"",IFERROR(VLOOKUP(Input!B120,Medio!$A$3:$D$1600,3,0),0))</f>
        <v/>
      </c>
      <c r="S103" s="6" t="str">
        <f>IF(Input!AY120=0,"",IFERROR(INDEX(Proveedor!$B$3:$B$2036, MATCH(Input!C120,Proveedor!$C$3:$C$2036,0)),0))</f>
        <v/>
      </c>
      <c r="T103" s="6" t="str">
        <f>IF(Input!AY120=0,"",IFERROR(INDEX(Programas!$B$3:$B$150, MATCH(Input!D120,Programas!$C$3:$C$150,0)),0))</f>
        <v/>
      </c>
      <c r="U103" s="9"/>
      <c r="V103" s="6" t="str">
        <f>IF(Input!AY120=0,"",+Input!D120)</f>
        <v/>
      </c>
      <c r="W103" s="6" t="str">
        <f>IF(Input!AY120=0,"",+Input!E120)</f>
        <v/>
      </c>
      <c r="X103" s="6" t="str">
        <f>IF(Input!AY120=0,"",+Input!F120)</f>
        <v/>
      </c>
      <c r="Y103" s="6"/>
      <c r="Z103" s="6" t="str">
        <f>IF(Input!AY120=0,"",+Input!G120)</f>
        <v/>
      </c>
      <c r="AA103" s="6" t="str">
        <f>IF(Input!AY120=0,"",+Input!H120)</f>
        <v/>
      </c>
      <c r="AB103" s="9" t="str">
        <f>IF(Input!AY120=0,"",+Input!I120)</f>
        <v/>
      </c>
      <c r="AC103" s="6" t="str">
        <f>IF(Input!AY120=0,"",IFERROR(VLOOKUP(Input!J120,'Tipo de Descuento'!$B$3:$C$8,2,0),0))</f>
        <v/>
      </c>
      <c r="AD103" s="6" t="str">
        <f>IF(Input!AY120=0,"",+Input!K120)</f>
        <v/>
      </c>
      <c r="AE103" s="6" t="str">
        <f>IF(Input!AY120=0,"",IFERROR(VLOOKUP(Input!L120,'Tipo de Descuento'!$B$3:$C$8,2,0),0))</f>
        <v/>
      </c>
      <c r="AF103" s="6" t="str">
        <f>IF(Input!AY120=0,"",+Input!M120)</f>
        <v/>
      </c>
      <c r="AG103" s="6" t="str">
        <f>IF(Input!AY120=0,"",IFERROR(VLOOKUP(Input!N120,'Tipo de Descuento'!$B$3:$C$8,2,0),0))</f>
        <v/>
      </c>
      <c r="AH103" s="6" t="str">
        <f>IF(Input!AY120=0,"",+Input!O120)</f>
        <v/>
      </c>
      <c r="AI103" s="6" t="str">
        <f>IF(Input!AY120=0,"",IFERROR(VLOOKUP(Input!P120,'Tipo de Descuento'!$B$3:$C$8,2,0),0))</f>
        <v/>
      </c>
      <c r="AJ103" s="6" t="str">
        <f>IF(Input!AY120=0,"",+Input!Q120)</f>
        <v/>
      </c>
      <c r="AK103" s="6" t="str">
        <f>IF(Input!AY120=0,"",IFERROR(VLOOKUP(Input!R120,'Tipo de Descuento'!$B$3:$C$8,2,0),0))</f>
        <v/>
      </c>
      <c r="AL103" s="6" t="str">
        <f>IF(Input!AY120=0,"",+Input!S120)</f>
        <v/>
      </c>
      <c r="AM103" s="6"/>
      <c r="AN103" s="6"/>
      <c r="AO103" s="6"/>
      <c r="AP103" s="7" t="str">
        <f>IF(Input!$AY$22=0,"",+Input!T120)</f>
        <v/>
      </c>
      <c r="AQ103" s="7" t="str">
        <f>IF(Input!$AY$22=0,"",+Input!U120)</f>
        <v/>
      </c>
      <c r="AR103" s="7" t="str">
        <f>IF(Input!$AY$22=0,"",+Input!V120)</f>
        <v/>
      </c>
      <c r="AS103" s="7" t="str">
        <f>IF(Input!$AY$22=0,"",+Input!W120)</f>
        <v/>
      </c>
      <c r="AT103" s="7" t="str">
        <f>IF(Input!$AY$22=0,"",+Input!X120)</f>
        <v/>
      </c>
    </row>
    <row r="104" spans="1:46" ht="15.75" customHeight="1">
      <c r="A104" s="6" t="str">
        <f>IF(Input!AY121=0,"",+Input!$BP$18)</f>
        <v/>
      </c>
      <c r="B104" s="6" t="str">
        <f>IF(Input!AY121=0,"",IFERROR(VLOOKUP(Input!$C$8,Cliente!$B$3:$C$822,2,0),0))</f>
        <v/>
      </c>
      <c r="C104" s="6" t="str">
        <f>IF(Input!AY121=0,"",IFERROR(VLOOKUP(Input!$C$7,Anunciante!$B$3:$C$364,2,0),0))</f>
        <v/>
      </c>
      <c r="D104" s="6" t="str">
        <f>IF(Input!AY121=0,"",IFERROR(VLOOKUP(Input!$C$9,Producto!$B$3:$C$200,2,0),0))</f>
        <v/>
      </c>
      <c r="E104" s="10" t="str">
        <f>IF(Input!AY121=0,"",IFERROR(VLOOKUP(Input!$C$10,Campaña!$B$3:$C$32,2,0),0))</f>
        <v/>
      </c>
      <c r="F104" t="str">
        <f>IF(Input!AY121=0,"",+Input!$C$11)</f>
        <v/>
      </c>
      <c r="G104" s="6" t="str">
        <f>IF(Input!AY121=0,"",+Input!$C$12)</f>
        <v/>
      </c>
      <c r="H104" t="str">
        <f>IF(Input!AY121=0,"",IFERROR(VLOOKUP(Input!$G$7,TipoMedio!$B$3:$C$30,2,0),0))</f>
        <v/>
      </c>
      <c r="I104" s="34" t="str">
        <f>IF(Input!AY121=0,"",+Input!$G$8)</f>
        <v/>
      </c>
      <c r="J104" s="34" t="str">
        <f>IF(Input!AY121=0,"",+Input!$G$9)</f>
        <v/>
      </c>
      <c r="K104" s="34" t="str">
        <f>IF(Input!AY121=0,"",+Input!$G$10)</f>
        <v/>
      </c>
      <c r="L104" s="5" t="str">
        <f>IF(Input!AY121=0,"",IFERROR(VLOOKUP(Input!$G$11,'Condicion de Pago'!$B$3:$C$20,2,0),0))</f>
        <v/>
      </c>
      <c r="M104" s="5" t="str">
        <f>IF(Input!AY121=0,"",+Input!$G$13)</f>
        <v/>
      </c>
      <c r="N104" s="5" t="str">
        <f>IF(Input!AY121=0,"",IFERROR(VLOOKUP(Input!$G$12,Moneda!$B$3:$C$7,2,0),0))</f>
        <v/>
      </c>
      <c r="O104" s="8" t="str">
        <f>IF(Input!AY121=0,"",+Input!$C$14)</f>
        <v/>
      </c>
      <c r="P104" s="5" t="str">
        <f>IF(Input!AY121=0,"",+Input!#REF!)</f>
        <v/>
      </c>
      <c r="Q104" s="5" t="str">
        <f>IF(Input!AY121=0,"",+Input!$C$16)</f>
        <v/>
      </c>
      <c r="R104" s="6" t="str">
        <f>IF(Input!AY121=0,"",IFERROR(VLOOKUP(Input!B121,Medio!$A$3:$D$1600,3,0),0))</f>
        <v/>
      </c>
      <c r="S104" s="6" t="str">
        <f>IF(Input!AY121=0,"",IFERROR(INDEX(Proveedor!$B$3:$B$2036, MATCH(Input!C121,Proveedor!$C$3:$C$2036,0)),0))</f>
        <v/>
      </c>
      <c r="T104" s="6" t="str">
        <f>IF(Input!AY121=0,"",IFERROR(INDEX(Programas!$B$3:$B$150, MATCH(Input!D121,Programas!$C$3:$C$150,0)),0))</f>
        <v/>
      </c>
      <c r="U104" s="9"/>
      <c r="V104" s="6" t="str">
        <f>IF(Input!AY121=0,"",+Input!D121)</f>
        <v/>
      </c>
      <c r="W104" s="6" t="str">
        <f>IF(Input!AY121=0,"",+Input!E121)</f>
        <v/>
      </c>
      <c r="X104" s="6" t="str">
        <f>IF(Input!AY121=0,"",+Input!F121)</f>
        <v/>
      </c>
      <c r="Y104" s="6"/>
      <c r="Z104" s="6" t="str">
        <f>IF(Input!AY121=0,"",+Input!G121)</f>
        <v/>
      </c>
      <c r="AA104" s="6" t="str">
        <f>IF(Input!AY121=0,"",+Input!H121)</f>
        <v/>
      </c>
      <c r="AB104" s="9" t="str">
        <f>IF(Input!AY121=0,"",+Input!I121)</f>
        <v/>
      </c>
      <c r="AC104" s="6" t="str">
        <f>IF(Input!AY121=0,"",IFERROR(VLOOKUP(Input!J121,'Tipo de Descuento'!$B$3:$C$8,2,0),0))</f>
        <v/>
      </c>
      <c r="AD104" s="6" t="str">
        <f>IF(Input!AY121=0,"",+Input!K121)</f>
        <v/>
      </c>
      <c r="AE104" s="6" t="str">
        <f>IF(Input!AY121=0,"",IFERROR(VLOOKUP(Input!L121,'Tipo de Descuento'!$B$3:$C$8,2,0),0))</f>
        <v/>
      </c>
      <c r="AF104" s="6" t="str">
        <f>IF(Input!AY121=0,"",+Input!M121)</f>
        <v/>
      </c>
      <c r="AG104" s="6" t="str">
        <f>IF(Input!AY121=0,"",IFERROR(VLOOKUP(Input!N121,'Tipo de Descuento'!$B$3:$C$8,2,0),0))</f>
        <v/>
      </c>
      <c r="AH104" s="6" t="str">
        <f>IF(Input!AY121=0,"",+Input!O121)</f>
        <v/>
      </c>
      <c r="AI104" s="6" t="str">
        <f>IF(Input!AY121=0,"",IFERROR(VLOOKUP(Input!P121,'Tipo de Descuento'!$B$3:$C$8,2,0),0))</f>
        <v/>
      </c>
      <c r="AJ104" s="6" t="str">
        <f>IF(Input!AY121=0,"",+Input!Q121)</f>
        <v/>
      </c>
      <c r="AK104" s="6" t="str">
        <f>IF(Input!AY121=0,"",IFERROR(VLOOKUP(Input!R121,'Tipo de Descuento'!$B$3:$C$8,2,0),0))</f>
        <v/>
      </c>
      <c r="AL104" s="6" t="str">
        <f>IF(Input!AY121=0,"",+Input!S121)</f>
        <v/>
      </c>
      <c r="AM104" s="6"/>
      <c r="AN104" s="6"/>
      <c r="AO104" s="6"/>
      <c r="AP104" s="7" t="str">
        <f>IF(Input!$AY$22=0,"",+Input!T121)</f>
        <v/>
      </c>
      <c r="AQ104" s="7" t="str">
        <f>IF(Input!$AY$22=0,"",+Input!U121)</f>
        <v/>
      </c>
      <c r="AR104" s="7" t="str">
        <f>IF(Input!$AY$22=0,"",+Input!V121)</f>
        <v/>
      </c>
      <c r="AS104" s="7" t="str">
        <f>IF(Input!$AY$22=0,"",+Input!W121)</f>
        <v/>
      </c>
      <c r="AT104" s="7" t="str">
        <f>IF(Input!$AY$22=0,"",+Input!X121)</f>
        <v/>
      </c>
    </row>
    <row r="105" spans="1:46" ht="15.75" customHeight="1">
      <c r="A105" s="6" t="str">
        <f>IF(Input!AY122=0,"",+Input!$BP$18)</f>
        <v/>
      </c>
      <c r="B105" s="6" t="str">
        <f>IF(Input!AY122=0,"",IFERROR(VLOOKUP(Input!$C$8,Cliente!$B$3:$C$822,2,0),0))</f>
        <v/>
      </c>
      <c r="C105" s="6" t="str">
        <f>IF(Input!AY122=0,"",IFERROR(VLOOKUP(Input!$C$7,Anunciante!$B$3:$C$364,2,0),0))</f>
        <v/>
      </c>
      <c r="D105" s="6" t="str">
        <f>IF(Input!AY122=0,"",IFERROR(VLOOKUP(Input!$C$9,Producto!$B$3:$C$200,2,0),0))</f>
        <v/>
      </c>
      <c r="E105" s="10" t="str">
        <f>IF(Input!AY122=0,"",IFERROR(VLOOKUP(Input!$C$10,Campaña!$B$3:$C$32,2,0),0))</f>
        <v/>
      </c>
      <c r="F105" t="str">
        <f>IF(Input!AY122=0,"",+Input!$C$11)</f>
        <v/>
      </c>
      <c r="G105" s="6" t="str">
        <f>IF(Input!AY122=0,"",+Input!$C$12)</f>
        <v/>
      </c>
      <c r="H105" t="str">
        <f>IF(Input!AY122=0,"",IFERROR(VLOOKUP(Input!$G$7,TipoMedio!$B$3:$C$30,2,0),0))</f>
        <v/>
      </c>
      <c r="I105" s="34" t="str">
        <f>IF(Input!AY122=0,"",+Input!$G$8)</f>
        <v/>
      </c>
      <c r="J105" s="34" t="str">
        <f>IF(Input!AY122=0,"",+Input!$G$9)</f>
        <v/>
      </c>
      <c r="K105" s="34" t="str">
        <f>IF(Input!AY122=0,"",+Input!$G$10)</f>
        <v/>
      </c>
      <c r="L105" s="5" t="str">
        <f>IF(Input!AY122=0,"",IFERROR(VLOOKUP(Input!$G$11,'Condicion de Pago'!$B$3:$C$20,2,0),0))</f>
        <v/>
      </c>
      <c r="M105" s="5" t="str">
        <f>IF(Input!AY122=0,"",+Input!$G$13)</f>
        <v/>
      </c>
      <c r="N105" s="5" t="str">
        <f>IF(Input!AY122=0,"",IFERROR(VLOOKUP(Input!$G$12,Moneda!$B$3:$C$7,2,0),0))</f>
        <v/>
      </c>
      <c r="O105" s="8" t="str">
        <f>IF(Input!AY122=0,"",+Input!$C$14)</f>
        <v/>
      </c>
      <c r="P105" s="5" t="str">
        <f>IF(Input!AY122=0,"",+Input!#REF!)</f>
        <v/>
      </c>
      <c r="Q105" s="5" t="str">
        <f>IF(Input!AY122=0,"",+Input!$C$16)</f>
        <v/>
      </c>
      <c r="R105" s="6" t="str">
        <f>IF(Input!AY122=0,"",IFERROR(VLOOKUP(Input!B122,Medio!$A$3:$D$1600,3,0),0))</f>
        <v/>
      </c>
      <c r="S105" s="6" t="str">
        <f>IF(Input!AY122=0,"",IFERROR(INDEX(Proveedor!$B$3:$B$2036, MATCH(Input!C122,Proveedor!$C$3:$C$2036,0)),0))</f>
        <v/>
      </c>
      <c r="T105" s="6" t="str">
        <f>IF(Input!AY122=0,"",IFERROR(INDEX(Programas!$B$3:$B$150, MATCH(Input!D122,Programas!$C$3:$C$150,0)),0))</f>
        <v/>
      </c>
      <c r="U105" s="9"/>
      <c r="V105" s="6" t="str">
        <f>IF(Input!AY122=0,"",+Input!D122)</f>
        <v/>
      </c>
      <c r="W105" s="6" t="str">
        <f>IF(Input!AY122=0,"",+Input!E122)</f>
        <v/>
      </c>
      <c r="X105" s="6" t="str">
        <f>IF(Input!AY122=0,"",+Input!F122)</f>
        <v/>
      </c>
      <c r="Y105" s="6"/>
      <c r="Z105" s="6" t="str">
        <f>IF(Input!AY122=0,"",+Input!G122)</f>
        <v/>
      </c>
      <c r="AA105" s="6" t="str">
        <f>IF(Input!AY122=0,"",+Input!H122)</f>
        <v/>
      </c>
      <c r="AB105" s="9" t="str">
        <f>IF(Input!AY122=0,"",+Input!I122)</f>
        <v/>
      </c>
      <c r="AC105" s="6" t="str">
        <f>IF(Input!AY122=0,"",IFERROR(VLOOKUP(Input!J122,'Tipo de Descuento'!$B$3:$C$8,2,0),0))</f>
        <v/>
      </c>
      <c r="AD105" s="6" t="str">
        <f>IF(Input!AY122=0,"",+Input!K122)</f>
        <v/>
      </c>
      <c r="AE105" s="6" t="str">
        <f>IF(Input!AY122=0,"",IFERROR(VLOOKUP(Input!L122,'Tipo de Descuento'!$B$3:$C$8,2,0),0))</f>
        <v/>
      </c>
      <c r="AF105" s="6" t="str">
        <f>IF(Input!AY122=0,"",+Input!M122)</f>
        <v/>
      </c>
      <c r="AG105" s="6" t="str">
        <f>IF(Input!AY122=0,"",IFERROR(VLOOKUP(Input!N122,'Tipo de Descuento'!$B$3:$C$8,2,0),0))</f>
        <v/>
      </c>
      <c r="AH105" s="6" t="str">
        <f>IF(Input!AY122=0,"",+Input!O122)</f>
        <v/>
      </c>
      <c r="AI105" s="6" t="str">
        <f>IF(Input!AY122=0,"",IFERROR(VLOOKUP(Input!P122,'Tipo de Descuento'!$B$3:$C$8,2,0),0))</f>
        <v/>
      </c>
      <c r="AJ105" s="6" t="str">
        <f>IF(Input!AY122=0,"",+Input!Q122)</f>
        <v/>
      </c>
      <c r="AK105" s="6" t="str">
        <f>IF(Input!AY122=0,"",IFERROR(VLOOKUP(Input!R122,'Tipo de Descuento'!$B$3:$C$8,2,0),0))</f>
        <v/>
      </c>
      <c r="AL105" s="6" t="str">
        <f>IF(Input!AY122=0,"",+Input!S122)</f>
        <v/>
      </c>
      <c r="AM105" s="6"/>
      <c r="AN105" s="6"/>
      <c r="AO105" s="6"/>
      <c r="AP105" s="7" t="str">
        <f>IF(Input!$AY$22=0,"",+Input!T122)</f>
        <v/>
      </c>
      <c r="AQ105" s="7" t="str">
        <f>IF(Input!$AY$22=0,"",+Input!U122)</f>
        <v/>
      </c>
      <c r="AR105" s="7" t="str">
        <f>IF(Input!$AY$22=0,"",+Input!V122)</f>
        <v/>
      </c>
      <c r="AS105" s="7" t="str">
        <f>IF(Input!$AY$22=0,"",+Input!W122)</f>
        <v/>
      </c>
      <c r="AT105" s="7" t="str">
        <f>IF(Input!$AY$22=0,"",+Input!X122)</f>
        <v/>
      </c>
    </row>
    <row r="106" spans="1:46" ht="15.75" customHeight="1">
      <c r="A106" s="6" t="str">
        <f>IF(Input!AY123=0,"",+Input!$BP$18)</f>
        <v/>
      </c>
      <c r="B106" s="6" t="str">
        <f>IF(Input!AY123=0,"",IFERROR(VLOOKUP(Input!$C$8,Cliente!$B$3:$C$822,2,0),0))</f>
        <v/>
      </c>
      <c r="C106" s="6" t="str">
        <f>IF(Input!AY123=0,"",IFERROR(VLOOKUP(Input!$C$7,Anunciante!$B$3:$C$364,2,0),0))</f>
        <v/>
      </c>
      <c r="D106" s="6" t="str">
        <f>IF(Input!AY123=0,"",IFERROR(VLOOKUP(Input!$C$9,Producto!$B$3:$C$200,2,0),0))</f>
        <v/>
      </c>
      <c r="E106" s="10" t="str">
        <f>IF(Input!AY123=0,"",IFERROR(VLOOKUP(Input!$C$10,Campaña!$B$3:$C$32,2,0),0))</f>
        <v/>
      </c>
      <c r="F106" t="str">
        <f>IF(Input!AY123=0,"",+Input!$C$11)</f>
        <v/>
      </c>
      <c r="G106" s="6" t="str">
        <f>IF(Input!AY123=0,"",+Input!$C$12)</f>
        <v/>
      </c>
      <c r="H106" t="str">
        <f>IF(Input!AY123=0,"",IFERROR(VLOOKUP(Input!$G$7,TipoMedio!$B$3:$C$30,2,0),0))</f>
        <v/>
      </c>
      <c r="I106" s="34" t="str">
        <f>IF(Input!AY123=0,"",+Input!$G$8)</f>
        <v/>
      </c>
      <c r="J106" s="34" t="str">
        <f>IF(Input!AY123=0,"",+Input!$G$9)</f>
        <v/>
      </c>
      <c r="K106" s="34" t="str">
        <f>IF(Input!AY123=0,"",+Input!$G$10)</f>
        <v/>
      </c>
      <c r="L106" s="5" t="str">
        <f>IF(Input!AY123=0,"",IFERROR(VLOOKUP(Input!$G$11,'Condicion de Pago'!$B$3:$C$20,2,0),0))</f>
        <v/>
      </c>
      <c r="M106" s="5" t="str">
        <f>IF(Input!AY123=0,"",+Input!$G$13)</f>
        <v/>
      </c>
      <c r="N106" s="5" t="str">
        <f>IF(Input!AY123=0,"",IFERROR(VLOOKUP(Input!$G$12,Moneda!$B$3:$C$7,2,0),0))</f>
        <v/>
      </c>
      <c r="O106" s="8" t="str">
        <f>IF(Input!AY123=0,"",+Input!$C$14)</f>
        <v/>
      </c>
      <c r="P106" s="5" t="str">
        <f>IF(Input!AY123=0,"",+Input!#REF!)</f>
        <v/>
      </c>
      <c r="Q106" s="5" t="str">
        <f>IF(Input!AY123=0,"",+Input!$C$16)</f>
        <v/>
      </c>
      <c r="R106" s="6" t="str">
        <f>IF(Input!AY123=0,"",IFERROR(VLOOKUP(Input!B123,Medio!$A$3:$D$1600,3,0),0))</f>
        <v/>
      </c>
      <c r="S106" s="6" t="str">
        <f>IF(Input!AY123=0,"",IFERROR(INDEX(Proveedor!$B$3:$B$2036, MATCH(Input!C123,Proveedor!$C$3:$C$2036,0)),0))</f>
        <v/>
      </c>
      <c r="T106" s="6" t="str">
        <f>IF(Input!AY123=0,"",IFERROR(INDEX(Programas!$B$3:$B$150, MATCH(Input!D123,Programas!$C$3:$C$150,0)),0))</f>
        <v/>
      </c>
      <c r="U106" s="9"/>
      <c r="V106" s="6" t="str">
        <f>IF(Input!AY123=0,"",+Input!D123)</f>
        <v/>
      </c>
      <c r="W106" s="6" t="str">
        <f>IF(Input!AY123=0,"",+Input!E123)</f>
        <v/>
      </c>
      <c r="X106" s="6" t="str">
        <f>IF(Input!AY123=0,"",+Input!F123)</f>
        <v/>
      </c>
      <c r="Y106" s="6"/>
      <c r="Z106" s="6" t="str">
        <f>IF(Input!AY123=0,"",+Input!G123)</f>
        <v/>
      </c>
      <c r="AA106" s="6" t="str">
        <f>IF(Input!AY123=0,"",+Input!H123)</f>
        <v/>
      </c>
      <c r="AB106" s="9" t="str">
        <f>IF(Input!AY123=0,"",+Input!I123)</f>
        <v/>
      </c>
      <c r="AC106" s="6" t="str">
        <f>IF(Input!AY123=0,"",IFERROR(VLOOKUP(Input!J123,'Tipo de Descuento'!$B$3:$C$8,2,0),0))</f>
        <v/>
      </c>
      <c r="AD106" s="6" t="str">
        <f>IF(Input!AY123=0,"",+Input!K123)</f>
        <v/>
      </c>
      <c r="AE106" s="6" t="str">
        <f>IF(Input!AY123=0,"",IFERROR(VLOOKUP(Input!L123,'Tipo de Descuento'!$B$3:$C$8,2,0),0))</f>
        <v/>
      </c>
      <c r="AF106" s="6" t="str">
        <f>IF(Input!AY123=0,"",+Input!M123)</f>
        <v/>
      </c>
      <c r="AG106" s="6" t="str">
        <f>IF(Input!AY123=0,"",IFERROR(VLOOKUP(Input!N123,'Tipo de Descuento'!$B$3:$C$8,2,0),0))</f>
        <v/>
      </c>
      <c r="AH106" s="6" t="str">
        <f>IF(Input!AY123=0,"",+Input!O123)</f>
        <v/>
      </c>
      <c r="AI106" s="6" t="str">
        <f>IF(Input!AY123=0,"",IFERROR(VLOOKUP(Input!P123,'Tipo de Descuento'!$B$3:$C$8,2,0),0))</f>
        <v/>
      </c>
      <c r="AJ106" s="6" t="str">
        <f>IF(Input!AY123=0,"",+Input!Q123)</f>
        <v/>
      </c>
      <c r="AK106" s="6" t="str">
        <f>IF(Input!AY123=0,"",IFERROR(VLOOKUP(Input!R123,'Tipo de Descuento'!$B$3:$C$8,2,0),0))</f>
        <v/>
      </c>
      <c r="AL106" s="6" t="str">
        <f>IF(Input!AY123=0,"",+Input!S123)</f>
        <v/>
      </c>
      <c r="AM106" s="6"/>
      <c r="AN106" s="6"/>
      <c r="AO106" s="6"/>
      <c r="AP106" s="7" t="str">
        <f>IF(Input!$AY$22=0,"",+Input!T123)</f>
        <v/>
      </c>
      <c r="AQ106" s="7" t="str">
        <f>IF(Input!$AY$22=0,"",+Input!U123)</f>
        <v/>
      </c>
      <c r="AR106" s="7" t="str">
        <f>IF(Input!$AY$22=0,"",+Input!V123)</f>
        <v/>
      </c>
      <c r="AS106" s="7" t="str">
        <f>IF(Input!$AY$22=0,"",+Input!W123)</f>
        <v/>
      </c>
      <c r="AT106" s="7" t="str">
        <f>IF(Input!$AY$22=0,"",+Input!X123)</f>
        <v/>
      </c>
    </row>
    <row r="107" spans="1:46" ht="15.75" customHeight="1">
      <c r="A107" s="6" t="str">
        <f>IF(Input!AY124=0,"",+Input!$BP$18)</f>
        <v/>
      </c>
      <c r="B107" s="6" t="str">
        <f>IF(Input!AY124=0,"",IFERROR(VLOOKUP(Input!$C$8,Cliente!$B$3:$C$822,2,0),0))</f>
        <v/>
      </c>
      <c r="C107" s="6" t="str">
        <f>IF(Input!AY124=0,"",IFERROR(VLOOKUP(Input!$C$7,Anunciante!$B$3:$C$364,2,0),0))</f>
        <v/>
      </c>
      <c r="D107" s="6" t="str">
        <f>IF(Input!AY124=0,"",IFERROR(VLOOKUP(Input!$C$9,Producto!$B$3:$C$200,2,0),0))</f>
        <v/>
      </c>
      <c r="E107" s="10" t="str">
        <f>IF(Input!AY124=0,"",IFERROR(VLOOKUP(Input!$C$10,Campaña!$B$3:$C$32,2,0),0))</f>
        <v/>
      </c>
      <c r="F107" t="str">
        <f>IF(Input!AY124=0,"",+Input!$C$11)</f>
        <v/>
      </c>
      <c r="G107" s="6" t="str">
        <f>IF(Input!AY124=0,"",+Input!$C$12)</f>
        <v/>
      </c>
      <c r="H107" t="str">
        <f>IF(Input!AY124=0,"",IFERROR(VLOOKUP(Input!$G$7,TipoMedio!$B$3:$C$30,2,0),0))</f>
        <v/>
      </c>
      <c r="I107" s="34" t="str">
        <f>IF(Input!AY124=0,"",+Input!$G$8)</f>
        <v/>
      </c>
      <c r="J107" s="34" t="str">
        <f>IF(Input!AY124=0,"",+Input!$G$9)</f>
        <v/>
      </c>
      <c r="K107" s="34" t="str">
        <f>IF(Input!AY124=0,"",+Input!$G$10)</f>
        <v/>
      </c>
      <c r="L107" s="5" t="str">
        <f>IF(Input!AY124=0,"",IFERROR(VLOOKUP(Input!$G$11,'Condicion de Pago'!$B$3:$C$20,2,0),0))</f>
        <v/>
      </c>
      <c r="M107" s="5" t="str">
        <f>IF(Input!AY124=0,"",+Input!$G$13)</f>
        <v/>
      </c>
      <c r="N107" s="5" t="str">
        <f>IF(Input!AY124=0,"",IFERROR(VLOOKUP(Input!$G$12,Moneda!$B$3:$C$7,2,0),0))</f>
        <v/>
      </c>
      <c r="O107" s="8" t="str">
        <f>IF(Input!AY124=0,"",+Input!$C$14)</f>
        <v/>
      </c>
      <c r="P107" s="5" t="str">
        <f>IF(Input!AY124=0,"",+Input!#REF!)</f>
        <v/>
      </c>
      <c r="Q107" s="5" t="str">
        <f>IF(Input!AY124=0,"",+Input!$C$16)</f>
        <v/>
      </c>
      <c r="R107" s="6" t="str">
        <f>IF(Input!AY124=0,"",IFERROR(VLOOKUP(Input!B124,Medio!$A$3:$D$1600,3,0),0))</f>
        <v/>
      </c>
      <c r="S107" s="6" t="str">
        <f>IF(Input!AY124=0,"",IFERROR(INDEX(Proveedor!$B$3:$B$2036, MATCH(Input!C124,Proveedor!$C$3:$C$2036,0)),0))</f>
        <v/>
      </c>
      <c r="T107" s="6" t="str">
        <f>IF(Input!AY124=0,"",IFERROR(INDEX(Programas!$B$3:$B$150, MATCH(Input!D124,Programas!$C$3:$C$150,0)),0))</f>
        <v/>
      </c>
      <c r="U107" s="9"/>
      <c r="V107" s="6" t="str">
        <f>IF(Input!AY124=0,"",+Input!D124)</f>
        <v/>
      </c>
      <c r="W107" s="6" t="str">
        <f>IF(Input!AY124=0,"",+Input!E124)</f>
        <v/>
      </c>
      <c r="X107" s="6" t="str">
        <f>IF(Input!AY124=0,"",+Input!F124)</f>
        <v/>
      </c>
      <c r="Y107" s="6"/>
      <c r="Z107" s="6" t="str">
        <f>IF(Input!AY124=0,"",+Input!G124)</f>
        <v/>
      </c>
      <c r="AA107" s="6" t="str">
        <f>IF(Input!AY124=0,"",+Input!H124)</f>
        <v/>
      </c>
      <c r="AB107" s="9" t="str">
        <f>IF(Input!AY124=0,"",+Input!I124)</f>
        <v/>
      </c>
      <c r="AC107" s="6" t="str">
        <f>IF(Input!AY124=0,"",IFERROR(VLOOKUP(Input!J124,'Tipo de Descuento'!$B$3:$C$8,2,0),0))</f>
        <v/>
      </c>
      <c r="AD107" s="6" t="str">
        <f>IF(Input!AY124=0,"",+Input!K124)</f>
        <v/>
      </c>
      <c r="AE107" s="6" t="str">
        <f>IF(Input!AY124=0,"",IFERROR(VLOOKUP(Input!L124,'Tipo de Descuento'!$B$3:$C$8,2,0),0))</f>
        <v/>
      </c>
      <c r="AF107" s="6" t="str">
        <f>IF(Input!AY124=0,"",+Input!M124)</f>
        <v/>
      </c>
      <c r="AG107" s="6" t="str">
        <f>IF(Input!AY124=0,"",IFERROR(VLOOKUP(Input!N124,'Tipo de Descuento'!$B$3:$C$8,2,0),0))</f>
        <v/>
      </c>
      <c r="AH107" s="6" t="str">
        <f>IF(Input!AY124=0,"",+Input!O124)</f>
        <v/>
      </c>
      <c r="AI107" s="6" t="str">
        <f>IF(Input!AY124=0,"",IFERROR(VLOOKUP(Input!P124,'Tipo de Descuento'!$B$3:$C$8,2,0),0))</f>
        <v/>
      </c>
      <c r="AJ107" s="6" t="str">
        <f>IF(Input!AY124=0,"",+Input!Q124)</f>
        <v/>
      </c>
      <c r="AK107" s="6" t="str">
        <f>IF(Input!AY124=0,"",IFERROR(VLOOKUP(Input!R124,'Tipo de Descuento'!$B$3:$C$8,2,0),0))</f>
        <v/>
      </c>
      <c r="AL107" s="6" t="str">
        <f>IF(Input!AY124=0,"",+Input!S124)</f>
        <v/>
      </c>
      <c r="AM107" s="6"/>
      <c r="AN107" s="6"/>
      <c r="AO107" s="6"/>
      <c r="AP107" s="7" t="str">
        <f>IF(Input!$AY$22=0,"",+Input!T124)</f>
        <v/>
      </c>
      <c r="AQ107" s="7" t="str">
        <f>IF(Input!$AY$22=0,"",+Input!U124)</f>
        <v/>
      </c>
      <c r="AR107" s="7" t="str">
        <f>IF(Input!$AY$22=0,"",+Input!V124)</f>
        <v/>
      </c>
      <c r="AS107" s="7" t="str">
        <f>IF(Input!$AY$22=0,"",+Input!W124)</f>
        <v/>
      </c>
      <c r="AT107" s="7" t="str">
        <f>IF(Input!$AY$22=0,"",+Input!X124)</f>
        <v/>
      </c>
    </row>
    <row r="108" spans="1:46" ht="15.75" customHeight="1">
      <c r="A108" s="6" t="str">
        <f>IF(Input!AY125=0,"",+Input!$BP$18)</f>
        <v/>
      </c>
      <c r="B108" s="6" t="str">
        <f>IF(Input!AY125=0,"",IFERROR(VLOOKUP(Input!$C$8,Cliente!$B$3:$C$822,2,0),0))</f>
        <v/>
      </c>
      <c r="C108" s="6" t="str">
        <f>IF(Input!AY125=0,"",IFERROR(VLOOKUP(Input!$C$7,Anunciante!$B$3:$C$364,2,0),0))</f>
        <v/>
      </c>
      <c r="D108" s="6" t="str">
        <f>IF(Input!AY125=0,"",IFERROR(VLOOKUP(Input!$C$9,Producto!$B$3:$C$200,2,0),0))</f>
        <v/>
      </c>
      <c r="E108" s="10" t="str">
        <f>IF(Input!AY125=0,"",IFERROR(VLOOKUP(Input!$C$10,Campaña!$B$3:$C$32,2,0),0))</f>
        <v/>
      </c>
      <c r="F108" t="str">
        <f>IF(Input!AY125=0,"",+Input!$C$11)</f>
        <v/>
      </c>
      <c r="G108" s="6" t="str">
        <f>IF(Input!AY125=0,"",+Input!$C$12)</f>
        <v/>
      </c>
      <c r="H108" t="str">
        <f>IF(Input!AY125=0,"",IFERROR(VLOOKUP(Input!$G$7,TipoMedio!$B$3:$C$30,2,0),0))</f>
        <v/>
      </c>
      <c r="I108" s="34" t="str">
        <f>IF(Input!AY125=0,"",+Input!$G$8)</f>
        <v/>
      </c>
      <c r="J108" s="34" t="str">
        <f>IF(Input!AY125=0,"",+Input!$G$9)</f>
        <v/>
      </c>
      <c r="K108" s="34" t="str">
        <f>IF(Input!AY125=0,"",+Input!$G$10)</f>
        <v/>
      </c>
      <c r="L108" s="5" t="str">
        <f>IF(Input!AY125=0,"",IFERROR(VLOOKUP(Input!$G$11,'Condicion de Pago'!$B$3:$C$20,2,0),0))</f>
        <v/>
      </c>
      <c r="M108" s="5" t="str">
        <f>IF(Input!AY125=0,"",+Input!$G$13)</f>
        <v/>
      </c>
      <c r="N108" s="5" t="str">
        <f>IF(Input!AY125=0,"",IFERROR(VLOOKUP(Input!$G$12,Moneda!$B$3:$C$7,2,0),0))</f>
        <v/>
      </c>
      <c r="O108" s="8" t="str">
        <f>IF(Input!AY125=0,"",+Input!$C$14)</f>
        <v/>
      </c>
      <c r="P108" s="5" t="str">
        <f>IF(Input!AY125=0,"",+Input!#REF!)</f>
        <v/>
      </c>
      <c r="Q108" s="5" t="str">
        <f>IF(Input!AY125=0,"",+Input!$C$16)</f>
        <v/>
      </c>
      <c r="R108" s="6" t="str">
        <f>IF(Input!AY125=0,"",IFERROR(VLOOKUP(Input!B125,Medio!$A$3:$D$1600,3,0),0))</f>
        <v/>
      </c>
      <c r="S108" s="6" t="str">
        <f>IF(Input!AY125=0,"",IFERROR(INDEX(Proveedor!$B$3:$B$2036, MATCH(Input!C125,Proveedor!$C$3:$C$2036,0)),0))</f>
        <v/>
      </c>
      <c r="T108" s="6" t="str">
        <f>IF(Input!AY125=0,"",IFERROR(INDEX(Programas!$B$3:$B$150, MATCH(Input!D125,Programas!$C$3:$C$150,0)),0))</f>
        <v/>
      </c>
      <c r="U108" s="9"/>
      <c r="V108" s="6" t="str">
        <f>IF(Input!AY125=0,"",+Input!D125)</f>
        <v/>
      </c>
      <c r="W108" s="6" t="str">
        <f>IF(Input!AY125=0,"",+Input!E125)</f>
        <v/>
      </c>
      <c r="X108" s="6" t="str">
        <f>IF(Input!AY125=0,"",+Input!F125)</f>
        <v/>
      </c>
      <c r="Y108" s="6"/>
      <c r="Z108" s="6" t="str">
        <f>IF(Input!AY125=0,"",+Input!G125)</f>
        <v/>
      </c>
      <c r="AA108" s="6" t="str">
        <f>IF(Input!AY125=0,"",+Input!H125)</f>
        <v/>
      </c>
      <c r="AB108" s="9" t="str">
        <f>IF(Input!AY125=0,"",+Input!I125)</f>
        <v/>
      </c>
      <c r="AC108" s="6" t="str">
        <f>IF(Input!AY125=0,"",IFERROR(VLOOKUP(Input!J125,'Tipo de Descuento'!$B$3:$C$8,2,0),0))</f>
        <v/>
      </c>
      <c r="AD108" s="6" t="str">
        <f>IF(Input!AY125=0,"",+Input!K125)</f>
        <v/>
      </c>
      <c r="AE108" s="6" t="str">
        <f>IF(Input!AY125=0,"",IFERROR(VLOOKUP(Input!L125,'Tipo de Descuento'!$B$3:$C$8,2,0),0))</f>
        <v/>
      </c>
      <c r="AF108" s="6" t="str">
        <f>IF(Input!AY125=0,"",+Input!M125)</f>
        <v/>
      </c>
      <c r="AG108" s="6" t="str">
        <f>IF(Input!AY125=0,"",IFERROR(VLOOKUP(Input!N125,'Tipo de Descuento'!$B$3:$C$8,2,0),0))</f>
        <v/>
      </c>
      <c r="AH108" s="6" t="str">
        <f>IF(Input!AY125=0,"",+Input!O125)</f>
        <v/>
      </c>
      <c r="AI108" s="6" t="str">
        <f>IF(Input!AY125=0,"",IFERROR(VLOOKUP(Input!P125,'Tipo de Descuento'!$B$3:$C$8,2,0),0))</f>
        <v/>
      </c>
      <c r="AJ108" s="6" t="str">
        <f>IF(Input!AY125=0,"",+Input!Q125)</f>
        <v/>
      </c>
      <c r="AK108" s="6" t="str">
        <f>IF(Input!AY125=0,"",IFERROR(VLOOKUP(Input!R125,'Tipo de Descuento'!$B$3:$C$8,2,0),0))</f>
        <v/>
      </c>
      <c r="AL108" s="6" t="str">
        <f>IF(Input!AY125=0,"",+Input!S125)</f>
        <v/>
      </c>
      <c r="AM108" s="6"/>
      <c r="AN108" s="6"/>
      <c r="AO108" s="6"/>
      <c r="AP108" s="7" t="str">
        <f>IF(Input!$AY$22=0,"",+Input!T125)</f>
        <v/>
      </c>
      <c r="AQ108" s="7" t="str">
        <f>IF(Input!$AY$22=0,"",+Input!U125)</f>
        <v/>
      </c>
      <c r="AR108" s="7" t="str">
        <f>IF(Input!$AY$22=0,"",+Input!V125)</f>
        <v/>
      </c>
      <c r="AS108" s="7" t="str">
        <f>IF(Input!$AY$22=0,"",+Input!W125)</f>
        <v/>
      </c>
      <c r="AT108" s="7" t="str">
        <f>IF(Input!$AY$22=0,"",+Input!X125)</f>
        <v/>
      </c>
    </row>
    <row r="109" spans="1:46" ht="15.75" customHeight="1">
      <c r="A109" s="6" t="str">
        <f>IF(Input!AY126=0,"",+Input!$BP$18)</f>
        <v/>
      </c>
      <c r="B109" s="6" t="str">
        <f>IF(Input!AY126=0,"",IFERROR(VLOOKUP(Input!$C$8,Cliente!$B$3:$C$822,2,0),0))</f>
        <v/>
      </c>
      <c r="C109" s="6" t="str">
        <f>IF(Input!AY126=0,"",IFERROR(VLOOKUP(Input!$C$7,Anunciante!$B$3:$C$364,2,0),0))</f>
        <v/>
      </c>
      <c r="D109" s="6" t="str">
        <f>IF(Input!AY126=0,"",IFERROR(VLOOKUP(Input!$C$9,Producto!$B$3:$C$200,2,0),0))</f>
        <v/>
      </c>
      <c r="E109" s="10" t="str">
        <f>IF(Input!AY126=0,"",IFERROR(VLOOKUP(Input!$C$10,Campaña!$B$3:$C$32,2,0),0))</f>
        <v/>
      </c>
      <c r="F109" t="str">
        <f>IF(Input!AY126=0,"",+Input!$C$11)</f>
        <v/>
      </c>
      <c r="G109" s="6" t="str">
        <f>IF(Input!AY126=0,"",+Input!$C$12)</f>
        <v/>
      </c>
      <c r="H109" t="str">
        <f>IF(Input!AY126=0,"",IFERROR(VLOOKUP(Input!$G$7,TipoMedio!$B$3:$C$30,2,0),0))</f>
        <v/>
      </c>
      <c r="I109" s="34" t="str">
        <f>IF(Input!AY126=0,"",+Input!$G$8)</f>
        <v/>
      </c>
      <c r="J109" s="34" t="str">
        <f>IF(Input!AY126=0,"",+Input!$G$9)</f>
        <v/>
      </c>
      <c r="K109" s="34" t="str">
        <f>IF(Input!AY126=0,"",+Input!$G$10)</f>
        <v/>
      </c>
      <c r="L109" s="5" t="str">
        <f>IF(Input!AY126=0,"",IFERROR(VLOOKUP(Input!$G$11,'Condicion de Pago'!$B$3:$C$20,2,0),0))</f>
        <v/>
      </c>
      <c r="M109" s="5" t="str">
        <f>IF(Input!AY126=0,"",+Input!$G$13)</f>
        <v/>
      </c>
      <c r="N109" s="5" t="str">
        <f>IF(Input!AY126=0,"",IFERROR(VLOOKUP(Input!$G$12,Moneda!$B$3:$C$7,2,0),0))</f>
        <v/>
      </c>
      <c r="O109" s="8" t="str">
        <f>IF(Input!AY126=0,"",+Input!$C$14)</f>
        <v/>
      </c>
      <c r="P109" s="5" t="str">
        <f>IF(Input!AY126=0,"",+Input!#REF!)</f>
        <v/>
      </c>
      <c r="Q109" s="5" t="str">
        <f>IF(Input!AY126=0,"",+Input!$C$16)</f>
        <v/>
      </c>
      <c r="R109" s="6" t="str">
        <f>IF(Input!AY126=0,"",IFERROR(VLOOKUP(Input!B126,Medio!$A$3:$D$1600,3,0),0))</f>
        <v/>
      </c>
      <c r="S109" s="6" t="str">
        <f>IF(Input!AY126=0,"",IFERROR(INDEX(Proveedor!$B$3:$B$2036, MATCH(Input!C126,Proveedor!$C$3:$C$2036,0)),0))</f>
        <v/>
      </c>
      <c r="T109" s="6" t="str">
        <f>IF(Input!AY126=0,"",IFERROR(INDEX(Programas!$B$3:$B$150, MATCH(Input!D126,Programas!$C$3:$C$150,0)),0))</f>
        <v/>
      </c>
      <c r="U109" s="9"/>
      <c r="V109" s="6" t="str">
        <f>IF(Input!AY126=0,"",+Input!D126)</f>
        <v/>
      </c>
      <c r="W109" s="6" t="str">
        <f>IF(Input!AY126=0,"",+Input!E126)</f>
        <v/>
      </c>
      <c r="X109" s="6" t="str">
        <f>IF(Input!AY126=0,"",+Input!F126)</f>
        <v/>
      </c>
      <c r="Y109" s="6"/>
      <c r="Z109" s="6" t="str">
        <f>IF(Input!AY126=0,"",+Input!G126)</f>
        <v/>
      </c>
      <c r="AA109" s="6" t="str">
        <f>IF(Input!AY126=0,"",+Input!H126)</f>
        <v/>
      </c>
      <c r="AB109" s="9" t="str">
        <f>IF(Input!AY126=0,"",+Input!I126)</f>
        <v/>
      </c>
      <c r="AC109" s="6" t="str">
        <f>IF(Input!AY126=0,"",IFERROR(VLOOKUP(Input!J126,'Tipo de Descuento'!$B$3:$C$8,2,0),0))</f>
        <v/>
      </c>
      <c r="AD109" s="6" t="str">
        <f>IF(Input!AY126=0,"",+Input!K126)</f>
        <v/>
      </c>
      <c r="AE109" s="6" t="str">
        <f>IF(Input!AY126=0,"",IFERROR(VLOOKUP(Input!L126,'Tipo de Descuento'!$B$3:$C$8,2,0),0))</f>
        <v/>
      </c>
      <c r="AF109" s="6" t="str">
        <f>IF(Input!AY126=0,"",+Input!M126)</f>
        <v/>
      </c>
      <c r="AG109" s="6" t="str">
        <f>IF(Input!AY126=0,"",IFERROR(VLOOKUP(Input!N126,'Tipo de Descuento'!$B$3:$C$8,2,0),0))</f>
        <v/>
      </c>
      <c r="AH109" s="6" t="str">
        <f>IF(Input!AY126=0,"",+Input!O126)</f>
        <v/>
      </c>
      <c r="AI109" s="6" t="str">
        <f>IF(Input!AY126=0,"",IFERROR(VLOOKUP(Input!P126,'Tipo de Descuento'!$B$3:$C$8,2,0),0))</f>
        <v/>
      </c>
      <c r="AJ109" s="6" t="str">
        <f>IF(Input!AY126=0,"",+Input!Q126)</f>
        <v/>
      </c>
      <c r="AK109" s="6" t="str">
        <f>IF(Input!AY126=0,"",IFERROR(VLOOKUP(Input!R126,'Tipo de Descuento'!$B$3:$C$8,2,0),0))</f>
        <v/>
      </c>
      <c r="AL109" s="6" t="str">
        <f>IF(Input!AY126=0,"",+Input!S126)</f>
        <v/>
      </c>
      <c r="AM109" s="6"/>
      <c r="AN109" s="6"/>
      <c r="AO109" s="6"/>
      <c r="AP109" s="7" t="str">
        <f>IF(Input!$AY$22=0,"",+Input!T126)</f>
        <v/>
      </c>
      <c r="AQ109" s="7" t="str">
        <f>IF(Input!$AY$22=0,"",+Input!U126)</f>
        <v/>
      </c>
      <c r="AR109" s="7" t="str">
        <f>IF(Input!$AY$22=0,"",+Input!V126)</f>
        <v/>
      </c>
      <c r="AS109" s="7" t="str">
        <f>IF(Input!$AY$22=0,"",+Input!W126)</f>
        <v/>
      </c>
      <c r="AT109" s="7" t="str">
        <f>IF(Input!$AY$22=0,"",+Input!X126)</f>
        <v/>
      </c>
    </row>
    <row r="110" spans="1:46" ht="15.75" customHeight="1">
      <c r="A110" s="6" t="str">
        <f>IF(Input!AY127=0,"",+Input!$BP$18)</f>
        <v/>
      </c>
      <c r="B110" s="6" t="str">
        <f>IF(Input!AY127=0,"",IFERROR(VLOOKUP(Input!$C$8,Cliente!$B$3:$C$822,2,0),0))</f>
        <v/>
      </c>
      <c r="C110" s="6" t="str">
        <f>IF(Input!AY127=0,"",IFERROR(VLOOKUP(Input!$C$7,Anunciante!$B$3:$C$364,2,0),0))</f>
        <v/>
      </c>
      <c r="D110" s="6" t="str">
        <f>IF(Input!AY127=0,"",IFERROR(VLOOKUP(Input!$C$9,Producto!$B$3:$C$200,2,0),0))</f>
        <v/>
      </c>
      <c r="E110" s="10" t="str">
        <f>IF(Input!AY127=0,"",IFERROR(VLOOKUP(Input!$C$10,Campaña!$B$3:$C$32,2,0),0))</f>
        <v/>
      </c>
      <c r="F110" t="str">
        <f>IF(Input!AY127=0,"",+Input!$C$11)</f>
        <v/>
      </c>
      <c r="G110" s="6" t="str">
        <f>IF(Input!AY127=0,"",+Input!$C$12)</f>
        <v/>
      </c>
      <c r="H110" t="str">
        <f>IF(Input!AY127=0,"",IFERROR(VLOOKUP(Input!$G$7,TipoMedio!$B$3:$C$30,2,0),0))</f>
        <v/>
      </c>
      <c r="I110" s="34" t="str">
        <f>IF(Input!AY127=0,"",+Input!$G$8)</f>
        <v/>
      </c>
      <c r="J110" s="34" t="str">
        <f>IF(Input!AY127=0,"",+Input!$G$9)</f>
        <v/>
      </c>
      <c r="K110" s="34" t="str">
        <f>IF(Input!AY127=0,"",+Input!$G$10)</f>
        <v/>
      </c>
      <c r="L110" s="5" t="str">
        <f>IF(Input!AY127=0,"",IFERROR(VLOOKUP(Input!$G$11,'Condicion de Pago'!$B$3:$C$20,2,0),0))</f>
        <v/>
      </c>
      <c r="M110" s="5" t="str">
        <f>IF(Input!AY127=0,"",+Input!$G$13)</f>
        <v/>
      </c>
      <c r="N110" s="5" t="str">
        <f>IF(Input!AY127=0,"",IFERROR(VLOOKUP(Input!$G$12,Moneda!$B$3:$C$7,2,0),0))</f>
        <v/>
      </c>
      <c r="O110" s="8" t="str">
        <f>IF(Input!AY127=0,"",+Input!$C$14)</f>
        <v/>
      </c>
      <c r="P110" s="5" t="str">
        <f>IF(Input!AY127=0,"",+Input!#REF!)</f>
        <v/>
      </c>
      <c r="Q110" s="5" t="str">
        <f>IF(Input!AY127=0,"",+Input!$C$16)</f>
        <v/>
      </c>
      <c r="R110" s="6" t="str">
        <f>IF(Input!AY127=0,"",IFERROR(VLOOKUP(Input!B127,Medio!$A$3:$D$1600,3,0),0))</f>
        <v/>
      </c>
      <c r="S110" s="6" t="str">
        <f>IF(Input!AY127=0,"",IFERROR(INDEX(Proveedor!$B$3:$B$2036, MATCH(Input!C127,Proveedor!$C$3:$C$2036,0)),0))</f>
        <v/>
      </c>
      <c r="T110" s="6" t="str">
        <f>IF(Input!AY127=0,"",IFERROR(INDEX(Programas!$B$3:$B$150, MATCH(Input!D127,Programas!$C$3:$C$150,0)),0))</f>
        <v/>
      </c>
      <c r="U110" s="9"/>
      <c r="V110" s="6" t="str">
        <f>IF(Input!AY127=0,"",+Input!D127)</f>
        <v/>
      </c>
      <c r="W110" s="6" t="str">
        <f>IF(Input!AY127=0,"",+Input!E127)</f>
        <v/>
      </c>
      <c r="X110" s="6" t="str">
        <f>IF(Input!AY127=0,"",+Input!F127)</f>
        <v/>
      </c>
      <c r="Y110" s="6"/>
      <c r="Z110" s="6" t="str">
        <f>IF(Input!AY127=0,"",+Input!G127)</f>
        <v/>
      </c>
      <c r="AA110" s="6" t="str">
        <f>IF(Input!AY127=0,"",+Input!H127)</f>
        <v/>
      </c>
      <c r="AB110" s="9" t="str">
        <f>IF(Input!AY127=0,"",+Input!I127)</f>
        <v/>
      </c>
      <c r="AC110" s="6" t="str">
        <f>IF(Input!AY127=0,"",IFERROR(VLOOKUP(Input!J127,'Tipo de Descuento'!$B$3:$C$8,2,0),0))</f>
        <v/>
      </c>
      <c r="AD110" s="6" t="str">
        <f>IF(Input!AY127=0,"",+Input!K127)</f>
        <v/>
      </c>
      <c r="AE110" s="6" t="str">
        <f>IF(Input!AY127=0,"",IFERROR(VLOOKUP(Input!L127,'Tipo de Descuento'!$B$3:$C$8,2,0),0))</f>
        <v/>
      </c>
      <c r="AF110" s="6" t="str">
        <f>IF(Input!AY127=0,"",+Input!M127)</f>
        <v/>
      </c>
      <c r="AG110" s="6" t="str">
        <f>IF(Input!AY127=0,"",IFERROR(VLOOKUP(Input!N127,'Tipo de Descuento'!$B$3:$C$8,2,0),0))</f>
        <v/>
      </c>
      <c r="AH110" s="6" t="str">
        <f>IF(Input!AY127=0,"",+Input!O127)</f>
        <v/>
      </c>
      <c r="AI110" s="6" t="str">
        <f>IF(Input!AY127=0,"",IFERROR(VLOOKUP(Input!P127,'Tipo de Descuento'!$B$3:$C$8,2,0),0))</f>
        <v/>
      </c>
      <c r="AJ110" s="6" t="str">
        <f>IF(Input!AY127=0,"",+Input!Q127)</f>
        <v/>
      </c>
      <c r="AK110" s="6" t="str">
        <f>IF(Input!AY127=0,"",IFERROR(VLOOKUP(Input!R127,'Tipo de Descuento'!$B$3:$C$8,2,0),0))</f>
        <v/>
      </c>
      <c r="AL110" s="6" t="str">
        <f>IF(Input!AY127=0,"",+Input!S127)</f>
        <v/>
      </c>
      <c r="AM110" s="6"/>
      <c r="AN110" s="6"/>
      <c r="AO110" s="6"/>
      <c r="AP110" s="7" t="str">
        <f>IF(Input!$AY$22=0,"",+Input!T127)</f>
        <v/>
      </c>
      <c r="AQ110" s="7" t="str">
        <f>IF(Input!$AY$22=0,"",+Input!U127)</f>
        <v/>
      </c>
      <c r="AR110" s="7" t="str">
        <f>IF(Input!$AY$22=0,"",+Input!V127)</f>
        <v/>
      </c>
      <c r="AS110" s="7" t="str">
        <f>IF(Input!$AY$22=0,"",+Input!W127)</f>
        <v/>
      </c>
      <c r="AT110" s="7" t="str">
        <f>IF(Input!$AY$22=0,"",+Input!X127)</f>
        <v/>
      </c>
    </row>
    <row r="111" spans="1:46" ht="15.75" customHeight="1">
      <c r="A111" s="6" t="str">
        <f>IF(Input!AY128=0,"",+Input!$BP$18)</f>
        <v/>
      </c>
      <c r="B111" s="6" t="str">
        <f>IF(Input!AY128=0,"",IFERROR(VLOOKUP(Input!$C$8,Cliente!$B$3:$C$822,2,0),0))</f>
        <v/>
      </c>
      <c r="C111" s="6" t="str">
        <f>IF(Input!AY128=0,"",IFERROR(VLOOKUP(Input!$C$7,Anunciante!$B$3:$C$364,2,0),0))</f>
        <v/>
      </c>
      <c r="D111" s="6" t="str">
        <f>IF(Input!AY128=0,"",IFERROR(VLOOKUP(Input!$C$9,Producto!$B$3:$C$200,2,0),0))</f>
        <v/>
      </c>
      <c r="E111" s="10" t="str">
        <f>IF(Input!AY128=0,"",IFERROR(VLOOKUP(Input!$C$10,Campaña!$B$3:$C$32,2,0),0))</f>
        <v/>
      </c>
      <c r="F111" t="str">
        <f>IF(Input!AY128=0,"",+Input!$C$11)</f>
        <v/>
      </c>
      <c r="G111" s="6" t="str">
        <f>IF(Input!AY128=0,"",+Input!$C$12)</f>
        <v/>
      </c>
      <c r="H111" t="str">
        <f>IF(Input!AY128=0,"",IFERROR(VLOOKUP(Input!$G$7,TipoMedio!$B$3:$C$30,2,0),0))</f>
        <v/>
      </c>
      <c r="I111" s="34" t="str">
        <f>IF(Input!AY128=0,"",+Input!$G$8)</f>
        <v/>
      </c>
      <c r="J111" s="34" t="str">
        <f>IF(Input!AY128=0,"",+Input!$G$9)</f>
        <v/>
      </c>
      <c r="K111" s="34" t="str">
        <f>IF(Input!AY128=0,"",+Input!$G$10)</f>
        <v/>
      </c>
      <c r="L111" s="5" t="str">
        <f>IF(Input!AY128=0,"",IFERROR(VLOOKUP(Input!$G$11,'Condicion de Pago'!$B$3:$C$20,2,0),0))</f>
        <v/>
      </c>
      <c r="M111" s="5" t="str">
        <f>IF(Input!AY128=0,"",+Input!$G$13)</f>
        <v/>
      </c>
      <c r="N111" s="5" t="str">
        <f>IF(Input!AY128=0,"",IFERROR(VLOOKUP(Input!$G$12,Moneda!$B$3:$C$7,2,0),0))</f>
        <v/>
      </c>
      <c r="O111" s="8" t="str">
        <f>IF(Input!AY128=0,"",+Input!$C$14)</f>
        <v/>
      </c>
      <c r="P111" s="5" t="str">
        <f>IF(Input!AY128=0,"",+Input!#REF!)</f>
        <v/>
      </c>
      <c r="Q111" s="5" t="str">
        <f>IF(Input!AY128=0,"",+Input!$C$16)</f>
        <v/>
      </c>
      <c r="R111" s="6" t="str">
        <f>IF(Input!AY128=0,"",IFERROR(VLOOKUP(Input!B128,Medio!$A$3:$D$1600,3,0),0))</f>
        <v/>
      </c>
      <c r="S111" s="6" t="str">
        <f>IF(Input!AY128=0,"",IFERROR(INDEX(Proveedor!$B$3:$B$2036, MATCH(Input!C128,Proveedor!$C$3:$C$2036,0)),0))</f>
        <v/>
      </c>
      <c r="T111" s="6" t="str">
        <f>IF(Input!AY128=0,"",IFERROR(INDEX(Programas!$B$3:$B$150, MATCH(Input!D128,Programas!$C$3:$C$150,0)),0))</f>
        <v/>
      </c>
      <c r="U111" s="9"/>
      <c r="V111" s="6" t="str">
        <f>IF(Input!AY128=0,"",+Input!D128)</f>
        <v/>
      </c>
      <c r="W111" s="6" t="str">
        <f>IF(Input!AY128=0,"",+Input!E128)</f>
        <v/>
      </c>
      <c r="X111" s="6" t="str">
        <f>IF(Input!AY128=0,"",+Input!F128)</f>
        <v/>
      </c>
      <c r="Y111" s="6"/>
      <c r="Z111" s="6" t="str">
        <f>IF(Input!AY128=0,"",+Input!G128)</f>
        <v/>
      </c>
      <c r="AA111" s="6" t="str">
        <f>IF(Input!AY128=0,"",+Input!H128)</f>
        <v/>
      </c>
      <c r="AB111" s="9" t="str">
        <f>IF(Input!AY128=0,"",+Input!I128)</f>
        <v/>
      </c>
      <c r="AC111" s="6" t="str">
        <f>IF(Input!AY128=0,"",IFERROR(VLOOKUP(Input!J128,'Tipo de Descuento'!$B$3:$C$8,2,0),0))</f>
        <v/>
      </c>
      <c r="AD111" s="6" t="str">
        <f>IF(Input!AY128=0,"",+Input!K128)</f>
        <v/>
      </c>
      <c r="AE111" s="6" t="str">
        <f>IF(Input!AY128=0,"",IFERROR(VLOOKUP(Input!L128,'Tipo de Descuento'!$B$3:$C$8,2,0),0))</f>
        <v/>
      </c>
      <c r="AF111" s="6" t="str">
        <f>IF(Input!AY128=0,"",+Input!M128)</f>
        <v/>
      </c>
      <c r="AG111" s="6" t="str">
        <f>IF(Input!AY128=0,"",IFERROR(VLOOKUP(Input!N128,'Tipo de Descuento'!$B$3:$C$8,2,0),0))</f>
        <v/>
      </c>
      <c r="AH111" s="6" t="str">
        <f>IF(Input!AY128=0,"",+Input!O128)</f>
        <v/>
      </c>
      <c r="AI111" s="6" t="str">
        <f>IF(Input!AY128=0,"",IFERROR(VLOOKUP(Input!P128,'Tipo de Descuento'!$B$3:$C$8,2,0),0))</f>
        <v/>
      </c>
      <c r="AJ111" s="6" t="str">
        <f>IF(Input!AY128=0,"",+Input!Q128)</f>
        <v/>
      </c>
      <c r="AK111" s="6" t="str">
        <f>IF(Input!AY128=0,"",IFERROR(VLOOKUP(Input!R128,'Tipo de Descuento'!$B$3:$C$8,2,0),0))</f>
        <v/>
      </c>
      <c r="AL111" s="6" t="str">
        <f>IF(Input!AY128=0,"",+Input!S128)</f>
        <v/>
      </c>
      <c r="AM111" s="6"/>
      <c r="AN111" s="6"/>
      <c r="AO111" s="6"/>
      <c r="AP111" s="7" t="str">
        <f>IF(Input!$AY$22=0,"",+Input!T128)</f>
        <v/>
      </c>
      <c r="AQ111" s="7" t="str">
        <f>IF(Input!$AY$22=0,"",+Input!U128)</f>
        <v/>
      </c>
      <c r="AR111" s="7" t="str">
        <f>IF(Input!$AY$22=0,"",+Input!V128)</f>
        <v/>
      </c>
      <c r="AS111" s="7" t="str">
        <f>IF(Input!$AY$22=0,"",+Input!W128)</f>
        <v/>
      </c>
      <c r="AT111" s="7" t="str">
        <f>IF(Input!$AY$22=0,"",+Input!X128)</f>
        <v/>
      </c>
    </row>
    <row r="112" spans="1:46" ht="15.75" customHeight="1">
      <c r="A112" s="6" t="str">
        <f>IF(Input!AY129=0,"",+Input!$BP$18)</f>
        <v/>
      </c>
      <c r="B112" s="6" t="str">
        <f>IF(Input!AY129=0,"",IFERROR(VLOOKUP(Input!$C$8,Cliente!$B$3:$C$822,2,0),0))</f>
        <v/>
      </c>
      <c r="C112" s="6" t="str">
        <f>IF(Input!AY129=0,"",IFERROR(VLOOKUP(Input!$C$7,Anunciante!$B$3:$C$364,2,0),0))</f>
        <v/>
      </c>
      <c r="D112" s="6" t="str">
        <f>IF(Input!AY129=0,"",IFERROR(VLOOKUP(Input!$C$9,Producto!$B$3:$C$200,2,0),0))</f>
        <v/>
      </c>
      <c r="E112" s="10" t="str">
        <f>IF(Input!AY129=0,"",IFERROR(VLOOKUP(Input!$C$10,Campaña!$B$3:$C$32,2,0),0))</f>
        <v/>
      </c>
      <c r="F112" t="str">
        <f>IF(Input!AY129=0,"",+Input!$C$11)</f>
        <v/>
      </c>
      <c r="G112" s="6" t="str">
        <f>IF(Input!AY129=0,"",+Input!$C$12)</f>
        <v/>
      </c>
      <c r="H112" t="str">
        <f>IF(Input!AY129=0,"",IFERROR(VLOOKUP(Input!$G$7,TipoMedio!$B$3:$C$30,2,0),0))</f>
        <v/>
      </c>
      <c r="I112" s="34" t="str">
        <f>IF(Input!AY129=0,"",+Input!$G$8)</f>
        <v/>
      </c>
      <c r="J112" s="34" t="str">
        <f>IF(Input!AY129=0,"",+Input!$G$9)</f>
        <v/>
      </c>
      <c r="K112" s="34" t="str">
        <f>IF(Input!AY129=0,"",+Input!$G$10)</f>
        <v/>
      </c>
      <c r="L112" s="5" t="str">
        <f>IF(Input!AY129=0,"",IFERROR(VLOOKUP(Input!$G$11,'Condicion de Pago'!$B$3:$C$20,2,0),0))</f>
        <v/>
      </c>
      <c r="M112" s="5" t="str">
        <f>IF(Input!AY129=0,"",+Input!$G$13)</f>
        <v/>
      </c>
      <c r="N112" s="5" t="str">
        <f>IF(Input!AY129=0,"",IFERROR(VLOOKUP(Input!$G$12,Moneda!$B$3:$C$7,2,0),0))</f>
        <v/>
      </c>
      <c r="O112" s="8" t="str">
        <f>IF(Input!AY129=0,"",+Input!$C$14)</f>
        <v/>
      </c>
      <c r="P112" s="5" t="str">
        <f>IF(Input!AY129=0,"",+Input!#REF!)</f>
        <v/>
      </c>
      <c r="Q112" s="5" t="str">
        <f>IF(Input!AY129=0,"",+Input!$C$16)</f>
        <v/>
      </c>
      <c r="R112" s="6" t="str">
        <f>IF(Input!AY129=0,"",IFERROR(VLOOKUP(Input!B129,Medio!$A$3:$D$1600,3,0),0))</f>
        <v/>
      </c>
      <c r="S112" s="6" t="str">
        <f>IF(Input!AY129=0,"",IFERROR(INDEX(Proveedor!$B$3:$B$2036, MATCH(Input!C129,Proveedor!$C$3:$C$2036,0)),0))</f>
        <v/>
      </c>
      <c r="T112" s="6" t="str">
        <f>IF(Input!AY129=0,"",IFERROR(INDEX(Programas!$B$3:$B$150, MATCH(Input!D129,Programas!$C$3:$C$150,0)),0))</f>
        <v/>
      </c>
      <c r="U112" s="9"/>
      <c r="V112" s="6" t="str">
        <f>IF(Input!AY129=0,"",+Input!D129)</f>
        <v/>
      </c>
      <c r="W112" s="6" t="str">
        <f>IF(Input!AY129=0,"",+Input!E129)</f>
        <v/>
      </c>
      <c r="X112" s="6" t="str">
        <f>IF(Input!AY129=0,"",+Input!F129)</f>
        <v/>
      </c>
      <c r="Y112" s="6"/>
      <c r="Z112" s="6" t="str">
        <f>IF(Input!AY129=0,"",+Input!G129)</f>
        <v/>
      </c>
      <c r="AA112" s="6" t="str">
        <f>IF(Input!AY129=0,"",+Input!H129)</f>
        <v/>
      </c>
      <c r="AB112" s="9" t="str">
        <f>IF(Input!AY129=0,"",+Input!I129)</f>
        <v/>
      </c>
      <c r="AC112" s="6" t="str">
        <f>IF(Input!AY129=0,"",IFERROR(VLOOKUP(Input!J129,'Tipo de Descuento'!$B$3:$C$8,2,0),0))</f>
        <v/>
      </c>
      <c r="AD112" s="6" t="str">
        <f>IF(Input!AY129=0,"",+Input!K129)</f>
        <v/>
      </c>
      <c r="AE112" s="6" t="str">
        <f>IF(Input!AY129=0,"",IFERROR(VLOOKUP(Input!L129,'Tipo de Descuento'!$B$3:$C$8,2,0),0))</f>
        <v/>
      </c>
      <c r="AF112" s="6" t="str">
        <f>IF(Input!AY129=0,"",+Input!M129)</f>
        <v/>
      </c>
      <c r="AG112" s="6" t="str">
        <f>IF(Input!AY129=0,"",IFERROR(VLOOKUP(Input!N129,'Tipo de Descuento'!$B$3:$C$8,2,0),0))</f>
        <v/>
      </c>
      <c r="AH112" s="6" t="str">
        <f>IF(Input!AY129=0,"",+Input!O129)</f>
        <v/>
      </c>
      <c r="AI112" s="6" t="str">
        <f>IF(Input!AY129=0,"",IFERROR(VLOOKUP(Input!P129,'Tipo de Descuento'!$B$3:$C$8,2,0),0))</f>
        <v/>
      </c>
      <c r="AJ112" s="6" t="str">
        <f>IF(Input!AY129=0,"",+Input!Q129)</f>
        <v/>
      </c>
      <c r="AK112" s="6" t="str">
        <f>IF(Input!AY129=0,"",IFERROR(VLOOKUP(Input!R129,'Tipo de Descuento'!$B$3:$C$8,2,0),0))</f>
        <v/>
      </c>
      <c r="AL112" s="6" t="str">
        <f>IF(Input!AY129=0,"",+Input!S129)</f>
        <v/>
      </c>
      <c r="AM112" s="6"/>
      <c r="AN112" s="6"/>
      <c r="AO112" s="6"/>
      <c r="AP112" s="7" t="str">
        <f>IF(Input!$AY$22=0,"",+Input!T129)</f>
        <v/>
      </c>
      <c r="AQ112" s="7" t="str">
        <f>IF(Input!$AY$22=0,"",+Input!U129)</f>
        <v/>
      </c>
      <c r="AR112" s="7" t="str">
        <f>IF(Input!$AY$22=0,"",+Input!V129)</f>
        <v/>
      </c>
      <c r="AS112" s="7" t="str">
        <f>IF(Input!$AY$22=0,"",+Input!W129)</f>
        <v/>
      </c>
      <c r="AT112" s="7" t="str">
        <f>IF(Input!$AY$22=0,"",+Input!X129)</f>
        <v/>
      </c>
    </row>
    <row r="113" spans="1:46" ht="15.75" customHeight="1">
      <c r="A113" s="6" t="str">
        <f>IF(Input!AY130=0,"",+Input!$BP$18)</f>
        <v/>
      </c>
      <c r="B113" s="6" t="str">
        <f>IF(Input!AY130=0,"",IFERROR(VLOOKUP(Input!$C$8,Cliente!$B$3:$C$822,2,0),0))</f>
        <v/>
      </c>
      <c r="C113" s="6" t="str">
        <f>IF(Input!AY130=0,"",IFERROR(VLOOKUP(Input!$C$7,Anunciante!$B$3:$C$364,2,0),0))</f>
        <v/>
      </c>
      <c r="D113" s="6" t="str">
        <f>IF(Input!AY130=0,"",IFERROR(VLOOKUP(Input!$C$9,Producto!$B$3:$C$200,2,0),0))</f>
        <v/>
      </c>
      <c r="E113" s="10" t="str">
        <f>IF(Input!AY130=0,"",IFERROR(VLOOKUP(Input!$C$10,Campaña!$B$3:$C$32,2,0),0))</f>
        <v/>
      </c>
      <c r="F113" t="str">
        <f>IF(Input!AY130=0,"",+Input!$C$11)</f>
        <v/>
      </c>
      <c r="G113" s="6" t="str">
        <f>IF(Input!AY130=0,"",+Input!$C$12)</f>
        <v/>
      </c>
      <c r="H113" t="str">
        <f>IF(Input!AY130=0,"",IFERROR(VLOOKUP(Input!$G$7,TipoMedio!$B$3:$C$30,2,0),0))</f>
        <v/>
      </c>
      <c r="I113" s="34" t="str">
        <f>IF(Input!AY130=0,"",+Input!$G$8)</f>
        <v/>
      </c>
      <c r="J113" s="34" t="str">
        <f>IF(Input!AY130=0,"",+Input!$G$9)</f>
        <v/>
      </c>
      <c r="K113" s="34" t="str">
        <f>IF(Input!AY130=0,"",+Input!$G$10)</f>
        <v/>
      </c>
      <c r="L113" s="5" t="str">
        <f>IF(Input!AY130=0,"",IFERROR(VLOOKUP(Input!$G$11,'Condicion de Pago'!$B$3:$C$20,2,0),0))</f>
        <v/>
      </c>
      <c r="M113" s="5" t="str">
        <f>IF(Input!AY130=0,"",+Input!$G$13)</f>
        <v/>
      </c>
      <c r="N113" s="5" t="str">
        <f>IF(Input!AY130=0,"",IFERROR(VLOOKUP(Input!$G$12,Moneda!$B$3:$C$7,2,0),0))</f>
        <v/>
      </c>
      <c r="O113" s="8" t="str">
        <f>IF(Input!AY130=0,"",+Input!$C$14)</f>
        <v/>
      </c>
      <c r="P113" s="5" t="str">
        <f>IF(Input!AY130=0,"",+Input!#REF!)</f>
        <v/>
      </c>
      <c r="Q113" s="5" t="str">
        <f>IF(Input!AY130=0,"",+Input!$C$16)</f>
        <v/>
      </c>
      <c r="R113" s="6" t="str">
        <f>IF(Input!AY130=0,"",IFERROR(VLOOKUP(Input!B130,Medio!$A$3:$D$1600,3,0),0))</f>
        <v/>
      </c>
      <c r="S113" s="6" t="str">
        <f>IF(Input!AY130=0,"",IFERROR(INDEX(Proveedor!$B$3:$B$2036, MATCH(Input!C130,Proveedor!$C$3:$C$2036,0)),0))</f>
        <v/>
      </c>
      <c r="T113" s="6" t="str">
        <f>IF(Input!AY130=0,"",IFERROR(INDEX(Programas!$B$3:$B$150, MATCH(Input!D130,Programas!$C$3:$C$150,0)),0))</f>
        <v/>
      </c>
      <c r="U113" s="9"/>
      <c r="V113" s="6" t="str">
        <f>IF(Input!AY130=0,"",+Input!D130)</f>
        <v/>
      </c>
      <c r="W113" s="6" t="str">
        <f>IF(Input!AY130=0,"",+Input!E130)</f>
        <v/>
      </c>
      <c r="X113" s="6" t="str">
        <f>IF(Input!AY130=0,"",+Input!F130)</f>
        <v/>
      </c>
      <c r="Y113" s="6"/>
      <c r="Z113" s="6" t="str">
        <f>IF(Input!AY130=0,"",+Input!G130)</f>
        <v/>
      </c>
      <c r="AA113" s="6" t="str">
        <f>IF(Input!AY130=0,"",+Input!H130)</f>
        <v/>
      </c>
      <c r="AB113" s="9" t="str">
        <f>IF(Input!AY130=0,"",+Input!I130)</f>
        <v/>
      </c>
      <c r="AC113" s="6" t="str">
        <f>IF(Input!AY130=0,"",IFERROR(VLOOKUP(Input!J130,'Tipo de Descuento'!$B$3:$C$8,2,0),0))</f>
        <v/>
      </c>
      <c r="AD113" s="6" t="str">
        <f>IF(Input!AY130=0,"",+Input!K130)</f>
        <v/>
      </c>
      <c r="AE113" s="6" t="str">
        <f>IF(Input!AY130=0,"",IFERROR(VLOOKUP(Input!L130,'Tipo de Descuento'!$B$3:$C$8,2,0),0))</f>
        <v/>
      </c>
      <c r="AF113" s="6" t="str">
        <f>IF(Input!AY130=0,"",+Input!M130)</f>
        <v/>
      </c>
      <c r="AG113" s="6" t="str">
        <f>IF(Input!AY130=0,"",IFERROR(VLOOKUP(Input!N130,'Tipo de Descuento'!$B$3:$C$8,2,0),0))</f>
        <v/>
      </c>
      <c r="AH113" s="6" t="str">
        <f>IF(Input!AY130=0,"",+Input!O130)</f>
        <v/>
      </c>
      <c r="AI113" s="6" t="str">
        <f>IF(Input!AY130=0,"",IFERROR(VLOOKUP(Input!P130,'Tipo de Descuento'!$B$3:$C$8,2,0),0))</f>
        <v/>
      </c>
      <c r="AJ113" s="6" t="str">
        <f>IF(Input!AY130=0,"",+Input!Q130)</f>
        <v/>
      </c>
      <c r="AK113" s="6" t="str">
        <f>IF(Input!AY130=0,"",IFERROR(VLOOKUP(Input!R130,'Tipo de Descuento'!$B$3:$C$8,2,0),0))</f>
        <v/>
      </c>
      <c r="AL113" s="6" t="str">
        <f>IF(Input!AY130=0,"",+Input!S130)</f>
        <v/>
      </c>
      <c r="AM113" s="6"/>
      <c r="AN113" s="6"/>
      <c r="AO113" s="6"/>
      <c r="AP113" s="7" t="str">
        <f>IF(Input!$AY$22=0,"",+Input!T130)</f>
        <v/>
      </c>
      <c r="AQ113" s="7" t="str">
        <f>IF(Input!$AY$22=0,"",+Input!U130)</f>
        <v/>
      </c>
      <c r="AR113" s="7" t="str">
        <f>IF(Input!$AY$22=0,"",+Input!V130)</f>
        <v/>
      </c>
      <c r="AS113" s="7" t="str">
        <f>IF(Input!$AY$22=0,"",+Input!W130)</f>
        <v/>
      </c>
      <c r="AT113" s="7" t="str">
        <f>IF(Input!$AY$22=0,"",+Input!X130)</f>
        <v/>
      </c>
    </row>
    <row r="114" spans="1:46" ht="15.75" customHeight="1">
      <c r="A114" s="6" t="str">
        <f>IF(Input!AY131=0,"",+Input!$BP$18)</f>
        <v/>
      </c>
      <c r="B114" s="6" t="str">
        <f>IF(Input!AY131=0,"",IFERROR(VLOOKUP(Input!$C$8,Cliente!$B$3:$C$822,2,0),0))</f>
        <v/>
      </c>
      <c r="C114" s="6" t="str">
        <f>IF(Input!AY131=0,"",IFERROR(VLOOKUP(Input!$C$7,Anunciante!$B$3:$C$364,2,0),0))</f>
        <v/>
      </c>
      <c r="D114" s="6" t="str">
        <f>IF(Input!AY131=0,"",IFERROR(VLOOKUP(Input!$C$9,Producto!$B$3:$C$200,2,0),0))</f>
        <v/>
      </c>
      <c r="E114" s="10" t="str">
        <f>IF(Input!AY131=0,"",IFERROR(VLOOKUP(Input!$C$10,Campaña!$B$3:$C$32,2,0),0))</f>
        <v/>
      </c>
      <c r="F114" t="str">
        <f>IF(Input!AY131=0,"",+Input!$C$11)</f>
        <v/>
      </c>
      <c r="G114" s="6" t="str">
        <f>IF(Input!AY131=0,"",+Input!$C$12)</f>
        <v/>
      </c>
      <c r="H114" t="str">
        <f>IF(Input!AY131=0,"",IFERROR(VLOOKUP(Input!$G$7,TipoMedio!$B$3:$C$30,2,0),0))</f>
        <v/>
      </c>
      <c r="I114" s="34" t="str">
        <f>IF(Input!AY131=0,"",+Input!$G$8)</f>
        <v/>
      </c>
      <c r="J114" s="34" t="str">
        <f>IF(Input!AY131=0,"",+Input!$G$9)</f>
        <v/>
      </c>
      <c r="K114" s="34" t="str">
        <f>IF(Input!AY131=0,"",+Input!$G$10)</f>
        <v/>
      </c>
      <c r="L114" s="5" t="str">
        <f>IF(Input!AY131=0,"",IFERROR(VLOOKUP(Input!$G$11,'Condicion de Pago'!$B$3:$C$20,2,0),0))</f>
        <v/>
      </c>
      <c r="M114" s="5" t="str">
        <f>IF(Input!AY131=0,"",+Input!$G$13)</f>
        <v/>
      </c>
      <c r="N114" s="5" t="str">
        <f>IF(Input!AY131=0,"",IFERROR(VLOOKUP(Input!$G$12,Moneda!$B$3:$C$7,2,0),0))</f>
        <v/>
      </c>
      <c r="O114" s="8" t="str">
        <f>IF(Input!AY131=0,"",+Input!$C$14)</f>
        <v/>
      </c>
      <c r="P114" s="5" t="str">
        <f>IF(Input!AY131=0,"",+Input!#REF!)</f>
        <v/>
      </c>
      <c r="Q114" s="5" t="str">
        <f>IF(Input!AY131=0,"",+Input!$C$16)</f>
        <v/>
      </c>
      <c r="R114" s="6" t="str">
        <f>IF(Input!AY131=0,"",IFERROR(VLOOKUP(Input!B131,Medio!$A$3:$D$1600,3,0),0))</f>
        <v/>
      </c>
      <c r="S114" s="6" t="str">
        <f>IF(Input!AY131=0,"",IFERROR(INDEX(Proveedor!$B$3:$B$2036, MATCH(Input!C131,Proveedor!$C$3:$C$2036,0)),0))</f>
        <v/>
      </c>
      <c r="T114" s="6" t="str">
        <f>IF(Input!AY131=0,"",IFERROR(INDEX(Programas!$B$3:$B$150, MATCH(Input!D131,Programas!$C$3:$C$150,0)),0))</f>
        <v/>
      </c>
      <c r="U114" s="9"/>
      <c r="V114" s="6" t="str">
        <f>IF(Input!AY131=0,"",+Input!D131)</f>
        <v/>
      </c>
      <c r="W114" s="6" t="str">
        <f>IF(Input!AY131=0,"",+Input!E131)</f>
        <v/>
      </c>
      <c r="X114" s="6" t="str">
        <f>IF(Input!AY131=0,"",+Input!F131)</f>
        <v/>
      </c>
      <c r="Y114" s="6"/>
      <c r="Z114" s="6" t="str">
        <f>IF(Input!AY131=0,"",+Input!G131)</f>
        <v/>
      </c>
      <c r="AA114" s="6" t="str">
        <f>IF(Input!AY131=0,"",+Input!H131)</f>
        <v/>
      </c>
      <c r="AB114" s="9" t="str">
        <f>IF(Input!AY131=0,"",+Input!I131)</f>
        <v/>
      </c>
      <c r="AC114" s="6" t="str">
        <f>IF(Input!AY131=0,"",IFERROR(VLOOKUP(Input!J131,'Tipo de Descuento'!$B$3:$C$8,2,0),0))</f>
        <v/>
      </c>
      <c r="AD114" s="6" t="str">
        <f>IF(Input!AY131=0,"",+Input!K131)</f>
        <v/>
      </c>
      <c r="AE114" s="6" t="str">
        <f>IF(Input!AY131=0,"",IFERROR(VLOOKUP(Input!L131,'Tipo de Descuento'!$B$3:$C$8,2,0),0))</f>
        <v/>
      </c>
      <c r="AF114" s="6" t="str">
        <f>IF(Input!AY131=0,"",+Input!M131)</f>
        <v/>
      </c>
      <c r="AG114" s="6" t="str">
        <f>IF(Input!AY131=0,"",IFERROR(VLOOKUP(Input!N131,'Tipo de Descuento'!$B$3:$C$8,2,0),0))</f>
        <v/>
      </c>
      <c r="AH114" s="6" t="str">
        <f>IF(Input!AY131=0,"",+Input!O131)</f>
        <v/>
      </c>
      <c r="AI114" s="6" t="str">
        <f>IF(Input!AY131=0,"",IFERROR(VLOOKUP(Input!P131,'Tipo de Descuento'!$B$3:$C$8,2,0),0))</f>
        <v/>
      </c>
      <c r="AJ114" s="6" t="str">
        <f>IF(Input!AY131=0,"",+Input!Q131)</f>
        <v/>
      </c>
      <c r="AK114" s="6" t="str">
        <f>IF(Input!AY131=0,"",IFERROR(VLOOKUP(Input!R131,'Tipo de Descuento'!$B$3:$C$8,2,0),0))</f>
        <v/>
      </c>
      <c r="AL114" s="6" t="str">
        <f>IF(Input!AY131=0,"",+Input!S131)</f>
        <v/>
      </c>
      <c r="AM114" s="6"/>
      <c r="AN114" s="6"/>
      <c r="AO114" s="6"/>
      <c r="AP114" s="7" t="str">
        <f>IF(Input!$AY$22=0,"",+Input!T131)</f>
        <v/>
      </c>
      <c r="AQ114" s="7" t="str">
        <f>IF(Input!$AY$22=0,"",+Input!U131)</f>
        <v/>
      </c>
      <c r="AR114" s="7" t="str">
        <f>IF(Input!$AY$22=0,"",+Input!V131)</f>
        <v/>
      </c>
      <c r="AS114" s="7" t="str">
        <f>IF(Input!$AY$22=0,"",+Input!W131)</f>
        <v/>
      </c>
      <c r="AT114" s="7" t="str">
        <f>IF(Input!$AY$22=0,"",+Input!X131)</f>
        <v/>
      </c>
    </row>
    <row r="115" spans="1:46" ht="15.75" customHeight="1">
      <c r="A115" s="6" t="str">
        <f>IF(Input!AY132=0,"",+Input!$BP$18)</f>
        <v/>
      </c>
      <c r="B115" s="6" t="str">
        <f>IF(Input!AY132=0,"",IFERROR(VLOOKUP(Input!$C$8,Cliente!$B$3:$C$822,2,0),0))</f>
        <v/>
      </c>
      <c r="C115" s="6" t="str">
        <f>IF(Input!AY132=0,"",IFERROR(VLOOKUP(Input!$C$7,Anunciante!$B$3:$C$364,2,0),0))</f>
        <v/>
      </c>
      <c r="D115" s="6" t="str">
        <f>IF(Input!AY132=0,"",IFERROR(VLOOKUP(Input!$C$9,Producto!$B$3:$C$200,2,0),0))</f>
        <v/>
      </c>
      <c r="E115" s="10" t="str">
        <f>IF(Input!AY132=0,"",IFERROR(VLOOKUP(Input!$C$10,Campaña!$B$3:$C$32,2,0),0))</f>
        <v/>
      </c>
      <c r="F115" t="str">
        <f>IF(Input!AY132=0,"",+Input!$C$11)</f>
        <v/>
      </c>
      <c r="G115" s="6" t="str">
        <f>IF(Input!AY132=0,"",+Input!$C$12)</f>
        <v/>
      </c>
      <c r="H115" t="str">
        <f>IF(Input!AY132=0,"",IFERROR(VLOOKUP(Input!$G$7,TipoMedio!$B$3:$C$30,2,0),0))</f>
        <v/>
      </c>
      <c r="I115" s="34" t="str">
        <f>IF(Input!AY132=0,"",+Input!$G$8)</f>
        <v/>
      </c>
      <c r="J115" s="34" t="str">
        <f>IF(Input!AY132=0,"",+Input!$G$9)</f>
        <v/>
      </c>
      <c r="K115" s="34" t="str">
        <f>IF(Input!AY132=0,"",+Input!$G$10)</f>
        <v/>
      </c>
      <c r="L115" s="5" t="str">
        <f>IF(Input!AY132=0,"",IFERROR(VLOOKUP(Input!$G$11,'Condicion de Pago'!$B$3:$C$20,2,0),0))</f>
        <v/>
      </c>
      <c r="M115" s="5" t="str">
        <f>IF(Input!AY132=0,"",+Input!$G$13)</f>
        <v/>
      </c>
      <c r="N115" s="5" t="str">
        <f>IF(Input!AY132=0,"",IFERROR(VLOOKUP(Input!$G$12,Moneda!$B$3:$C$7,2,0),0))</f>
        <v/>
      </c>
      <c r="O115" s="8" t="str">
        <f>IF(Input!AY132=0,"",+Input!$C$14)</f>
        <v/>
      </c>
      <c r="P115" s="5" t="str">
        <f>IF(Input!AY132=0,"",+Input!#REF!)</f>
        <v/>
      </c>
      <c r="Q115" s="5" t="str">
        <f>IF(Input!AY132=0,"",+Input!$C$16)</f>
        <v/>
      </c>
      <c r="R115" s="6" t="str">
        <f>IF(Input!AY132=0,"",IFERROR(VLOOKUP(Input!B132,Medio!$A$3:$D$1600,3,0),0))</f>
        <v/>
      </c>
      <c r="S115" s="6" t="str">
        <f>IF(Input!AY132=0,"",IFERROR(INDEX(Proveedor!$B$3:$B$2036, MATCH(Input!C132,Proveedor!$C$3:$C$2036,0)),0))</f>
        <v/>
      </c>
      <c r="T115" s="6" t="str">
        <f>IF(Input!AY132=0,"",IFERROR(INDEX(Programas!$B$3:$B$150, MATCH(Input!D132,Programas!$C$3:$C$150,0)),0))</f>
        <v/>
      </c>
      <c r="U115" s="9"/>
      <c r="V115" s="6" t="str">
        <f>IF(Input!AY132=0,"",+Input!D132)</f>
        <v/>
      </c>
      <c r="W115" s="6" t="str">
        <f>IF(Input!AY132=0,"",+Input!E132)</f>
        <v/>
      </c>
      <c r="X115" s="6" t="str">
        <f>IF(Input!AY132=0,"",+Input!F132)</f>
        <v/>
      </c>
      <c r="Y115" s="6"/>
      <c r="Z115" s="6" t="str">
        <f>IF(Input!AY132=0,"",+Input!G132)</f>
        <v/>
      </c>
      <c r="AA115" s="6" t="str">
        <f>IF(Input!AY132=0,"",+Input!H132)</f>
        <v/>
      </c>
      <c r="AB115" s="9" t="str">
        <f>IF(Input!AY132=0,"",+Input!I132)</f>
        <v/>
      </c>
      <c r="AC115" s="6" t="str">
        <f>IF(Input!AY132=0,"",IFERROR(VLOOKUP(Input!J132,'Tipo de Descuento'!$B$3:$C$8,2,0),0))</f>
        <v/>
      </c>
      <c r="AD115" s="6" t="str">
        <f>IF(Input!AY132=0,"",+Input!K132)</f>
        <v/>
      </c>
      <c r="AE115" s="6" t="str">
        <f>IF(Input!AY132=0,"",IFERROR(VLOOKUP(Input!L132,'Tipo de Descuento'!$B$3:$C$8,2,0),0))</f>
        <v/>
      </c>
      <c r="AF115" s="6" t="str">
        <f>IF(Input!AY132=0,"",+Input!M132)</f>
        <v/>
      </c>
      <c r="AG115" s="6" t="str">
        <f>IF(Input!AY132=0,"",IFERROR(VLOOKUP(Input!N132,'Tipo de Descuento'!$B$3:$C$8,2,0),0))</f>
        <v/>
      </c>
      <c r="AH115" s="6" t="str">
        <f>IF(Input!AY132=0,"",+Input!O132)</f>
        <v/>
      </c>
      <c r="AI115" s="6" t="str">
        <f>IF(Input!AY132=0,"",IFERROR(VLOOKUP(Input!P132,'Tipo de Descuento'!$B$3:$C$8,2,0),0))</f>
        <v/>
      </c>
      <c r="AJ115" s="6" t="str">
        <f>IF(Input!AY132=0,"",+Input!Q132)</f>
        <v/>
      </c>
      <c r="AK115" s="6" t="str">
        <f>IF(Input!AY132=0,"",IFERROR(VLOOKUP(Input!R132,'Tipo de Descuento'!$B$3:$C$8,2,0),0))</f>
        <v/>
      </c>
      <c r="AL115" s="6" t="str">
        <f>IF(Input!AY132=0,"",+Input!S132)</f>
        <v/>
      </c>
      <c r="AM115" s="6"/>
      <c r="AN115" s="6"/>
      <c r="AO115" s="6"/>
      <c r="AP115" s="7" t="str">
        <f>IF(Input!$AY$22=0,"",+Input!T132)</f>
        <v/>
      </c>
      <c r="AQ115" s="7" t="str">
        <f>IF(Input!$AY$22=0,"",+Input!U132)</f>
        <v/>
      </c>
      <c r="AR115" s="7" t="str">
        <f>IF(Input!$AY$22=0,"",+Input!V132)</f>
        <v/>
      </c>
      <c r="AS115" s="7" t="str">
        <f>IF(Input!$AY$22=0,"",+Input!W132)</f>
        <v/>
      </c>
      <c r="AT115" s="7" t="str">
        <f>IF(Input!$AY$22=0,"",+Input!X132)</f>
        <v/>
      </c>
    </row>
    <row r="116" spans="1:46" ht="15.75" customHeight="1">
      <c r="A116" s="6" t="str">
        <f>IF(Input!AY133=0,"",+Input!$BP$18)</f>
        <v/>
      </c>
      <c r="B116" s="6" t="str">
        <f>IF(Input!AY133=0,"",IFERROR(VLOOKUP(Input!$C$8,Cliente!$B$3:$C$822,2,0),0))</f>
        <v/>
      </c>
      <c r="C116" s="6" t="str">
        <f>IF(Input!AY133=0,"",IFERROR(VLOOKUP(Input!$C$7,Anunciante!$B$3:$C$364,2,0),0))</f>
        <v/>
      </c>
      <c r="D116" s="6" t="str">
        <f>IF(Input!AY133=0,"",IFERROR(VLOOKUP(Input!$C$9,Producto!$B$3:$C$200,2,0),0))</f>
        <v/>
      </c>
      <c r="E116" s="10" t="str">
        <f>IF(Input!AY133=0,"",IFERROR(VLOOKUP(Input!$C$10,Campaña!$B$3:$C$32,2,0),0))</f>
        <v/>
      </c>
      <c r="F116" t="str">
        <f>IF(Input!AY133=0,"",+Input!$C$11)</f>
        <v/>
      </c>
      <c r="G116" s="6" t="str">
        <f>IF(Input!AY133=0,"",+Input!$C$12)</f>
        <v/>
      </c>
      <c r="H116" t="str">
        <f>IF(Input!AY133=0,"",IFERROR(VLOOKUP(Input!$G$7,TipoMedio!$B$3:$C$30,2,0),0))</f>
        <v/>
      </c>
      <c r="I116" s="34" t="str">
        <f>IF(Input!AY133=0,"",+Input!$G$8)</f>
        <v/>
      </c>
      <c r="J116" s="34" t="str">
        <f>IF(Input!AY133=0,"",+Input!$G$9)</f>
        <v/>
      </c>
      <c r="K116" s="34" t="str">
        <f>IF(Input!AY133=0,"",+Input!$G$10)</f>
        <v/>
      </c>
      <c r="L116" s="5" t="str">
        <f>IF(Input!AY133=0,"",IFERROR(VLOOKUP(Input!$G$11,'Condicion de Pago'!$B$3:$C$20,2,0),0))</f>
        <v/>
      </c>
      <c r="M116" s="5" t="str">
        <f>IF(Input!AY133=0,"",+Input!$G$13)</f>
        <v/>
      </c>
      <c r="N116" s="5" t="str">
        <f>IF(Input!AY133=0,"",IFERROR(VLOOKUP(Input!$G$12,Moneda!$B$3:$C$7,2,0),0))</f>
        <v/>
      </c>
      <c r="O116" s="8" t="str">
        <f>IF(Input!AY133=0,"",+Input!$C$14)</f>
        <v/>
      </c>
      <c r="P116" s="5" t="str">
        <f>IF(Input!AY133=0,"",+Input!#REF!)</f>
        <v/>
      </c>
      <c r="Q116" s="5" t="str">
        <f>IF(Input!AY133=0,"",+Input!$C$16)</f>
        <v/>
      </c>
      <c r="R116" s="6" t="str">
        <f>IF(Input!AY133=0,"",IFERROR(VLOOKUP(Input!B133,Medio!$A$3:$D$1600,3,0),0))</f>
        <v/>
      </c>
      <c r="S116" s="6" t="str">
        <f>IF(Input!AY133=0,"",IFERROR(INDEX(Proveedor!$B$3:$B$2036, MATCH(Input!C133,Proveedor!$C$3:$C$2036,0)),0))</f>
        <v/>
      </c>
      <c r="T116" s="6" t="str">
        <f>IF(Input!AY133=0,"",IFERROR(INDEX(Programas!$B$3:$B$150, MATCH(Input!D133,Programas!$C$3:$C$150,0)),0))</f>
        <v/>
      </c>
      <c r="U116" s="9"/>
      <c r="V116" s="6" t="str">
        <f>IF(Input!AY133=0,"",+Input!D133)</f>
        <v/>
      </c>
      <c r="W116" s="6" t="str">
        <f>IF(Input!AY133=0,"",+Input!E133)</f>
        <v/>
      </c>
      <c r="X116" s="6" t="str">
        <f>IF(Input!AY133=0,"",+Input!F133)</f>
        <v/>
      </c>
      <c r="Y116" s="6"/>
      <c r="Z116" s="6" t="str">
        <f>IF(Input!AY133=0,"",+Input!G133)</f>
        <v/>
      </c>
      <c r="AA116" s="6" t="str">
        <f>IF(Input!AY133=0,"",+Input!H133)</f>
        <v/>
      </c>
      <c r="AB116" s="9" t="str">
        <f>IF(Input!AY133=0,"",+Input!I133)</f>
        <v/>
      </c>
      <c r="AC116" s="6" t="str">
        <f>IF(Input!AY133=0,"",IFERROR(VLOOKUP(Input!J133,'Tipo de Descuento'!$B$3:$C$8,2,0),0))</f>
        <v/>
      </c>
      <c r="AD116" s="6" t="str">
        <f>IF(Input!AY133=0,"",+Input!K133)</f>
        <v/>
      </c>
      <c r="AE116" s="6" t="str">
        <f>IF(Input!AY133=0,"",IFERROR(VLOOKUP(Input!L133,'Tipo de Descuento'!$B$3:$C$8,2,0),0))</f>
        <v/>
      </c>
      <c r="AF116" s="6" t="str">
        <f>IF(Input!AY133=0,"",+Input!M133)</f>
        <v/>
      </c>
      <c r="AG116" s="6" t="str">
        <f>IF(Input!AY133=0,"",IFERROR(VLOOKUP(Input!N133,'Tipo de Descuento'!$B$3:$C$8,2,0),0))</f>
        <v/>
      </c>
      <c r="AH116" s="6" t="str">
        <f>IF(Input!AY133=0,"",+Input!O133)</f>
        <v/>
      </c>
      <c r="AI116" s="6" t="str">
        <f>IF(Input!AY133=0,"",IFERROR(VLOOKUP(Input!P133,'Tipo de Descuento'!$B$3:$C$8,2,0),0))</f>
        <v/>
      </c>
      <c r="AJ116" s="6" t="str">
        <f>IF(Input!AY133=0,"",+Input!Q133)</f>
        <v/>
      </c>
      <c r="AK116" s="6" t="str">
        <f>IF(Input!AY133=0,"",IFERROR(VLOOKUP(Input!R133,'Tipo de Descuento'!$B$3:$C$8,2,0),0))</f>
        <v/>
      </c>
      <c r="AL116" s="6" t="str">
        <f>IF(Input!AY133=0,"",+Input!S133)</f>
        <v/>
      </c>
      <c r="AM116" s="6"/>
      <c r="AN116" s="6"/>
      <c r="AO116" s="6"/>
      <c r="AP116" s="7" t="str">
        <f>IF(Input!$AY$22=0,"",+Input!T133)</f>
        <v/>
      </c>
      <c r="AQ116" s="7" t="str">
        <f>IF(Input!$AY$22=0,"",+Input!U133)</f>
        <v/>
      </c>
      <c r="AR116" s="7" t="str">
        <f>IF(Input!$AY$22=0,"",+Input!V133)</f>
        <v/>
      </c>
      <c r="AS116" s="7" t="str">
        <f>IF(Input!$AY$22=0,"",+Input!W133)</f>
        <v/>
      </c>
      <c r="AT116" s="7" t="str">
        <f>IF(Input!$AY$22=0,"",+Input!X133)</f>
        <v/>
      </c>
    </row>
    <row r="117" spans="1:46" ht="15.75" customHeight="1">
      <c r="A117" s="6" t="str">
        <f>IF(Input!AY134=0,"",+Input!$BP$18)</f>
        <v/>
      </c>
      <c r="B117" s="6" t="str">
        <f>IF(Input!AY134=0,"",IFERROR(VLOOKUP(Input!$C$8,Cliente!$B$3:$C$822,2,0),0))</f>
        <v/>
      </c>
      <c r="C117" s="6" t="str">
        <f>IF(Input!AY134=0,"",IFERROR(VLOOKUP(Input!$C$7,Anunciante!$B$3:$C$364,2,0),0))</f>
        <v/>
      </c>
      <c r="D117" s="6" t="str">
        <f>IF(Input!AY134=0,"",IFERROR(VLOOKUP(Input!$C$9,Producto!$B$3:$C$200,2,0),0))</f>
        <v/>
      </c>
      <c r="E117" s="10" t="str">
        <f>IF(Input!AY134=0,"",IFERROR(VLOOKUP(Input!$C$10,Campaña!$B$3:$C$32,2,0),0))</f>
        <v/>
      </c>
      <c r="F117" t="str">
        <f>IF(Input!AY134=0,"",+Input!$C$11)</f>
        <v/>
      </c>
      <c r="G117" s="6" t="str">
        <f>IF(Input!AY134=0,"",+Input!$C$12)</f>
        <v/>
      </c>
      <c r="H117" t="str">
        <f>IF(Input!AY134=0,"",IFERROR(VLOOKUP(Input!$G$7,TipoMedio!$B$3:$C$30,2,0),0))</f>
        <v/>
      </c>
      <c r="I117" s="34" t="str">
        <f>IF(Input!AY134=0,"",+Input!$G$8)</f>
        <v/>
      </c>
      <c r="J117" s="34" t="str">
        <f>IF(Input!AY134=0,"",+Input!$G$9)</f>
        <v/>
      </c>
      <c r="K117" s="34" t="str">
        <f>IF(Input!AY134=0,"",+Input!$G$10)</f>
        <v/>
      </c>
      <c r="L117" s="5" t="str">
        <f>IF(Input!AY134=0,"",IFERROR(VLOOKUP(Input!$G$11,'Condicion de Pago'!$B$3:$C$20,2,0),0))</f>
        <v/>
      </c>
      <c r="M117" s="5" t="str">
        <f>IF(Input!AY134=0,"",+Input!$G$13)</f>
        <v/>
      </c>
      <c r="N117" s="5" t="str">
        <f>IF(Input!AY134=0,"",IFERROR(VLOOKUP(Input!$G$12,Moneda!$B$3:$C$7,2,0),0))</f>
        <v/>
      </c>
      <c r="O117" s="8" t="str">
        <f>IF(Input!AY134=0,"",+Input!$C$14)</f>
        <v/>
      </c>
      <c r="P117" s="5" t="str">
        <f>IF(Input!AY134=0,"",+Input!#REF!)</f>
        <v/>
      </c>
      <c r="Q117" s="5" t="str">
        <f>IF(Input!AY134=0,"",+Input!$C$16)</f>
        <v/>
      </c>
      <c r="R117" s="6" t="str">
        <f>IF(Input!AY134=0,"",IFERROR(VLOOKUP(Input!B134,Medio!$A$3:$D$1600,3,0),0))</f>
        <v/>
      </c>
      <c r="S117" s="6" t="str">
        <f>IF(Input!AY134=0,"",IFERROR(INDEX(Proveedor!$B$3:$B$2036, MATCH(Input!C134,Proveedor!$C$3:$C$2036,0)),0))</f>
        <v/>
      </c>
      <c r="T117" s="6" t="str">
        <f>IF(Input!AY134=0,"",IFERROR(INDEX(Programas!$B$3:$B$150, MATCH(Input!D134,Programas!$C$3:$C$150,0)),0))</f>
        <v/>
      </c>
      <c r="U117" s="9"/>
      <c r="V117" s="6" t="str">
        <f>IF(Input!AY134=0,"",+Input!D134)</f>
        <v/>
      </c>
      <c r="W117" s="6" t="str">
        <f>IF(Input!AY134=0,"",+Input!E134)</f>
        <v/>
      </c>
      <c r="X117" s="6" t="str">
        <f>IF(Input!AY134=0,"",+Input!F134)</f>
        <v/>
      </c>
      <c r="Y117" s="6"/>
      <c r="Z117" s="6" t="str">
        <f>IF(Input!AY134=0,"",+Input!G134)</f>
        <v/>
      </c>
      <c r="AA117" s="6" t="str">
        <f>IF(Input!AY134=0,"",+Input!H134)</f>
        <v/>
      </c>
      <c r="AB117" s="9" t="str">
        <f>IF(Input!AY134=0,"",+Input!I134)</f>
        <v/>
      </c>
      <c r="AC117" s="6" t="str">
        <f>IF(Input!AY134=0,"",IFERROR(VLOOKUP(Input!J134,'Tipo de Descuento'!$B$3:$C$8,2,0),0))</f>
        <v/>
      </c>
      <c r="AD117" s="6" t="str">
        <f>IF(Input!AY134=0,"",+Input!K134)</f>
        <v/>
      </c>
      <c r="AE117" s="6" t="str">
        <f>IF(Input!AY134=0,"",IFERROR(VLOOKUP(Input!L134,'Tipo de Descuento'!$B$3:$C$8,2,0),0))</f>
        <v/>
      </c>
      <c r="AF117" s="6" t="str">
        <f>IF(Input!AY134=0,"",+Input!M134)</f>
        <v/>
      </c>
      <c r="AG117" s="6" t="str">
        <f>IF(Input!AY134=0,"",IFERROR(VLOOKUP(Input!N134,'Tipo de Descuento'!$B$3:$C$8,2,0),0))</f>
        <v/>
      </c>
      <c r="AH117" s="6" t="str">
        <f>IF(Input!AY134=0,"",+Input!O134)</f>
        <v/>
      </c>
      <c r="AI117" s="6" t="str">
        <f>IF(Input!AY134=0,"",IFERROR(VLOOKUP(Input!P134,'Tipo de Descuento'!$B$3:$C$8,2,0),0))</f>
        <v/>
      </c>
      <c r="AJ117" s="6" t="str">
        <f>IF(Input!AY134=0,"",+Input!Q134)</f>
        <v/>
      </c>
      <c r="AK117" s="6" t="str">
        <f>IF(Input!AY134=0,"",IFERROR(VLOOKUP(Input!R134,'Tipo de Descuento'!$B$3:$C$8,2,0),0))</f>
        <v/>
      </c>
      <c r="AL117" s="6" t="str">
        <f>IF(Input!AY134=0,"",+Input!S134)</f>
        <v/>
      </c>
      <c r="AM117" s="6"/>
      <c r="AN117" s="6"/>
      <c r="AO117" s="6"/>
      <c r="AP117" s="7" t="str">
        <f>IF(Input!$AY$22=0,"",+Input!T134)</f>
        <v/>
      </c>
      <c r="AQ117" s="7" t="str">
        <f>IF(Input!$AY$22=0,"",+Input!U134)</f>
        <v/>
      </c>
      <c r="AR117" s="7" t="str">
        <f>IF(Input!$AY$22=0,"",+Input!V134)</f>
        <v/>
      </c>
      <c r="AS117" s="7" t="str">
        <f>IF(Input!$AY$22=0,"",+Input!W134)</f>
        <v/>
      </c>
      <c r="AT117" s="7" t="str">
        <f>IF(Input!$AY$22=0,"",+Input!X134)</f>
        <v/>
      </c>
    </row>
    <row r="118" spans="1:46" ht="15.75" customHeight="1">
      <c r="A118" s="6" t="str">
        <f>IF(Input!AY135=0,"",+Input!$BP$18)</f>
        <v/>
      </c>
      <c r="B118" s="6" t="str">
        <f>IF(Input!AY135=0,"",IFERROR(VLOOKUP(Input!$C$8,Cliente!$B$3:$C$822,2,0),0))</f>
        <v/>
      </c>
      <c r="C118" s="6" t="str">
        <f>IF(Input!AY135=0,"",IFERROR(VLOOKUP(Input!$C$7,Anunciante!$B$3:$C$364,2,0),0))</f>
        <v/>
      </c>
      <c r="D118" s="6" t="str">
        <f>IF(Input!AY135=0,"",IFERROR(VLOOKUP(Input!$C$9,Producto!$B$3:$C$200,2,0),0))</f>
        <v/>
      </c>
      <c r="E118" s="10" t="str">
        <f>IF(Input!AY135=0,"",IFERROR(VLOOKUP(Input!$C$10,Campaña!$B$3:$C$32,2,0),0))</f>
        <v/>
      </c>
      <c r="F118" t="str">
        <f>IF(Input!AY135=0,"",+Input!$C$11)</f>
        <v/>
      </c>
      <c r="G118" s="6" t="str">
        <f>IF(Input!AY135=0,"",+Input!$C$12)</f>
        <v/>
      </c>
      <c r="H118" t="str">
        <f>IF(Input!AY135=0,"",IFERROR(VLOOKUP(Input!$G$7,TipoMedio!$B$3:$C$30,2,0),0))</f>
        <v/>
      </c>
      <c r="I118" s="34" t="str">
        <f>IF(Input!AY135=0,"",+Input!$G$8)</f>
        <v/>
      </c>
      <c r="J118" s="34" t="str">
        <f>IF(Input!AY135=0,"",+Input!$G$9)</f>
        <v/>
      </c>
      <c r="K118" s="34" t="str">
        <f>IF(Input!AY135=0,"",+Input!$G$10)</f>
        <v/>
      </c>
      <c r="L118" s="5" t="str">
        <f>IF(Input!AY135=0,"",IFERROR(VLOOKUP(Input!$G$11,'Condicion de Pago'!$B$3:$C$20,2,0),0))</f>
        <v/>
      </c>
      <c r="M118" s="5" t="str">
        <f>IF(Input!AY135=0,"",+Input!$G$13)</f>
        <v/>
      </c>
      <c r="N118" s="5" t="str">
        <f>IF(Input!AY135=0,"",IFERROR(VLOOKUP(Input!$G$12,Moneda!$B$3:$C$7,2,0),0))</f>
        <v/>
      </c>
      <c r="O118" s="8" t="str">
        <f>IF(Input!AY135=0,"",+Input!$C$14)</f>
        <v/>
      </c>
      <c r="P118" s="5" t="str">
        <f>IF(Input!AY135=0,"",+Input!#REF!)</f>
        <v/>
      </c>
      <c r="Q118" s="5" t="str">
        <f>IF(Input!AY135=0,"",+Input!$C$16)</f>
        <v/>
      </c>
      <c r="R118" s="6" t="str">
        <f>IF(Input!AY135=0,"",IFERROR(VLOOKUP(Input!B135,Medio!$A$3:$D$1600,3,0),0))</f>
        <v/>
      </c>
      <c r="S118" s="6" t="str">
        <f>IF(Input!AY135=0,"",IFERROR(INDEX(Proveedor!$B$3:$B$2036, MATCH(Input!C135,Proveedor!$C$3:$C$2036,0)),0))</f>
        <v/>
      </c>
      <c r="T118" s="6" t="str">
        <f>IF(Input!AY135=0,"",IFERROR(INDEX(Programas!$B$3:$B$150, MATCH(Input!D135,Programas!$C$3:$C$150,0)),0))</f>
        <v/>
      </c>
      <c r="U118" s="9"/>
      <c r="V118" s="6" t="str">
        <f>IF(Input!AY135=0,"",+Input!D135)</f>
        <v/>
      </c>
      <c r="W118" s="6" t="str">
        <f>IF(Input!AY135=0,"",+Input!E135)</f>
        <v/>
      </c>
      <c r="X118" s="6" t="str">
        <f>IF(Input!AY135=0,"",+Input!F135)</f>
        <v/>
      </c>
      <c r="Y118" s="6"/>
      <c r="Z118" s="6" t="str">
        <f>IF(Input!AY135=0,"",+Input!G135)</f>
        <v/>
      </c>
      <c r="AA118" s="6" t="str">
        <f>IF(Input!AY135=0,"",+Input!H135)</f>
        <v/>
      </c>
      <c r="AB118" s="9" t="str">
        <f>IF(Input!AY135=0,"",+Input!I135)</f>
        <v/>
      </c>
      <c r="AC118" s="6" t="str">
        <f>IF(Input!AY135=0,"",IFERROR(VLOOKUP(Input!J135,'Tipo de Descuento'!$B$3:$C$8,2,0),0))</f>
        <v/>
      </c>
      <c r="AD118" s="6" t="str">
        <f>IF(Input!AY135=0,"",+Input!K135)</f>
        <v/>
      </c>
      <c r="AE118" s="6" t="str">
        <f>IF(Input!AY135=0,"",IFERROR(VLOOKUP(Input!L135,'Tipo de Descuento'!$B$3:$C$8,2,0),0))</f>
        <v/>
      </c>
      <c r="AF118" s="6" t="str">
        <f>IF(Input!AY135=0,"",+Input!M135)</f>
        <v/>
      </c>
      <c r="AG118" s="6" t="str">
        <f>IF(Input!AY135=0,"",IFERROR(VLOOKUP(Input!N135,'Tipo de Descuento'!$B$3:$C$8,2,0),0))</f>
        <v/>
      </c>
      <c r="AH118" s="6" t="str">
        <f>IF(Input!AY135=0,"",+Input!O135)</f>
        <v/>
      </c>
      <c r="AI118" s="6" t="str">
        <f>IF(Input!AY135=0,"",IFERROR(VLOOKUP(Input!P135,'Tipo de Descuento'!$B$3:$C$8,2,0),0))</f>
        <v/>
      </c>
      <c r="AJ118" s="6" t="str">
        <f>IF(Input!AY135=0,"",+Input!Q135)</f>
        <v/>
      </c>
      <c r="AK118" s="6" t="str">
        <f>IF(Input!AY135=0,"",IFERROR(VLOOKUP(Input!R135,'Tipo de Descuento'!$B$3:$C$8,2,0),0))</f>
        <v/>
      </c>
      <c r="AL118" s="6" t="str">
        <f>IF(Input!AY135=0,"",+Input!S135)</f>
        <v/>
      </c>
      <c r="AM118" s="6"/>
      <c r="AN118" s="6"/>
      <c r="AO118" s="6"/>
      <c r="AP118" s="7" t="str">
        <f>IF(Input!$AY$22=0,"",+Input!T135)</f>
        <v/>
      </c>
      <c r="AQ118" s="7" t="str">
        <f>IF(Input!$AY$22=0,"",+Input!U135)</f>
        <v/>
      </c>
      <c r="AR118" s="7" t="str">
        <f>IF(Input!$AY$22=0,"",+Input!V135)</f>
        <v/>
      </c>
      <c r="AS118" s="7" t="str">
        <f>IF(Input!$AY$22=0,"",+Input!W135)</f>
        <v/>
      </c>
      <c r="AT118" s="7" t="str">
        <f>IF(Input!$AY$22=0,"",+Input!X135)</f>
        <v/>
      </c>
    </row>
    <row r="119" spans="1:46" ht="15.75" customHeight="1">
      <c r="A119" s="6" t="str">
        <f>IF(Input!AY136=0,"",+Input!$BP$18)</f>
        <v/>
      </c>
      <c r="B119" s="6" t="str">
        <f>IF(Input!AY136=0,"",IFERROR(VLOOKUP(Input!$C$8,Cliente!$B$3:$C$822,2,0),0))</f>
        <v/>
      </c>
      <c r="C119" s="6" t="str">
        <f>IF(Input!AY136=0,"",IFERROR(VLOOKUP(Input!$C$7,Anunciante!$B$3:$C$364,2,0),0))</f>
        <v/>
      </c>
      <c r="D119" s="6" t="str">
        <f>IF(Input!AY136=0,"",IFERROR(VLOOKUP(Input!$C$9,Producto!$B$3:$C$200,2,0),0))</f>
        <v/>
      </c>
      <c r="E119" s="10" t="str">
        <f>IF(Input!AY136=0,"",IFERROR(VLOOKUP(Input!$C$10,Campaña!$B$3:$C$32,2,0),0))</f>
        <v/>
      </c>
      <c r="F119" t="str">
        <f>IF(Input!AY136=0,"",+Input!$C$11)</f>
        <v/>
      </c>
      <c r="G119" s="6" t="str">
        <f>IF(Input!AY136=0,"",+Input!$C$12)</f>
        <v/>
      </c>
      <c r="H119" t="str">
        <f>IF(Input!AY136=0,"",IFERROR(VLOOKUP(Input!$G$7,TipoMedio!$B$3:$C$30,2,0),0))</f>
        <v/>
      </c>
      <c r="I119" s="34" t="str">
        <f>IF(Input!AY136=0,"",+Input!$G$8)</f>
        <v/>
      </c>
      <c r="J119" s="34" t="str">
        <f>IF(Input!AY136=0,"",+Input!$G$9)</f>
        <v/>
      </c>
      <c r="K119" s="34" t="str">
        <f>IF(Input!AY136=0,"",+Input!$G$10)</f>
        <v/>
      </c>
      <c r="L119" s="5" t="str">
        <f>IF(Input!AY136=0,"",IFERROR(VLOOKUP(Input!$G$11,'Condicion de Pago'!$B$3:$C$20,2,0),0))</f>
        <v/>
      </c>
      <c r="M119" s="5" t="str">
        <f>IF(Input!AY136=0,"",+Input!$G$13)</f>
        <v/>
      </c>
      <c r="N119" s="5" t="str">
        <f>IF(Input!AY136=0,"",IFERROR(VLOOKUP(Input!$G$12,Moneda!$B$3:$C$7,2,0),0))</f>
        <v/>
      </c>
      <c r="O119" s="8" t="str">
        <f>IF(Input!AY136=0,"",+Input!$C$14)</f>
        <v/>
      </c>
      <c r="P119" s="5" t="str">
        <f>IF(Input!AY136=0,"",+Input!#REF!)</f>
        <v/>
      </c>
      <c r="Q119" s="5" t="str">
        <f>IF(Input!AY136=0,"",+Input!$C$16)</f>
        <v/>
      </c>
      <c r="R119" s="6" t="str">
        <f>IF(Input!AY136=0,"",IFERROR(VLOOKUP(Input!B136,Medio!$A$3:$D$1600,3,0),0))</f>
        <v/>
      </c>
      <c r="S119" s="6" t="str">
        <f>IF(Input!AY136=0,"",IFERROR(INDEX(Proveedor!$B$3:$B$2036, MATCH(Input!C136,Proveedor!$C$3:$C$2036,0)),0))</f>
        <v/>
      </c>
      <c r="T119" s="6" t="str">
        <f>IF(Input!AY136=0,"",IFERROR(INDEX(Programas!$B$3:$B$150, MATCH(Input!D136,Programas!$C$3:$C$150,0)),0))</f>
        <v/>
      </c>
      <c r="U119" s="9"/>
      <c r="V119" s="6" t="str">
        <f>IF(Input!AY136=0,"",+Input!D136)</f>
        <v/>
      </c>
      <c r="W119" s="6" t="str">
        <f>IF(Input!AY136=0,"",+Input!E136)</f>
        <v/>
      </c>
      <c r="X119" s="6" t="str">
        <f>IF(Input!AY136=0,"",+Input!F136)</f>
        <v/>
      </c>
      <c r="Y119" s="6"/>
      <c r="Z119" s="6" t="str">
        <f>IF(Input!AY136=0,"",+Input!G136)</f>
        <v/>
      </c>
      <c r="AA119" s="6" t="str">
        <f>IF(Input!AY136=0,"",+Input!H136)</f>
        <v/>
      </c>
      <c r="AB119" s="9" t="str">
        <f>IF(Input!AY136=0,"",+Input!I136)</f>
        <v/>
      </c>
      <c r="AC119" s="6" t="str">
        <f>IF(Input!AY136=0,"",IFERROR(VLOOKUP(Input!J136,'Tipo de Descuento'!$B$3:$C$8,2,0),0))</f>
        <v/>
      </c>
      <c r="AD119" s="6" t="str">
        <f>IF(Input!AY136=0,"",+Input!K136)</f>
        <v/>
      </c>
      <c r="AE119" s="6" t="str">
        <f>IF(Input!AY136=0,"",IFERROR(VLOOKUP(Input!L136,'Tipo de Descuento'!$B$3:$C$8,2,0),0))</f>
        <v/>
      </c>
      <c r="AF119" s="6" t="str">
        <f>IF(Input!AY136=0,"",+Input!M136)</f>
        <v/>
      </c>
      <c r="AG119" s="6" t="str">
        <f>IF(Input!AY136=0,"",IFERROR(VLOOKUP(Input!N136,'Tipo de Descuento'!$B$3:$C$8,2,0),0))</f>
        <v/>
      </c>
      <c r="AH119" s="6" t="str">
        <f>IF(Input!AY136=0,"",+Input!O136)</f>
        <v/>
      </c>
      <c r="AI119" s="6" t="str">
        <f>IF(Input!AY136=0,"",IFERROR(VLOOKUP(Input!P136,'Tipo de Descuento'!$B$3:$C$8,2,0),0))</f>
        <v/>
      </c>
      <c r="AJ119" s="6" t="str">
        <f>IF(Input!AY136=0,"",+Input!Q136)</f>
        <v/>
      </c>
      <c r="AK119" s="6" t="str">
        <f>IF(Input!AY136=0,"",IFERROR(VLOOKUP(Input!R136,'Tipo de Descuento'!$B$3:$C$8,2,0),0))</f>
        <v/>
      </c>
      <c r="AL119" s="6" t="str">
        <f>IF(Input!AY136=0,"",+Input!S136)</f>
        <v/>
      </c>
      <c r="AM119" s="6"/>
      <c r="AN119" s="6"/>
      <c r="AO119" s="6"/>
      <c r="AP119" s="7" t="str">
        <f>IF(Input!$AY$22=0,"",+Input!T136)</f>
        <v/>
      </c>
      <c r="AQ119" s="7" t="str">
        <f>IF(Input!$AY$22=0,"",+Input!U136)</f>
        <v/>
      </c>
      <c r="AR119" s="7" t="str">
        <f>IF(Input!$AY$22=0,"",+Input!V136)</f>
        <v/>
      </c>
      <c r="AS119" s="7" t="str">
        <f>IF(Input!$AY$22=0,"",+Input!W136)</f>
        <v/>
      </c>
      <c r="AT119" s="7" t="str">
        <f>IF(Input!$AY$22=0,"",+Input!X136)</f>
        <v/>
      </c>
    </row>
    <row r="120" spans="1:46" ht="15.75" customHeight="1">
      <c r="A120" s="6" t="str">
        <f>IF(Input!AY137=0,"",+Input!$BP$18)</f>
        <v/>
      </c>
      <c r="B120" s="6" t="str">
        <f>IF(Input!AY137=0,"",IFERROR(VLOOKUP(Input!$C$8,Cliente!$B$3:$C$822,2,0),0))</f>
        <v/>
      </c>
      <c r="C120" s="6" t="str">
        <f>IF(Input!AY137=0,"",IFERROR(VLOOKUP(Input!$C$7,Anunciante!$B$3:$C$364,2,0),0))</f>
        <v/>
      </c>
      <c r="D120" s="6" t="str">
        <f>IF(Input!AY137=0,"",IFERROR(VLOOKUP(Input!$C$9,Producto!$B$3:$C$200,2,0),0))</f>
        <v/>
      </c>
      <c r="E120" s="10" t="str">
        <f>IF(Input!AY137=0,"",IFERROR(VLOOKUP(Input!$C$10,Campaña!$B$3:$C$32,2,0),0))</f>
        <v/>
      </c>
      <c r="F120" t="str">
        <f>IF(Input!AY137=0,"",+Input!$C$11)</f>
        <v/>
      </c>
      <c r="G120" s="6" t="str">
        <f>IF(Input!AY137=0,"",+Input!$C$12)</f>
        <v/>
      </c>
      <c r="H120" t="str">
        <f>IF(Input!AY137=0,"",IFERROR(VLOOKUP(Input!$G$7,TipoMedio!$B$3:$C$30,2,0),0))</f>
        <v/>
      </c>
      <c r="I120" s="34" t="str">
        <f>IF(Input!AY137=0,"",+Input!$G$8)</f>
        <v/>
      </c>
      <c r="J120" s="34" t="str">
        <f>IF(Input!AY137=0,"",+Input!$G$9)</f>
        <v/>
      </c>
      <c r="K120" s="34" t="str">
        <f>IF(Input!AY137=0,"",+Input!$G$10)</f>
        <v/>
      </c>
      <c r="L120" s="5" t="str">
        <f>IF(Input!AY137=0,"",IFERROR(VLOOKUP(Input!$G$11,'Condicion de Pago'!$B$3:$C$20,2,0),0))</f>
        <v/>
      </c>
      <c r="M120" s="5" t="str">
        <f>IF(Input!AY137=0,"",+Input!$G$13)</f>
        <v/>
      </c>
      <c r="N120" s="5" t="str">
        <f>IF(Input!AY137=0,"",IFERROR(VLOOKUP(Input!$G$12,Moneda!$B$3:$C$7,2,0),0))</f>
        <v/>
      </c>
      <c r="O120" s="8" t="str">
        <f>IF(Input!AY137=0,"",+Input!$C$14)</f>
        <v/>
      </c>
      <c r="P120" s="5" t="str">
        <f>IF(Input!AY137=0,"",+Input!#REF!)</f>
        <v/>
      </c>
      <c r="Q120" s="5" t="str">
        <f>IF(Input!AY137=0,"",+Input!$C$16)</f>
        <v/>
      </c>
      <c r="R120" s="6" t="str">
        <f>IF(Input!AY137=0,"",IFERROR(VLOOKUP(Input!B137,Medio!$A$3:$D$1600,3,0),0))</f>
        <v/>
      </c>
      <c r="S120" s="6" t="str">
        <f>IF(Input!AY137=0,"",IFERROR(INDEX(Proveedor!$B$3:$B$2036, MATCH(Input!C137,Proveedor!$C$3:$C$2036,0)),0))</f>
        <v/>
      </c>
      <c r="T120" s="6" t="str">
        <f>IF(Input!AY137=0,"",IFERROR(INDEX(Programas!$B$3:$B$150, MATCH(Input!D137,Programas!$C$3:$C$150,0)),0))</f>
        <v/>
      </c>
      <c r="U120" s="9"/>
      <c r="V120" s="6" t="str">
        <f>IF(Input!AY137=0,"",+Input!D137)</f>
        <v/>
      </c>
      <c r="W120" s="6" t="str">
        <f>IF(Input!AY137=0,"",+Input!E137)</f>
        <v/>
      </c>
      <c r="X120" s="6" t="str">
        <f>IF(Input!AY137=0,"",+Input!F137)</f>
        <v/>
      </c>
      <c r="Y120" s="6"/>
      <c r="Z120" s="6" t="str">
        <f>IF(Input!AY137=0,"",+Input!G137)</f>
        <v/>
      </c>
      <c r="AA120" s="6" t="str">
        <f>IF(Input!AY137=0,"",+Input!H137)</f>
        <v/>
      </c>
      <c r="AB120" s="9" t="str">
        <f>IF(Input!AY137=0,"",+Input!I137)</f>
        <v/>
      </c>
      <c r="AC120" s="6" t="str">
        <f>IF(Input!AY137=0,"",IFERROR(VLOOKUP(Input!J137,'Tipo de Descuento'!$B$3:$C$8,2,0),0))</f>
        <v/>
      </c>
      <c r="AD120" s="6" t="str">
        <f>IF(Input!AY137=0,"",+Input!K137)</f>
        <v/>
      </c>
      <c r="AE120" s="6" t="str">
        <f>IF(Input!AY137=0,"",IFERROR(VLOOKUP(Input!L137,'Tipo de Descuento'!$B$3:$C$8,2,0),0))</f>
        <v/>
      </c>
      <c r="AF120" s="6" t="str">
        <f>IF(Input!AY137=0,"",+Input!M137)</f>
        <v/>
      </c>
      <c r="AG120" s="6" t="str">
        <f>IF(Input!AY137=0,"",IFERROR(VLOOKUP(Input!N137,'Tipo de Descuento'!$B$3:$C$8,2,0),0))</f>
        <v/>
      </c>
      <c r="AH120" s="6" t="str">
        <f>IF(Input!AY137=0,"",+Input!O137)</f>
        <v/>
      </c>
      <c r="AI120" s="6" t="str">
        <f>IF(Input!AY137=0,"",IFERROR(VLOOKUP(Input!P137,'Tipo de Descuento'!$B$3:$C$8,2,0),0))</f>
        <v/>
      </c>
      <c r="AJ120" s="6" t="str">
        <f>IF(Input!AY137=0,"",+Input!Q137)</f>
        <v/>
      </c>
      <c r="AK120" s="6" t="str">
        <f>IF(Input!AY137=0,"",IFERROR(VLOOKUP(Input!R137,'Tipo de Descuento'!$B$3:$C$8,2,0),0))</f>
        <v/>
      </c>
      <c r="AL120" s="6" t="str">
        <f>IF(Input!AY137=0,"",+Input!S137)</f>
        <v/>
      </c>
      <c r="AM120" s="6"/>
      <c r="AN120" s="6"/>
      <c r="AO120" s="6"/>
      <c r="AP120" s="7" t="str">
        <f>IF(Input!$AY$22=0,"",+Input!T137)</f>
        <v/>
      </c>
      <c r="AQ120" s="7" t="str">
        <f>IF(Input!$AY$22=0,"",+Input!U137)</f>
        <v/>
      </c>
      <c r="AR120" s="7" t="str">
        <f>IF(Input!$AY$22=0,"",+Input!V137)</f>
        <v/>
      </c>
      <c r="AS120" s="7" t="str">
        <f>IF(Input!$AY$22=0,"",+Input!W137)</f>
        <v/>
      </c>
      <c r="AT120" s="7" t="str">
        <f>IF(Input!$AY$22=0,"",+Input!X137)</f>
        <v/>
      </c>
    </row>
    <row r="121" spans="1:46" ht="15.75" customHeight="1">
      <c r="A121" s="6" t="str">
        <f>IF(Input!AY138=0,"",+Input!$BP$18)</f>
        <v/>
      </c>
      <c r="B121" s="6" t="str">
        <f>IF(Input!AY138=0,"",IFERROR(VLOOKUP(Input!$C$8,Cliente!$B$3:$C$822,2,0),0))</f>
        <v/>
      </c>
      <c r="C121" s="6" t="str">
        <f>IF(Input!AY138=0,"",IFERROR(VLOOKUP(Input!$C$7,Anunciante!$B$3:$C$364,2,0),0))</f>
        <v/>
      </c>
      <c r="D121" s="6" t="str">
        <f>IF(Input!AY138=0,"",IFERROR(VLOOKUP(Input!$C$9,Producto!$B$3:$C$200,2,0),0))</f>
        <v/>
      </c>
      <c r="E121" s="10" t="str">
        <f>IF(Input!AY138=0,"",IFERROR(VLOOKUP(Input!$C$10,Campaña!$B$3:$C$32,2,0),0))</f>
        <v/>
      </c>
      <c r="F121" t="str">
        <f>IF(Input!AY138=0,"",+Input!$C$11)</f>
        <v/>
      </c>
      <c r="G121" s="6" t="str">
        <f>IF(Input!AY138=0,"",+Input!$C$12)</f>
        <v/>
      </c>
      <c r="H121" t="str">
        <f>IF(Input!AY138=0,"",IFERROR(VLOOKUP(Input!$G$7,TipoMedio!$B$3:$C$30,2,0),0))</f>
        <v/>
      </c>
      <c r="I121" s="34" t="str">
        <f>IF(Input!AY138=0,"",+Input!$G$8)</f>
        <v/>
      </c>
      <c r="J121" s="34" t="str">
        <f>IF(Input!AY138=0,"",+Input!$G$9)</f>
        <v/>
      </c>
      <c r="K121" s="34" t="str">
        <f>IF(Input!AY138=0,"",+Input!$G$10)</f>
        <v/>
      </c>
      <c r="L121" s="5" t="str">
        <f>IF(Input!AY138=0,"",IFERROR(VLOOKUP(Input!$G$11,'Condicion de Pago'!$B$3:$C$20,2,0),0))</f>
        <v/>
      </c>
      <c r="M121" s="5" t="str">
        <f>IF(Input!AY138=0,"",+Input!$G$13)</f>
        <v/>
      </c>
      <c r="N121" s="5" t="str">
        <f>IF(Input!AY138=0,"",IFERROR(VLOOKUP(Input!$G$12,Moneda!$B$3:$C$7,2,0),0))</f>
        <v/>
      </c>
      <c r="O121" s="8" t="str">
        <f>IF(Input!AY138=0,"",+Input!$C$14)</f>
        <v/>
      </c>
      <c r="P121" s="5" t="str">
        <f>IF(Input!AY138=0,"",+Input!#REF!)</f>
        <v/>
      </c>
      <c r="Q121" s="5" t="str">
        <f>IF(Input!AY138=0,"",+Input!$C$16)</f>
        <v/>
      </c>
      <c r="R121" s="6" t="str">
        <f>IF(Input!AY138=0,"",IFERROR(VLOOKUP(Input!B138,Medio!$A$3:$D$1600,3,0),0))</f>
        <v/>
      </c>
      <c r="S121" s="6" t="str">
        <f>IF(Input!AY138=0,"",IFERROR(INDEX(Proveedor!$B$3:$B$2036, MATCH(Input!C138,Proveedor!$C$3:$C$2036,0)),0))</f>
        <v/>
      </c>
      <c r="T121" s="6" t="str">
        <f>IF(Input!AY138=0,"",IFERROR(INDEX(Programas!$B$3:$B$150, MATCH(Input!D138,Programas!$C$3:$C$150,0)),0))</f>
        <v/>
      </c>
      <c r="U121" s="9"/>
      <c r="V121" s="6" t="str">
        <f>IF(Input!AY138=0,"",+Input!D138)</f>
        <v/>
      </c>
      <c r="W121" s="6" t="str">
        <f>IF(Input!AY138=0,"",+Input!E138)</f>
        <v/>
      </c>
      <c r="X121" s="6" t="str">
        <f>IF(Input!AY138=0,"",+Input!F138)</f>
        <v/>
      </c>
      <c r="Y121" s="6"/>
      <c r="Z121" s="6" t="str">
        <f>IF(Input!AY138=0,"",+Input!G138)</f>
        <v/>
      </c>
      <c r="AA121" s="6" t="str">
        <f>IF(Input!AY138=0,"",+Input!H138)</f>
        <v/>
      </c>
      <c r="AB121" s="9" t="str">
        <f>IF(Input!AY138=0,"",+Input!I138)</f>
        <v/>
      </c>
      <c r="AC121" s="6" t="str">
        <f>IF(Input!AY138=0,"",IFERROR(VLOOKUP(Input!J138,'Tipo de Descuento'!$B$3:$C$8,2,0),0))</f>
        <v/>
      </c>
      <c r="AD121" s="6" t="str">
        <f>IF(Input!AY138=0,"",+Input!K138)</f>
        <v/>
      </c>
      <c r="AE121" s="6" t="str">
        <f>IF(Input!AY138=0,"",IFERROR(VLOOKUP(Input!L138,'Tipo de Descuento'!$B$3:$C$8,2,0),0))</f>
        <v/>
      </c>
      <c r="AF121" s="6" t="str">
        <f>IF(Input!AY138=0,"",+Input!M138)</f>
        <v/>
      </c>
      <c r="AG121" s="6" t="str">
        <f>IF(Input!AY138=0,"",IFERROR(VLOOKUP(Input!N138,'Tipo de Descuento'!$B$3:$C$8,2,0),0))</f>
        <v/>
      </c>
      <c r="AH121" s="6" t="str">
        <f>IF(Input!AY138=0,"",+Input!O138)</f>
        <v/>
      </c>
      <c r="AI121" s="6" t="str">
        <f>IF(Input!AY138=0,"",IFERROR(VLOOKUP(Input!P138,'Tipo de Descuento'!$B$3:$C$8,2,0),0))</f>
        <v/>
      </c>
      <c r="AJ121" s="6" t="str">
        <f>IF(Input!AY138=0,"",+Input!Q138)</f>
        <v/>
      </c>
      <c r="AK121" s="6" t="str">
        <f>IF(Input!AY138=0,"",IFERROR(VLOOKUP(Input!R138,'Tipo de Descuento'!$B$3:$C$8,2,0),0))</f>
        <v/>
      </c>
      <c r="AL121" s="6" t="str">
        <f>IF(Input!AY138=0,"",+Input!S138)</f>
        <v/>
      </c>
      <c r="AM121" s="6"/>
      <c r="AN121" s="6"/>
      <c r="AO121" s="6"/>
      <c r="AP121" s="7" t="str">
        <f>IF(Input!$AY$22=0,"",+Input!T138)</f>
        <v/>
      </c>
      <c r="AQ121" s="7" t="str">
        <f>IF(Input!$AY$22=0,"",+Input!U138)</f>
        <v/>
      </c>
      <c r="AR121" s="7" t="str">
        <f>IF(Input!$AY$22=0,"",+Input!V138)</f>
        <v/>
      </c>
      <c r="AS121" s="7" t="str">
        <f>IF(Input!$AY$22=0,"",+Input!W138)</f>
        <v/>
      </c>
      <c r="AT121" s="7" t="str">
        <f>IF(Input!$AY$22=0,"",+Input!X138)</f>
        <v/>
      </c>
    </row>
    <row r="122" spans="1:46" ht="15.75" customHeight="1">
      <c r="A122" s="6" t="str">
        <f>IF(Input!AY139=0,"",+Input!$BP$18)</f>
        <v/>
      </c>
      <c r="B122" s="6" t="str">
        <f>IF(Input!AY139=0,"",IFERROR(VLOOKUP(Input!$C$8,Cliente!$B$3:$C$822,2,0),0))</f>
        <v/>
      </c>
      <c r="C122" s="6" t="str">
        <f>IF(Input!AY139=0,"",IFERROR(VLOOKUP(Input!$C$7,Anunciante!$B$3:$C$364,2,0),0))</f>
        <v/>
      </c>
      <c r="D122" s="6" t="str">
        <f>IF(Input!AY139=0,"",IFERROR(VLOOKUP(Input!$C$9,Producto!$B$3:$C$200,2,0),0))</f>
        <v/>
      </c>
      <c r="E122" s="10" t="str">
        <f>IF(Input!AY139=0,"",IFERROR(VLOOKUP(Input!$C$10,Campaña!$B$3:$C$32,2,0),0))</f>
        <v/>
      </c>
      <c r="F122" t="str">
        <f>IF(Input!AY139=0,"",+Input!$C$11)</f>
        <v/>
      </c>
      <c r="G122" s="6" t="str">
        <f>IF(Input!AY139=0,"",+Input!$C$12)</f>
        <v/>
      </c>
      <c r="H122" t="str">
        <f>IF(Input!AY139=0,"",IFERROR(VLOOKUP(Input!$G$7,TipoMedio!$B$3:$C$30,2,0),0))</f>
        <v/>
      </c>
      <c r="I122" s="34" t="str">
        <f>IF(Input!AY139=0,"",+Input!$G$8)</f>
        <v/>
      </c>
      <c r="J122" s="34" t="str">
        <f>IF(Input!AY139=0,"",+Input!$G$9)</f>
        <v/>
      </c>
      <c r="K122" s="34" t="str">
        <f>IF(Input!AY139=0,"",+Input!$G$10)</f>
        <v/>
      </c>
      <c r="L122" s="5" t="str">
        <f>IF(Input!AY139=0,"",IFERROR(VLOOKUP(Input!$G$11,'Condicion de Pago'!$B$3:$C$20,2,0),0))</f>
        <v/>
      </c>
      <c r="M122" s="5" t="str">
        <f>IF(Input!AY139=0,"",+Input!$G$13)</f>
        <v/>
      </c>
      <c r="N122" s="5" t="str">
        <f>IF(Input!AY139=0,"",IFERROR(VLOOKUP(Input!$G$12,Moneda!$B$3:$C$7,2,0),0))</f>
        <v/>
      </c>
      <c r="O122" s="8" t="str">
        <f>IF(Input!AY139=0,"",+Input!$C$14)</f>
        <v/>
      </c>
      <c r="P122" s="5" t="str">
        <f>IF(Input!AY139=0,"",+Input!#REF!)</f>
        <v/>
      </c>
      <c r="Q122" s="5" t="str">
        <f>IF(Input!AY139=0,"",+Input!$C$16)</f>
        <v/>
      </c>
      <c r="R122" s="6" t="str">
        <f>IF(Input!AY139=0,"",IFERROR(VLOOKUP(Input!B139,Medio!$A$3:$D$1600,3,0),0))</f>
        <v/>
      </c>
      <c r="S122" s="6" t="str">
        <f>IF(Input!AY139=0,"",IFERROR(INDEX(Proveedor!$B$3:$B$2036, MATCH(Input!C139,Proveedor!$C$3:$C$2036,0)),0))</f>
        <v/>
      </c>
      <c r="T122" s="6" t="str">
        <f>IF(Input!AY139=0,"",IFERROR(INDEX(Programas!$B$3:$B$150, MATCH(Input!D139,Programas!$C$3:$C$150,0)),0))</f>
        <v/>
      </c>
      <c r="U122" s="9"/>
      <c r="V122" s="6" t="str">
        <f>IF(Input!AY139=0,"",+Input!D139)</f>
        <v/>
      </c>
      <c r="W122" s="6" t="str">
        <f>IF(Input!AY139=0,"",+Input!E139)</f>
        <v/>
      </c>
      <c r="X122" s="6" t="str">
        <f>IF(Input!AY139=0,"",+Input!F139)</f>
        <v/>
      </c>
      <c r="Y122" s="6"/>
      <c r="Z122" s="6" t="str">
        <f>IF(Input!AY139=0,"",+Input!G139)</f>
        <v/>
      </c>
      <c r="AA122" s="6" t="str">
        <f>IF(Input!AY139=0,"",+Input!H139)</f>
        <v/>
      </c>
      <c r="AB122" s="9" t="str">
        <f>IF(Input!AY139=0,"",+Input!I139)</f>
        <v/>
      </c>
      <c r="AC122" s="6" t="str">
        <f>IF(Input!AY139=0,"",IFERROR(VLOOKUP(Input!J139,'Tipo de Descuento'!$B$3:$C$8,2,0),0))</f>
        <v/>
      </c>
      <c r="AD122" s="6" t="str">
        <f>IF(Input!AY139=0,"",+Input!K139)</f>
        <v/>
      </c>
      <c r="AE122" s="6" t="str">
        <f>IF(Input!AY139=0,"",IFERROR(VLOOKUP(Input!L139,'Tipo de Descuento'!$B$3:$C$8,2,0),0))</f>
        <v/>
      </c>
      <c r="AF122" s="6" t="str">
        <f>IF(Input!AY139=0,"",+Input!M139)</f>
        <v/>
      </c>
      <c r="AG122" s="6" t="str">
        <f>IF(Input!AY139=0,"",IFERROR(VLOOKUP(Input!N139,'Tipo de Descuento'!$B$3:$C$8,2,0),0))</f>
        <v/>
      </c>
      <c r="AH122" s="6" t="str">
        <f>IF(Input!AY139=0,"",+Input!O139)</f>
        <v/>
      </c>
      <c r="AI122" s="6" t="str">
        <f>IF(Input!AY139=0,"",IFERROR(VLOOKUP(Input!P139,'Tipo de Descuento'!$B$3:$C$8,2,0),0))</f>
        <v/>
      </c>
      <c r="AJ122" s="6" t="str">
        <f>IF(Input!AY139=0,"",+Input!Q139)</f>
        <v/>
      </c>
      <c r="AK122" s="6" t="str">
        <f>IF(Input!AY139=0,"",IFERROR(VLOOKUP(Input!R139,'Tipo de Descuento'!$B$3:$C$8,2,0),0))</f>
        <v/>
      </c>
      <c r="AL122" s="6" t="str">
        <f>IF(Input!AY139=0,"",+Input!S139)</f>
        <v/>
      </c>
      <c r="AM122" s="6"/>
      <c r="AN122" s="6"/>
      <c r="AO122" s="6"/>
      <c r="AP122" s="7" t="str">
        <f>IF(Input!$AY$22=0,"",+Input!T139)</f>
        <v/>
      </c>
      <c r="AQ122" s="7" t="str">
        <f>IF(Input!$AY$22=0,"",+Input!U139)</f>
        <v/>
      </c>
      <c r="AR122" s="7" t="str">
        <f>IF(Input!$AY$22=0,"",+Input!V139)</f>
        <v/>
      </c>
      <c r="AS122" s="7" t="str">
        <f>IF(Input!$AY$22=0,"",+Input!W139)</f>
        <v/>
      </c>
      <c r="AT122" s="7" t="str">
        <f>IF(Input!$AY$22=0,"",+Input!X139)</f>
        <v/>
      </c>
    </row>
    <row r="123" spans="1:46" ht="15.75" customHeight="1">
      <c r="A123" s="6" t="str">
        <f>IF(Input!AY140=0,"",+Input!$BP$18)</f>
        <v/>
      </c>
      <c r="B123" s="6" t="str">
        <f>IF(Input!AY140=0,"",IFERROR(VLOOKUP(Input!$C$8,Cliente!$B$3:$C$822,2,0),0))</f>
        <v/>
      </c>
      <c r="C123" s="6" t="str">
        <f>IF(Input!AY140=0,"",IFERROR(VLOOKUP(Input!$C$7,Anunciante!$B$3:$C$364,2,0),0))</f>
        <v/>
      </c>
      <c r="D123" s="6" t="str">
        <f>IF(Input!AY140=0,"",IFERROR(VLOOKUP(Input!$C$9,Producto!$B$3:$C$200,2,0),0))</f>
        <v/>
      </c>
      <c r="E123" s="10" t="str">
        <f>IF(Input!AY140=0,"",IFERROR(VLOOKUP(Input!$C$10,Campaña!$B$3:$C$32,2,0),0))</f>
        <v/>
      </c>
      <c r="F123" t="str">
        <f>IF(Input!AY140=0,"",+Input!$C$11)</f>
        <v/>
      </c>
      <c r="G123" s="6" t="str">
        <f>IF(Input!AY140=0,"",+Input!$C$12)</f>
        <v/>
      </c>
      <c r="H123" t="str">
        <f>IF(Input!AY140=0,"",IFERROR(VLOOKUP(Input!$G$7,TipoMedio!$B$3:$C$30,2,0),0))</f>
        <v/>
      </c>
      <c r="I123" s="34" t="str">
        <f>IF(Input!AY140=0,"",+Input!$G$8)</f>
        <v/>
      </c>
      <c r="J123" s="34" t="str">
        <f>IF(Input!AY140=0,"",+Input!$G$9)</f>
        <v/>
      </c>
      <c r="K123" s="34" t="str">
        <f>IF(Input!AY140=0,"",+Input!$G$10)</f>
        <v/>
      </c>
      <c r="L123" s="5" t="str">
        <f>IF(Input!AY140=0,"",IFERROR(VLOOKUP(Input!$G$11,'Condicion de Pago'!$B$3:$C$20,2,0),0))</f>
        <v/>
      </c>
      <c r="M123" s="5" t="str">
        <f>IF(Input!AY140=0,"",+Input!$G$13)</f>
        <v/>
      </c>
      <c r="N123" s="5" t="str">
        <f>IF(Input!AY140=0,"",IFERROR(VLOOKUP(Input!$G$12,Moneda!$B$3:$C$7,2,0),0))</f>
        <v/>
      </c>
      <c r="O123" s="8" t="str">
        <f>IF(Input!AY140=0,"",+Input!$C$14)</f>
        <v/>
      </c>
      <c r="P123" s="5" t="str">
        <f>IF(Input!AY140=0,"",+Input!#REF!)</f>
        <v/>
      </c>
      <c r="Q123" s="5" t="str">
        <f>IF(Input!AY140=0,"",+Input!$C$16)</f>
        <v/>
      </c>
      <c r="R123" s="6" t="str">
        <f>IF(Input!AY140=0,"",IFERROR(VLOOKUP(Input!B140,Medio!$A$3:$D$1600,3,0),0))</f>
        <v/>
      </c>
      <c r="S123" s="6" t="str">
        <f>IF(Input!AY140=0,"",IFERROR(INDEX(Proveedor!$B$3:$B$2036, MATCH(Input!C140,Proveedor!$C$3:$C$2036,0)),0))</f>
        <v/>
      </c>
      <c r="T123" s="6" t="str">
        <f>IF(Input!AY140=0,"",IFERROR(INDEX(Programas!$B$3:$B$150, MATCH(Input!D140,Programas!$C$3:$C$150,0)),0))</f>
        <v/>
      </c>
      <c r="U123" s="9"/>
      <c r="V123" s="6" t="str">
        <f>IF(Input!AY140=0,"",+Input!D140)</f>
        <v/>
      </c>
      <c r="W123" s="6" t="str">
        <f>IF(Input!AY140=0,"",+Input!E140)</f>
        <v/>
      </c>
      <c r="X123" s="6" t="str">
        <f>IF(Input!AY140=0,"",+Input!F140)</f>
        <v/>
      </c>
      <c r="Y123" s="6"/>
      <c r="Z123" s="6" t="str">
        <f>IF(Input!AY140=0,"",+Input!G140)</f>
        <v/>
      </c>
      <c r="AA123" s="6" t="str">
        <f>IF(Input!AY140=0,"",+Input!H140)</f>
        <v/>
      </c>
      <c r="AB123" s="9" t="str">
        <f>IF(Input!AY140=0,"",+Input!I140)</f>
        <v/>
      </c>
      <c r="AC123" s="6" t="str">
        <f>IF(Input!AY140=0,"",IFERROR(VLOOKUP(Input!J140,'Tipo de Descuento'!$B$3:$C$8,2,0),0))</f>
        <v/>
      </c>
      <c r="AD123" s="6" t="str">
        <f>IF(Input!AY140=0,"",+Input!K140)</f>
        <v/>
      </c>
      <c r="AE123" s="6" t="str">
        <f>IF(Input!AY140=0,"",IFERROR(VLOOKUP(Input!L140,'Tipo de Descuento'!$B$3:$C$8,2,0),0))</f>
        <v/>
      </c>
      <c r="AF123" s="6" t="str">
        <f>IF(Input!AY140=0,"",+Input!M140)</f>
        <v/>
      </c>
      <c r="AG123" s="6" t="str">
        <f>IF(Input!AY140=0,"",IFERROR(VLOOKUP(Input!N140,'Tipo de Descuento'!$B$3:$C$8,2,0),0))</f>
        <v/>
      </c>
      <c r="AH123" s="6" t="str">
        <f>IF(Input!AY140=0,"",+Input!O140)</f>
        <v/>
      </c>
      <c r="AI123" s="6" t="str">
        <f>IF(Input!AY140=0,"",IFERROR(VLOOKUP(Input!P140,'Tipo de Descuento'!$B$3:$C$8,2,0),0))</f>
        <v/>
      </c>
      <c r="AJ123" s="6" t="str">
        <f>IF(Input!AY140=0,"",+Input!Q140)</f>
        <v/>
      </c>
      <c r="AK123" s="6" t="str">
        <f>IF(Input!AY140=0,"",IFERROR(VLOOKUP(Input!R140,'Tipo de Descuento'!$B$3:$C$8,2,0),0))</f>
        <v/>
      </c>
      <c r="AL123" s="6" t="str">
        <f>IF(Input!AY140=0,"",+Input!S140)</f>
        <v/>
      </c>
      <c r="AM123" s="6"/>
      <c r="AN123" s="6"/>
      <c r="AO123" s="6"/>
      <c r="AP123" s="7" t="str">
        <f>IF(Input!$AY$22=0,"",+Input!T140)</f>
        <v/>
      </c>
      <c r="AQ123" s="7" t="str">
        <f>IF(Input!$AY$22=0,"",+Input!U140)</f>
        <v/>
      </c>
      <c r="AR123" s="7" t="str">
        <f>IF(Input!$AY$22=0,"",+Input!V140)</f>
        <v/>
      </c>
      <c r="AS123" s="7" t="str">
        <f>IF(Input!$AY$22=0,"",+Input!W140)</f>
        <v/>
      </c>
      <c r="AT123" s="7" t="str">
        <f>IF(Input!$AY$22=0,"",+Input!X140)</f>
        <v/>
      </c>
    </row>
    <row r="124" spans="1:46" ht="15.75" customHeight="1">
      <c r="A124" s="6" t="str">
        <f>IF(Input!AY141=0,"",+Input!$BP$18)</f>
        <v/>
      </c>
      <c r="B124" s="6" t="str">
        <f>IF(Input!AY141=0,"",IFERROR(VLOOKUP(Input!$C$8,Cliente!$B$3:$C$822,2,0),0))</f>
        <v/>
      </c>
      <c r="C124" s="6" t="str">
        <f>IF(Input!AY141=0,"",IFERROR(VLOOKUP(Input!$C$7,Anunciante!$B$3:$C$364,2,0),0))</f>
        <v/>
      </c>
      <c r="D124" s="6" t="str">
        <f>IF(Input!AY141=0,"",IFERROR(VLOOKUP(Input!$C$9,Producto!$B$3:$C$200,2,0),0))</f>
        <v/>
      </c>
      <c r="E124" s="10" t="str">
        <f>IF(Input!AY141=0,"",IFERROR(VLOOKUP(Input!$C$10,Campaña!$B$3:$C$32,2,0),0))</f>
        <v/>
      </c>
      <c r="F124" t="str">
        <f>IF(Input!AY141=0,"",+Input!$C$11)</f>
        <v/>
      </c>
      <c r="G124" s="6" t="str">
        <f>IF(Input!AY141=0,"",+Input!$C$12)</f>
        <v/>
      </c>
      <c r="H124" t="str">
        <f>IF(Input!AY141=0,"",IFERROR(VLOOKUP(Input!$G$7,TipoMedio!$B$3:$C$30,2,0),0))</f>
        <v/>
      </c>
      <c r="I124" s="34" t="str">
        <f>IF(Input!AY141=0,"",+Input!$G$8)</f>
        <v/>
      </c>
      <c r="J124" s="34" t="str">
        <f>IF(Input!AY141=0,"",+Input!$G$9)</f>
        <v/>
      </c>
      <c r="K124" s="34" t="str">
        <f>IF(Input!AY141=0,"",+Input!$G$10)</f>
        <v/>
      </c>
      <c r="L124" s="5" t="str">
        <f>IF(Input!AY141=0,"",IFERROR(VLOOKUP(Input!$G$11,'Condicion de Pago'!$B$3:$C$20,2,0),0))</f>
        <v/>
      </c>
      <c r="M124" s="5" t="str">
        <f>IF(Input!AY141=0,"",+Input!$G$13)</f>
        <v/>
      </c>
      <c r="N124" s="5" t="str">
        <f>IF(Input!AY141=0,"",IFERROR(VLOOKUP(Input!$G$12,Moneda!$B$3:$C$7,2,0),0))</f>
        <v/>
      </c>
      <c r="O124" s="8" t="str">
        <f>IF(Input!AY141=0,"",+Input!$C$14)</f>
        <v/>
      </c>
      <c r="P124" s="5" t="str">
        <f>IF(Input!AY141=0,"",+Input!#REF!)</f>
        <v/>
      </c>
      <c r="Q124" s="5" t="str">
        <f>IF(Input!AY141=0,"",+Input!$C$16)</f>
        <v/>
      </c>
      <c r="R124" s="6" t="str">
        <f>IF(Input!AY141=0,"",IFERROR(VLOOKUP(Input!B141,Medio!$A$3:$D$1600,3,0),0))</f>
        <v/>
      </c>
      <c r="S124" s="6" t="str">
        <f>IF(Input!AY141=0,"",IFERROR(INDEX(Proveedor!$B$3:$B$2036, MATCH(Input!C141,Proveedor!$C$3:$C$2036,0)),0))</f>
        <v/>
      </c>
      <c r="T124" s="6" t="str">
        <f>IF(Input!AY141=0,"",IFERROR(INDEX(Programas!$B$3:$B$150, MATCH(Input!D141,Programas!$C$3:$C$150,0)),0))</f>
        <v/>
      </c>
      <c r="U124" s="9"/>
      <c r="V124" s="6" t="str">
        <f>IF(Input!AY141=0,"",+Input!D141)</f>
        <v/>
      </c>
      <c r="W124" s="6" t="str">
        <f>IF(Input!AY141=0,"",+Input!E141)</f>
        <v/>
      </c>
      <c r="X124" s="6" t="str">
        <f>IF(Input!AY141=0,"",+Input!F141)</f>
        <v/>
      </c>
      <c r="Y124" s="6"/>
      <c r="Z124" s="6" t="str">
        <f>IF(Input!AY141=0,"",+Input!G141)</f>
        <v/>
      </c>
      <c r="AA124" s="6" t="str">
        <f>IF(Input!AY141=0,"",+Input!H141)</f>
        <v/>
      </c>
      <c r="AB124" s="9" t="str">
        <f>IF(Input!AY141=0,"",+Input!I141)</f>
        <v/>
      </c>
      <c r="AC124" s="6" t="str">
        <f>IF(Input!AY141=0,"",IFERROR(VLOOKUP(Input!J141,'Tipo de Descuento'!$B$3:$C$8,2,0),0))</f>
        <v/>
      </c>
      <c r="AD124" s="6" t="str">
        <f>IF(Input!AY141=0,"",+Input!K141)</f>
        <v/>
      </c>
      <c r="AE124" s="6" t="str">
        <f>IF(Input!AY141=0,"",IFERROR(VLOOKUP(Input!L141,'Tipo de Descuento'!$B$3:$C$8,2,0),0))</f>
        <v/>
      </c>
      <c r="AF124" s="6" t="str">
        <f>IF(Input!AY141=0,"",+Input!M141)</f>
        <v/>
      </c>
      <c r="AG124" s="6" t="str">
        <f>IF(Input!AY141=0,"",IFERROR(VLOOKUP(Input!N141,'Tipo de Descuento'!$B$3:$C$8,2,0),0))</f>
        <v/>
      </c>
      <c r="AH124" s="6" t="str">
        <f>IF(Input!AY141=0,"",+Input!O141)</f>
        <v/>
      </c>
      <c r="AI124" s="6" t="str">
        <f>IF(Input!AY141=0,"",IFERROR(VLOOKUP(Input!P141,'Tipo de Descuento'!$B$3:$C$8,2,0),0))</f>
        <v/>
      </c>
      <c r="AJ124" s="6" t="str">
        <f>IF(Input!AY141=0,"",+Input!Q141)</f>
        <v/>
      </c>
      <c r="AK124" s="6" t="str">
        <f>IF(Input!AY141=0,"",IFERROR(VLOOKUP(Input!R141,'Tipo de Descuento'!$B$3:$C$8,2,0),0))</f>
        <v/>
      </c>
      <c r="AL124" s="6" t="str">
        <f>IF(Input!AY141=0,"",+Input!S141)</f>
        <v/>
      </c>
      <c r="AM124" s="6"/>
      <c r="AN124" s="6"/>
      <c r="AO124" s="6"/>
      <c r="AP124" s="7" t="str">
        <f>IF(Input!$AY$22=0,"",+Input!T141)</f>
        <v/>
      </c>
      <c r="AQ124" s="7" t="str">
        <f>IF(Input!$AY$22=0,"",+Input!U141)</f>
        <v/>
      </c>
      <c r="AR124" s="7" t="str">
        <f>IF(Input!$AY$22=0,"",+Input!V141)</f>
        <v/>
      </c>
      <c r="AS124" s="7" t="str">
        <f>IF(Input!$AY$22=0,"",+Input!W141)</f>
        <v/>
      </c>
      <c r="AT124" s="7" t="str">
        <f>IF(Input!$AY$22=0,"",+Input!X141)</f>
        <v/>
      </c>
    </row>
    <row r="125" spans="1:46" ht="15.75" customHeight="1">
      <c r="A125" s="6" t="str">
        <f>IF(Input!AY142=0,"",+Input!$BP$18)</f>
        <v/>
      </c>
      <c r="B125" s="6" t="str">
        <f>IF(Input!AY142=0,"",IFERROR(VLOOKUP(Input!$C$8,Cliente!$B$3:$C$822,2,0),0))</f>
        <v/>
      </c>
      <c r="C125" s="6" t="str">
        <f>IF(Input!AY142=0,"",IFERROR(VLOOKUP(Input!$C$7,Anunciante!$B$3:$C$364,2,0),0))</f>
        <v/>
      </c>
      <c r="D125" s="6" t="str">
        <f>IF(Input!AY142=0,"",IFERROR(VLOOKUP(Input!$C$9,Producto!$B$3:$C$200,2,0),0))</f>
        <v/>
      </c>
      <c r="E125" s="10" t="str">
        <f>IF(Input!AY142=0,"",IFERROR(VLOOKUP(Input!$C$10,Campaña!$B$3:$C$32,2,0),0))</f>
        <v/>
      </c>
      <c r="F125" t="str">
        <f>IF(Input!AY142=0,"",+Input!$C$11)</f>
        <v/>
      </c>
      <c r="G125" s="6" t="str">
        <f>IF(Input!AY142=0,"",+Input!$C$12)</f>
        <v/>
      </c>
      <c r="H125" t="str">
        <f>IF(Input!AY142=0,"",IFERROR(VLOOKUP(Input!$G$7,TipoMedio!$B$3:$C$30,2,0),0))</f>
        <v/>
      </c>
      <c r="I125" s="34" t="str">
        <f>IF(Input!AY142=0,"",+Input!$G$8)</f>
        <v/>
      </c>
      <c r="J125" s="34" t="str">
        <f>IF(Input!AY142=0,"",+Input!$G$9)</f>
        <v/>
      </c>
      <c r="K125" s="34" t="str">
        <f>IF(Input!AY142=0,"",+Input!$G$10)</f>
        <v/>
      </c>
      <c r="L125" s="5" t="str">
        <f>IF(Input!AY142=0,"",IFERROR(VLOOKUP(Input!$G$11,'Condicion de Pago'!$B$3:$C$20,2,0),0))</f>
        <v/>
      </c>
      <c r="M125" s="5" t="str">
        <f>IF(Input!AY142=0,"",+Input!$G$13)</f>
        <v/>
      </c>
      <c r="N125" s="5" t="str">
        <f>IF(Input!AY142=0,"",IFERROR(VLOOKUP(Input!$G$12,Moneda!$B$3:$C$7,2,0),0))</f>
        <v/>
      </c>
      <c r="O125" s="8" t="str">
        <f>IF(Input!AY142=0,"",+Input!$C$14)</f>
        <v/>
      </c>
      <c r="P125" s="5" t="str">
        <f>IF(Input!AY142=0,"",+Input!#REF!)</f>
        <v/>
      </c>
      <c r="Q125" s="5" t="str">
        <f>IF(Input!AY142=0,"",+Input!$C$16)</f>
        <v/>
      </c>
      <c r="R125" s="6" t="str">
        <f>IF(Input!AY142=0,"",IFERROR(VLOOKUP(Input!B142,Medio!$A$3:$D$1600,3,0),0))</f>
        <v/>
      </c>
      <c r="S125" s="6" t="str">
        <f>IF(Input!AY142=0,"",IFERROR(INDEX(Proveedor!$B$3:$B$2036, MATCH(Input!C142,Proveedor!$C$3:$C$2036,0)),0))</f>
        <v/>
      </c>
      <c r="T125" s="6" t="str">
        <f>IF(Input!AY142=0,"",IFERROR(INDEX(Programas!$B$3:$B$150, MATCH(Input!D142,Programas!$C$3:$C$150,0)),0))</f>
        <v/>
      </c>
      <c r="U125" s="9"/>
      <c r="V125" s="6" t="str">
        <f>IF(Input!AY142=0,"",+Input!D142)</f>
        <v/>
      </c>
      <c r="W125" s="6" t="str">
        <f>IF(Input!AY142=0,"",+Input!E142)</f>
        <v/>
      </c>
      <c r="X125" s="6" t="str">
        <f>IF(Input!AY142=0,"",+Input!F142)</f>
        <v/>
      </c>
      <c r="Y125" s="6"/>
      <c r="Z125" s="6" t="str">
        <f>IF(Input!AY142=0,"",+Input!G142)</f>
        <v/>
      </c>
      <c r="AA125" s="6" t="str">
        <f>IF(Input!AY142=0,"",+Input!H142)</f>
        <v/>
      </c>
      <c r="AB125" s="9" t="str">
        <f>IF(Input!AY142=0,"",+Input!I142)</f>
        <v/>
      </c>
      <c r="AC125" s="6" t="str">
        <f>IF(Input!AY142=0,"",IFERROR(VLOOKUP(Input!J142,'Tipo de Descuento'!$B$3:$C$8,2,0),0))</f>
        <v/>
      </c>
      <c r="AD125" s="6" t="str">
        <f>IF(Input!AY142=0,"",+Input!K142)</f>
        <v/>
      </c>
      <c r="AE125" s="6" t="str">
        <f>IF(Input!AY142=0,"",IFERROR(VLOOKUP(Input!L142,'Tipo de Descuento'!$B$3:$C$8,2,0),0))</f>
        <v/>
      </c>
      <c r="AF125" s="6" t="str">
        <f>IF(Input!AY142=0,"",+Input!M142)</f>
        <v/>
      </c>
      <c r="AG125" s="6" t="str">
        <f>IF(Input!AY142=0,"",IFERROR(VLOOKUP(Input!N142,'Tipo de Descuento'!$B$3:$C$8,2,0),0))</f>
        <v/>
      </c>
      <c r="AH125" s="6" t="str">
        <f>IF(Input!AY142=0,"",+Input!O142)</f>
        <v/>
      </c>
      <c r="AI125" s="6" t="str">
        <f>IF(Input!AY142=0,"",IFERROR(VLOOKUP(Input!P142,'Tipo de Descuento'!$B$3:$C$8,2,0),0))</f>
        <v/>
      </c>
      <c r="AJ125" s="6" t="str">
        <f>IF(Input!AY142=0,"",+Input!Q142)</f>
        <v/>
      </c>
      <c r="AK125" s="6" t="str">
        <f>IF(Input!AY142=0,"",IFERROR(VLOOKUP(Input!R142,'Tipo de Descuento'!$B$3:$C$8,2,0),0))</f>
        <v/>
      </c>
      <c r="AL125" s="6" t="str">
        <f>IF(Input!AY142=0,"",+Input!S142)</f>
        <v/>
      </c>
      <c r="AM125" s="6"/>
      <c r="AN125" s="6"/>
      <c r="AO125" s="6"/>
      <c r="AP125" s="7" t="str">
        <f>IF(Input!$AY$22=0,"",+Input!T142)</f>
        <v/>
      </c>
      <c r="AQ125" s="7" t="str">
        <f>IF(Input!$AY$22=0,"",+Input!U142)</f>
        <v/>
      </c>
      <c r="AR125" s="7" t="str">
        <f>IF(Input!$AY$22=0,"",+Input!V142)</f>
        <v/>
      </c>
      <c r="AS125" s="7" t="str">
        <f>IF(Input!$AY$22=0,"",+Input!W142)</f>
        <v/>
      </c>
      <c r="AT125" s="7" t="str">
        <f>IF(Input!$AY$22=0,"",+Input!X142)</f>
        <v/>
      </c>
    </row>
    <row r="126" spans="1:46" ht="15.75" customHeight="1">
      <c r="A126" s="6" t="str">
        <f>IF(Input!AY143=0,"",+Input!$BP$18)</f>
        <v/>
      </c>
      <c r="B126" s="6" t="str">
        <f>IF(Input!AY143=0,"",IFERROR(VLOOKUP(Input!$C$8,Cliente!$B$3:$C$822,2,0),0))</f>
        <v/>
      </c>
      <c r="C126" s="6" t="str">
        <f>IF(Input!AY143=0,"",IFERROR(VLOOKUP(Input!$C$7,Anunciante!$B$3:$C$364,2,0),0))</f>
        <v/>
      </c>
      <c r="D126" s="6" t="str">
        <f>IF(Input!AY143=0,"",IFERROR(VLOOKUP(Input!$C$9,Producto!$B$3:$C$200,2,0),0))</f>
        <v/>
      </c>
      <c r="E126" s="10" t="str">
        <f>IF(Input!AY143=0,"",IFERROR(VLOOKUP(Input!$C$10,Campaña!$B$3:$C$32,2,0),0))</f>
        <v/>
      </c>
      <c r="F126" t="str">
        <f>IF(Input!AY143=0,"",+Input!$C$11)</f>
        <v/>
      </c>
      <c r="G126" s="6" t="str">
        <f>IF(Input!AY143=0,"",+Input!$C$12)</f>
        <v/>
      </c>
      <c r="H126" t="str">
        <f>IF(Input!AY143=0,"",IFERROR(VLOOKUP(Input!$G$7,TipoMedio!$B$3:$C$30,2,0),0))</f>
        <v/>
      </c>
      <c r="I126" s="34" t="str">
        <f>IF(Input!AY143=0,"",+Input!$G$8)</f>
        <v/>
      </c>
      <c r="J126" s="34" t="str">
        <f>IF(Input!AY143=0,"",+Input!$G$9)</f>
        <v/>
      </c>
      <c r="K126" s="34" t="str">
        <f>IF(Input!AY143=0,"",+Input!$G$10)</f>
        <v/>
      </c>
      <c r="L126" s="5" t="str">
        <f>IF(Input!AY143=0,"",IFERROR(VLOOKUP(Input!$G$11,'Condicion de Pago'!$B$3:$C$20,2,0),0))</f>
        <v/>
      </c>
      <c r="M126" s="5" t="str">
        <f>IF(Input!AY143=0,"",+Input!$G$13)</f>
        <v/>
      </c>
      <c r="N126" s="5" t="str">
        <f>IF(Input!AY143=0,"",IFERROR(VLOOKUP(Input!$G$12,Moneda!$B$3:$C$7,2,0),0))</f>
        <v/>
      </c>
      <c r="O126" s="8" t="str">
        <f>IF(Input!AY143=0,"",+Input!$C$14)</f>
        <v/>
      </c>
      <c r="P126" s="5" t="str">
        <f>IF(Input!AY143=0,"",+Input!#REF!)</f>
        <v/>
      </c>
      <c r="Q126" s="5" t="str">
        <f>IF(Input!AY143=0,"",+Input!$C$16)</f>
        <v/>
      </c>
      <c r="R126" s="6" t="str">
        <f>IF(Input!AY143=0,"",IFERROR(VLOOKUP(Input!B143,Medio!$A$3:$D$1600,3,0),0))</f>
        <v/>
      </c>
      <c r="S126" s="6" t="str">
        <f>IF(Input!AY143=0,"",IFERROR(INDEX(Proveedor!$B$3:$B$2036, MATCH(Input!C143,Proveedor!$C$3:$C$2036,0)),0))</f>
        <v/>
      </c>
      <c r="T126" s="6" t="str">
        <f>IF(Input!AY143=0,"",IFERROR(INDEX(Programas!$B$3:$B$150, MATCH(Input!D143,Programas!$C$3:$C$150,0)),0))</f>
        <v/>
      </c>
      <c r="U126" s="9"/>
      <c r="V126" s="6" t="str">
        <f>IF(Input!AY143=0,"",+Input!D143)</f>
        <v/>
      </c>
      <c r="W126" s="6" t="str">
        <f>IF(Input!AY143=0,"",+Input!E143)</f>
        <v/>
      </c>
      <c r="X126" s="6" t="str">
        <f>IF(Input!AY143=0,"",+Input!F143)</f>
        <v/>
      </c>
      <c r="Y126" s="6"/>
      <c r="Z126" s="6" t="str">
        <f>IF(Input!AY143=0,"",+Input!G143)</f>
        <v/>
      </c>
      <c r="AA126" s="6" t="str">
        <f>IF(Input!AY143=0,"",+Input!H143)</f>
        <v/>
      </c>
      <c r="AB126" s="9" t="str">
        <f>IF(Input!AY143=0,"",+Input!I143)</f>
        <v/>
      </c>
      <c r="AC126" s="6" t="str">
        <f>IF(Input!AY143=0,"",IFERROR(VLOOKUP(Input!J143,'Tipo de Descuento'!$B$3:$C$8,2,0),0))</f>
        <v/>
      </c>
      <c r="AD126" s="6" t="str">
        <f>IF(Input!AY143=0,"",+Input!K143)</f>
        <v/>
      </c>
      <c r="AE126" s="6" t="str">
        <f>IF(Input!AY143=0,"",IFERROR(VLOOKUP(Input!L143,'Tipo de Descuento'!$B$3:$C$8,2,0),0))</f>
        <v/>
      </c>
      <c r="AF126" s="6" t="str">
        <f>IF(Input!AY143=0,"",+Input!M143)</f>
        <v/>
      </c>
      <c r="AG126" s="6" t="str">
        <f>IF(Input!AY143=0,"",IFERROR(VLOOKUP(Input!N143,'Tipo de Descuento'!$B$3:$C$8,2,0),0))</f>
        <v/>
      </c>
      <c r="AH126" s="6" t="str">
        <f>IF(Input!AY143=0,"",+Input!O143)</f>
        <v/>
      </c>
      <c r="AI126" s="6" t="str">
        <f>IF(Input!AY143=0,"",IFERROR(VLOOKUP(Input!P143,'Tipo de Descuento'!$B$3:$C$8,2,0),0))</f>
        <v/>
      </c>
      <c r="AJ126" s="6" t="str">
        <f>IF(Input!AY143=0,"",+Input!Q143)</f>
        <v/>
      </c>
      <c r="AK126" s="6" t="str">
        <f>IF(Input!AY143=0,"",IFERROR(VLOOKUP(Input!R143,'Tipo de Descuento'!$B$3:$C$8,2,0),0))</f>
        <v/>
      </c>
      <c r="AL126" s="6" t="str">
        <f>IF(Input!AY143=0,"",+Input!S143)</f>
        <v/>
      </c>
      <c r="AM126" s="6"/>
      <c r="AN126" s="6"/>
      <c r="AO126" s="6"/>
      <c r="AP126" s="7" t="str">
        <f>IF(Input!$AY$22=0,"",+Input!T143)</f>
        <v/>
      </c>
      <c r="AQ126" s="7" t="str">
        <f>IF(Input!$AY$22=0,"",+Input!U143)</f>
        <v/>
      </c>
      <c r="AR126" s="7" t="str">
        <f>IF(Input!$AY$22=0,"",+Input!V143)</f>
        <v/>
      </c>
      <c r="AS126" s="7" t="str">
        <f>IF(Input!$AY$22=0,"",+Input!W143)</f>
        <v/>
      </c>
      <c r="AT126" s="7" t="str">
        <f>IF(Input!$AY$22=0,"",+Input!X143)</f>
        <v/>
      </c>
    </row>
    <row r="127" spans="1:46" ht="15.75" customHeight="1">
      <c r="A127" s="6" t="str">
        <f>IF(Input!AY144=0,"",+Input!$BP$18)</f>
        <v/>
      </c>
      <c r="B127" s="6" t="str">
        <f>IF(Input!AY144=0,"",IFERROR(VLOOKUP(Input!$C$8,Cliente!$B$3:$C$822,2,0),0))</f>
        <v/>
      </c>
      <c r="C127" s="6" t="str">
        <f>IF(Input!AY144=0,"",IFERROR(VLOOKUP(Input!$C$7,Anunciante!$B$3:$C$364,2,0),0))</f>
        <v/>
      </c>
      <c r="D127" s="6" t="str">
        <f>IF(Input!AY144=0,"",IFERROR(VLOOKUP(Input!$C$9,Producto!$B$3:$C$200,2,0),0))</f>
        <v/>
      </c>
      <c r="E127" s="10" t="str">
        <f>IF(Input!AY144=0,"",IFERROR(VLOOKUP(Input!$C$10,Campaña!$B$3:$C$32,2,0),0))</f>
        <v/>
      </c>
      <c r="F127" t="str">
        <f>IF(Input!AY144=0,"",+Input!$C$11)</f>
        <v/>
      </c>
      <c r="G127" s="6" t="str">
        <f>IF(Input!AY144=0,"",+Input!$C$12)</f>
        <v/>
      </c>
      <c r="H127" t="str">
        <f>IF(Input!AY144=0,"",IFERROR(VLOOKUP(Input!$G$7,TipoMedio!$B$3:$C$30,2,0),0))</f>
        <v/>
      </c>
      <c r="I127" s="34" t="str">
        <f>IF(Input!AY144=0,"",+Input!$G$8)</f>
        <v/>
      </c>
      <c r="J127" s="34" t="str">
        <f>IF(Input!AY144=0,"",+Input!$G$9)</f>
        <v/>
      </c>
      <c r="K127" s="34" t="str">
        <f>IF(Input!AY144=0,"",+Input!$G$10)</f>
        <v/>
      </c>
      <c r="L127" s="5" t="str">
        <f>IF(Input!AY144=0,"",IFERROR(VLOOKUP(Input!$G$11,'Condicion de Pago'!$B$3:$C$20,2,0),0))</f>
        <v/>
      </c>
      <c r="M127" s="5" t="str">
        <f>IF(Input!AY144=0,"",+Input!$G$13)</f>
        <v/>
      </c>
      <c r="N127" s="5" t="str">
        <f>IF(Input!AY144=0,"",IFERROR(VLOOKUP(Input!$G$12,Moneda!$B$3:$C$7,2,0),0))</f>
        <v/>
      </c>
      <c r="O127" s="8" t="str">
        <f>IF(Input!AY144=0,"",+Input!$C$14)</f>
        <v/>
      </c>
      <c r="P127" s="5" t="str">
        <f>IF(Input!AY144=0,"",+Input!#REF!)</f>
        <v/>
      </c>
      <c r="Q127" s="5" t="str">
        <f>IF(Input!AY144=0,"",+Input!$C$16)</f>
        <v/>
      </c>
      <c r="R127" s="6" t="str">
        <f>IF(Input!AY144=0,"",IFERROR(VLOOKUP(Input!B144,Medio!$A$3:$D$1600,3,0),0))</f>
        <v/>
      </c>
      <c r="S127" s="6" t="str">
        <f>IF(Input!AY144=0,"",IFERROR(INDEX(Proveedor!$B$3:$B$2036, MATCH(Input!C144,Proveedor!$C$3:$C$2036,0)),0))</f>
        <v/>
      </c>
      <c r="T127" s="6" t="str">
        <f>IF(Input!AY144=0,"",IFERROR(INDEX(Programas!$B$3:$B$150, MATCH(Input!D144,Programas!$C$3:$C$150,0)),0))</f>
        <v/>
      </c>
      <c r="U127" s="9"/>
      <c r="V127" s="6" t="str">
        <f>IF(Input!AY144=0,"",+Input!D144)</f>
        <v/>
      </c>
      <c r="W127" s="6" t="str">
        <f>IF(Input!AY144=0,"",+Input!E144)</f>
        <v/>
      </c>
      <c r="X127" s="6" t="str">
        <f>IF(Input!AY144=0,"",+Input!F144)</f>
        <v/>
      </c>
      <c r="Y127" s="6"/>
      <c r="Z127" s="6" t="str">
        <f>IF(Input!AY144=0,"",+Input!G144)</f>
        <v/>
      </c>
      <c r="AA127" s="6" t="str">
        <f>IF(Input!AY144=0,"",+Input!H144)</f>
        <v/>
      </c>
      <c r="AB127" s="9" t="str">
        <f>IF(Input!AY144=0,"",+Input!I144)</f>
        <v/>
      </c>
      <c r="AC127" s="6" t="str">
        <f>IF(Input!AY144=0,"",IFERROR(VLOOKUP(Input!J144,'Tipo de Descuento'!$B$3:$C$8,2,0),0))</f>
        <v/>
      </c>
      <c r="AD127" s="6" t="str">
        <f>IF(Input!AY144=0,"",+Input!K144)</f>
        <v/>
      </c>
      <c r="AE127" s="6" t="str">
        <f>IF(Input!AY144=0,"",IFERROR(VLOOKUP(Input!L144,'Tipo de Descuento'!$B$3:$C$8,2,0),0))</f>
        <v/>
      </c>
      <c r="AF127" s="6" t="str">
        <f>IF(Input!AY144=0,"",+Input!M144)</f>
        <v/>
      </c>
      <c r="AG127" s="6" t="str">
        <f>IF(Input!AY144=0,"",IFERROR(VLOOKUP(Input!N144,'Tipo de Descuento'!$B$3:$C$8,2,0),0))</f>
        <v/>
      </c>
      <c r="AH127" s="6" t="str">
        <f>IF(Input!AY144=0,"",+Input!O144)</f>
        <v/>
      </c>
      <c r="AI127" s="6" t="str">
        <f>IF(Input!AY144=0,"",IFERROR(VLOOKUP(Input!P144,'Tipo de Descuento'!$B$3:$C$8,2,0),0))</f>
        <v/>
      </c>
      <c r="AJ127" s="6" t="str">
        <f>IF(Input!AY144=0,"",+Input!Q144)</f>
        <v/>
      </c>
      <c r="AK127" s="6" t="str">
        <f>IF(Input!AY144=0,"",IFERROR(VLOOKUP(Input!R144,'Tipo de Descuento'!$B$3:$C$8,2,0),0))</f>
        <v/>
      </c>
      <c r="AL127" s="6" t="str">
        <f>IF(Input!AY144=0,"",+Input!S144)</f>
        <v/>
      </c>
      <c r="AM127" s="6"/>
      <c r="AN127" s="6"/>
      <c r="AO127" s="6"/>
      <c r="AP127" s="7" t="str">
        <f>IF(Input!$AY$22=0,"",+Input!T144)</f>
        <v/>
      </c>
      <c r="AQ127" s="7" t="str">
        <f>IF(Input!$AY$22=0,"",+Input!U144)</f>
        <v/>
      </c>
      <c r="AR127" s="7" t="str">
        <f>IF(Input!$AY$22=0,"",+Input!V144)</f>
        <v/>
      </c>
      <c r="AS127" s="7" t="str">
        <f>IF(Input!$AY$22=0,"",+Input!W144)</f>
        <v/>
      </c>
      <c r="AT127" s="7" t="str">
        <f>IF(Input!$AY$22=0,"",+Input!X144)</f>
        <v/>
      </c>
    </row>
    <row r="128" spans="1:46" ht="15.75" customHeight="1">
      <c r="A128" s="6" t="str">
        <f>IF(Input!AY145=0,"",+Input!$BP$18)</f>
        <v/>
      </c>
      <c r="B128" s="6" t="str">
        <f>IF(Input!AY145=0,"",IFERROR(VLOOKUP(Input!$C$8,Cliente!$B$3:$C$822,2,0),0))</f>
        <v/>
      </c>
      <c r="C128" s="6" t="str">
        <f>IF(Input!AY145=0,"",IFERROR(VLOOKUP(Input!$C$7,Anunciante!$B$3:$C$364,2,0),0))</f>
        <v/>
      </c>
      <c r="D128" s="6" t="str">
        <f>IF(Input!AY145=0,"",IFERROR(VLOOKUP(Input!$C$9,Producto!$B$3:$C$200,2,0),0))</f>
        <v/>
      </c>
      <c r="E128" s="10" t="str">
        <f>IF(Input!AY145=0,"",IFERROR(VLOOKUP(Input!$C$10,Campaña!$B$3:$C$32,2,0),0))</f>
        <v/>
      </c>
      <c r="F128" t="str">
        <f>IF(Input!AY145=0,"",+Input!$C$11)</f>
        <v/>
      </c>
      <c r="G128" s="6" t="str">
        <f>IF(Input!AY145=0,"",+Input!$C$12)</f>
        <v/>
      </c>
      <c r="H128" t="str">
        <f>IF(Input!AY145=0,"",IFERROR(VLOOKUP(Input!$G$7,TipoMedio!$B$3:$C$30,2,0),0))</f>
        <v/>
      </c>
      <c r="I128" s="34" t="str">
        <f>IF(Input!AY145=0,"",+Input!$G$8)</f>
        <v/>
      </c>
      <c r="J128" s="34" t="str">
        <f>IF(Input!AY145=0,"",+Input!$G$9)</f>
        <v/>
      </c>
      <c r="K128" s="34" t="str">
        <f>IF(Input!AY145=0,"",+Input!$G$10)</f>
        <v/>
      </c>
      <c r="L128" s="5" t="str">
        <f>IF(Input!AY145=0,"",IFERROR(VLOOKUP(Input!$G$11,'Condicion de Pago'!$B$3:$C$20,2,0),0))</f>
        <v/>
      </c>
      <c r="M128" s="5" t="str">
        <f>IF(Input!AY145=0,"",+Input!$G$13)</f>
        <v/>
      </c>
      <c r="N128" s="5" t="str">
        <f>IF(Input!AY145=0,"",IFERROR(VLOOKUP(Input!$G$12,Moneda!$B$3:$C$7,2,0),0))</f>
        <v/>
      </c>
      <c r="O128" s="8" t="str">
        <f>IF(Input!AY145=0,"",+Input!$C$14)</f>
        <v/>
      </c>
      <c r="P128" s="5" t="str">
        <f>IF(Input!AY145=0,"",+Input!#REF!)</f>
        <v/>
      </c>
      <c r="Q128" s="5" t="str">
        <f>IF(Input!AY145=0,"",+Input!$C$16)</f>
        <v/>
      </c>
      <c r="R128" s="6" t="str">
        <f>IF(Input!AY145=0,"",IFERROR(VLOOKUP(Input!B145,Medio!$A$3:$D$1600,3,0),0))</f>
        <v/>
      </c>
      <c r="S128" s="6" t="str">
        <f>IF(Input!AY145=0,"",IFERROR(INDEX(Proveedor!$B$3:$B$2036, MATCH(Input!C145,Proveedor!$C$3:$C$2036,0)),0))</f>
        <v/>
      </c>
      <c r="T128" s="6" t="str">
        <f>IF(Input!AY145=0,"",IFERROR(INDEX(Programas!$B$3:$B$150, MATCH(Input!D145,Programas!$C$3:$C$150,0)),0))</f>
        <v/>
      </c>
      <c r="U128" s="9"/>
      <c r="V128" s="6" t="str">
        <f>IF(Input!AY145=0,"",+Input!D145)</f>
        <v/>
      </c>
      <c r="W128" s="6" t="str">
        <f>IF(Input!AY145=0,"",+Input!E145)</f>
        <v/>
      </c>
      <c r="X128" s="6" t="str">
        <f>IF(Input!AY145=0,"",+Input!F145)</f>
        <v/>
      </c>
      <c r="Y128" s="6"/>
      <c r="Z128" s="6" t="str">
        <f>IF(Input!AY145=0,"",+Input!G145)</f>
        <v/>
      </c>
      <c r="AA128" s="6" t="str">
        <f>IF(Input!AY145=0,"",+Input!H145)</f>
        <v/>
      </c>
      <c r="AB128" s="9" t="str">
        <f>IF(Input!AY145=0,"",+Input!I145)</f>
        <v/>
      </c>
      <c r="AC128" s="6" t="str">
        <f>IF(Input!AY145=0,"",IFERROR(VLOOKUP(Input!J145,'Tipo de Descuento'!$B$3:$C$8,2,0),0))</f>
        <v/>
      </c>
      <c r="AD128" s="6" t="str">
        <f>IF(Input!AY145=0,"",+Input!K145)</f>
        <v/>
      </c>
      <c r="AE128" s="6" t="str">
        <f>IF(Input!AY145=0,"",IFERROR(VLOOKUP(Input!L145,'Tipo de Descuento'!$B$3:$C$8,2,0),0))</f>
        <v/>
      </c>
      <c r="AF128" s="6" t="str">
        <f>IF(Input!AY145=0,"",+Input!M145)</f>
        <v/>
      </c>
      <c r="AG128" s="6" t="str">
        <f>IF(Input!AY145=0,"",IFERROR(VLOOKUP(Input!N145,'Tipo de Descuento'!$B$3:$C$8,2,0),0))</f>
        <v/>
      </c>
      <c r="AH128" s="6" t="str">
        <f>IF(Input!AY145=0,"",+Input!O145)</f>
        <v/>
      </c>
      <c r="AI128" s="6" t="str">
        <f>IF(Input!AY145=0,"",IFERROR(VLOOKUP(Input!P145,'Tipo de Descuento'!$B$3:$C$8,2,0),0))</f>
        <v/>
      </c>
      <c r="AJ128" s="6" t="str">
        <f>IF(Input!AY145=0,"",+Input!Q145)</f>
        <v/>
      </c>
      <c r="AK128" s="6" t="str">
        <f>IF(Input!AY145=0,"",IFERROR(VLOOKUP(Input!R145,'Tipo de Descuento'!$B$3:$C$8,2,0),0))</f>
        <v/>
      </c>
      <c r="AL128" s="6" t="str">
        <f>IF(Input!AY145=0,"",+Input!S145)</f>
        <v/>
      </c>
      <c r="AM128" s="6"/>
      <c r="AN128" s="6"/>
      <c r="AO128" s="6"/>
      <c r="AP128" s="7" t="str">
        <f>IF(Input!$AY$22=0,"",+Input!T145)</f>
        <v/>
      </c>
      <c r="AQ128" s="7" t="str">
        <f>IF(Input!$AY$22=0,"",+Input!U145)</f>
        <v/>
      </c>
      <c r="AR128" s="7" t="str">
        <f>IF(Input!$AY$22=0,"",+Input!V145)</f>
        <v/>
      </c>
      <c r="AS128" s="7" t="str">
        <f>IF(Input!$AY$22=0,"",+Input!W145)</f>
        <v/>
      </c>
      <c r="AT128" s="7" t="str">
        <f>IF(Input!$AY$22=0,"",+Input!X145)</f>
        <v/>
      </c>
    </row>
    <row r="129" spans="1:46" ht="15.75" customHeight="1">
      <c r="A129" s="6" t="str">
        <f>IF(Input!AY146=0,"",+Input!$BP$18)</f>
        <v/>
      </c>
      <c r="B129" s="6" t="str">
        <f>IF(Input!AY146=0,"",IFERROR(VLOOKUP(Input!$C$8,Cliente!$B$3:$C$822,2,0),0))</f>
        <v/>
      </c>
      <c r="C129" s="6" t="str">
        <f>IF(Input!AY146=0,"",IFERROR(VLOOKUP(Input!$C$7,Anunciante!$B$3:$C$364,2,0),0))</f>
        <v/>
      </c>
      <c r="D129" s="6" t="str">
        <f>IF(Input!AY146=0,"",IFERROR(VLOOKUP(Input!$C$9,Producto!$B$3:$C$200,2,0),0))</f>
        <v/>
      </c>
      <c r="E129" s="10" t="str">
        <f>IF(Input!AY146=0,"",IFERROR(VLOOKUP(Input!$C$10,Campaña!$B$3:$C$32,2,0),0))</f>
        <v/>
      </c>
      <c r="F129" t="str">
        <f>IF(Input!AY146=0,"",+Input!$C$11)</f>
        <v/>
      </c>
      <c r="G129" s="6" t="str">
        <f>IF(Input!AY146=0,"",+Input!$C$12)</f>
        <v/>
      </c>
      <c r="H129" t="str">
        <f>IF(Input!AY146=0,"",IFERROR(VLOOKUP(Input!$G$7,TipoMedio!$B$3:$C$30,2,0),0))</f>
        <v/>
      </c>
      <c r="I129" s="34" t="str">
        <f>IF(Input!AY146=0,"",+Input!$G$8)</f>
        <v/>
      </c>
      <c r="J129" s="34" t="str">
        <f>IF(Input!AY146=0,"",+Input!$G$9)</f>
        <v/>
      </c>
      <c r="K129" s="34" t="str">
        <f>IF(Input!AY146=0,"",+Input!$G$10)</f>
        <v/>
      </c>
      <c r="L129" s="5" t="str">
        <f>IF(Input!AY146=0,"",IFERROR(VLOOKUP(Input!$G$11,'Condicion de Pago'!$B$3:$C$20,2,0),0))</f>
        <v/>
      </c>
      <c r="M129" s="5" t="str">
        <f>IF(Input!AY146=0,"",+Input!$G$13)</f>
        <v/>
      </c>
      <c r="N129" s="5" t="str">
        <f>IF(Input!AY146=0,"",IFERROR(VLOOKUP(Input!$G$12,Moneda!$B$3:$C$7,2,0),0))</f>
        <v/>
      </c>
      <c r="O129" s="8" t="str">
        <f>IF(Input!AY146=0,"",+Input!$C$14)</f>
        <v/>
      </c>
      <c r="P129" s="5" t="str">
        <f>IF(Input!AY146=0,"",+Input!#REF!)</f>
        <v/>
      </c>
      <c r="Q129" s="5" t="str">
        <f>IF(Input!AY146=0,"",+Input!$C$16)</f>
        <v/>
      </c>
      <c r="R129" s="6" t="str">
        <f>IF(Input!AY146=0,"",IFERROR(VLOOKUP(Input!B146,Medio!$A$3:$D$1600,3,0),0))</f>
        <v/>
      </c>
      <c r="S129" s="6" t="str">
        <f>IF(Input!AY146=0,"",IFERROR(INDEX(Proveedor!$B$3:$B$2036, MATCH(Input!C146,Proveedor!$C$3:$C$2036,0)),0))</f>
        <v/>
      </c>
      <c r="T129" s="6" t="str">
        <f>IF(Input!AY146=0,"",IFERROR(INDEX(Programas!$B$3:$B$150, MATCH(Input!D146,Programas!$C$3:$C$150,0)),0))</f>
        <v/>
      </c>
      <c r="U129" s="9"/>
      <c r="V129" s="6" t="str">
        <f>IF(Input!AY146=0,"",+Input!D146)</f>
        <v/>
      </c>
      <c r="W129" s="6" t="str">
        <f>IF(Input!AY146=0,"",+Input!E146)</f>
        <v/>
      </c>
      <c r="X129" s="6" t="str">
        <f>IF(Input!AY146=0,"",+Input!F146)</f>
        <v/>
      </c>
      <c r="Y129" s="6"/>
      <c r="Z129" s="6" t="str">
        <f>IF(Input!AY146=0,"",+Input!G146)</f>
        <v/>
      </c>
      <c r="AA129" s="6" t="str">
        <f>IF(Input!AY146=0,"",+Input!H146)</f>
        <v/>
      </c>
      <c r="AB129" s="9" t="str">
        <f>IF(Input!AY146=0,"",+Input!I146)</f>
        <v/>
      </c>
      <c r="AC129" s="6" t="str">
        <f>IF(Input!AY146=0,"",IFERROR(VLOOKUP(Input!J146,'Tipo de Descuento'!$B$3:$C$8,2,0),0))</f>
        <v/>
      </c>
      <c r="AD129" s="6" t="str">
        <f>IF(Input!AY146=0,"",+Input!K146)</f>
        <v/>
      </c>
      <c r="AE129" s="6" t="str">
        <f>IF(Input!AY146=0,"",IFERROR(VLOOKUP(Input!L146,'Tipo de Descuento'!$B$3:$C$8,2,0),0))</f>
        <v/>
      </c>
      <c r="AF129" s="6" t="str">
        <f>IF(Input!AY146=0,"",+Input!M146)</f>
        <v/>
      </c>
      <c r="AG129" s="6" t="str">
        <f>IF(Input!AY146=0,"",IFERROR(VLOOKUP(Input!N146,'Tipo de Descuento'!$B$3:$C$8,2,0),0))</f>
        <v/>
      </c>
      <c r="AH129" s="6" t="str">
        <f>IF(Input!AY146=0,"",+Input!O146)</f>
        <v/>
      </c>
      <c r="AI129" s="6" t="str">
        <f>IF(Input!AY146=0,"",IFERROR(VLOOKUP(Input!P146,'Tipo de Descuento'!$B$3:$C$8,2,0),0))</f>
        <v/>
      </c>
      <c r="AJ129" s="6" t="str">
        <f>IF(Input!AY146=0,"",+Input!Q146)</f>
        <v/>
      </c>
      <c r="AK129" s="6" t="str">
        <f>IF(Input!AY146=0,"",IFERROR(VLOOKUP(Input!R146,'Tipo de Descuento'!$B$3:$C$8,2,0),0))</f>
        <v/>
      </c>
      <c r="AL129" s="6" t="str">
        <f>IF(Input!AY146=0,"",+Input!S146)</f>
        <v/>
      </c>
      <c r="AM129" s="6"/>
      <c r="AN129" s="6"/>
      <c r="AO129" s="6"/>
      <c r="AP129" s="7" t="str">
        <f>IF(Input!$AY$22=0,"",+Input!T146)</f>
        <v/>
      </c>
      <c r="AQ129" s="7" t="str">
        <f>IF(Input!$AY$22=0,"",+Input!U146)</f>
        <v/>
      </c>
      <c r="AR129" s="7" t="str">
        <f>IF(Input!$AY$22=0,"",+Input!V146)</f>
        <v/>
      </c>
      <c r="AS129" s="7" t="str">
        <f>IF(Input!$AY$22=0,"",+Input!W146)</f>
        <v/>
      </c>
      <c r="AT129" s="7" t="str">
        <f>IF(Input!$AY$22=0,"",+Input!X146)</f>
        <v/>
      </c>
    </row>
    <row r="130" spans="1:46" ht="15.75" customHeight="1">
      <c r="A130" s="6" t="str">
        <f>IF(Input!AY147=0,"",+Input!$BP$18)</f>
        <v/>
      </c>
      <c r="B130" s="6" t="str">
        <f>IF(Input!AY147=0,"",IFERROR(VLOOKUP(Input!$C$8,Cliente!$B$3:$C$822,2,0),0))</f>
        <v/>
      </c>
      <c r="C130" s="6" t="str">
        <f>IF(Input!AY147=0,"",IFERROR(VLOOKUP(Input!$C$7,Anunciante!$B$3:$C$364,2,0),0))</f>
        <v/>
      </c>
      <c r="D130" s="6" t="str">
        <f>IF(Input!AY147=0,"",IFERROR(VLOOKUP(Input!$C$9,Producto!$B$3:$C$200,2,0),0))</f>
        <v/>
      </c>
      <c r="E130" s="10" t="str">
        <f>IF(Input!AY147=0,"",IFERROR(VLOOKUP(Input!$C$10,Campaña!$B$3:$C$32,2,0),0))</f>
        <v/>
      </c>
      <c r="F130" t="str">
        <f>IF(Input!AY147=0,"",+Input!$C$11)</f>
        <v/>
      </c>
      <c r="G130" s="6" t="str">
        <f>IF(Input!AY147=0,"",+Input!$C$12)</f>
        <v/>
      </c>
      <c r="H130" t="str">
        <f>IF(Input!AY147=0,"",IFERROR(VLOOKUP(Input!$G$7,TipoMedio!$B$3:$C$30,2,0),0))</f>
        <v/>
      </c>
      <c r="I130" s="34" t="str">
        <f>IF(Input!AY147=0,"",+Input!$G$8)</f>
        <v/>
      </c>
      <c r="J130" s="34" t="str">
        <f>IF(Input!AY147=0,"",+Input!$G$9)</f>
        <v/>
      </c>
      <c r="K130" s="34" t="str">
        <f>IF(Input!AY147=0,"",+Input!$G$10)</f>
        <v/>
      </c>
      <c r="L130" s="5" t="str">
        <f>IF(Input!AY147=0,"",IFERROR(VLOOKUP(Input!$G$11,'Condicion de Pago'!$B$3:$C$20,2,0),0))</f>
        <v/>
      </c>
      <c r="M130" s="5" t="str">
        <f>IF(Input!AY147=0,"",+Input!$G$13)</f>
        <v/>
      </c>
      <c r="N130" s="5" t="str">
        <f>IF(Input!AY147=0,"",IFERROR(VLOOKUP(Input!$G$12,Moneda!$B$3:$C$7,2,0),0))</f>
        <v/>
      </c>
      <c r="O130" s="8" t="str">
        <f>IF(Input!AY147=0,"",+Input!$C$14)</f>
        <v/>
      </c>
      <c r="P130" s="5" t="str">
        <f>IF(Input!AY147=0,"",+Input!#REF!)</f>
        <v/>
      </c>
      <c r="Q130" s="5" t="str">
        <f>IF(Input!AY147=0,"",+Input!$C$16)</f>
        <v/>
      </c>
      <c r="R130" s="6" t="str">
        <f>IF(Input!AY147=0,"",IFERROR(VLOOKUP(Input!B147,Medio!$A$3:$D$1600,3,0),0))</f>
        <v/>
      </c>
      <c r="S130" s="6" t="str">
        <f>IF(Input!AY147=0,"",IFERROR(INDEX(Proveedor!$B$3:$B$2036, MATCH(Input!C147,Proveedor!$C$3:$C$2036,0)),0))</f>
        <v/>
      </c>
      <c r="T130" s="6" t="str">
        <f>IF(Input!AY147=0,"",IFERROR(INDEX(Programas!$B$3:$B$150, MATCH(Input!D147,Programas!$C$3:$C$150,0)),0))</f>
        <v/>
      </c>
      <c r="U130" s="9"/>
      <c r="V130" s="6" t="str">
        <f>IF(Input!AY147=0,"",+Input!D147)</f>
        <v/>
      </c>
      <c r="W130" s="6" t="str">
        <f>IF(Input!AY147=0,"",+Input!E147)</f>
        <v/>
      </c>
      <c r="X130" s="6" t="str">
        <f>IF(Input!AY147=0,"",+Input!F147)</f>
        <v/>
      </c>
      <c r="Y130" s="6"/>
      <c r="Z130" s="6" t="str">
        <f>IF(Input!AY147=0,"",+Input!G147)</f>
        <v/>
      </c>
      <c r="AA130" s="6" t="str">
        <f>IF(Input!AY147=0,"",+Input!H147)</f>
        <v/>
      </c>
      <c r="AB130" s="9" t="str">
        <f>IF(Input!AY147=0,"",+Input!I147)</f>
        <v/>
      </c>
      <c r="AC130" s="6" t="str">
        <f>IF(Input!AY147=0,"",IFERROR(VLOOKUP(Input!J147,'Tipo de Descuento'!$B$3:$C$8,2,0),0))</f>
        <v/>
      </c>
      <c r="AD130" s="6" t="str">
        <f>IF(Input!AY147=0,"",+Input!K147)</f>
        <v/>
      </c>
      <c r="AE130" s="6" t="str">
        <f>IF(Input!AY147=0,"",IFERROR(VLOOKUP(Input!L147,'Tipo de Descuento'!$B$3:$C$8,2,0),0))</f>
        <v/>
      </c>
      <c r="AF130" s="6" t="str">
        <f>IF(Input!AY147=0,"",+Input!M147)</f>
        <v/>
      </c>
      <c r="AG130" s="6" t="str">
        <f>IF(Input!AY147=0,"",IFERROR(VLOOKUP(Input!N147,'Tipo de Descuento'!$B$3:$C$8,2,0),0))</f>
        <v/>
      </c>
      <c r="AH130" s="6" t="str">
        <f>IF(Input!AY147=0,"",+Input!O147)</f>
        <v/>
      </c>
      <c r="AI130" s="6" t="str">
        <f>IF(Input!AY147=0,"",IFERROR(VLOOKUP(Input!P147,'Tipo de Descuento'!$B$3:$C$8,2,0),0))</f>
        <v/>
      </c>
      <c r="AJ130" s="6" t="str">
        <f>IF(Input!AY147=0,"",+Input!Q147)</f>
        <v/>
      </c>
      <c r="AK130" s="6" t="str">
        <f>IF(Input!AY147=0,"",IFERROR(VLOOKUP(Input!R147,'Tipo de Descuento'!$B$3:$C$8,2,0),0))</f>
        <v/>
      </c>
      <c r="AL130" s="6" t="str">
        <f>IF(Input!AY147=0,"",+Input!S147)</f>
        <v/>
      </c>
      <c r="AM130" s="6"/>
      <c r="AN130" s="6"/>
      <c r="AO130" s="6"/>
      <c r="AP130" s="7" t="str">
        <f>IF(Input!$AY$22=0,"",+Input!T147)</f>
        <v/>
      </c>
      <c r="AQ130" s="7" t="str">
        <f>IF(Input!$AY$22=0,"",+Input!U147)</f>
        <v/>
      </c>
      <c r="AR130" s="7" t="str">
        <f>IF(Input!$AY$22=0,"",+Input!V147)</f>
        <v/>
      </c>
      <c r="AS130" s="7" t="str">
        <f>IF(Input!$AY$22=0,"",+Input!W147)</f>
        <v/>
      </c>
      <c r="AT130" s="7" t="str">
        <f>IF(Input!$AY$22=0,"",+Input!X147)</f>
        <v/>
      </c>
    </row>
    <row r="131" spans="1:46" ht="15.75" customHeight="1">
      <c r="A131" s="6" t="str">
        <f>IF(Input!AY148=0,"",+Input!$BP$18)</f>
        <v/>
      </c>
      <c r="B131" s="6" t="str">
        <f>IF(Input!AY148=0,"",IFERROR(VLOOKUP(Input!$C$8,Cliente!$B$3:$C$822,2,0),0))</f>
        <v/>
      </c>
      <c r="C131" s="6" t="str">
        <f>IF(Input!AY148=0,"",IFERROR(VLOOKUP(Input!$C$7,Anunciante!$B$3:$C$364,2,0),0))</f>
        <v/>
      </c>
      <c r="D131" s="6" t="str">
        <f>IF(Input!AY148=0,"",IFERROR(VLOOKUP(Input!$C$9,Producto!$B$3:$C$200,2,0),0))</f>
        <v/>
      </c>
      <c r="E131" s="10" t="str">
        <f>IF(Input!AY148=0,"",IFERROR(VLOOKUP(Input!$C$10,Campaña!$B$3:$C$32,2,0),0))</f>
        <v/>
      </c>
      <c r="F131" t="str">
        <f>IF(Input!AY148=0,"",+Input!$C$11)</f>
        <v/>
      </c>
      <c r="G131" s="6" t="str">
        <f>IF(Input!AY148=0,"",+Input!$C$12)</f>
        <v/>
      </c>
      <c r="H131" t="str">
        <f>IF(Input!AY148=0,"",IFERROR(VLOOKUP(Input!$G$7,TipoMedio!$B$3:$C$30,2,0),0))</f>
        <v/>
      </c>
      <c r="I131" s="34" t="str">
        <f>IF(Input!AY148=0,"",+Input!$G$8)</f>
        <v/>
      </c>
      <c r="J131" s="34" t="str">
        <f>IF(Input!AY148=0,"",+Input!$G$9)</f>
        <v/>
      </c>
      <c r="K131" s="34" t="str">
        <f>IF(Input!AY148=0,"",+Input!$G$10)</f>
        <v/>
      </c>
      <c r="L131" s="5" t="str">
        <f>IF(Input!AY148=0,"",IFERROR(VLOOKUP(Input!$G$11,'Condicion de Pago'!$B$3:$C$20,2,0),0))</f>
        <v/>
      </c>
      <c r="M131" s="5" t="str">
        <f>IF(Input!AY148=0,"",+Input!$G$13)</f>
        <v/>
      </c>
      <c r="N131" s="5" t="str">
        <f>IF(Input!AY148=0,"",IFERROR(VLOOKUP(Input!$G$12,Moneda!$B$3:$C$7,2,0),0))</f>
        <v/>
      </c>
      <c r="O131" s="8" t="str">
        <f>IF(Input!AY148=0,"",+Input!$C$14)</f>
        <v/>
      </c>
      <c r="P131" s="5" t="str">
        <f>IF(Input!AY148=0,"",+Input!#REF!)</f>
        <v/>
      </c>
      <c r="Q131" s="5" t="str">
        <f>IF(Input!AY148=0,"",+Input!$C$16)</f>
        <v/>
      </c>
      <c r="R131" s="6" t="str">
        <f>IF(Input!AY148=0,"",IFERROR(VLOOKUP(Input!B148,Medio!$A$3:$D$1600,3,0),0))</f>
        <v/>
      </c>
      <c r="S131" s="6" t="str">
        <f>IF(Input!AY148=0,"",IFERROR(INDEX(Proveedor!$B$3:$B$2036, MATCH(Input!C148,Proveedor!$C$3:$C$2036,0)),0))</f>
        <v/>
      </c>
      <c r="T131" s="6" t="str">
        <f>IF(Input!AY148=0,"",IFERROR(INDEX(Programas!$B$3:$B$150, MATCH(Input!D148,Programas!$C$3:$C$150,0)),0))</f>
        <v/>
      </c>
      <c r="U131" s="9"/>
      <c r="V131" s="6" t="str">
        <f>IF(Input!AY148=0,"",+Input!D148)</f>
        <v/>
      </c>
      <c r="W131" s="6" t="str">
        <f>IF(Input!AY148=0,"",+Input!E148)</f>
        <v/>
      </c>
      <c r="X131" s="6" t="str">
        <f>IF(Input!AY148=0,"",+Input!F148)</f>
        <v/>
      </c>
      <c r="Y131" s="6"/>
      <c r="Z131" s="6" t="str">
        <f>IF(Input!AY148=0,"",+Input!G148)</f>
        <v/>
      </c>
      <c r="AA131" s="6" t="str">
        <f>IF(Input!AY148=0,"",+Input!H148)</f>
        <v/>
      </c>
      <c r="AB131" s="9" t="str">
        <f>IF(Input!AY148=0,"",+Input!I148)</f>
        <v/>
      </c>
      <c r="AC131" s="6" t="str">
        <f>IF(Input!AY148=0,"",IFERROR(VLOOKUP(Input!J148,'Tipo de Descuento'!$B$3:$C$8,2,0),0))</f>
        <v/>
      </c>
      <c r="AD131" s="6" t="str">
        <f>IF(Input!AY148=0,"",+Input!K148)</f>
        <v/>
      </c>
      <c r="AE131" s="6" t="str">
        <f>IF(Input!AY148=0,"",IFERROR(VLOOKUP(Input!L148,'Tipo de Descuento'!$B$3:$C$8,2,0),0))</f>
        <v/>
      </c>
      <c r="AF131" s="6" t="str">
        <f>IF(Input!AY148=0,"",+Input!M148)</f>
        <v/>
      </c>
      <c r="AG131" s="6" t="str">
        <f>IF(Input!AY148=0,"",IFERROR(VLOOKUP(Input!N148,'Tipo de Descuento'!$B$3:$C$8,2,0),0))</f>
        <v/>
      </c>
      <c r="AH131" s="6" t="str">
        <f>IF(Input!AY148=0,"",+Input!O148)</f>
        <v/>
      </c>
      <c r="AI131" s="6" t="str">
        <f>IF(Input!AY148=0,"",IFERROR(VLOOKUP(Input!P148,'Tipo de Descuento'!$B$3:$C$8,2,0),0))</f>
        <v/>
      </c>
      <c r="AJ131" s="6" t="str">
        <f>IF(Input!AY148=0,"",+Input!Q148)</f>
        <v/>
      </c>
      <c r="AK131" s="6" t="str">
        <f>IF(Input!AY148=0,"",IFERROR(VLOOKUP(Input!R148,'Tipo de Descuento'!$B$3:$C$8,2,0),0))</f>
        <v/>
      </c>
      <c r="AL131" s="6" t="str">
        <f>IF(Input!AY148=0,"",+Input!S148)</f>
        <v/>
      </c>
      <c r="AM131" s="6"/>
      <c r="AN131" s="6"/>
      <c r="AO131" s="6"/>
      <c r="AP131" s="7" t="str">
        <f>IF(Input!$AY$22=0,"",+Input!T148)</f>
        <v/>
      </c>
      <c r="AQ131" s="7" t="str">
        <f>IF(Input!$AY$22=0,"",+Input!U148)</f>
        <v/>
      </c>
      <c r="AR131" s="7" t="str">
        <f>IF(Input!$AY$22=0,"",+Input!V148)</f>
        <v/>
      </c>
      <c r="AS131" s="7" t="str">
        <f>IF(Input!$AY$22=0,"",+Input!W148)</f>
        <v/>
      </c>
      <c r="AT131" s="7" t="str">
        <f>IF(Input!$AY$22=0,"",+Input!X148)</f>
        <v/>
      </c>
    </row>
    <row r="132" spans="1:46" ht="15.75" customHeight="1">
      <c r="A132" s="6" t="str">
        <f>IF(Input!AY149=0,"",+Input!$BP$18)</f>
        <v/>
      </c>
      <c r="B132" s="6" t="str">
        <f>IF(Input!AY149=0,"",IFERROR(VLOOKUP(Input!$C$8,Cliente!$B$3:$C$822,2,0),0))</f>
        <v/>
      </c>
      <c r="C132" s="6" t="str">
        <f>IF(Input!AY149=0,"",IFERROR(VLOOKUP(Input!$C$7,Anunciante!$B$3:$C$364,2,0),0))</f>
        <v/>
      </c>
      <c r="D132" s="6" t="str">
        <f>IF(Input!AY149=0,"",IFERROR(VLOOKUP(Input!$C$9,Producto!$B$3:$C$200,2,0),0))</f>
        <v/>
      </c>
      <c r="E132" s="10" t="str">
        <f>IF(Input!AY149=0,"",IFERROR(VLOOKUP(Input!$C$10,Campaña!$B$3:$C$32,2,0),0))</f>
        <v/>
      </c>
      <c r="F132" t="str">
        <f>IF(Input!AY149=0,"",+Input!$C$11)</f>
        <v/>
      </c>
      <c r="G132" s="6" t="str">
        <f>IF(Input!AY149=0,"",+Input!$C$12)</f>
        <v/>
      </c>
      <c r="H132" t="str">
        <f>IF(Input!AY149=0,"",IFERROR(VLOOKUP(Input!$G$7,TipoMedio!$B$3:$C$30,2,0),0))</f>
        <v/>
      </c>
      <c r="I132" s="34" t="str">
        <f>IF(Input!AY149=0,"",+Input!$G$8)</f>
        <v/>
      </c>
      <c r="J132" s="34" t="str">
        <f>IF(Input!AY149=0,"",+Input!$G$9)</f>
        <v/>
      </c>
      <c r="K132" s="34" t="str">
        <f>IF(Input!AY149=0,"",+Input!$G$10)</f>
        <v/>
      </c>
      <c r="L132" s="5" t="str">
        <f>IF(Input!AY149=0,"",IFERROR(VLOOKUP(Input!$G$11,'Condicion de Pago'!$B$3:$C$20,2,0),0))</f>
        <v/>
      </c>
      <c r="M132" s="5" t="str">
        <f>IF(Input!AY149=0,"",+Input!$G$13)</f>
        <v/>
      </c>
      <c r="N132" s="5" t="str">
        <f>IF(Input!AY149=0,"",IFERROR(VLOOKUP(Input!$G$12,Moneda!$B$3:$C$7,2,0),0))</f>
        <v/>
      </c>
      <c r="O132" s="8" t="str">
        <f>IF(Input!AY149=0,"",+Input!$C$14)</f>
        <v/>
      </c>
      <c r="P132" s="5" t="str">
        <f>IF(Input!AY149=0,"",+Input!#REF!)</f>
        <v/>
      </c>
      <c r="Q132" s="5" t="str">
        <f>IF(Input!AY149=0,"",+Input!$C$16)</f>
        <v/>
      </c>
      <c r="R132" s="6" t="str">
        <f>IF(Input!AY149=0,"",IFERROR(VLOOKUP(Input!B149,Medio!$A$3:$D$1600,3,0),0))</f>
        <v/>
      </c>
      <c r="S132" s="6" t="str">
        <f>IF(Input!AY149=0,"",IFERROR(INDEX(Proveedor!$B$3:$B$2036, MATCH(Input!C149,Proveedor!$C$3:$C$2036,0)),0))</f>
        <v/>
      </c>
      <c r="T132" s="6" t="str">
        <f>IF(Input!AY149=0,"",IFERROR(INDEX(Programas!$B$3:$B$150, MATCH(Input!D149,Programas!$C$3:$C$150,0)),0))</f>
        <v/>
      </c>
      <c r="U132" s="9"/>
      <c r="V132" s="6" t="str">
        <f>IF(Input!AY149=0,"",+Input!D149)</f>
        <v/>
      </c>
      <c r="W132" s="6" t="str">
        <f>IF(Input!AY149=0,"",+Input!E149)</f>
        <v/>
      </c>
      <c r="X132" s="6" t="str">
        <f>IF(Input!AY149=0,"",+Input!F149)</f>
        <v/>
      </c>
      <c r="Y132" s="6"/>
      <c r="Z132" s="6" t="str">
        <f>IF(Input!AY149=0,"",+Input!G149)</f>
        <v/>
      </c>
      <c r="AA132" s="6" t="str">
        <f>IF(Input!AY149=0,"",+Input!H149)</f>
        <v/>
      </c>
      <c r="AB132" s="9" t="str">
        <f>IF(Input!AY149=0,"",+Input!I149)</f>
        <v/>
      </c>
      <c r="AC132" s="6" t="str">
        <f>IF(Input!AY149=0,"",IFERROR(VLOOKUP(Input!J149,'Tipo de Descuento'!$B$3:$C$8,2,0),0))</f>
        <v/>
      </c>
      <c r="AD132" s="6" t="str">
        <f>IF(Input!AY149=0,"",+Input!K149)</f>
        <v/>
      </c>
      <c r="AE132" s="6" t="str">
        <f>IF(Input!AY149=0,"",IFERROR(VLOOKUP(Input!L149,'Tipo de Descuento'!$B$3:$C$8,2,0),0))</f>
        <v/>
      </c>
      <c r="AF132" s="6" t="str">
        <f>IF(Input!AY149=0,"",+Input!M149)</f>
        <v/>
      </c>
      <c r="AG132" s="6" t="str">
        <f>IF(Input!AY149=0,"",IFERROR(VLOOKUP(Input!N149,'Tipo de Descuento'!$B$3:$C$8,2,0),0))</f>
        <v/>
      </c>
      <c r="AH132" s="6" t="str">
        <f>IF(Input!AY149=0,"",+Input!O149)</f>
        <v/>
      </c>
      <c r="AI132" s="6" t="str">
        <f>IF(Input!AY149=0,"",IFERROR(VLOOKUP(Input!P149,'Tipo de Descuento'!$B$3:$C$8,2,0),0))</f>
        <v/>
      </c>
      <c r="AJ132" s="6" t="str">
        <f>IF(Input!AY149=0,"",+Input!Q149)</f>
        <v/>
      </c>
      <c r="AK132" s="6" t="str">
        <f>IF(Input!AY149=0,"",IFERROR(VLOOKUP(Input!R149,'Tipo de Descuento'!$B$3:$C$8,2,0),0))</f>
        <v/>
      </c>
      <c r="AL132" s="6" t="str">
        <f>IF(Input!AY149=0,"",+Input!S149)</f>
        <v/>
      </c>
      <c r="AM132" s="6"/>
      <c r="AN132" s="6"/>
      <c r="AO132" s="6"/>
      <c r="AP132" s="7" t="str">
        <f>IF(Input!$AY$22=0,"",+Input!T149)</f>
        <v/>
      </c>
      <c r="AQ132" s="7" t="str">
        <f>IF(Input!$AY$22=0,"",+Input!U149)</f>
        <v/>
      </c>
      <c r="AR132" s="7" t="str">
        <f>IF(Input!$AY$22=0,"",+Input!V149)</f>
        <v/>
      </c>
      <c r="AS132" s="7" t="str">
        <f>IF(Input!$AY$22=0,"",+Input!W149)</f>
        <v/>
      </c>
      <c r="AT132" s="7" t="str">
        <f>IF(Input!$AY$22=0,"",+Input!X149)</f>
        <v/>
      </c>
    </row>
    <row r="133" spans="1:46" ht="15.75" customHeight="1">
      <c r="A133" s="6" t="str">
        <f>IF(Input!AY150=0,"",+Input!$BP$18)</f>
        <v/>
      </c>
      <c r="B133" s="6" t="str">
        <f>IF(Input!AY150=0,"",IFERROR(VLOOKUP(Input!$C$8,Cliente!$B$3:$C$822,2,0),0))</f>
        <v/>
      </c>
      <c r="C133" s="6" t="str">
        <f>IF(Input!AY150=0,"",IFERROR(VLOOKUP(Input!$C$7,Anunciante!$B$3:$C$364,2,0),0))</f>
        <v/>
      </c>
      <c r="D133" s="6" t="str">
        <f>IF(Input!AY150=0,"",IFERROR(VLOOKUP(Input!$C$9,Producto!$B$3:$C$200,2,0),0))</f>
        <v/>
      </c>
      <c r="E133" s="10" t="str">
        <f>IF(Input!AY150=0,"",IFERROR(VLOOKUP(Input!$C$10,Campaña!$B$3:$C$32,2,0),0))</f>
        <v/>
      </c>
      <c r="F133" t="str">
        <f>IF(Input!AY150=0,"",+Input!$C$11)</f>
        <v/>
      </c>
      <c r="G133" s="6" t="str">
        <f>IF(Input!AY150=0,"",+Input!$C$12)</f>
        <v/>
      </c>
      <c r="H133" t="str">
        <f>IF(Input!AY150=0,"",IFERROR(VLOOKUP(Input!$G$7,TipoMedio!$B$3:$C$30,2,0),0))</f>
        <v/>
      </c>
      <c r="I133" s="34" t="str">
        <f>IF(Input!AY150=0,"",+Input!$G$8)</f>
        <v/>
      </c>
      <c r="J133" s="34" t="str">
        <f>IF(Input!AY150=0,"",+Input!$G$9)</f>
        <v/>
      </c>
      <c r="K133" s="34" t="str">
        <f>IF(Input!AY150=0,"",+Input!$G$10)</f>
        <v/>
      </c>
      <c r="L133" s="5" t="str">
        <f>IF(Input!AY150=0,"",IFERROR(VLOOKUP(Input!$G$11,'Condicion de Pago'!$B$3:$C$20,2,0),0))</f>
        <v/>
      </c>
      <c r="M133" s="5" t="str">
        <f>IF(Input!AY150=0,"",+Input!$G$13)</f>
        <v/>
      </c>
      <c r="N133" s="5" t="str">
        <f>IF(Input!AY150=0,"",IFERROR(VLOOKUP(Input!$G$12,Moneda!$B$3:$C$7,2,0),0))</f>
        <v/>
      </c>
      <c r="O133" s="8" t="str">
        <f>IF(Input!AY150=0,"",+Input!$C$14)</f>
        <v/>
      </c>
      <c r="P133" s="5" t="str">
        <f>IF(Input!AY150=0,"",+Input!#REF!)</f>
        <v/>
      </c>
      <c r="Q133" s="5" t="str">
        <f>IF(Input!AY150=0,"",+Input!$C$16)</f>
        <v/>
      </c>
      <c r="R133" s="6" t="str">
        <f>IF(Input!AY150=0,"",IFERROR(VLOOKUP(Input!B150,Medio!$A$3:$D$1600,3,0),0))</f>
        <v/>
      </c>
      <c r="S133" s="6" t="str">
        <f>IF(Input!AY150=0,"",IFERROR(INDEX(Proveedor!$B$3:$B$2036, MATCH(Input!C150,Proveedor!$C$3:$C$2036,0)),0))</f>
        <v/>
      </c>
      <c r="T133" s="6" t="str">
        <f>IF(Input!AY150=0,"",IFERROR(INDEX(Programas!$B$3:$B$150, MATCH(Input!D150,Programas!$C$3:$C$150,0)),0))</f>
        <v/>
      </c>
      <c r="U133" s="9"/>
      <c r="V133" s="6" t="str">
        <f>IF(Input!AY150=0,"",+Input!D150)</f>
        <v/>
      </c>
      <c r="W133" s="6" t="str">
        <f>IF(Input!AY150=0,"",+Input!E150)</f>
        <v/>
      </c>
      <c r="X133" s="6" t="str">
        <f>IF(Input!AY150=0,"",+Input!F150)</f>
        <v/>
      </c>
      <c r="Y133" s="6"/>
      <c r="Z133" s="6" t="str">
        <f>IF(Input!AY150=0,"",+Input!G150)</f>
        <v/>
      </c>
      <c r="AA133" s="6" t="str">
        <f>IF(Input!AY150=0,"",+Input!H150)</f>
        <v/>
      </c>
      <c r="AB133" s="9" t="str">
        <f>IF(Input!AY150=0,"",+Input!I150)</f>
        <v/>
      </c>
      <c r="AC133" s="6" t="str">
        <f>IF(Input!AY150=0,"",IFERROR(VLOOKUP(Input!J150,'Tipo de Descuento'!$B$3:$C$8,2,0),0))</f>
        <v/>
      </c>
      <c r="AD133" s="6" t="str">
        <f>IF(Input!AY150=0,"",+Input!K150)</f>
        <v/>
      </c>
      <c r="AE133" s="6" t="str">
        <f>IF(Input!AY150=0,"",IFERROR(VLOOKUP(Input!L150,'Tipo de Descuento'!$B$3:$C$8,2,0),0))</f>
        <v/>
      </c>
      <c r="AF133" s="6" t="str">
        <f>IF(Input!AY150=0,"",+Input!M150)</f>
        <v/>
      </c>
      <c r="AG133" s="6" t="str">
        <f>IF(Input!AY150=0,"",IFERROR(VLOOKUP(Input!N150,'Tipo de Descuento'!$B$3:$C$8,2,0),0))</f>
        <v/>
      </c>
      <c r="AH133" s="6" t="str">
        <f>IF(Input!AY150=0,"",+Input!O150)</f>
        <v/>
      </c>
      <c r="AI133" s="6" t="str">
        <f>IF(Input!AY150=0,"",IFERROR(VLOOKUP(Input!P150,'Tipo de Descuento'!$B$3:$C$8,2,0),0))</f>
        <v/>
      </c>
      <c r="AJ133" s="6" t="str">
        <f>IF(Input!AY150=0,"",+Input!Q150)</f>
        <v/>
      </c>
      <c r="AK133" s="6" t="str">
        <f>IF(Input!AY150=0,"",IFERROR(VLOOKUP(Input!R150,'Tipo de Descuento'!$B$3:$C$8,2,0),0))</f>
        <v/>
      </c>
      <c r="AL133" s="6" t="str">
        <f>IF(Input!AY150=0,"",+Input!S150)</f>
        <v/>
      </c>
      <c r="AM133" s="6"/>
      <c r="AN133" s="6"/>
      <c r="AO133" s="6"/>
      <c r="AP133" s="7" t="str">
        <f>IF(Input!$AY$22=0,"",+Input!T150)</f>
        <v/>
      </c>
      <c r="AQ133" s="7" t="str">
        <f>IF(Input!$AY$22=0,"",+Input!U150)</f>
        <v/>
      </c>
      <c r="AR133" s="7" t="str">
        <f>IF(Input!$AY$22=0,"",+Input!V150)</f>
        <v/>
      </c>
      <c r="AS133" s="7" t="str">
        <f>IF(Input!$AY$22=0,"",+Input!W150)</f>
        <v/>
      </c>
      <c r="AT133" s="7" t="str">
        <f>IF(Input!$AY$22=0,"",+Input!X150)</f>
        <v/>
      </c>
    </row>
    <row r="134" spans="1:46" ht="15.75" customHeight="1"/>
    <row r="135" spans="1:46" ht="15.75" customHeight="1"/>
    <row r="136" spans="1:46" ht="15.75" customHeight="1"/>
    <row r="137" spans="1:46" ht="15.75" customHeight="1"/>
    <row r="138" spans="1:46" ht="15.75" customHeight="1"/>
    <row r="139" spans="1:46" ht="15.75" customHeight="1"/>
    <row r="140" spans="1:46" ht="15.75" customHeight="1"/>
    <row r="141" spans="1:46" ht="15.75" customHeight="1"/>
    <row r="142" spans="1:46" ht="15.75" customHeight="1"/>
    <row r="143" spans="1:46" ht="15.75" customHeight="1"/>
    <row r="144" spans="1:46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</sheetData>
  <mergeCells count="7">
    <mergeCell ref="A1:Q2"/>
    <mergeCell ref="R1:BU1"/>
    <mergeCell ref="R2:Y2"/>
    <mergeCell ref="Z2:AA2"/>
    <mergeCell ref="AB2:AL2"/>
    <mergeCell ref="AM2:AO2"/>
    <mergeCell ref="AP2:BT2"/>
  </mergeCells>
  <pageMargins left="0.7" right="0.7" top="0.75" bottom="0.75" header="0" footer="0"/>
  <pageSetup fitToHeight="0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00"/>
  <sheetViews>
    <sheetView workbookViewId="0">
      <selection activeCell="B3" sqref="B3:C4"/>
    </sheetView>
  </sheetViews>
  <sheetFormatPr baseColWidth="10" defaultColWidth="14.42578125" defaultRowHeight="15" customHeight="1"/>
  <cols>
    <col min="1" max="1" width="10.7109375" customWidth="1"/>
    <col min="2" max="2" width="23.140625" bestFit="1" customWidth="1"/>
    <col min="3" max="3" width="12.7109375" bestFit="1" customWidth="1"/>
    <col min="4" max="4" width="12.7109375" customWidth="1"/>
  </cols>
  <sheetData>
    <row r="1" spans="1:3">
      <c r="A1" s="6"/>
      <c r="C1" s="6"/>
    </row>
    <row r="2" spans="1:3">
      <c r="A2" s="6"/>
      <c r="B2" t="s">
        <v>95</v>
      </c>
      <c r="C2" s="6" t="s">
        <v>97</v>
      </c>
    </row>
    <row r="3" spans="1:3">
      <c r="A3" s="6"/>
      <c r="C3" s="6"/>
    </row>
    <row r="4" spans="1:3">
      <c r="A4" s="6"/>
      <c r="C4" s="6"/>
    </row>
    <row r="5" spans="1:3">
      <c r="A5" s="6"/>
    </row>
    <row r="11" spans="1:3">
      <c r="C11" s="6"/>
    </row>
    <row r="13" spans="1:3" ht="15" customHeight="1">
      <c r="B13" s="51"/>
    </row>
    <row r="14" spans="1:3" ht="15" customHeight="1">
      <c r="B14" s="51"/>
    </row>
    <row r="15" spans="1:3" ht="15" customHeight="1">
      <c r="B15" s="51"/>
    </row>
    <row r="16" spans="1:3" ht="15" customHeight="1">
      <c r="B16" s="5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fitToHeight="0"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C278"/>
  <sheetViews>
    <sheetView workbookViewId="0">
      <selection activeCell="B3" sqref="B3:C3"/>
    </sheetView>
  </sheetViews>
  <sheetFormatPr baseColWidth="10" defaultRowHeight="15"/>
  <cols>
    <col min="2" max="2" width="36.28515625" customWidth="1"/>
    <col min="3" max="4" width="13.28515625" bestFit="1" customWidth="1"/>
    <col min="6" max="6" width="15.5703125" bestFit="1" customWidth="1"/>
    <col min="9" max="9" width="15.5703125" bestFit="1" customWidth="1"/>
    <col min="10" max="10" width="14.5703125" bestFit="1" customWidth="1"/>
  </cols>
  <sheetData>
    <row r="2" spans="2:3">
      <c r="B2" t="s">
        <v>95</v>
      </c>
      <c r="C2" t="s">
        <v>162</v>
      </c>
    </row>
    <row r="4" spans="2:3">
      <c r="B4" s="83"/>
    </row>
    <row r="5" spans="2:3">
      <c r="B5" s="53"/>
    </row>
    <row r="6" spans="2:3">
      <c r="B6" s="53"/>
    </row>
    <row r="7" spans="2:3">
      <c r="B7" s="53"/>
    </row>
    <row r="8" spans="2:3">
      <c r="B8" s="53"/>
    </row>
    <row r="9" spans="2:3">
      <c r="B9" s="53"/>
    </row>
    <row r="10" spans="2:3">
      <c r="B10" s="53"/>
    </row>
    <row r="16" spans="2:3">
      <c r="B16" s="84"/>
    </row>
    <row r="17" spans="2:2">
      <c r="B17" s="84"/>
    </row>
    <row r="278" spans="2:2">
      <c r="B278" s="84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1001"/>
  <sheetViews>
    <sheetView workbookViewId="0">
      <selection activeCell="B3" sqref="B3:C3"/>
    </sheetView>
  </sheetViews>
  <sheetFormatPr baseColWidth="10" defaultColWidth="14.42578125" defaultRowHeight="15" customHeight="1"/>
  <cols>
    <col min="2" max="2" width="24.5703125" bestFit="1" customWidth="1"/>
    <col min="3" max="3" width="17.5703125" bestFit="1" customWidth="1"/>
    <col min="4" max="4" width="17.5703125" customWidth="1"/>
    <col min="5" max="23" width="10.7109375" customWidth="1"/>
  </cols>
  <sheetData>
    <row r="2" spans="2:3">
      <c r="B2" t="s">
        <v>95</v>
      </c>
      <c r="C2" t="s">
        <v>107</v>
      </c>
    </row>
    <row r="3" spans="2:3"/>
    <row r="22" spans="2:2" ht="15.75" customHeight="1"/>
    <row r="23" spans="2:2" ht="15.75" customHeight="1"/>
    <row r="24" spans="2:2" ht="15.75" customHeight="1"/>
    <row r="25" spans="2:2" ht="15.75" customHeight="1"/>
    <row r="26" spans="2:2" ht="15.75" customHeight="1">
      <c r="B26" s="84"/>
    </row>
    <row r="27" spans="2:2" ht="15.75" customHeight="1">
      <c r="B27" s="84"/>
    </row>
    <row r="28" spans="2:2" ht="15.75" customHeight="1">
      <c r="B28" s="84"/>
    </row>
    <row r="29" spans="2:2" ht="15.75" customHeight="1">
      <c r="B29" s="84"/>
    </row>
    <row r="30" spans="2:2" ht="15.75" customHeight="1">
      <c r="B30" s="84"/>
    </row>
    <row r="31" spans="2:2" ht="15.75" customHeight="1">
      <c r="B31" s="84"/>
    </row>
    <row r="32" spans="2:2" ht="15.75" customHeight="1">
      <c r="B32" s="84"/>
    </row>
    <row r="33" spans="2:2" ht="15.75" customHeight="1"/>
    <row r="34" spans="2:2" ht="15.75" customHeight="1">
      <c r="B34" s="84"/>
    </row>
    <row r="35" spans="2:2" ht="15.75" customHeight="1">
      <c r="B35" s="84"/>
    </row>
    <row r="36" spans="2:2" ht="15.75" customHeight="1"/>
    <row r="37" spans="2:2" ht="15.75" customHeight="1"/>
    <row r="38" spans="2:2" ht="15.75" customHeight="1"/>
    <row r="39" spans="2:2" ht="15.75" customHeight="1"/>
    <row r="40" spans="2:2" ht="15.75" customHeight="1"/>
    <row r="41" spans="2:2" ht="15.75" customHeight="1"/>
    <row r="42" spans="2:2" ht="15.75" customHeight="1">
      <c r="B42" s="84"/>
    </row>
    <row r="43" spans="2:2" ht="15.75" customHeight="1"/>
    <row r="44" spans="2:2" ht="15.75" customHeight="1">
      <c r="B44" s="84"/>
    </row>
    <row r="45" spans="2:2" ht="15.75" customHeight="1">
      <c r="B45" s="84"/>
    </row>
    <row r="46" spans="2:2" ht="15.75" customHeight="1"/>
    <row r="47" spans="2:2" ht="15.75" customHeight="1"/>
    <row r="48" spans="2:2" ht="15.75" customHeight="1"/>
    <row r="49" spans="2:2" ht="15.75" customHeight="1"/>
    <row r="50" spans="2:2" ht="15.75" customHeight="1"/>
    <row r="51" spans="2:2" ht="15.75" customHeight="1"/>
    <row r="52" spans="2:2" ht="15.75" customHeight="1"/>
    <row r="53" spans="2:2" ht="15.75" customHeight="1">
      <c r="B53" s="84"/>
    </row>
    <row r="54" spans="2:2" ht="15.75" customHeight="1"/>
    <row r="55" spans="2:2" ht="15.75" customHeight="1"/>
    <row r="56" spans="2:2" ht="15.75" customHeight="1"/>
    <row r="57" spans="2:2" ht="15.75" customHeight="1"/>
    <row r="58" spans="2:2" ht="15.75" customHeight="1"/>
    <row r="59" spans="2:2" ht="15.75" customHeight="1"/>
    <row r="60" spans="2:2" ht="15.75" customHeight="1"/>
    <row r="61" spans="2:2" ht="15.75" customHeight="1"/>
    <row r="62" spans="2:2" ht="15.75" customHeight="1"/>
    <row r="63" spans="2:2" ht="15.75" customHeight="1"/>
    <row r="64" spans="2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" footer="0"/>
  <pageSetup fitToHeight="0" orientation="landscape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 showOutlineSymbols="0"/>
  </sheetPr>
  <dimension ref="B2:C3"/>
  <sheetViews>
    <sheetView workbookViewId="0">
      <selection activeCell="B3" sqref="B3:C3"/>
    </sheetView>
  </sheetViews>
  <sheetFormatPr baseColWidth="10" defaultColWidth="14.42578125" defaultRowHeight="15" customHeight="1"/>
  <cols>
    <col min="2" max="2" width="14.28515625" bestFit="1" customWidth="1"/>
    <col min="3" max="3" width="14" bestFit="1" customWidth="1"/>
    <col min="4" max="4" width="14" customWidth="1"/>
  </cols>
  <sheetData>
    <row r="2" spans="2:3" ht="15" customHeight="1">
      <c r="B2" t="s">
        <v>95</v>
      </c>
      <c r="C2" t="s">
        <v>108</v>
      </c>
    </row>
    <row r="3" spans="2:3"/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F26"/>
  <sheetViews>
    <sheetView workbookViewId="0">
      <selection activeCell="A3" sqref="A3:F15"/>
    </sheetView>
  </sheetViews>
  <sheetFormatPr baseColWidth="10" defaultColWidth="14.42578125" defaultRowHeight="15" customHeight="1"/>
  <cols>
    <col min="1" max="1" width="72.7109375" bestFit="1" customWidth="1"/>
    <col min="2" max="2" width="51.85546875" bestFit="1" customWidth="1"/>
    <col min="3" max="4" width="10.28515625" bestFit="1" customWidth="1"/>
    <col min="5" max="5" width="7.5703125" bestFit="1" customWidth="1"/>
    <col min="6" max="6" width="31.28515625" bestFit="1" customWidth="1"/>
    <col min="7" max="7" width="7.5703125" bestFit="1" customWidth="1"/>
    <col min="9" max="9" width="9.28515625" customWidth="1"/>
    <col min="10" max="10" width="31.28515625" bestFit="1" customWidth="1"/>
  </cols>
  <sheetData>
    <row r="2" spans="1:6" ht="15" customHeight="1">
      <c r="A2" s="44" t="s">
        <v>164</v>
      </c>
      <c r="B2" t="s">
        <v>95</v>
      </c>
      <c r="C2" t="s">
        <v>98</v>
      </c>
      <c r="D2" t="s">
        <v>109</v>
      </c>
      <c r="E2" t="s">
        <v>163</v>
      </c>
      <c r="F2" t="s">
        <v>165</v>
      </c>
    </row>
    <row r="3" spans="1:6"/>
    <row r="4" spans="1:6"/>
    <row r="5" spans="1:6"/>
    <row r="6" spans="1:6"/>
    <row r="7" spans="1:6"/>
    <row r="8" spans="1:6"/>
    <row r="9" spans="1:6"/>
    <row r="10" spans="1:6"/>
    <row r="11" spans="1:6"/>
    <row r="12" spans="1:6"/>
    <row r="13" spans="1:6"/>
    <row r="14" spans="1:6"/>
    <row r="15" spans="1:6"/>
    <row r="16" spans="1:6"/>
    <row r="17"/>
    <row r="18"/>
    <row r="19"/>
    <row r="20"/>
    <row r="21"/>
    <row r="22"/>
    <row r="23"/>
    <row r="24"/>
    <row r="25"/>
    <row r="26"/>
  </sheetData>
  <pageMargins left="0.7" right="0.7" top="0.75" bottom="0.75" header="0" footer="0"/>
  <pageSetup fitToHeight="0" orientation="landscape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C1593"/>
  <sheetViews>
    <sheetView workbookViewId="0">
      <selection activeCell="C3" sqref="B3:C9"/>
    </sheetView>
  </sheetViews>
  <sheetFormatPr baseColWidth="10" defaultColWidth="14.42578125" defaultRowHeight="15" customHeight="1"/>
  <cols>
    <col min="1" max="1" width="10.7109375" customWidth="1"/>
    <col min="2" max="2" width="13.7109375" customWidth="1"/>
    <col min="3" max="3" width="54.28515625" bestFit="1" customWidth="1"/>
    <col min="5" max="5" width="54.28515625" bestFit="1" customWidth="1"/>
    <col min="6" max="7" width="13.7109375" bestFit="1" customWidth="1"/>
  </cols>
  <sheetData>
    <row r="2" spans="2:3" ht="15" customHeight="1">
      <c r="B2" t="s">
        <v>99</v>
      </c>
      <c r="C2" t="s">
        <v>95</v>
      </c>
    </row>
    <row r="3" spans="2:3"/>
    <row r="4" spans="2:3"/>
    <row r="5" spans="2:3"/>
    <row r="6" spans="2:3"/>
    <row r="7" spans="2:3"/>
    <row r="8" spans="2:3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3"/>
    <row r="664"/>
    <row r="666"/>
    <row r="669"/>
    <row r="672"/>
    <row r="673"/>
    <row r="675"/>
    <row r="676"/>
    <row r="678"/>
    <row r="682"/>
    <row r="686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8"/>
    <row r="739"/>
    <row r="740"/>
    <row r="741"/>
    <row r="744"/>
    <row r="746"/>
    <row r="747"/>
    <row r="749"/>
    <row r="750"/>
    <row r="755"/>
    <row r="756"/>
    <row r="757"/>
    <row r="758"/>
    <row r="759"/>
    <row r="760"/>
    <row r="761"/>
    <row r="762"/>
    <row r="763"/>
    <row r="768"/>
    <row r="769"/>
    <row r="770"/>
    <row r="771"/>
    <row r="772"/>
    <row r="776"/>
    <row r="785"/>
    <row r="790"/>
    <row r="792"/>
    <row r="793"/>
    <row r="795"/>
    <row r="798"/>
    <row r="800"/>
    <row r="801"/>
    <row r="802"/>
    <row r="803"/>
    <row r="805"/>
    <row r="809"/>
    <row r="811"/>
    <row r="813"/>
    <row r="814"/>
    <row r="817"/>
    <row r="818"/>
    <row r="819"/>
    <row r="820"/>
    <row r="821"/>
    <row r="823"/>
    <row r="824"/>
    <row r="826"/>
    <row r="831"/>
    <row r="832"/>
    <row r="833"/>
    <row r="834"/>
    <row r="835"/>
    <row r="836"/>
    <row r="839"/>
    <row r="841"/>
    <row r="843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5"/>
    <row r="867"/>
    <row r="869"/>
    <row r="872"/>
    <row r="873"/>
    <row r="874"/>
    <row r="877"/>
    <row r="878"/>
    <row r="879"/>
    <row r="880"/>
    <row r="881"/>
    <row r="883"/>
    <row r="884"/>
    <row r="886"/>
    <row r="888"/>
    <row r="889"/>
    <row r="890"/>
    <row r="892"/>
    <row r="895"/>
    <row r="897"/>
    <row r="898"/>
    <row r="899"/>
    <row r="902"/>
    <row r="905"/>
    <row r="906"/>
    <row r="907"/>
    <row r="908"/>
    <row r="909"/>
    <row r="910"/>
    <row r="911"/>
    <row r="916"/>
    <row r="917"/>
    <row r="918"/>
    <row r="919"/>
    <row r="921"/>
    <row r="923"/>
    <row r="924"/>
    <row r="925"/>
    <row r="928"/>
    <row r="930"/>
    <row r="931"/>
    <row r="933"/>
    <row r="937"/>
    <row r="940"/>
    <row r="941"/>
    <row r="942"/>
    <row r="943"/>
    <row r="944"/>
    <row r="945"/>
    <row r="946"/>
    <row r="947"/>
    <row r="949"/>
    <row r="950"/>
    <row r="952"/>
    <row r="953"/>
    <row r="954"/>
    <row r="957"/>
    <row r="959"/>
    <row r="961"/>
    <row r="963"/>
    <row r="964"/>
    <row r="965"/>
    <row r="966"/>
    <row r="967"/>
    <row r="968"/>
    <row r="969"/>
    <row r="970"/>
    <row r="971"/>
    <row r="972"/>
    <row r="973"/>
    <row r="974"/>
    <row r="977"/>
    <row r="978"/>
    <row r="981"/>
    <row r="982"/>
    <row r="983"/>
    <row r="986"/>
    <row r="988"/>
    <row r="991"/>
    <row r="992"/>
    <row r="993"/>
    <row r="995"/>
    <row r="997"/>
    <row r="998"/>
    <row r="999"/>
    <row r="1000"/>
    <row r="1001"/>
    <row r="1003"/>
    <row r="1004"/>
    <row r="1005"/>
    <row r="1006"/>
    <row r="1008"/>
    <row r="1009"/>
    <row r="1010"/>
    <row r="1011"/>
    <row r="1012"/>
    <row r="1013"/>
    <row r="1014"/>
    <row r="1015"/>
    <row r="1016"/>
    <row r="1017"/>
    <row r="1020"/>
    <row r="1021"/>
    <row r="1022"/>
    <row r="1023"/>
    <row r="1024"/>
    <row r="1025"/>
    <row r="1026"/>
    <row r="1028"/>
    <row r="1029"/>
    <row r="1030"/>
    <row r="1031"/>
    <row r="1033"/>
    <row r="1036"/>
    <row r="1037"/>
    <row r="1039"/>
    <row r="1041"/>
    <row r="1042"/>
    <row r="1044"/>
    <row r="1045"/>
    <row r="1047"/>
    <row r="1049"/>
    <row r="1053"/>
    <row r="1054"/>
    <row r="1055"/>
    <row r="1056"/>
    <row r="1057"/>
    <row r="1593"/>
  </sheetData>
  <pageMargins left="0.7" right="0.7" top="0.75" bottom="0.75" header="0" footer="0"/>
  <pageSetup fitToHeight="0" orientation="landscape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C129"/>
  <sheetViews>
    <sheetView topLeftCell="A2" workbookViewId="0">
      <selection activeCell="F16" sqref="F16"/>
    </sheetView>
  </sheetViews>
  <sheetFormatPr baseColWidth="10" defaultRowHeight="15"/>
  <cols>
    <col min="2" max="2" width="39.7109375" customWidth="1"/>
    <col min="3" max="3" width="15" customWidth="1"/>
    <col min="4" max="4" width="12" customWidth="1"/>
  </cols>
  <sheetData>
    <row r="2" spans="2:3">
      <c r="B2" s="82" t="s">
        <v>95</v>
      </c>
      <c r="C2" s="82" t="s">
        <v>178</v>
      </c>
    </row>
    <row r="3" spans="2:3">
      <c r="B3" s="80"/>
      <c r="C3" s="80"/>
    </row>
    <row r="4" spans="2:3">
      <c r="B4" s="81"/>
      <c r="C4" s="81"/>
    </row>
    <row r="5" spans="2:3">
      <c r="B5" s="80"/>
      <c r="C5" s="80"/>
    </row>
    <row r="6" spans="2:3">
      <c r="B6" s="81"/>
      <c r="C6" s="81"/>
    </row>
    <row r="7" spans="2:3">
      <c r="B7" s="80"/>
      <c r="C7" s="80"/>
    </row>
    <row r="8" spans="2:3">
      <c r="B8" s="81"/>
      <c r="C8" s="81"/>
    </row>
    <row r="9" spans="2:3">
      <c r="B9" s="80"/>
      <c r="C9" s="80"/>
    </row>
    <row r="10" spans="2:3">
      <c r="B10" s="81"/>
      <c r="C10" s="81"/>
    </row>
    <row r="11" spans="2:3">
      <c r="B11" s="80"/>
      <c r="C11" s="80"/>
    </row>
    <row r="12" spans="2:3">
      <c r="B12" s="81"/>
      <c r="C12" s="81"/>
    </row>
    <row r="13" spans="2:3">
      <c r="B13" s="80"/>
      <c r="C13" s="80"/>
    </row>
    <row r="14" spans="2:3">
      <c r="B14" s="81"/>
      <c r="C14" s="81"/>
    </row>
    <row r="15" spans="2:3">
      <c r="B15" s="80"/>
      <c r="C15" s="80"/>
    </row>
    <row r="16" spans="2:3">
      <c r="B16" s="81"/>
      <c r="C16" s="81"/>
    </row>
    <row r="17" spans="2:3">
      <c r="B17" s="80"/>
      <c r="C17" s="80"/>
    </row>
    <row r="18" spans="2:3">
      <c r="B18" s="81"/>
      <c r="C18" s="81"/>
    </row>
    <row r="19" spans="2:3">
      <c r="B19" s="80"/>
      <c r="C19" s="80"/>
    </row>
    <row r="20" spans="2:3">
      <c r="B20" s="81"/>
      <c r="C20" s="81"/>
    </row>
    <row r="21" spans="2:3">
      <c r="B21" s="80"/>
      <c r="C21" s="80"/>
    </row>
    <row r="22" spans="2:3">
      <c r="B22" s="81"/>
      <c r="C22" s="81"/>
    </row>
    <row r="23" spans="2:3">
      <c r="B23" s="80"/>
      <c r="C23" s="80"/>
    </row>
    <row r="24" spans="2:3">
      <c r="B24" s="81"/>
      <c r="C24" s="81"/>
    </row>
    <row r="25" spans="2:3">
      <c r="B25" s="80"/>
      <c r="C25" s="80"/>
    </row>
    <row r="26" spans="2:3">
      <c r="B26" s="81"/>
      <c r="C26" s="81"/>
    </row>
    <row r="27" spans="2:3">
      <c r="B27" s="80"/>
      <c r="C27" s="80"/>
    </row>
    <row r="28" spans="2:3">
      <c r="B28" s="81"/>
      <c r="C28" s="81"/>
    </row>
    <row r="29" spans="2:3">
      <c r="B29" s="80"/>
      <c r="C29" s="80"/>
    </row>
    <row r="30" spans="2:3">
      <c r="B30" s="81"/>
      <c r="C30" s="81"/>
    </row>
    <row r="31" spans="2:3">
      <c r="B31" s="80"/>
      <c r="C31" s="80"/>
    </row>
    <row r="32" spans="2:3">
      <c r="B32" s="81"/>
      <c r="C32" s="81"/>
    </row>
    <row r="33" spans="2:3">
      <c r="B33" s="80"/>
      <c r="C33" s="80"/>
    </row>
    <row r="34" spans="2:3">
      <c r="B34" s="81"/>
      <c r="C34" s="81"/>
    </row>
    <row r="35" spans="2:3">
      <c r="B35" s="80"/>
      <c r="C35" s="80"/>
    </row>
    <row r="36" spans="2:3">
      <c r="B36" s="81"/>
      <c r="C36" s="81"/>
    </row>
    <row r="37" spans="2:3">
      <c r="B37" s="80"/>
      <c r="C37" s="80"/>
    </row>
    <row r="38" spans="2:3">
      <c r="B38" s="81"/>
      <c r="C38" s="81"/>
    </row>
    <row r="39" spans="2:3">
      <c r="B39" s="80"/>
      <c r="C39" s="80"/>
    </row>
    <row r="40" spans="2:3">
      <c r="B40" s="81"/>
      <c r="C40" s="81"/>
    </row>
    <row r="41" spans="2:3">
      <c r="B41" s="80"/>
      <c r="C41" s="80"/>
    </row>
    <row r="42" spans="2:3">
      <c r="B42" s="81"/>
      <c r="C42" s="81"/>
    </row>
    <row r="43" spans="2:3">
      <c r="B43" s="80"/>
      <c r="C43" s="80"/>
    </row>
    <row r="44" spans="2:3">
      <c r="B44" s="81"/>
      <c r="C44" s="81"/>
    </row>
    <row r="45" spans="2:3">
      <c r="B45" s="80"/>
      <c r="C45" s="80"/>
    </row>
    <row r="46" spans="2:3">
      <c r="B46" s="81"/>
      <c r="C46" s="81"/>
    </row>
    <row r="47" spans="2:3">
      <c r="B47" s="80"/>
      <c r="C47" s="80"/>
    </row>
    <row r="48" spans="2:3">
      <c r="B48" s="81"/>
      <c r="C48" s="81"/>
    </row>
    <row r="49" spans="2:3">
      <c r="B49" s="80"/>
      <c r="C49" s="80"/>
    </row>
    <row r="50" spans="2:3">
      <c r="B50" s="81"/>
      <c r="C50" s="81"/>
    </row>
    <row r="51" spans="2:3">
      <c r="B51" s="80"/>
      <c r="C51" s="80"/>
    </row>
    <row r="52" spans="2:3">
      <c r="B52" s="81"/>
      <c r="C52" s="81"/>
    </row>
    <row r="53" spans="2:3">
      <c r="B53" s="80"/>
      <c r="C53" s="80"/>
    </row>
    <row r="54" spans="2:3">
      <c r="B54" s="81"/>
      <c r="C54" s="81"/>
    </row>
    <row r="55" spans="2:3">
      <c r="B55" s="80"/>
      <c r="C55" s="80"/>
    </row>
    <row r="56" spans="2:3">
      <c r="B56" s="81"/>
      <c r="C56" s="81"/>
    </row>
    <row r="57" spans="2:3">
      <c r="B57" s="80"/>
      <c r="C57" s="80"/>
    </row>
    <row r="58" spans="2:3">
      <c r="B58" s="81"/>
      <c r="C58" s="81"/>
    </row>
    <row r="59" spans="2:3">
      <c r="B59" s="80"/>
      <c r="C59" s="80"/>
    </row>
    <row r="60" spans="2:3">
      <c r="B60" s="81"/>
      <c r="C60" s="81"/>
    </row>
    <row r="61" spans="2:3">
      <c r="B61" s="80"/>
      <c r="C61" s="80"/>
    </row>
    <row r="62" spans="2:3">
      <c r="B62" s="81"/>
      <c r="C62" s="81"/>
    </row>
    <row r="63" spans="2:3">
      <c r="B63" s="80"/>
      <c r="C63" s="80"/>
    </row>
    <row r="64" spans="2:3">
      <c r="B64" s="81"/>
      <c r="C64" s="81"/>
    </row>
    <row r="65" spans="2:3">
      <c r="B65" s="80"/>
      <c r="C65" s="80"/>
    </row>
    <row r="66" spans="2:3">
      <c r="B66" s="81"/>
      <c r="C66" s="81"/>
    </row>
    <row r="67" spans="2:3">
      <c r="B67" s="80"/>
      <c r="C67" s="80"/>
    </row>
    <row r="68" spans="2:3">
      <c r="B68" s="81"/>
      <c r="C68" s="81"/>
    </row>
    <row r="69" spans="2:3">
      <c r="B69" s="80"/>
      <c r="C69" s="80"/>
    </row>
    <row r="70" spans="2:3">
      <c r="B70" s="81"/>
      <c r="C70" s="81"/>
    </row>
    <row r="71" spans="2:3">
      <c r="B71" s="80"/>
      <c r="C71" s="80"/>
    </row>
    <row r="72" spans="2:3">
      <c r="B72" s="81"/>
      <c r="C72" s="81"/>
    </row>
    <row r="73" spans="2:3">
      <c r="B73" s="80"/>
      <c r="C73" s="80"/>
    </row>
    <row r="74" spans="2:3">
      <c r="B74" s="81"/>
      <c r="C74" s="81"/>
    </row>
    <row r="75" spans="2:3">
      <c r="B75" s="80"/>
      <c r="C75" s="80"/>
    </row>
    <row r="76" spans="2:3">
      <c r="B76" s="81"/>
      <c r="C76" s="81"/>
    </row>
    <row r="77" spans="2:3">
      <c r="B77" s="80"/>
      <c r="C77" s="80"/>
    </row>
    <row r="78" spans="2:3">
      <c r="B78" s="81"/>
      <c r="C78" s="81"/>
    </row>
    <row r="79" spans="2:3">
      <c r="B79" s="80"/>
      <c r="C79" s="80"/>
    </row>
    <row r="80" spans="2:3">
      <c r="B80" s="81"/>
      <c r="C80" s="81"/>
    </row>
    <row r="81" spans="2:3">
      <c r="B81" s="80"/>
      <c r="C81" s="80"/>
    </row>
    <row r="82" spans="2:3">
      <c r="B82" s="81"/>
      <c r="C82" s="81"/>
    </row>
    <row r="83" spans="2:3">
      <c r="B83" s="80"/>
      <c r="C83" s="80"/>
    </row>
    <row r="84" spans="2:3">
      <c r="B84" s="81"/>
      <c r="C84" s="81"/>
    </row>
    <row r="85" spans="2:3">
      <c r="B85" s="80"/>
      <c r="C85" s="80"/>
    </row>
    <row r="86" spans="2:3">
      <c r="B86" s="81"/>
      <c r="C86" s="81"/>
    </row>
    <row r="87" spans="2:3">
      <c r="B87" s="80"/>
      <c r="C87" s="80"/>
    </row>
    <row r="88" spans="2:3">
      <c r="B88" s="81"/>
      <c r="C88" s="81"/>
    </row>
    <row r="89" spans="2:3">
      <c r="B89" s="80"/>
      <c r="C89" s="80"/>
    </row>
    <row r="90" spans="2:3">
      <c r="B90" s="81"/>
      <c r="C90" s="81"/>
    </row>
    <row r="91" spans="2:3">
      <c r="B91" s="80"/>
      <c r="C91" s="80"/>
    </row>
    <row r="92" spans="2:3">
      <c r="B92" s="81"/>
      <c r="C92" s="81"/>
    </row>
    <row r="93" spans="2:3">
      <c r="B93" s="80"/>
      <c r="C93" s="80"/>
    </row>
    <row r="94" spans="2:3">
      <c r="B94" s="81"/>
      <c r="C94" s="81"/>
    </row>
    <row r="95" spans="2:3">
      <c r="B95" s="80"/>
      <c r="C95" s="80"/>
    </row>
    <row r="96" spans="2:3">
      <c r="B96" s="81"/>
      <c r="C96" s="81"/>
    </row>
    <row r="97" spans="2:3">
      <c r="B97" s="80"/>
      <c r="C97" s="80"/>
    </row>
    <row r="98" spans="2:3">
      <c r="B98" s="81"/>
      <c r="C98" s="81"/>
    </row>
    <row r="99" spans="2:3">
      <c r="B99" s="80"/>
      <c r="C99" s="80"/>
    </row>
    <row r="100" spans="2:3">
      <c r="B100" s="81"/>
      <c r="C100" s="81"/>
    </row>
    <row r="101" spans="2:3">
      <c r="B101" s="80"/>
      <c r="C101" s="80"/>
    </row>
    <row r="102" spans="2:3">
      <c r="B102" s="81"/>
      <c r="C102" s="81"/>
    </row>
    <row r="103" spans="2:3">
      <c r="B103" s="80"/>
      <c r="C103" s="80"/>
    </row>
    <row r="104" spans="2:3">
      <c r="B104" s="81"/>
      <c r="C104" s="81"/>
    </row>
    <row r="105" spans="2:3">
      <c r="B105" s="80"/>
      <c r="C105" s="80"/>
    </row>
    <row r="106" spans="2:3">
      <c r="B106" s="81"/>
      <c r="C106" s="81"/>
    </row>
    <row r="107" spans="2:3">
      <c r="B107" s="80"/>
      <c r="C107" s="80"/>
    </row>
    <row r="108" spans="2:3">
      <c r="B108" s="81"/>
      <c r="C108" s="81"/>
    </row>
    <row r="109" spans="2:3">
      <c r="B109" s="80"/>
      <c r="C109" s="80"/>
    </row>
    <row r="110" spans="2:3">
      <c r="B110" s="81"/>
      <c r="C110" s="81"/>
    </row>
    <row r="111" spans="2:3">
      <c r="B111" s="80"/>
      <c r="C111" s="80"/>
    </row>
    <row r="112" spans="2:3">
      <c r="B112" s="81"/>
      <c r="C112" s="81"/>
    </row>
    <row r="113" spans="2:3">
      <c r="B113" s="80"/>
      <c r="C113" s="80"/>
    </row>
    <row r="114" spans="2:3">
      <c r="B114" s="81"/>
      <c r="C114" s="81"/>
    </row>
    <row r="115" spans="2:3">
      <c r="B115" s="80"/>
      <c r="C115" s="80"/>
    </row>
    <row r="116" spans="2:3">
      <c r="B116" s="81"/>
      <c r="C116" s="81"/>
    </row>
    <row r="117" spans="2:3">
      <c r="B117" s="80"/>
      <c r="C117" s="80"/>
    </row>
    <row r="118" spans="2:3">
      <c r="B118" s="81"/>
      <c r="C118" s="81"/>
    </row>
    <row r="119" spans="2:3">
      <c r="B119" s="80"/>
      <c r="C119" s="80"/>
    </row>
    <row r="120" spans="2:3">
      <c r="B120" s="81"/>
      <c r="C120" s="81"/>
    </row>
    <row r="121" spans="2:3">
      <c r="B121" s="80"/>
      <c r="C121" s="80"/>
    </row>
    <row r="122" spans="2:3">
      <c r="B122" s="81"/>
      <c r="C122" s="81"/>
    </row>
    <row r="123" spans="2:3">
      <c r="B123" s="80"/>
      <c r="C123" s="80"/>
    </row>
    <row r="124" spans="2:3">
      <c r="B124" s="81"/>
      <c r="C124" s="81"/>
    </row>
    <row r="125" spans="2:3">
      <c r="B125" s="80"/>
      <c r="C125" s="80"/>
    </row>
    <row r="126" spans="2:3">
      <c r="B126" s="81"/>
      <c r="C126" s="81"/>
    </row>
    <row r="127" spans="2:3">
      <c r="B127" s="80"/>
      <c r="C127" s="80"/>
    </row>
    <row r="128" spans="2:3">
      <c r="B128" s="81"/>
      <c r="C128" s="81"/>
    </row>
    <row r="129" spans="2:3">
      <c r="B129" s="80"/>
      <c r="C129" s="80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C3"/>
  <sheetViews>
    <sheetView topLeftCell="A2" workbookViewId="0">
      <selection activeCell="B3" sqref="B3:C11"/>
    </sheetView>
  </sheetViews>
  <sheetFormatPr baseColWidth="10" defaultRowHeight="15"/>
  <cols>
    <col min="2" max="2" width="43.7109375" customWidth="1"/>
    <col min="3" max="3" width="11.5703125" customWidth="1"/>
    <col min="4" max="4" width="12" customWidth="1"/>
  </cols>
  <sheetData>
    <row r="2" spans="2:3">
      <c r="B2" s="79" t="s">
        <v>95</v>
      </c>
      <c r="C2" s="79" t="s">
        <v>180</v>
      </c>
    </row>
    <row r="3" spans="2:3">
      <c r="B3" s="79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C3"/>
  <sheetViews>
    <sheetView workbookViewId="0">
      <selection activeCell="B3" sqref="B3:C3"/>
    </sheetView>
  </sheetViews>
  <sheetFormatPr baseColWidth="10" defaultRowHeight="15"/>
  <cols>
    <col min="2" max="2" width="42.42578125" customWidth="1"/>
    <col min="3" max="3" width="11.28515625" customWidth="1"/>
    <col min="4" max="4" width="12" customWidth="1"/>
  </cols>
  <sheetData>
    <row r="2" spans="2:3">
      <c r="B2" s="79" t="s">
        <v>95</v>
      </c>
      <c r="C2" s="79" t="s">
        <v>181</v>
      </c>
    </row>
    <row r="3" spans="2:3">
      <c r="B3" s="79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F150"/>
  <sheetViews>
    <sheetView workbookViewId="0">
      <selection activeCell="K16" sqref="K16"/>
    </sheetView>
  </sheetViews>
  <sheetFormatPr baseColWidth="10" defaultRowHeight="15"/>
  <cols>
    <col min="2" max="2" width="21.140625" customWidth="1"/>
    <col min="3" max="6" width="13.5703125" customWidth="1"/>
  </cols>
  <sheetData>
    <row r="2" spans="2:6">
      <c r="B2" s="94" t="s">
        <v>183</v>
      </c>
      <c r="C2" s="94" t="s">
        <v>95</v>
      </c>
      <c r="D2" s="94" t="s">
        <v>25</v>
      </c>
      <c r="E2" s="94" t="s">
        <v>184</v>
      </c>
      <c r="F2" s="94" t="s">
        <v>185</v>
      </c>
    </row>
    <row r="3" spans="2:6">
      <c r="B3" s="13"/>
      <c r="C3" s="95"/>
      <c r="D3" s="95"/>
      <c r="E3" s="13"/>
      <c r="F3" s="13"/>
    </row>
    <row r="4" spans="2:6">
      <c r="B4" s="13"/>
      <c r="C4" s="95"/>
      <c r="D4" s="95"/>
      <c r="E4" s="13"/>
      <c r="F4" s="13"/>
    </row>
    <row r="5" spans="2:6">
      <c r="B5" s="13"/>
      <c r="C5" s="95"/>
      <c r="D5" s="95"/>
      <c r="E5" s="13"/>
      <c r="F5" s="13"/>
    </row>
    <row r="6" spans="2:6">
      <c r="B6" s="13"/>
      <c r="C6" s="13"/>
      <c r="D6" s="13"/>
      <c r="E6" s="13"/>
      <c r="F6" s="13"/>
    </row>
    <row r="7" spans="2:6">
      <c r="B7" s="13"/>
      <c r="C7" s="13"/>
      <c r="D7" s="13"/>
      <c r="E7" s="13"/>
      <c r="F7" s="13"/>
    </row>
    <row r="8" spans="2:6">
      <c r="B8" s="13"/>
      <c r="C8" s="13"/>
      <c r="D8" s="13"/>
      <c r="E8" s="13"/>
      <c r="F8" s="13"/>
    </row>
    <row r="9" spans="2:6">
      <c r="B9" s="13"/>
      <c r="C9" s="13"/>
      <c r="D9" s="13"/>
      <c r="E9" s="13"/>
      <c r="F9" s="13"/>
    </row>
    <row r="10" spans="2:6">
      <c r="B10" s="13"/>
      <c r="C10" s="13"/>
      <c r="D10" s="13"/>
      <c r="E10" s="13"/>
      <c r="F10" s="13"/>
    </row>
    <row r="11" spans="2:6">
      <c r="B11" s="13"/>
      <c r="C11" s="13"/>
      <c r="D11" s="13"/>
      <c r="E11" s="13"/>
      <c r="F11" s="13"/>
    </row>
    <row r="12" spans="2:6">
      <c r="B12" s="13"/>
      <c r="C12" s="13"/>
      <c r="D12" s="13"/>
      <c r="E12" s="13"/>
      <c r="F12" s="13"/>
    </row>
    <row r="13" spans="2:6">
      <c r="B13" s="13"/>
      <c r="C13" s="13"/>
      <c r="D13" s="13"/>
      <c r="E13" s="13"/>
      <c r="F13" s="13"/>
    </row>
    <row r="14" spans="2:6">
      <c r="B14" s="13"/>
      <c r="C14" s="13"/>
      <c r="D14" s="13"/>
      <c r="E14" s="13"/>
      <c r="F14" s="13"/>
    </row>
    <row r="15" spans="2:6">
      <c r="B15" s="13"/>
      <c r="C15" s="13"/>
      <c r="D15" s="13"/>
      <c r="E15" s="13"/>
      <c r="F15" s="13"/>
    </row>
    <row r="16" spans="2:6">
      <c r="B16" s="13"/>
      <c r="C16" s="13"/>
      <c r="D16" s="13"/>
      <c r="E16" s="13"/>
      <c r="F16" s="13"/>
    </row>
    <row r="17" spans="2:6">
      <c r="B17" s="13"/>
      <c r="C17" s="13"/>
      <c r="D17" s="13"/>
      <c r="E17" s="13"/>
      <c r="F17" s="13"/>
    </row>
    <row r="18" spans="2:6">
      <c r="B18" s="13"/>
      <c r="C18" s="13"/>
      <c r="D18" s="13"/>
      <c r="E18" s="13"/>
      <c r="F18" s="13"/>
    </row>
    <row r="19" spans="2:6">
      <c r="B19" s="13"/>
      <c r="C19" s="13"/>
      <c r="D19" s="13"/>
      <c r="E19" s="13"/>
      <c r="F19" s="13"/>
    </row>
    <row r="20" spans="2:6">
      <c r="B20" s="13"/>
      <c r="C20" s="13"/>
      <c r="D20" s="13"/>
      <c r="E20" s="13"/>
      <c r="F20" s="13"/>
    </row>
    <row r="21" spans="2:6">
      <c r="B21" s="13"/>
      <c r="C21" s="13"/>
      <c r="D21" s="13"/>
      <c r="E21" s="13"/>
      <c r="F21" s="13"/>
    </row>
    <row r="22" spans="2:6">
      <c r="B22" s="13"/>
      <c r="C22" s="13"/>
      <c r="D22" s="13"/>
      <c r="E22" s="13"/>
      <c r="F22" s="13"/>
    </row>
    <row r="23" spans="2:6">
      <c r="B23" s="13"/>
      <c r="C23" s="13"/>
      <c r="D23" s="13"/>
      <c r="E23" s="13"/>
      <c r="F23" s="13"/>
    </row>
    <row r="24" spans="2:6">
      <c r="B24" s="13"/>
      <c r="C24" s="13"/>
      <c r="D24" s="13"/>
      <c r="E24" s="13"/>
      <c r="F24" s="13"/>
    </row>
    <row r="25" spans="2:6">
      <c r="B25" s="13"/>
      <c r="C25" s="13"/>
      <c r="D25" s="13"/>
      <c r="E25" s="13"/>
      <c r="F25" s="13"/>
    </row>
    <row r="26" spans="2:6">
      <c r="B26" s="13"/>
      <c r="C26" s="13"/>
      <c r="D26" s="13"/>
      <c r="E26" s="13"/>
      <c r="F26" s="13"/>
    </row>
    <row r="27" spans="2:6">
      <c r="B27" s="13"/>
      <c r="C27" s="13"/>
      <c r="D27" s="13"/>
      <c r="E27" s="13"/>
      <c r="F27" s="13"/>
    </row>
    <row r="28" spans="2:6">
      <c r="B28" s="13"/>
      <c r="C28" s="13"/>
      <c r="D28" s="13"/>
      <c r="E28" s="13"/>
      <c r="F28" s="13"/>
    </row>
    <row r="29" spans="2:6">
      <c r="B29" s="13"/>
      <c r="C29" s="13"/>
      <c r="D29" s="13"/>
      <c r="E29" s="13"/>
      <c r="F29" s="13"/>
    </row>
    <row r="30" spans="2:6">
      <c r="B30" s="13"/>
      <c r="C30" s="13"/>
      <c r="D30" s="13"/>
      <c r="E30" s="13"/>
      <c r="F30" s="13"/>
    </row>
    <row r="31" spans="2:6">
      <c r="B31" s="13"/>
      <c r="C31" s="13"/>
      <c r="D31" s="13"/>
      <c r="E31" s="13"/>
      <c r="F31" s="13"/>
    </row>
    <row r="32" spans="2:6">
      <c r="B32" s="13"/>
      <c r="C32" s="13"/>
      <c r="D32" s="13"/>
      <c r="E32" s="13"/>
      <c r="F32" s="13"/>
    </row>
    <row r="33" spans="2:6">
      <c r="B33" s="13"/>
      <c r="C33" s="13"/>
      <c r="D33" s="13"/>
      <c r="E33" s="13"/>
      <c r="F33" s="13"/>
    </row>
    <row r="34" spans="2:6">
      <c r="B34" s="13"/>
      <c r="C34" s="13"/>
      <c r="D34" s="13"/>
      <c r="E34" s="13"/>
      <c r="F34" s="13"/>
    </row>
    <row r="35" spans="2:6">
      <c r="B35" s="13"/>
      <c r="C35" s="13"/>
      <c r="D35" s="13"/>
      <c r="E35" s="13"/>
      <c r="F35" s="13"/>
    </row>
    <row r="36" spans="2:6">
      <c r="B36" s="13"/>
      <c r="C36" s="13"/>
      <c r="D36" s="13"/>
      <c r="E36" s="13"/>
      <c r="F36" s="13"/>
    </row>
    <row r="37" spans="2:6">
      <c r="B37" s="13"/>
      <c r="C37" s="13"/>
      <c r="D37" s="13"/>
      <c r="E37" s="13"/>
      <c r="F37" s="13"/>
    </row>
    <row r="38" spans="2:6">
      <c r="B38" s="13"/>
      <c r="C38" s="13"/>
      <c r="D38" s="13"/>
      <c r="E38" s="13"/>
      <c r="F38" s="13"/>
    </row>
    <row r="39" spans="2:6">
      <c r="B39" s="13"/>
      <c r="C39" s="13"/>
      <c r="D39" s="13"/>
      <c r="E39" s="13"/>
      <c r="F39" s="13"/>
    </row>
    <row r="40" spans="2:6">
      <c r="B40" s="13"/>
      <c r="C40" s="13"/>
      <c r="D40" s="13"/>
      <c r="E40" s="13"/>
      <c r="F40" s="13"/>
    </row>
    <row r="41" spans="2:6">
      <c r="B41" s="13"/>
      <c r="C41" s="13"/>
      <c r="D41" s="13"/>
      <c r="E41" s="13"/>
      <c r="F41" s="13"/>
    </row>
    <row r="42" spans="2:6">
      <c r="B42" s="13"/>
      <c r="C42" s="13"/>
      <c r="D42" s="13"/>
      <c r="E42" s="13"/>
      <c r="F42" s="13"/>
    </row>
    <row r="43" spans="2:6">
      <c r="B43" s="13"/>
      <c r="C43" s="13"/>
      <c r="D43" s="13"/>
      <c r="E43" s="13"/>
      <c r="F43" s="13"/>
    </row>
    <row r="44" spans="2:6">
      <c r="B44" s="13"/>
      <c r="C44" s="13"/>
      <c r="D44" s="13"/>
      <c r="E44" s="13"/>
      <c r="F44" s="13"/>
    </row>
    <row r="45" spans="2:6">
      <c r="B45" s="13"/>
      <c r="C45" s="13"/>
      <c r="D45" s="13"/>
      <c r="E45" s="13"/>
      <c r="F45" s="13"/>
    </row>
    <row r="46" spans="2:6">
      <c r="B46" s="13"/>
      <c r="C46" s="13"/>
      <c r="D46" s="13"/>
      <c r="E46" s="13"/>
      <c r="F46" s="13"/>
    </row>
    <row r="47" spans="2:6">
      <c r="B47" s="13"/>
      <c r="C47" s="13"/>
      <c r="D47" s="13"/>
      <c r="E47" s="13"/>
      <c r="F47" s="13"/>
    </row>
    <row r="48" spans="2:6">
      <c r="B48" s="13"/>
      <c r="C48" s="13"/>
      <c r="D48" s="13"/>
      <c r="E48" s="13"/>
      <c r="F48" s="13"/>
    </row>
    <row r="49" spans="2:6">
      <c r="B49" s="13"/>
      <c r="C49" s="13"/>
      <c r="D49" s="13"/>
      <c r="E49" s="13"/>
      <c r="F49" s="13"/>
    </row>
    <row r="50" spans="2:6">
      <c r="B50" s="13"/>
      <c r="C50" s="13"/>
      <c r="D50" s="13"/>
      <c r="E50" s="13"/>
      <c r="F50" s="13"/>
    </row>
    <row r="51" spans="2:6">
      <c r="B51" s="13"/>
      <c r="C51" s="13"/>
      <c r="D51" s="13"/>
      <c r="E51" s="13"/>
      <c r="F51" s="13"/>
    </row>
    <row r="52" spans="2:6">
      <c r="B52" s="13"/>
      <c r="C52" s="13"/>
      <c r="D52" s="13"/>
      <c r="E52" s="13"/>
      <c r="F52" s="13"/>
    </row>
    <row r="53" spans="2:6">
      <c r="B53" s="13"/>
      <c r="C53" s="13"/>
      <c r="D53" s="13"/>
      <c r="E53" s="13"/>
      <c r="F53" s="13"/>
    </row>
    <row r="54" spans="2:6">
      <c r="B54" s="13"/>
      <c r="C54" s="13"/>
      <c r="D54" s="13"/>
      <c r="E54" s="13"/>
      <c r="F54" s="13"/>
    </row>
    <row r="55" spans="2:6">
      <c r="B55" s="13"/>
      <c r="C55" s="13"/>
      <c r="D55" s="13"/>
      <c r="E55" s="13"/>
      <c r="F55" s="13"/>
    </row>
    <row r="56" spans="2:6">
      <c r="B56" s="13"/>
      <c r="C56" s="13"/>
      <c r="D56" s="13"/>
      <c r="E56" s="13"/>
      <c r="F56" s="13"/>
    </row>
    <row r="57" spans="2:6">
      <c r="B57" s="13"/>
      <c r="C57" s="13"/>
      <c r="D57" s="13"/>
      <c r="E57" s="13"/>
      <c r="F57" s="13"/>
    </row>
    <row r="58" spans="2:6">
      <c r="B58" s="13"/>
      <c r="C58" s="13"/>
      <c r="D58" s="13"/>
      <c r="E58" s="13"/>
      <c r="F58" s="13"/>
    </row>
    <row r="59" spans="2:6">
      <c r="B59" s="13"/>
      <c r="C59" s="13"/>
      <c r="D59" s="13"/>
      <c r="E59" s="13"/>
      <c r="F59" s="13"/>
    </row>
    <row r="60" spans="2:6">
      <c r="B60" s="13"/>
      <c r="C60" s="13"/>
      <c r="D60" s="13"/>
      <c r="E60" s="13"/>
      <c r="F60" s="13"/>
    </row>
    <row r="61" spans="2:6">
      <c r="B61" s="13"/>
      <c r="C61" s="13"/>
      <c r="D61" s="13"/>
      <c r="E61" s="13"/>
      <c r="F61" s="13"/>
    </row>
    <row r="62" spans="2:6">
      <c r="B62" s="13"/>
      <c r="C62" s="13"/>
      <c r="D62" s="13"/>
      <c r="E62" s="13"/>
      <c r="F62" s="13"/>
    </row>
    <row r="63" spans="2:6">
      <c r="B63" s="13"/>
      <c r="C63" s="13"/>
      <c r="D63" s="13"/>
      <c r="E63" s="13"/>
      <c r="F63" s="13"/>
    </row>
    <row r="64" spans="2:6">
      <c r="B64" s="13"/>
      <c r="C64" s="13"/>
      <c r="D64" s="13"/>
      <c r="E64" s="13"/>
      <c r="F64" s="13"/>
    </row>
    <row r="65" spans="2:6">
      <c r="B65" s="13"/>
      <c r="C65" s="13"/>
      <c r="D65" s="13"/>
      <c r="E65" s="13"/>
      <c r="F65" s="13"/>
    </row>
    <row r="66" spans="2:6">
      <c r="B66" s="13"/>
      <c r="C66" s="13"/>
      <c r="D66" s="13"/>
      <c r="E66" s="13"/>
      <c r="F66" s="13"/>
    </row>
    <row r="67" spans="2:6">
      <c r="B67" s="13"/>
      <c r="C67" s="13"/>
      <c r="D67" s="13"/>
      <c r="E67" s="13"/>
      <c r="F67" s="13"/>
    </row>
    <row r="68" spans="2:6">
      <c r="B68" s="13"/>
      <c r="C68" s="13"/>
      <c r="D68" s="13"/>
      <c r="E68" s="13"/>
      <c r="F68" s="13"/>
    </row>
    <row r="69" spans="2:6">
      <c r="B69" s="13"/>
      <c r="C69" s="13"/>
      <c r="D69" s="13"/>
      <c r="E69" s="13"/>
      <c r="F69" s="13"/>
    </row>
    <row r="70" spans="2:6">
      <c r="B70" s="13"/>
      <c r="C70" s="13"/>
      <c r="D70" s="13"/>
      <c r="E70" s="13"/>
      <c r="F70" s="13"/>
    </row>
    <row r="71" spans="2:6">
      <c r="B71" s="13"/>
      <c r="C71" s="13"/>
      <c r="D71" s="13"/>
      <c r="E71" s="13"/>
      <c r="F71" s="13"/>
    </row>
    <row r="72" spans="2:6">
      <c r="B72" s="13"/>
      <c r="C72" s="13"/>
      <c r="D72" s="13"/>
      <c r="E72" s="13"/>
      <c r="F72" s="13"/>
    </row>
    <row r="73" spans="2:6">
      <c r="B73" s="13"/>
      <c r="C73" s="13"/>
      <c r="D73" s="13"/>
      <c r="E73" s="13"/>
      <c r="F73" s="13"/>
    </row>
    <row r="74" spans="2:6">
      <c r="B74" s="13"/>
      <c r="C74" s="13"/>
      <c r="D74" s="13"/>
      <c r="E74" s="13"/>
      <c r="F74" s="13"/>
    </row>
    <row r="75" spans="2:6">
      <c r="B75" s="13"/>
      <c r="C75" s="13"/>
      <c r="D75" s="13"/>
      <c r="E75" s="13"/>
      <c r="F75" s="13"/>
    </row>
    <row r="76" spans="2:6">
      <c r="B76" s="13"/>
      <c r="C76" s="13"/>
      <c r="D76" s="13"/>
      <c r="E76" s="13"/>
      <c r="F76" s="13"/>
    </row>
    <row r="77" spans="2:6">
      <c r="B77" s="13"/>
      <c r="C77" s="13"/>
      <c r="D77" s="13"/>
      <c r="E77" s="13"/>
      <c r="F77" s="13"/>
    </row>
    <row r="78" spans="2:6">
      <c r="B78" s="13"/>
      <c r="C78" s="13"/>
      <c r="D78" s="13"/>
      <c r="E78" s="13"/>
      <c r="F78" s="13"/>
    </row>
    <row r="79" spans="2:6">
      <c r="B79" s="13"/>
      <c r="C79" s="13"/>
      <c r="D79" s="13"/>
      <c r="E79" s="13"/>
      <c r="F79" s="13"/>
    </row>
    <row r="80" spans="2:6">
      <c r="B80" s="13"/>
      <c r="C80" s="13"/>
      <c r="D80" s="13"/>
      <c r="E80" s="13"/>
      <c r="F80" s="13"/>
    </row>
    <row r="81" spans="2:6">
      <c r="B81" s="13"/>
      <c r="C81" s="13"/>
      <c r="D81" s="13"/>
      <c r="E81" s="13"/>
      <c r="F81" s="13"/>
    </row>
    <row r="82" spans="2:6">
      <c r="B82" s="13"/>
      <c r="C82" s="13"/>
      <c r="D82" s="13"/>
      <c r="E82" s="13"/>
      <c r="F82" s="13"/>
    </row>
    <row r="83" spans="2:6">
      <c r="B83" s="13"/>
      <c r="C83" s="13"/>
      <c r="D83" s="13"/>
      <c r="E83" s="13"/>
      <c r="F83" s="13"/>
    </row>
    <row r="84" spans="2:6">
      <c r="B84" s="13"/>
      <c r="C84" s="13"/>
      <c r="D84" s="13"/>
      <c r="E84" s="13"/>
      <c r="F84" s="13"/>
    </row>
    <row r="85" spans="2:6">
      <c r="B85" s="13"/>
      <c r="C85" s="13"/>
      <c r="D85" s="13"/>
      <c r="E85" s="13"/>
      <c r="F85" s="13"/>
    </row>
    <row r="86" spans="2:6">
      <c r="B86" s="13"/>
      <c r="C86" s="13"/>
      <c r="D86" s="13"/>
      <c r="E86" s="13"/>
      <c r="F86" s="13"/>
    </row>
    <row r="87" spans="2:6">
      <c r="B87" s="13"/>
      <c r="C87" s="13"/>
      <c r="D87" s="13"/>
      <c r="E87" s="13"/>
      <c r="F87" s="13"/>
    </row>
    <row r="88" spans="2:6">
      <c r="B88" s="13"/>
      <c r="C88" s="13"/>
      <c r="D88" s="13"/>
      <c r="E88" s="13"/>
      <c r="F88" s="13"/>
    </row>
    <row r="89" spans="2:6">
      <c r="B89" s="13"/>
      <c r="C89" s="13"/>
      <c r="D89" s="13"/>
      <c r="E89" s="13"/>
      <c r="F89" s="13"/>
    </row>
    <row r="90" spans="2:6">
      <c r="B90" s="13"/>
      <c r="C90" s="13"/>
      <c r="D90" s="13"/>
      <c r="E90" s="13"/>
      <c r="F90" s="13"/>
    </row>
    <row r="91" spans="2:6">
      <c r="B91" s="13"/>
      <c r="C91" s="13"/>
      <c r="D91" s="13"/>
      <c r="E91" s="13"/>
      <c r="F91" s="13"/>
    </row>
    <row r="92" spans="2:6">
      <c r="B92" s="13"/>
      <c r="C92" s="13"/>
      <c r="D92" s="13"/>
      <c r="E92" s="13"/>
      <c r="F92" s="13"/>
    </row>
    <row r="93" spans="2:6">
      <c r="B93" s="13"/>
      <c r="C93" s="13"/>
      <c r="D93" s="13"/>
      <c r="E93" s="13"/>
      <c r="F93" s="13"/>
    </row>
    <row r="94" spans="2:6">
      <c r="B94" s="13"/>
      <c r="C94" s="13"/>
      <c r="D94" s="13"/>
      <c r="E94" s="13"/>
      <c r="F94" s="13"/>
    </row>
    <row r="95" spans="2:6">
      <c r="B95" s="13"/>
      <c r="C95" s="13"/>
      <c r="D95" s="13"/>
      <c r="E95" s="13"/>
      <c r="F95" s="13"/>
    </row>
    <row r="96" spans="2:6">
      <c r="B96" s="13"/>
      <c r="C96" s="13"/>
      <c r="D96" s="13"/>
      <c r="E96" s="13"/>
      <c r="F96" s="13"/>
    </row>
    <row r="97" spans="2:6">
      <c r="B97" s="13"/>
      <c r="C97" s="13"/>
      <c r="D97" s="13"/>
      <c r="E97" s="13"/>
      <c r="F97" s="13"/>
    </row>
    <row r="98" spans="2:6">
      <c r="B98" s="13"/>
      <c r="C98" s="13"/>
      <c r="D98" s="13"/>
      <c r="E98" s="13"/>
      <c r="F98" s="13"/>
    </row>
    <row r="99" spans="2:6">
      <c r="B99" s="13"/>
      <c r="C99" s="13"/>
      <c r="D99" s="13"/>
      <c r="E99" s="13"/>
      <c r="F99" s="13"/>
    </row>
    <row r="100" spans="2:6">
      <c r="B100" s="13"/>
      <c r="C100" s="13"/>
      <c r="D100" s="13"/>
      <c r="E100" s="13"/>
      <c r="F100" s="13"/>
    </row>
    <row r="101" spans="2:6">
      <c r="B101" s="13"/>
      <c r="C101" s="13"/>
      <c r="D101" s="13"/>
      <c r="E101" s="13"/>
      <c r="F101" s="13"/>
    </row>
    <row r="102" spans="2:6">
      <c r="B102" s="13"/>
      <c r="C102" s="13"/>
      <c r="D102" s="13"/>
      <c r="E102" s="13"/>
      <c r="F102" s="13"/>
    </row>
    <row r="103" spans="2:6">
      <c r="B103" s="13"/>
      <c r="C103" s="13"/>
      <c r="D103" s="13"/>
      <c r="E103" s="13"/>
      <c r="F103" s="13"/>
    </row>
    <row r="104" spans="2:6">
      <c r="B104" s="13"/>
      <c r="C104" s="13"/>
      <c r="D104" s="13"/>
      <c r="E104" s="13"/>
      <c r="F104" s="13"/>
    </row>
    <row r="105" spans="2:6">
      <c r="B105" s="13"/>
      <c r="C105" s="13"/>
      <c r="D105" s="13"/>
      <c r="E105" s="13"/>
      <c r="F105" s="13"/>
    </row>
    <row r="106" spans="2:6">
      <c r="B106" s="13"/>
      <c r="C106" s="13"/>
      <c r="D106" s="13"/>
      <c r="E106" s="13"/>
      <c r="F106" s="13"/>
    </row>
    <row r="107" spans="2:6">
      <c r="B107" s="13"/>
      <c r="C107" s="13"/>
      <c r="D107" s="13"/>
      <c r="E107" s="13"/>
      <c r="F107" s="13"/>
    </row>
    <row r="108" spans="2:6">
      <c r="B108" s="13"/>
      <c r="C108" s="13"/>
      <c r="D108" s="13"/>
      <c r="E108" s="13"/>
      <c r="F108" s="13"/>
    </row>
    <row r="109" spans="2:6">
      <c r="B109" s="13"/>
      <c r="C109" s="13"/>
      <c r="D109" s="13"/>
      <c r="E109" s="13"/>
      <c r="F109" s="13"/>
    </row>
    <row r="110" spans="2:6">
      <c r="B110" s="13"/>
      <c r="C110" s="13"/>
      <c r="D110" s="13"/>
      <c r="E110" s="13"/>
      <c r="F110" s="13"/>
    </row>
    <row r="111" spans="2:6">
      <c r="B111" s="13"/>
      <c r="C111" s="13"/>
      <c r="D111" s="13"/>
      <c r="E111" s="13"/>
      <c r="F111" s="13"/>
    </row>
    <row r="112" spans="2:6">
      <c r="B112" s="13"/>
      <c r="C112" s="13"/>
      <c r="D112" s="13"/>
      <c r="E112" s="13"/>
      <c r="F112" s="13"/>
    </row>
    <row r="113" spans="2:6">
      <c r="B113" s="13"/>
      <c r="C113" s="13"/>
      <c r="D113" s="13"/>
      <c r="E113" s="13"/>
      <c r="F113" s="13"/>
    </row>
    <row r="114" spans="2:6">
      <c r="B114" s="13"/>
      <c r="C114" s="13"/>
      <c r="D114" s="13"/>
      <c r="E114" s="13"/>
      <c r="F114" s="13"/>
    </row>
    <row r="115" spans="2:6">
      <c r="B115" s="13"/>
      <c r="C115" s="13"/>
      <c r="D115" s="13"/>
      <c r="E115" s="13"/>
      <c r="F115" s="13"/>
    </row>
    <row r="116" spans="2:6">
      <c r="B116" s="13"/>
      <c r="C116" s="13"/>
      <c r="D116" s="13"/>
      <c r="E116" s="13"/>
      <c r="F116" s="13"/>
    </row>
    <row r="117" spans="2:6">
      <c r="B117" s="13"/>
      <c r="C117" s="13"/>
      <c r="D117" s="13"/>
      <c r="E117" s="13"/>
      <c r="F117" s="13"/>
    </row>
    <row r="118" spans="2:6">
      <c r="B118" s="13"/>
      <c r="C118" s="13"/>
      <c r="D118" s="13"/>
      <c r="E118" s="13"/>
      <c r="F118" s="13"/>
    </row>
    <row r="119" spans="2:6">
      <c r="B119" s="13"/>
      <c r="C119" s="13"/>
      <c r="D119" s="13"/>
      <c r="E119" s="13"/>
      <c r="F119" s="13"/>
    </row>
    <row r="120" spans="2:6">
      <c r="B120" s="13"/>
      <c r="C120" s="13"/>
      <c r="D120" s="13"/>
      <c r="E120" s="13"/>
      <c r="F120" s="13"/>
    </row>
    <row r="121" spans="2:6">
      <c r="B121" s="13"/>
      <c r="C121" s="13"/>
      <c r="D121" s="13"/>
      <c r="E121" s="13"/>
      <c r="F121" s="13"/>
    </row>
    <row r="122" spans="2:6">
      <c r="B122" s="13"/>
      <c r="C122" s="13"/>
      <c r="D122" s="13"/>
      <c r="E122" s="13"/>
      <c r="F122" s="13"/>
    </row>
    <row r="123" spans="2:6">
      <c r="B123" s="13"/>
      <c r="C123" s="13"/>
      <c r="D123" s="13"/>
      <c r="E123" s="13"/>
      <c r="F123" s="13"/>
    </row>
    <row r="124" spans="2:6">
      <c r="B124" s="13"/>
      <c r="C124" s="13"/>
      <c r="D124" s="13"/>
      <c r="E124" s="13"/>
      <c r="F124" s="13"/>
    </row>
    <row r="125" spans="2:6">
      <c r="B125" s="13"/>
      <c r="C125" s="13"/>
      <c r="D125" s="13"/>
      <c r="E125" s="13"/>
      <c r="F125" s="13"/>
    </row>
    <row r="126" spans="2:6">
      <c r="B126" s="13"/>
      <c r="C126" s="13"/>
      <c r="D126" s="13"/>
      <c r="E126" s="13"/>
      <c r="F126" s="13"/>
    </row>
    <row r="127" spans="2:6">
      <c r="B127" s="13"/>
      <c r="C127" s="13"/>
      <c r="D127" s="13"/>
      <c r="E127" s="13"/>
      <c r="F127" s="13"/>
    </row>
    <row r="128" spans="2:6">
      <c r="B128" s="13"/>
      <c r="C128" s="13"/>
      <c r="D128" s="13"/>
      <c r="E128" s="13"/>
      <c r="F128" s="13"/>
    </row>
    <row r="129" spans="2:6">
      <c r="B129" s="13"/>
      <c r="C129" s="13"/>
      <c r="D129" s="13"/>
      <c r="E129" s="13"/>
      <c r="F129" s="13"/>
    </row>
    <row r="130" spans="2:6">
      <c r="B130" s="13"/>
      <c r="C130" s="13"/>
      <c r="D130" s="13"/>
      <c r="E130" s="13"/>
      <c r="F130" s="13"/>
    </row>
    <row r="131" spans="2:6">
      <c r="B131" s="13"/>
      <c r="C131" s="13"/>
      <c r="D131" s="13"/>
      <c r="E131" s="13"/>
      <c r="F131" s="13"/>
    </row>
    <row r="132" spans="2:6">
      <c r="B132" s="13"/>
      <c r="C132" s="13"/>
      <c r="D132" s="13"/>
      <c r="E132" s="13"/>
      <c r="F132" s="13"/>
    </row>
    <row r="133" spans="2:6">
      <c r="B133" s="13"/>
      <c r="C133" s="13"/>
      <c r="D133" s="13"/>
      <c r="E133" s="13"/>
      <c r="F133" s="13"/>
    </row>
    <row r="134" spans="2:6">
      <c r="B134" s="13"/>
      <c r="C134" s="13"/>
      <c r="D134" s="13"/>
      <c r="E134" s="13"/>
      <c r="F134" s="13"/>
    </row>
    <row r="135" spans="2:6">
      <c r="B135" s="13"/>
      <c r="C135" s="13"/>
      <c r="D135" s="13"/>
      <c r="E135" s="13"/>
      <c r="F135" s="13"/>
    </row>
    <row r="136" spans="2:6">
      <c r="B136" s="13"/>
      <c r="C136" s="13"/>
      <c r="D136" s="13"/>
      <c r="E136" s="13"/>
      <c r="F136" s="13"/>
    </row>
    <row r="137" spans="2:6">
      <c r="B137" s="13"/>
      <c r="C137" s="13"/>
      <c r="D137" s="13"/>
      <c r="E137" s="13"/>
      <c r="F137" s="13"/>
    </row>
    <row r="138" spans="2:6">
      <c r="B138" s="13"/>
      <c r="C138" s="13"/>
      <c r="D138" s="13"/>
      <c r="E138" s="13"/>
      <c r="F138" s="13"/>
    </row>
    <row r="139" spans="2:6">
      <c r="B139" s="13"/>
      <c r="C139" s="13"/>
      <c r="D139" s="13"/>
      <c r="E139" s="13"/>
      <c r="F139" s="13"/>
    </row>
    <row r="140" spans="2:6">
      <c r="B140" s="13"/>
      <c r="C140" s="13"/>
      <c r="D140" s="13"/>
      <c r="E140" s="13"/>
      <c r="F140" s="13"/>
    </row>
    <row r="141" spans="2:6">
      <c r="B141" s="13"/>
      <c r="C141" s="13"/>
      <c r="D141" s="13"/>
      <c r="E141" s="13"/>
      <c r="F141" s="13"/>
    </row>
    <row r="142" spans="2:6">
      <c r="B142" s="13"/>
      <c r="C142" s="13"/>
      <c r="D142" s="13"/>
      <c r="E142" s="13"/>
      <c r="F142" s="13"/>
    </row>
    <row r="143" spans="2:6">
      <c r="B143" s="13"/>
      <c r="C143" s="13"/>
      <c r="D143" s="13"/>
      <c r="E143" s="13"/>
      <c r="F143" s="13"/>
    </row>
    <row r="144" spans="2:6">
      <c r="B144" s="13"/>
      <c r="C144" s="13"/>
      <c r="D144" s="13"/>
      <c r="E144" s="13"/>
      <c r="F144" s="13"/>
    </row>
    <row r="145" spans="2:6">
      <c r="B145" s="13"/>
      <c r="C145" s="13"/>
      <c r="D145" s="13"/>
      <c r="E145" s="13"/>
      <c r="F145" s="13"/>
    </row>
    <row r="146" spans="2:6">
      <c r="B146" s="13"/>
      <c r="C146" s="13"/>
      <c r="D146" s="13"/>
      <c r="E146" s="13"/>
      <c r="F146" s="13"/>
    </row>
    <row r="147" spans="2:6">
      <c r="B147" s="13"/>
      <c r="C147" s="13"/>
      <c r="D147" s="13"/>
      <c r="E147" s="13"/>
      <c r="F147" s="13"/>
    </row>
    <row r="148" spans="2:6">
      <c r="B148" s="13"/>
      <c r="C148" s="13"/>
      <c r="D148" s="13"/>
      <c r="E148" s="13"/>
      <c r="F148" s="13"/>
    </row>
    <row r="149" spans="2:6">
      <c r="B149" s="13"/>
      <c r="C149" s="13"/>
      <c r="D149" s="13"/>
      <c r="E149" s="13"/>
      <c r="F149" s="13"/>
    </row>
    <row r="150" spans="2:6">
      <c r="B150" s="13"/>
      <c r="C150" s="13"/>
      <c r="D150" s="13"/>
      <c r="E150" s="13"/>
      <c r="F150" s="13"/>
    </row>
  </sheetData>
  <autoFilter ref="B2:F150" xr:uid="{00000000-0009-0000-0000-000011000000}"/>
  <pageMargins left="0.7" right="0.7" top="0.75" bottom="0.75" header="0.3" footer="0.3"/>
  <pageSetup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D2936-4334-4849-89CE-F555844244C6}">
  <dimension ref="A3:C8"/>
  <sheetViews>
    <sheetView workbookViewId="0">
      <selection activeCell="C18" sqref="C18"/>
    </sheetView>
  </sheetViews>
  <sheetFormatPr baseColWidth="10" defaultRowHeight="15"/>
  <cols>
    <col min="1" max="1" width="32.7109375" bestFit="1" customWidth="1"/>
    <col min="2" max="2" width="14.7109375" bestFit="1" customWidth="1"/>
    <col min="3" max="3" width="18.140625" bestFit="1" customWidth="1"/>
  </cols>
  <sheetData>
    <row r="3" spans="1:3">
      <c r="A3" s="132" t="s">
        <v>189</v>
      </c>
      <c r="B3" t="s">
        <v>198</v>
      </c>
      <c r="C3" t="s">
        <v>191</v>
      </c>
    </row>
    <row r="4" spans="1:3">
      <c r="A4" s="133" t="s">
        <v>186</v>
      </c>
      <c r="B4" s="135">
        <v>6</v>
      </c>
      <c r="C4" s="134">
        <v>6000</v>
      </c>
    </row>
    <row r="5" spans="1:3">
      <c r="A5" s="133" t="s">
        <v>187</v>
      </c>
      <c r="B5" s="135">
        <v>6</v>
      </c>
      <c r="C5" s="134">
        <v>12000</v>
      </c>
    </row>
    <row r="6" spans="1:3">
      <c r="A6" s="133" t="s">
        <v>197</v>
      </c>
      <c r="B6" s="135">
        <v>0</v>
      </c>
      <c r="C6" s="134">
        <v>0</v>
      </c>
    </row>
    <row r="7" spans="1:3">
      <c r="A7" s="133" t="s">
        <v>188</v>
      </c>
      <c r="B7" s="135">
        <v>2</v>
      </c>
      <c r="C7" s="134">
        <v>1000</v>
      </c>
    </row>
    <row r="8" spans="1:3">
      <c r="A8" s="133" t="s">
        <v>190</v>
      </c>
      <c r="B8" s="135">
        <v>14</v>
      </c>
      <c r="C8" s="134">
        <v>19000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CC851"/>
  <sheetViews>
    <sheetView showGridLines="0" tabSelected="1" zoomScale="90" zoomScaleNormal="90" workbookViewId="0">
      <selection activeCell="R14" sqref="R14"/>
    </sheetView>
  </sheetViews>
  <sheetFormatPr baseColWidth="10" defaultColWidth="14.42578125" defaultRowHeight="15" customHeight="1"/>
  <cols>
    <col min="1" max="1" width="2.140625" customWidth="1"/>
    <col min="2" max="2" width="48.28515625" customWidth="1"/>
    <col min="3" max="3" width="32.28515625" bestFit="1" customWidth="1"/>
    <col min="4" max="4" width="28.28515625" customWidth="1"/>
    <col min="5" max="5" width="13.5703125" customWidth="1"/>
    <col min="6" max="6" width="21.5703125" customWidth="1"/>
    <col min="7" max="7" width="18.28515625" bestFit="1" customWidth="1"/>
    <col min="8" max="9" width="20.28515625" customWidth="1"/>
    <col min="10" max="10" width="15.85546875" customWidth="1"/>
    <col min="11" max="11" width="9.5703125" customWidth="1"/>
    <col min="12" max="12" width="5.5703125" customWidth="1"/>
    <col min="13" max="13" width="12.85546875" customWidth="1"/>
    <col min="14" max="14" width="5.5703125" customWidth="1"/>
    <col min="15" max="15" width="12.85546875" style="11" customWidth="1"/>
    <col min="16" max="16" width="5.5703125" style="11" customWidth="1"/>
    <col min="17" max="17" width="12.85546875" style="11" customWidth="1"/>
    <col min="18" max="18" width="5.5703125" style="11" customWidth="1"/>
    <col min="19" max="19" width="12.85546875" style="11" customWidth="1"/>
    <col min="20" max="20" width="5.5703125" style="11" customWidth="1"/>
    <col min="21" max="21" width="3.7109375" style="11" customWidth="1"/>
    <col min="22" max="51" width="3.7109375" customWidth="1"/>
    <col min="52" max="52" width="8" customWidth="1"/>
    <col min="53" max="53" width="18" customWidth="1"/>
    <col min="54" max="55" width="14.42578125" hidden="1" customWidth="1"/>
    <col min="56" max="64" width="7.42578125" hidden="1" customWidth="1"/>
    <col min="65" max="65" width="7.5703125" hidden="1" customWidth="1"/>
    <col min="66" max="66" width="14.42578125" hidden="1" customWidth="1"/>
    <col min="67" max="67" width="18" hidden="1" customWidth="1"/>
    <col min="68" max="68" width="8.85546875" hidden="1" customWidth="1"/>
    <col min="69" max="79" width="14.42578125" hidden="1" customWidth="1"/>
    <col min="81" max="81" width="41.7109375" customWidth="1"/>
    <col min="82" max="82" width="26.7109375" customWidth="1"/>
  </cols>
  <sheetData>
    <row r="1" spans="2:14" ht="15" customHeight="1" thickBot="1"/>
    <row r="2" spans="2:14" ht="29.25" customHeight="1" thickBot="1">
      <c r="B2" s="124" t="s">
        <v>112</v>
      </c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6"/>
    </row>
    <row r="3" spans="2:14" ht="15" customHeight="1" thickBot="1">
      <c r="L3" s="30" t="s">
        <v>160</v>
      </c>
    </row>
    <row r="4" spans="2:14" ht="15" customHeight="1" thickBot="1">
      <c r="B4" s="127" t="s">
        <v>141</v>
      </c>
      <c r="C4" s="128"/>
      <c r="D4" s="128"/>
      <c r="E4" s="128"/>
      <c r="F4" s="128"/>
      <c r="G4" s="128"/>
      <c r="H4" s="12"/>
      <c r="I4" s="12"/>
      <c r="J4" s="12"/>
      <c r="K4" s="12"/>
      <c r="L4" s="12"/>
      <c r="M4" s="12"/>
      <c r="N4" s="12"/>
    </row>
    <row r="5" spans="2:14" ht="15" customHeight="1" thickBot="1">
      <c r="B5" s="15"/>
      <c r="C5" s="16"/>
      <c r="D5" s="16"/>
      <c r="E5" s="16"/>
      <c r="F5" s="16"/>
      <c r="G5" s="16"/>
      <c r="J5" s="12"/>
      <c r="K5" s="12"/>
      <c r="L5" s="12"/>
      <c r="M5" s="12"/>
      <c r="N5" s="12"/>
    </row>
    <row r="6" spans="2:14" ht="15" customHeight="1" thickBot="1">
      <c r="B6" s="45"/>
      <c r="C6" s="48"/>
      <c r="D6" s="12"/>
      <c r="E6" s="12"/>
      <c r="I6" s="98" t="s">
        <v>159</v>
      </c>
      <c r="J6" s="99"/>
      <c r="K6" s="12"/>
      <c r="L6" s="12"/>
      <c r="M6" s="12"/>
      <c r="N6" s="12"/>
    </row>
    <row r="7" spans="2:14" ht="15" customHeight="1">
      <c r="B7" s="46" t="s">
        <v>123</v>
      </c>
      <c r="C7" s="114"/>
      <c r="D7" s="115"/>
      <c r="E7" s="115"/>
      <c r="F7" s="42" t="s">
        <v>128</v>
      </c>
      <c r="G7" s="50"/>
      <c r="I7" s="90" t="s">
        <v>121</v>
      </c>
      <c r="J7" s="91">
        <f>SUM(AY21:AY150)</f>
        <v>0</v>
      </c>
      <c r="K7" s="12"/>
      <c r="L7" s="12"/>
      <c r="M7" s="12"/>
      <c r="N7" s="12"/>
    </row>
    <row r="8" spans="2:14" ht="15" customHeight="1">
      <c r="B8" s="46" t="s">
        <v>124</v>
      </c>
      <c r="C8" s="116"/>
      <c r="D8" s="117"/>
      <c r="E8" s="118"/>
      <c r="F8" s="43" t="s">
        <v>102</v>
      </c>
      <c r="G8" s="63"/>
      <c r="I8" s="57" t="s">
        <v>122</v>
      </c>
      <c r="J8" s="58">
        <f>SUM(BB21:BB150)</f>
        <v>0</v>
      </c>
      <c r="K8" s="12"/>
      <c r="L8" s="12"/>
      <c r="M8" s="12"/>
      <c r="N8" s="12"/>
    </row>
    <row r="9" spans="2:14" ht="15" customHeight="1">
      <c r="B9" s="46" t="s">
        <v>125</v>
      </c>
      <c r="C9" s="116"/>
      <c r="D9" s="117"/>
      <c r="E9" s="118"/>
      <c r="F9" s="43" t="s">
        <v>101</v>
      </c>
      <c r="G9" s="63"/>
      <c r="I9" s="92" t="s">
        <v>4</v>
      </c>
      <c r="J9" s="93">
        <f>IFERROR(SUM(BN21:BN150),0)</f>
        <v>0</v>
      </c>
      <c r="K9" s="12"/>
      <c r="L9" s="12"/>
      <c r="M9" s="12"/>
      <c r="N9" s="12"/>
    </row>
    <row r="10" spans="2:14" ht="15" customHeight="1">
      <c r="B10" s="47" t="s">
        <v>100</v>
      </c>
      <c r="C10" s="119"/>
      <c r="D10" s="117"/>
      <c r="E10" s="118"/>
      <c r="F10" s="43" t="s">
        <v>103</v>
      </c>
      <c r="G10" s="63"/>
      <c r="I10" s="92" t="s">
        <v>156</v>
      </c>
      <c r="J10" s="93">
        <f>+J8-J9</f>
        <v>0</v>
      </c>
      <c r="K10" s="12"/>
      <c r="L10" s="12"/>
      <c r="M10" s="12"/>
      <c r="N10" s="12"/>
    </row>
    <row r="11" spans="2:14" ht="15" customHeight="1">
      <c r="B11" s="46" t="s">
        <v>126</v>
      </c>
      <c r="C11" s="40"/>
      <c r="D11" s="12"/>
      <c r="E11" s="12"/>
      <c r="F11" s="43" t="s">
        <v>104</v>
      </c>
      <c r="G11" s="40"/>
      <c r="I11" s="92" t="s">
        <v>153</v>
      </c>
      <c r="J11" s="93">
        <f>+J10*G8/100</f>
        <v>0</v>
      </c>
      <c r="K11" s="12"/>
      <c r="L11" s="12"/>
      <c r="M11" s="12"/>
      <c r="N11" s="12"/>
    </row>
    <row r="12" spans="2:14" ht="15" customHeight="1">
      <c r="B12" s="46" t="s">
        <v>127</v>
      </c>
      <c r="C12" s="40"/>
      <c r="D12" s="12"/>
      <c r="E12" s="12"/>
      <c r="F12" s="42" t="s">
        <v>129</v>
      </c>
      <c r="G12" s="40"/>
      <c r="I12" s="92" t="s">
        <v>155</v>
      </c>
      <c r="J12" s="93">
        <f>+J10*G10/100</f>
        <v>0</v>
      </c>
      <c r="K12" s="12"/>
      <c r="L12" s="12"/>
      <c r="M12" s="12"/>
      <c r="N12" s="12"/>
    </row>
    <row r="13" spans="2:14" ht="15" customHeight="1">
      <c r="B13" s="46"/>
      <c r="C13" s="14"/>
      <c r="D13" s="12"/>
      <c r="E13" s="12"/>
      <c r="F13" s="64" t="s">
        <v>166</v>
      </c>
      <c r="G13" s="40"/>
      <c r="I13" s="57" t="s">
        <v>157</v>
      </c>
      <c r="J13" s="58">
        <f>+J10+J11+J12</f>
        <v>0</v>
      </c>
      <c r="K13" s="12"/>
      <c r="L13" s="12"/>
      <c r="M13" s="12"/>
      <c r="N13" s="12"/>
    </row>
    <row r="14" spans="2:14" ht="15" customHeight="1">
      <c r="B14" s="47" t="s">
        <v>110</v>
      </c>
      <c r="C14" s="116"/>
      <c r="D14" s="117"/>
      <c r="E14" s="118"/>
      <c r="F14" s="64" t="s">
        <v>176</v>
      </c>
      <c r="G14" s="40"/>
      <c r="I14" s="92" t="s">
        <v>154</v>
      </c>
      <c r="J14" s="93">
        <f>+J13*G9/100</f>
        <v>0</v>
      </c>
      <c r="K14" s="12"/>
      <c r="L14" s="12"/>
      <c r="M14" s="12"/>
      <c r="N14" s="12"/>
    </row>
    <row r="15" spans="2:14" ht="15" customHeight="1" thickBot="1">
      <c r="B15" s="47" t="s">
        <v>105</v>
      </c>
      <c r="C15" s="119"/>
      <c r="D15" s="117"/>
      <c r="E15" s="118"/>
      <c r="F15" s="64" t="s">
        <v>163</v>
      </c>
      <c r="G15" s="40"/>
      <c r="I15" s="86" t="s">
        <v>158</v>
      </c>
      <c r="J15" s="87">
        <f>+J13+J14</f>
        <v>0</v>
      </c>
      <c r="K15" s="12"/>
      <c r="L15" s="12"/>
      <c r="M15" s="12"/>
      <c r="N15" s="12"/>
    </row>
    <row r="16" spans="2:14" ht="15" customHeight="1">
      <c r="B16" s="47" t="s">
        <v>106</v>
      </c>
      <c r="C16" s="123"/>
      <c r="D16" s="117"/>
      <c r="E16" s="118"/>
      <c r="F16" s="64" t="s">
        <v>177</v>
      </c>
      <c r="G16" s="40"/>
      <c r="H16" s="12"/>
      <c r="I16" s="12"/>
      <c r="J16" s="12"/>
      <c r="K16" s="12"/>
      <c r="L16" s="12"/>
      <c r="M16" s="12"/>
      <c r="N16" s="12"/>
    </row>
    <row r="17" spans="2:81" ht="15" customHeight="1" thickBot="1">
      <c r="B17" s="17"/>
      <c r="C17" s="18"/>
      <c r="D17" s="18"/>
      <c r="E17" s="18"/>
      <c r="F17" s="18"/>
      <c r="G17" s="18"/>
      <c r="H17" s="12"/>
      <c r="I17" s="12"/>
      <c r="J17" s="12"/>
      <c r="K17" s="12"/>
      <c r="L17" s="12"/>
      <c r="M17" s="12"/>
      <c r="N17" s="12"/>
    </row>
    <row r="18" spans="2:81" ht="15" customHeight="1" thickBot="1">
      <c r="BP18">
        <v>9003</v>
      </c>
    </row>
    <row r="19" spans="2:81" ht="15" customHeight="1" thickBot="1">
      <c r="B19" s="120" t="s">
        <v>142</v>
      </c>
      <c r="C19" s="121"/>
      <c r="D19" s="121"/>
      <c r="E19" s="122"/>
      <c r="F19" s="12"/>
      <c r="G19" s="12"/>
      <c r="H19" s="12"/>
      <c r="I19" s="12"/>
      <c r="J19" s="12"/>
      <c r="K19" s="12"/>
      <c r="L19" s="12"/>
      <c r="M19" s="12"/>
      <c r="N19" s="12"/>
      <c r="O19" s="14"/>
      <c r="P19" s="14"/>
      <c r="Q19" s="14"/>
      <c r="R19" s="14"/>
      <c r="S19" s="14"/>
      <c r="T19" s="14"/>
      <c r="U19" s="37" t="str">
        <f t="shared" ref="U19:AW19" si="0">IFERROR(CHOOSE(WEEKDAY(DATEVALUE(CONCATENATE(T20, "/",$C$11, "/",$C$12)),2),"Lu","Ma","Mi","Ju","Vi","Sa","Do"),"")</f>
        <v/>
      </c>
      <c r="V19" s="37" t="str">
        <f t="shared" si="0"/>
        <v/>
      </c>
      <c r="W19" s="37" t="str">
        <f t="shared" si="0"/>
        <v/>
      </c>
      <c r="X19" s="37" t="str">
        <f t="shared" si="0"/>
        <v/>
      </c>
      <c r="Y19" s="37" t="str">
        <f t="shared" si="0"/>
        <v/>
      </c>
      <c r="Z19" s="37" t="str">
        <f t="shared" si="0"/>
        <v/>
      </c>
      <c r="AA19" s="37" t="str">
        <f t="shared" si="0"/>
        <v/>
      </c>
      <c r="AB19" s="37" t="str">
        <f t="shared" si="0"/>
        <v/>
      </c>
      <c r="AC19" s="37" t="str">
        <f t="shared" si="0"/>
        <v/>
      </c>
      <c r="AD19" s="37" t="str">
        <f t="shared" si="0"/>
        <v/>
      </c>
      <c r="AE19" s="37" t="str">
        <f t="shared" si="0"/>
        <v/>
      </c>
      <c r="AF19" s="37" t="str">
        <f t="shared" si="0"/>
        <v/>
      </c>
      <c r="AG19" s="37" t="str">
        <f t="shared" si="0"/>
        <v/>
      </c>
      <c r="AH19" s="37" t="str">
        <f t="shared" si="0"/>
        <v/>
      </c>
      <c r="AI19" s="37" t="str">
        <f t="shared" si="0"/>
        <v/>
      </c>
      <c r="AJ19" s="37" t="str">
        <f t="shared" si="0"/>
        <v/>
      </c>
      <c r="AK19" s="37" t="str">
        <f t="shared" si="0"/>
        <v/>
      </c>
      <c r="AL19" s="37" t="str">
        <f t="shared" si="0"/>
        <v/>
      </c>
      <c r="AM19" s="37" t="str">
        <f t="shared" si="0"/>
        <v/>
      </c>
      <c r="AN19" s="37" t="str">
        <f t="shared" si="0"/>
        <v/>
      </c>
      <c r="AO19" s="37" t="str">
        <f t="shared" si="0"/>
        <v/>
      </c>
      <c r="AP19" s="37" t="str">
        <f t="shared" si="0"/>
        <v/>
      </c>
      <c r="AQ19" s="37" t="str">
        <f t="shared" si="0"/>
        <v/>
      </c>
      <c r="AR19" s="37" t="str">
        <f t="shared" si="0"/>
        <v/>
      </c>
      <c r="AS19" s="37" t="str">
        <f t="shared" si="0"/>
        <v/>
      </c>
      <c r="AT19" s="37" t="str">
        <f t="shared" si="0"/>
        <v/>
      </c>
      <c r="AU19" s="37" t="str">
        <f t="shared" si="0"/>
        <v/>
      </c>
      <c r="AV19" s="37" t="str">
        <f t="shared" si="0"/>
        <v/>
      </c>
      <c r="AW19" s="37" t="str">
        <f t="shared" si="0"/>
        <v/>
      </c>
      <c r="AX19" s="37" t="str">
        <f>IFERROR(CHOOSE(WEEKDAY(DATEVALUE(CONCATENATE(AW20, "/",$C$11, "/",$C$12)),2),"Lu","Ma","Mi","Ju","Vi","Sa","Do"),"")</f>
        <v/>
      </c>
      <c r="AY19" s="37" t="str">
        <f>IFERROR(CHOOSE(WEEKDAY(DATEVALUE(CONCATENATE(AX20, "/",$C$11, "/",$C$12)),2),"Lu","Ma","Mi","Ju","Vi","Sa","Do"),"")</f>
        <v/>
      </c>
      <c r="AZ19" s="12"/>
      <c r="BA19" s="12"/>
      <c r="BR19" s="129"/>
      <c r="BS19" s="129"/>
      <c r="BT19" s="129"/>
      <c r="BU19" s="129"/>
      <c r="BV19" s="129"/>
      <c r="BW19" s="129"/>
      <c r="BX19" s="129"/>
      <c r="BZ19" s="130" t="s">
        <v>167</v>
      </c>
      <c r="CA19" s="130"/>
    </row>
    <row r="20" spans="2:81" ht="15" customHeight="1">
      <c r="B20" s="26" t="s">
        <v>25</v>
      </c>
      <c r="C20" s="35" t="s">
        <v>109</v>
      </c>
      <c r="D20" s="35" t="s">
        <v>192</v>
      </c>
      <c r="E20" s="35" t="s">
        <v>193</v>
      </c>
      <c r="F20" s="35" t="s">
        <v>194</v>
      </c>
      <c r="G20" s="100" t="s">
        <v>195</v>
      </c>
      <c r="H20" s="100" t="s">
        <v>196</v>
      </c>
      <c r="I20" s="35" t="s">
        <v>113</v>
      </c>
      <c r="J20" s="35" t="s">
        <v>130</v>
      </c>
      <c r="K20" s="27" t="s">
        <v>135</v>
      </c>
      <c r="L20" s="35" t="s">
        <v>131</v>
      </c>
      <c r="M20" s="27" t="s">
        <v>136</v>
      </c>
      <c r="N20" s="35" t="s">
        <v>132</v>
      </c>
      <c r="O20" s="27" t="s">
        <v>137</v>
      </c>
      <c r="P20" s="35" t="s">
        <v>133</v>
      </c>
      <c r="Q20" s="27" t="s">
        <v>138</v>
      </c>
      <c r="R20" s="35" t="s">
        <v>134</v>
      </c>
      <c r="S20" s="27" t="s">
        <v>139</v>
      </c>
      <c r="T20" s="29">
        <v>1</v>
      </c>
      <c r="U20" s="29">
        <v>2</v>
      </c>
      <c r="V20" s="29">
        <v>3</v>
      </c>
      <c r="W20" s="29">
        <v>4</v>
      </c>
      <c r="X20" s="29">
        <v>5</v>
      </c>
      <c r="Y20" s="29">
        <v>6</v>
      </c>
      <c r="Z20" s="29">
        <v>7</v>
      </c>
      <c r="AA20" s="29">
        <v>8</v>
      </c>
      <c r="AB20" s="29">
        <v>9</v>
      </c>
      <c r="AC20" s="29">
        <v>10</v>
      </c>
      <c r="AD20" s="29">
        <v>11</v>
      </c>
      <c r="AE20" s="29">
        <v>12</v>
      </c>
      <c r="AF20" s="29">
        <v>13</v>
      </c>
      <c r="AG20" s="29">
        <v>14</v>
      </c>
      <c r="AH20" s="29">
        <v>15</v>
      </c>
      <c r="AI20" s="29">
        <v>16</v>
      </c>
      <c r="AJ20" s="29">
        <v>17</v>
      </c>
      <c r="AK20" s="29">
        <v>18</v>
      </c>
      <c r="AL20" s="29">
        <v>19</v>
      </c>
      <c r="AM20" s="29">
        <v>20</v>
      </c>
      <c r="AN20" s="29">
        <v>21</v>
      </c>
      <c r="AO20" s="29">
        <v>22</v>
      </c>
      <c r="AP20" s="29">
        <v>23</v>
      </c>
      <c r="AQ20" s="29">
        <v>24</v>
      </c>
      <c r="AR20" s="29">
        <v>25</v>
      </c>
      <c r="AS20" s="29">
        <v>26</v>
      </c>
      <c r="AT20" s="29">
        <v>27</v>
      </c>
      <c r="AU20" s="29">
        <v>28</v>
      </c>
      <c r="AV20" s="29">
        <v>29</v>
      </c>
      <c r="AW20" s="29">
        <v>30</v>
      </c>
      <c r="AX20" s="31">
        <v>31</v>
      </c>
      <c r="AY20" s="36" t="s">
        <v>140</v>
      </c>
      <c r="AZ20" s="28" t="s">
        <v>161</v>
      </c>
      <c r="BA20" s="25" t="s">
        <v>109</v>
      </c>
      <c r="BB20" s="25" t="s">
        <v>143</v>
      </c>
      <c r="BC20" s="19" t="s">
        <v>144</v>
      </c>
      <c r="BD20" s="19" t="s">
        <v>149</v>
      </c>
      <c r="BE20" s="19" t="s">
        <v>145</v>
      </c>
      <c r="BF20" s="21" t="s">
        <v>149</v>
      </c>
      <c r="BG20" s="19" t="s">
        <v>146</v>
      </c>
      <c r="BH20" s="19" t="s">
        <v>149</v>
      </c>
      <c r="BI20" s="19" t="s">
        <v>147</v>
      </c>
      <c r="BJ20" s="19" t="s">
        <v>149</v>
      </c>
      <c r="BK20" s="19" t="s">
        <v>148</v>
      </c>
      <c r="BL20" s="19" t="s">
        <v>149</v>
      </c>
      <c r="BM20" s="19" t="s">
        <v>150</v>
      </c>
      <c r="BN20" s="19" t="s">
        <v>151</v>
      </c>
      <c r="BO20" s="19" t="s">
        <v>152</v>
      </c>
      <c r="BQ20" s="65" t="s">
        <v>168</v>
      </c>
      <c r="BR20" s="65" t="s">
        <v>169</v>
      </c>
      <c r="BS20" s="65" t="s">
        <v>170</v>
      </c>
      <c r="BT20" s="65" t="s">
        <v>171</v>
      </c>
      <c r="BU20" s="65" t="s">
        <v>172</v>
      </c>
      <c r="BV20" s="65" t="s">
        <v>173</v>
      </c>
      <c r="BW20" s="65" t="s">
        <v>174</v>
      </c>
      <c r="BY20" s="66" t="s">
        <v>175</v>
      </c>
      <c r="BZ20" s="66" t="s">
        <v>149</v>
      </c>
      <c r="CB20" s="88" t="s">
        <v>182</v>
      </c>
      <c r="CC20" s="88" t="s">
        <v>161</v>
      </c>
    </row>
    <row r="21" spans="2:81" ht="15" customHeight="1">
      <c r="B21" s="23"/>
      <c r="C21" s="13" t="str">
        <f>IF(B21="","",VLOOKUP(BA21,Proveedor!$B$3:$C$2036,2,0))</f>
        <v/>
      </c>
      <c r="D21" s="131"/>
      <c r="E21" s="131"/>
      <c r="F21" s="56"/>
      <c r="G21" s="97"/>
      <c r="H21" s="97"/>
      <c r="I21" s="13"/>
      <c r="J21" s="60"/>
      <c r="K21" s="40"/>
      <c r="L21" s="40"/>
      <c r="M21" s="40"/>
      <c r="N21" s="40"/>
      <c r="O21" s="40"/>
      <c r="P21" s="40"/>
      <c r="Q21" s="40"/>
      <c r="R21" s="40"/>
      <c r="S21" s="40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54">
        <f>SUM(T21:AX21)</f>
        <v>0</v>
      </c>
      <c r="AZ21" s="38">
        <f>+BO21</f>
        <v>0</v>
      </c>
      <c r="BA21" s="12">
        <f>IFERROR(VLOOKUP(Input!B21,Medio!$A$3:$D$1552,4,0),0)</f>
        <v>0</v>
      </c>
      <c r="BB21">
        <f>+AY21*G21*F21</f>
        <v>0</v>
      </c>
      <c r="BC21">
        <f>IFERROR(VLOOKUP(J21,'Tipo de Descuento'!$B$3:$C$8,2,0),0)</f>
        <v>0</v>
      </c>
      <c r="BD21">
        <f t="shared" ref="BD21" si="1">IF(OR(BC21=2,BC21=3),K21,0)</f>
        <v>0</v>
      </c>
      <c r="BE21">
        <f>IFERROR(VLOOKUP(L21,'Tipo de Descuento'!$B$3:$C$8,2,0),0)</f>
        <v>0</v>
      </c>
      <c r="BF21">
        <f t="shared" ref="BF21" si="2">IF(OR(BE21=2,BE21=3),M21,0)</f>
        <v>0</v>
      </c>
      <c r="BG21">
        <f>IFERROR(VLOOKUP(N21,'Tipo de Descuento'!$B$3:$C$8,2,0),0)</f>
        <v>0</v>
      </c>
      <c r="BH21">
        <f t="shared" ref="BH21" si="3">IF(OR(BG21=2,BG21=3),O21,0)</f>
        <v>0</v>
      </c>
      <c r="BI21">
        <f>IFERROR(VLOOKUP(P21,'Tipo de Descuento'!$B$3:$C$8,2,0),0)</f>
        <v>0</v>
      </c>
      <c r="BJ21">
        <f t="shared" ref="BJ21" si="4">IF(OR(BI21=2,BI21=3),Q21,0)</f>
        <v>0</v>
      </c>
      <c r="BK21">
        <f>IFERROR(VLOOKUP(R21,'Tipo de Descuento'!$B$3:$C$8,2,0),0)</f>
        <v>0</v>
      </c>
      <c r="BL21">
        <f t="shared" ref="BL21" si="5">IF(OR(BK21=2,BK21=3),S21,0)</f>
        <v>0</v>
      </c>
      <c r="BM21">
        <f t="shared" ref="BM21" si="6">+BD21+BF21+BH21+BJ21+BL21</f>
        <v>0</v>
      </c>
      <c r="BN21">
        <f t="shared" ref="BN21" si="7">+BB21*BM21/100</f>
        <v>0</v>
      </c>
      <c r="BO21">
        <f t="shared" ref="BO21" si="8">+BB21-BN21</f>
        <v>0</v>
      </c>
      <c r="BQ21" s="67">
        <f>+AY21*F21*H21</f>
        <v>0</v>
      </c>
      <c r="BR21" s="68">
        <f>+(BQ21*K21/100)</f>
        <v>0</v>
      </c>
      <c r="BS21" s="68">
        <f>+(BQ21-BR21)*M21/100</f>
        <v>0</v>
      </c>
      <c r="BT21" s="68">
        <f>+(BQ21-BR21-BS21)*O21/100</f>
        <v>0</v>
      </c>
      <c r="BU21" s="68">
        <f>+(BQ21-BR21-BS21-BT21)*Q21/100</f>
        <v>0</v>
      </c>
      <c r="BV21" s="68">
        <f>+(BQ21-BR21-BS21-BT21-BU21)*S21/100</f>
        <v>0</v>
      </c>
      <c r="BW21" s="69">
        <f>+BQ21-SUM(BR21:BV21)</f>
        <v>0</v>
      </c>
      <c r="BY21" s="70">
        <f>+AZ21-BW21</f>
        <v>0</v>
      </c>
      <c r="BZ21" s="71"/>
      <c r="CB21" s="13">
        <f>+B21</f>
        <v>0</v>
      </c>
      <c r="CC21" s="89">
        <f>+AZ21</f>
        <v>0</v>
      </c>
    </row>
    <row r="22" spans="2:81" ht="15.75" customHeight="1">
      <c r="B22" s="61"/>
      <c r="C22" s="13" t="str">
        <f>IF(B22="","",VLOOKUP(BA22,Proveedor!$B$3:$C$2036,2,0))</f>
        <v/>
      </c>
      <c r="D22" s="131"/>
      <c r="E22" s="131"/>
      <c r="F22" s="56"/>
      <c r="G22" s="97"/>
      <c r="H22" s="97"/>
      <c r="I22" s="13"/>
      <c r="J22" s="60"/>
      <c r="K22" s="40"/>
      <c r="L22" s="40"/>
      <c r="M22" s="40"/>
      <c r="N22" s="40"/>
      <c r="O22" s="40"/>
      <c r="P22" s="60"/>
      <c r="Q22" s="40"/>
      <c r="R22" s="40"/>
      <c r="S22" s="40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32"/>
      <c r="AY22" s="54">
        <f t="shared" ref="AY22:AY150" si="9">SUM(T22:AX22)</f>
        <v>0</v>
      </c>
      <c r="AZ22" s="38">
        <f t="shared" ref="AZ22:AZ150" si="10">+BO22</f>
        <v>0</v>
      </c>
      <c r="BA22" s="12">
        <f>IFERROR(VLOOKUP(Input!B22,Medio!$A$3:$D$1552,4,0),0)</f>
        <v>0</v>
      </c>
      <c r="BB22">
        <f>+AY22*G22*F22</f>
        <v>0</v>
      </c>
      <c r="BC22">
        <f>IFERROR(VLOOKUP(J22,'Tipo de Descuento'!$B$3:$C$8,2,0),0)</f>
        <v>0</v>
      </c>
      <c r="BD22">
        <f t="shared" ref="BD22:BD150" si="11">IF(OR(BC22=2,BC22=3),K22,0)</f>
        <v>0</v>
      </c>
      <c r="BE22">
        <f>IFERROR(VLOOKUP(L22,'Tipo de Descuento'!$B$3:$C$8,2,0),0)</f>
        <v>0</v>
      </c>
      <c r="BF22">
        <f t="shared" ref="BF22:BF150" si="12">IF(OR(BE22=2,BE22=3),M22,0)</f>
        <v>0</v>
      </c>
      <c r="BG22">
        <f>IFERROR(VLOOKUP(N22,'Tipo de Descuento'!$B$3:$C$8,2,0),0)</f>
        <v>0</v>
      </c>
      <c r="BH22">
        <f t="shared" ref="BH22:BH150" si="13">IF(OR(BG22=2,BG22=3),O22,0)</f>
        <v>0</v>
      </c>
      <c r="BI22">
        <f>IFERROR(VLOOKUP(P22,'Tipo de Descuento'!$B$3:$C$8,2,0),0)</f>
        <v>0</v>
      </c>
      <c r="BJ22">
        <f t="shared" ref="BJ22:BJ150" si="14">IF(OR(BI22=2,BI22=3),Q22,0)</f>
        <v>0</v>
      </c>
      <c r="BK22">
        <f>IFERROR(VLOOKUP(R22,'Tipo de Descuento'!$B$3:$C$8,2,0),0)</f>
        <v>0</v>
      </c>
      <c r="BL22">
        <f t="shared" ref="BL22:BL150" si="15">IF(OR(BK22=2,BK22=3),S22,0)</f>
        <v>0</v>
      </c>
      <c r="BM22">
        <f t="shared" ref="BM22:BM150" si="16">+BD22+BF22+BH22+BJ22+BL22</f>
        <v>0</v>
      </c>
      <c r="BN22">
        <f t="shared" ref="BN22:BN150" si="17">+BB22*BM22/100</f>
        <v>0</v>
      </c>
      <c r="BO22">
        <f t="shared" ref="BO22:BO150" si="18">+BB22-BN22</f>
        <v>0</v>
      </c>
      <c r="BQ22" s="67">
        <f>+AY22*F22*H22</f>
        <v>0</v>
      </c>
      <c r="BR22" s="68">
        <f t="shared" ref="BR22:BR150" si="19">+(BQ22*K22/100)</f>
        <v>0</v>
      </c>
      <c r="BS22" s="68">
        <f t="shared" ref="BS22:BS150" si="20">+(BQ22-BR22)*M22/100</f>
        <v>0</v>
      </c>
      <c r="BT22" s="68">
        <f t="shared" ref="BT22:BT150" si="21">+(BQ22-BR22-BS22)*O22/100</f>
        <v>0</v>
      </c>
      <c r="BU22" s="68">
        <f t="shared" ref="BU22:BU150" si="22">+(BQ22-BR22-BS22-BT22)*Q22/100</f>
        <v>0</v>
      </c>
      <c r="BV22" s="68">
        <f t="shared" ref="BV22:BV150" si="23">+(BQ22-BR22-BS22-BT22-BU22)*S22/100</f>
        <v>0</v>
      </c>
      <c r="BW22" s="69">
        <f t="shared" ref="BW22:BW150" si="24">+BQ22-SUM(BR22:BV22)</f>
        <v>0</v>
      </c>
      <c r="BY22" s="70">
        <f t="shared" ref="BY22:BY150" si="25">+AZ22-BW22</f>
        <v>0</v>
      </c>
      <c r="BZ22" s="71"/>
      <c r="CB22" s="13">
        <f>+B22</f>
        <v>0</v>
      </c>
      <c r="CC22" s="89">
        <f t="shared" ref="CC22:CC85" si="26">+AZ22</f>
        <v>0</v>
      </c>
    </row>
    <row r="23" spans="2:81" ht="15.75" customHeight="1">
      <c r="B23" s="61"/>
      <c r="C23" s="13" t="str">
        <f>IF(B23="","",VLOOKUP(BA23,Proveedor!$B$3:$C$2036,2,0))</f>
        <v/>
      </c>
      <c r="D23" s="131"/>
      <c r="E23" s="131"/>
      <c r="F23" s="56"/>
      <c r="G23" s="97"/>
      <c r="H23" s="97"/>
      <c r="I23" s="13"/>
      <c r="J23" s="60"/>
      <c r="K23" s="40"/>
      <c r="L23" s="40"/>
      <c r="M23" s="40"/>
      <c r="N23" s="40"/>
      <c r="O23" s="40"/>
      <c r="P23" s="60"/>
      <c r="Q23" s="40"/>
      <c r="R23" s="40"/>
      <c r="S23" s="40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32"/>
      <c r="AY23" s="54">
        <f t="shared" ref="AY23:AY52" si="27">SUM(T23:AX23)</f>
        <v>0</v>
      </c>
      <c r="AZ23" s="38">
        <f t="shared" ref="AZ23:AZ52" si="28">+BO23</f>
        <v>0</v>
      </c>
      <c r="BA23" s="12">
        <f>IFERROR(VLOOKUP(Input!B23,Medio!$A$3:$D$1552,4,0),0)</f>
        <v>0</v>
      </c>
      <c r="BB23">
        <f>+AY23*G23*F23</f>
        <v>0</v>
      </c>
      <c r="BC23">
        <f>IFERROR(VLOOKUP(J23,'Tipo de Descuento'!$B$3:$C$8,2,0),0)</f>
        <v>0</v>
      </c>
      <c r="BD23">
        <f t="shared" ref="BD23:BD52" si="29">IF(OR(BC23=2,BC23=3),K23,0)</f>
        <v>0</v>
      </c>
      <c r="BE23">
        <f>IFERROR(VLOOKUP(L23,'Tipo de Descuento'!$B$3:$C$8,2,0),0)</f>
        <v>0</v>
      </c>
      <c r="BF23">
        <f t="shared" ref="BF23:BF52" si="30">IF(OR(BE23=2,BE23=3),M23,0)</f>
        <v>0</v>
      </c>
      <c r="BG23">
        <f>IFERROR(VLOOKUP(N23,'Tipo de Descuento'!$B$3:$C$8,2,0),0)</f>
        <v>0</v>
      </c>
      <c r="BH23">
        <f t="shared" ref="BH23:BH52" si="31">IF(OR(BG23=2,BG23=3),O23,0)</f>
        <v>0</v>
      </c>
      <c r="BI23">
        <f>IFERROR(VLOOKUP(P23,'Tipo de Descuento'!$B$3:$C$8,2,0),0)</f>
        <v>0</v>
      </c>
      <c r="BJ23">
        <f t="shared" ref="BJ23:BJ52" si="32">IF(OR(BI23=2,BI23=3),Q23,0)</f>
        <v>0</v>
      </c>
      <c r="BK23">
        <f>IFERROR(VLOOKUP(R23,'Tipo de Descuento'!$B$3:$C$8,2,0),0)</f>
        <v>0</v>
      </c>
      <c r="BL23">
        <f t="shared" ref="BL23:BL52" si="33">IF(OR(BK23=2,BK23=3),S23,0)</f>
        <v>0</v>
      </c>
      <c r="BM23">
        <f t="shared" ref="BM23:BM52" si="34">+BD23+BF23+BH23+BJ23+BL23</f>
        <v>0</v>
      </c>
      <c r="BN23">
        <f t="shared" ref="BN23:BN52" si="35">+BB23*BM23/100</f>
        <v>0</v>
      </c>
      <c r="BO23">
        <f t="shared" ref="BO23:BO52" si="36">+BB23-BN23</f>
        <v>0</v>
      </c>
      <c r="BQ23" s="67">
        <f>+AY23*F23*H23</f>
        <v>0</v>
      </c>
      <c r="BR23" s="68">
        <f t="shared" ref="BR23:BR52" si="37">+(BQ23*K23/100)</f>
        <v>0</v>
      </c>
      <c r="BS23" s="68">
        <f t="shared" ref="BS23:BS52" si="38">+(BQ23-BR23)*M23/100</f>
        <v>0</v>
      </c>
      <c r="BT23" s="68">
        <f t="shared" ref="BT23:BT52" si="39">+(BQ23-BR23-BS23)*O23/100</f>
        <v>0</v>
      </c>
      <c r="BU23" s="68">
        <f t="shared" ref="BU23:BU52" si="40">+(BQ23-BR23-BS23-BT23)*Q23/100</f>
        <v>0</v>
      </c>
      <c r="BV23" s="68">
        <f t="shared" ref="BV23:BV52" si="41">+(BQ23-BR23-BS23-BT23-BU23)*S23/100</f>
        <v>0</v>
      </c>
      <c r="BW23" s="69">
        <f t="shared" ref="BW23:BW52" si="42">+BQ23-SUM(BR23:BV23)</f>
        <v>0</v>
      </c>
      <c r="BY23" s="70">
        <f t="shared" ref="BY23:BY52" si="43">+AZ23-BW23</f>
        <v>0</v>
      </c>
      <c r="BZ23" s="71"/>
      <c r="CB23" s="13">
        <f>+B23</f>
        <v>0</v>
      </c>
      <c r="CC23" s="89">
        <f t="shared" si="26"/>
        <v>0</v>
      </c>
    </row>
    <row r="24" spans="2:81" ht="15.75" customHeight="1">
      <c r="B24" s="61"/>
      <c r="C24" s="13" t="str">
        <f>IF(B24="","",VLOOKUP(BA24,Proveedor!$B$3:$C$2036,2,0))</f>
        <v/>
      </c>
      <c r="D24" s="96"/>
      <c r="E24" s="85"/>
      <c r="F24" s="56"/>
      <c r="G24" s="97"/>
      <c r="H24" s="97"/>
      <c r="I24" s="13"/>
      <c r="J24" s="60"/>
      <c r="K24" s="40"/>
      <c r="L24" s="40"/>
      <c r="M24" s="40"/>
      <c r="N24" s="40"/>
      <c r="O24" s="40"/>
      <c r="P24" s="60"/>
      <c r="Q24" s="40"/>
      <c r="R24" s="40"/>
      <c r="S24" s="40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32"/>
      <c r="AY24" s="54">
        <f t="shared" si="27"/>
        <v>0</v>
      </c>
      <c r="AZ24" s="38">
        <f t="shared" si="28"/>
        <v>0</v>
      </c>
      <c r="BA24" s="12">
        <f>IFERROR(VLOOKUP(Input!B24,Medio!$A$3:$D$1552,4,0),0)</f>
        <v>0</v>
      </c>
      <c r="BB24">
        <f>+AY24*G24*F24</f>
        <v>0</v>
      </c>
      <c r="BC24">
        <f>IFERROR(VLOOKUP(J24,'Tipo de Descuento'!$B$3:$C$8,2,0),0)</f>
        <v>0</v>
      </c>
      <c r="BD24">
        <f t="shared" si="29"/>
        <v>0</v>
      </c>
      <c r="BE24">
        <f>IFERROR(VLOOKUP(L24,'Tipo de Descuento'!$B$3:$C$8,2,0),0)</f>
        <v>0</v>
      </c>
      <c r="BF24">
        <f t="shared" si="30"/>
        <v>0</v>
      </c>
      <c r="BG24">
        <f>IFERROR(VLOOKUP(N24,'Tipo de Descuento'!$B$3:$C$8,2,0),0)</f>
        <v>0</v>
      </c>
      <c r="BH24">
        <f t="shared" si="31"/>
        <v>0</v>
      </c>
      <c r="BI24">
        <f>IFERROR(VLOOKUP(P24,'Tipo de Descuento'!$B$3:$C$8,2,0),0)</f>
        <v>0</v>
      </c>
      <c r="BJ24">
        <f t="shared" si="32"/>
        <v>0</v>
      </c>
      <c r="BK24">
        <f>IFERROR(VLOOKUP(R24,'Tipo de Descuento'!$B$3:$C$8,2,0),0)</f>
        <v>0</v>
      </c>
      <c r="BL24">
        <f t="shared" si="33"/>
        <v>0</v>
      </c>
      <c r="BM24">
        <f t="shared" si="34"/>
        <v>0</v>
      </c>
      <c r="BN24">
        <f t="shared" si="35"/>
        <v>0</v>
      </c>
      <c r="BO24">
        <f t="shared" si="36"/>
        <v>0</v>
      </c>
      <c r="BQ24" s="67">
        <f>+AY24*F24*H24</f>
        <v>0</v>
      </c>
      <c r="BR24" s="68">
        <f t="shared" si="37"/>
        <v>0</v>
      </c>
      <c r="BS24" s="68">
        <f t="shared" si="38"/>
        <v>0</v>
      </c>
      <c r="BT24" s="68">
        <f t="shared" si="39"/>
        <v>0</v>
      </c>
      <c r="BU24" s="68">
        <f t="shared" si="40"/>
        <v>0</v>
      </c>
      <c r="BV24" s="68">
        <f t="shared" si="41"/>
        <v>0</v>
      </c>
      <c r="BW24" s="69">
        <f t="shared" si="42"/>
        <v>0</v>
      </c>
      <c r="BY24" s="70">
        <f t="shared" si="43"/>
        <v>0</v>
      </c>
      <c r="BZ24" s="71"/>
      <c r="CB24" s="13">
        <f>+B24</f>
        <v>0</v>
      </c>
      <c r="CC24" s="89">
        <f t="shared" si="26"/>
        <v>0</v>
      </c>
    </row>
    <row r="25" spans="2:81" ht="15.75" customHeight="1">
      <c r="B25" s="61"/>
      <c r="C25" s="13" t="str">
        <f>IF(B25="","",VLOOKUP(BA25,Proveedor!$B$3:$C$2036,2,0))</f>
        <v/>
      </c>
      <c r="D25" s="96"/>
      <c r="E25" s="85"/>
      <c r="F25" s="56"/>
      <c r="G25" s="97"/>
      <c r="H25" s="97"/>
      <c r="I25" s="13"/>
      <c r="J25" s="60"/>
      <c r="K25" s="40"/>
      <c r="L25" s="40"/>
      <c r="M25" s="40"/>
      <c r="N25" s="40"/>
      <c r="O25" s="40"/>
      <c r="P25" s="60"/>
      <c r="Q25" s="40"/>
      <c r="R25" s="40"/>
      <c r="S25" s="40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32"/>
      <c r="AY25" s="54">
        <f t="shared" si="27"/>
        <v>0</v>
      </c>
      <c r="AZ25" s="38">
        <f t="shared" si="28"/>
        <v>0</v>
      </c>
      <c r="BA25" s="12">
        <f>IFERROR(VLOOKUP(Input!B25,Medio!$A$3:$D$1552,4,0),0)</f>
        <v>0</v>
      </c>
      <c r="BB25">
        <f>+AY25*G25*F25</f>
        <v>0</v>
      </c>
      <c r="BC25">
        <f>IFERROR(VLOOKUP(J25,'Tipo de Descuento'!$B$3:$C$8,2,0),0)</f>
        <v>0</v>
      </c>
      <c r="BD25">
        <f t="shared" si="29"/>
        <v>0</v>
      </c>
      <c r="BE25">
        <f>IFERROR(VLOOKUP(L25,'Tipo de Descuento'!$B$3:$C$8,2,0),0)</f>
        <v>0</v>
      </c>
      <c r="BF25">
        <f t="shared" si="30"/>
        <v>0</v>
      </c>
      <c r="BG25">
        <f>IFERROR(VLOOKUP(N25,'Tipo de Descuento'!$B$3:$C$8,2,0),0)</f>
        <v>0</v>
      </c>
      <c r="BH25">
        <f t="shared" si="31"/>
        <v>0</v>
      </c>
      <c r="BI25">
        <f>IFERROR(VLOOKUP(P25,'Tipo de Descuento'!$B$3:$C$8,2,0),0)</f>
        <v>0</v>
      </c>
      <c r="BJ25">
        <f t="shared" si="32"/>
        <v>0</v>
      </c>
      <c r="BK25">
        <f>IFERROR(VLOOKUP(R25,'Tipo de Descuento'!$B$3:$C$8,2,0),0)</f>
        <v>0</v>
      </c>
      <c r="BL25">
        <f t="shared" si="33"/>
        <v>0</v>
      </c>
      <c r="BM25">
        <f t="shared" si="34"/>
        <v>0</v>
      </c>
      <c r="BN25">
        <f t="shared" si="35"/>
        <v>0</v>
      </c>
      <c r="BO25">
        <f t="shared" si="36"/>
        <v>0</v>
      </c>
      <c r="BQ25" s="67">
        <f>+AY25*F25*H25</f>
        <v>0</v>
      </c>
      <c r="BR25" s="68">
        <f t="shared" si="37"/>
        <v>0</v>
      </c>
      <c r="BS25" s="68">
        <f t="shared" si="38"/>
        <v>0</v>
      </c>
      <c r="BT25" s="68">
        <f t="shared" si="39"/>
        <v>0</v>
      </c>
      <c r="BU25" s="68">
        <f t="shared" si="40"/>
        <v>0</v>
      </c>
      <c r="BV25" s="68">
        <f t="shared" si="41"/>
        <v>0</v>
      </c>
      <c r="BW25" s="69">
        <f t="shared" si="42"/>
        <v>0</v>
      </c>
      <c r="BY25" s="70">
        <f t="shared" si="43"/>
        <v>0</v>
      </c>
      <c r="BZ25" s="71"/>
      <c r="CB25" s="13">
        <f>+B25</f>
        <v>0</v>
      </c>
      <c r="CC25" s="89">
        <f t="shared" si="26"/>
        <v>0</v>
      </c>
    </row>
    <row r="26" spans="2:81" ht="15.75" customHeight="1">
      <c r="B26" s="61"/>
      <c r="C26" s="13" t="str">
        <f>IF(B26="","",VLOOKUP(BA26,Proveedor!$B$3:$C$2036,2,0))</f>
        <v/>
      </c>
      <c r="D26" s="96"/>
      <c r="E26" s="85"/>
      <c r="F26" s="56"/>
      <c r="G26" s="97"/>
      <c r="H26" s="97"/>
      <c r="I26" s="13"/>
      <c r="J26" s="60"/>
      <c r="K26" s="40"/>
      <c r="L26" s="40"/>
      <c r="M26" s="40"/>
      <c r="N26" s="40"/>
      <c r="O26" s="40"/>
      <c r="P26" s="60"/>
      <c r="Q26" s="40"/>
      <c r="R26" s="40"/>
      <c r="S26" s="40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32"/>
      <c r="AY26" s="54">
        <f t="shared" si="27"/>
        <v>0</v>
      </c>
      <c r="AZ26" s="38">
        <f t="shared" si="28"/>
        <v>0</v>
      </c>
      <c r="BA26" s="12">
        <f>IFERROR(VLOOKUP(Input!B26,Medio!$A$3:$D$1552,4,0),0)</f>
        <v>0</v>
      </c>
      <c r="BB26">
        <f>+AY26*G26*F26</f>
        <v>0</v>
      </c>
      <c r="BC26">
        <f>IFERROR(VLOOKUP(J26,'Tipo de Descuento'!$B$3:$C$8,2,0),0)</f>
        <v>0</v>
      </c>
      <c r="BD26">
        <f t="shared" si="29"/>
        <v>0</v>
      </c>
      <c r="BE26">
        <f>IFERROR(VLOOKUP(L26,'Tipo de Descuento'!$B$3:$C$8,2,0),0)</f>
        <v>0</v>
      </c>
      <c r="BF26">
        <f t="shared" si="30"/>
        <v>0</v>
      </c>
      <c r="BG26">
        <f>IFERROR(VLOOKUP(N26,'Tipo de Descuento'!$B$3:$C$8,2,0),0)</f>
        <v>0</v>
      </c>
      <c r="BH26">
        <f t="shared" si="31"/>
        <v>0</v>
      </c>
      <c r="BI26">
        <f>IFERROR(VLOOKUP(P26,'Tipo de Descuento'!$B$3:$C$8,2,0),0)</f>
        <v>0</v>
      </c>
      <c r="BJ26">
        <f t="shared" si="32"/>
        <v>0</v>
      </c>
      <c r="BK26">
        <f>IFERROR(VLOOKUP(R26,'Tipo de Descuento'!$B$3:$C$8,2,0),0)</f>
        <v>0</v>
      </c>
      <c r="BL26">
        <f t="shared" si="33"/>
        <v>0</v>
      </c>
      <c r="BM26">
        <f t="shared" si="34"/>
        <v>0</v>
      </c>
      <c r="BN26">
        <f t="shared" si="35"/>
        <v>0</v>
      </c>
      <c r="BO26">
        <f t="shared" si="36"/>
        <v>0</v>
      </c>
      <c r="BQ26" s="67">
        <f>+AY26*F26*H26</f>
        <v>0</v>
      </c>
      <c r="BR26" s="68">
        <f t="shared" si="37"/>
        <v>0</v>
      </c>
      <c r="BS26" s="68">
        <f t="shared" si="38"/>
        <v>0</v>
      </c>
      <c r="BT26" s="68">
        <f t="shared" si="39"/>
        <v>0</v>
      </c>
      <c r="BU26" s="68">
        <f t="shared" si="40"/>
        <v>0</v>
      </c>
      <c r="BV26" s="68">
        <f t="shared" si="41"/>
        <v>0</v>
      </c>
      <c r="BW26" s="69">
        <f t="shared" si="42"/>
        <v>0</v>
      </c>
      <c r="BY26" s="70">
        <f t="shared" si="43"/>
        <v>0</v>
      </c>
      <c r="BZ26" s="71"/>
      <c r="CB26" s="13">
        <f>+B26</f>
        <v>0</v>
      </c>
      <c r="CC26" s="89">
        <f t="shared" si="26"/>
        <v>0</v>
      </c>
    </row>
    <row r="27" spans="2:81" ht="15.75" customHeight="1">
      <c r="B27" s="61"/>
      <c r="C27" s="13" t="str">
        <f>IF(B27="","",VLOOKUP(BA27,Proveedor!$B$3:$C$2036,2,0))</f>
        <v/>
      </c>
      <c r="D27" s="96"/>
      <c r="E27" s="85"/>
      <c r="F27" s="56"/>
      <c r="G27" s="97"/>
      <c r="H27" s="97"/>
      <c r="I27" s="13"/>
      <c r="J27" s="60"/>
      <c r="K27" s="40"/>
      <c r="L27" s="40"/>
      <c r="M27" s="40"/>
      <c r="N27" s="40"/>
      <c r="O27" s="40"/>
      <c r="P27" s="60"/>
      <c r="Q27" s="40"/>
      <c r="R27" s="40"/>
      <c r="S27" s="40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32"/>
      <c r="AY27" s="54">
        <f t="shared" si="27"/>
        <v>0</v>
      </c>
      <c r="AZ27" s="38">
        <f t="shared" si="28"/>
        <v>0</v>
      </c>
      <c r="BA27" s="12">
        <f>IFERROR(VLOOKUP(Input!B27,Medio!$A$3:$D$1552,4,0),0)</f>
        <v>0</v>
      </c>
      <c r="BB27">
        <f>+AY27*G27*F27</f>
        <v>0</v>
      </c>
      <c r="BC27">
        <f>IFERROR(VLOOKUP(J27,'Tipo de Descuento'!$B$3:$C$8,2,0),0)</f>
        <v>0</v>
      </c>
      <c r="BD27">
        <f t="shared" si="29"/>
        <v>0</v>
      </c>
      <c r="BE27">
        <f>IFERROR(VLOOKUP(L27,'Tipo de Descuento'!$B$3:$C$8,2,0),0)</f>
        <v>0</v>
      </c>
      <c r="BF27">
        <f t="shared" si="30"/>
        <v>0</v>
      </c>
      <c r="BG27">
        <f>IFERROR(VLOOKUP(N27,'Tipo de Descuento'!$B$3:$C$8,2,0),0)</f>
        <v>0</v>
      </c>
      <c r="BH27">
        <f t="shared" si="31"/>
        <v>0</v>
      </c>
      <c r="BI27">
        <f>IFERROR(VLOOKUP(P27,'Tipo de Descuento'!$B$3:$C$8,2,0),0)</f>
        <v>0</v>
      </c>
      <c r="BJ27">
        <f t="shared" si="32"/>
        <v>0</v>
      </c>
      <c r="BK27">
        <f>IFERROR(VLOOKUP(R27,'Tipo de Descuento'!$B$3:$C$8,2,0),0)</f>
        <v>0</v>
      </c>
      <c r="BL27">
        <f t="shared" si="33"/>
        <v>0</v>
      </c>
      <c r="BM27">
        <f t="shared" si="34"/>
        <v>0</v>
      </c>
      <c r="BN27">
        <f t="shared" si="35"/>
        <v>0</v>
      </c>
      <c r="BO27">
        <f t="shared" si="36"/>
        <v>0</v>
      </c>
      <c r="BQ27" s="67">
        <f>+AY27*F27*H27</f>
        <v>0</v>
      </c>
      <c r="BR27" s="68">
        <f t="shared" si="37"/>
        <v>0</v>
      </c>
      <c r="BS27" s="68">
        <f t="shared" si="38"/>
        <v>0</v>
      </c>
      <c r="BT27" s="68">
        <f t="shared" si="39"/>
        <v>0</v>
      </c>
      <c r="BU27" s="68">
        <f t="shared" si="40"/>
        <v>0</v>
      </c>
      <c r="BV27" s="68">
        <f t="shared" si="41"/>
        <v>0</v>
      </c>
      <c r="BW27" s="69">
        <f t="shared" si="42"/>
        <v>0</v>
      </c>
      <c r="BY27" s="70">
        <f t="shared" si="43"/>
        <v>0</v>
      </c>
      <c r="BZ27" s="71"/>
      <c r="CB27" s="13">
        <f>+B27</f>
        <v>0</v>
      </c>
      <c r="CC27" s="89">
        <f t="shared" si="26"/>
        <v>0</v>
      </c>
    </row>
    <row r="28" spans="2:81" ht="15.75" customHeight="1">
      <c r="B28" s="61"/>
      <c r="C28" s="13" t="str">
        <f>IF(B28="","",VLOOKUP(BA28,Proveedor!$B$3:$C$2036,2,0))</f>
        <v/>
      </c>
      <c r="D28" s="96"/>
      <c r="E28" s="85"/>
      <c r="F28" s="56"/>
      <c r="G28" s="97"/>
      <c r="H28" s="97"/>
      <c r="I28" s="13"/>
      <c r="J28" s="60"/>
      <c r="K28" s="40"/>
      <c r="L28" s="40"/>
      <c r="M28" s="40"/>
      <c r="N28" s="40"/>
      <c r="O28" s="40"/>
      <c r="P28" s="60"/>
      <c r="Q28" s="40"/>
      <c r="R28" s="40"/>
      <c r="S28" s="40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32"/>
      <c r="AY28" s="54">
        <f t="shared" si="27"/>
        <v>0</v>
      </c>
      <c r="AZ28" s="38">
        <f t="shared" si="28"/>
        <v>0</v>
      </c>
      <c r="BA28" s="12">
        <f>IFERROR(VLOOKUP(Input!B28,Medio!$A$3:$D$1552,4,0),0)</f>
        <v>0</v>
      </c>
      <c r="BB28">
        <f>+AY28*G28*F28</f>
        <v>0</v>
      </c>
      <c r="BC28">
        <f>IFERROR(VLOOKUP(J28,'Tipo de Descuento'!$B$3:$C$8,2,0),0)</f>
        <v>0</v>
      </c>
      <c r="BD28">
        <f t="shared" si="29"/>
        <v>0</v>
      </c>
      <c r="BE28">
        <f>IFERROR(VLOOKUP(L28,'Tipo de Descuento'!$B$3:$C$8,2,0),0)</f>
        <v>0</v>
      </c>
      <c r="BF28">
        <f t="shared" si="30"/>
        <v>0</v>
      </c>
      <c r="BG28">
        <f>IFERROR(VLOOKUP(N28,'Tipo de Descuento'!$B$3:$C$8,2,0),0)</f>
        <v>0</v>
      </c>
      <c r="BH28">
        <f t="shared" si="31"/>
        <v>0</v>
      </c>
      <c r="BI28">
        <f>IFERROR(VLOOKUP(P28,'Tipo de Descuento'!$B$3:$C$8,2,0),0)</f>
        <v>0</v>
      </c>
      <c r="BJ28">
        <f t="shared" si="32"/>
        <v>0</v>
      </c>
      <c r="BK28">
        <f>IFERROR(VLOOKUP(R28,'Tipo de Descuento'!$B$3:$C$8,2,0),0)</f>
        <v>0</v>
      </c>
      <c r="BL28">
        <f t="shared" si="33"/>
        <v>0</v>
      </c>
      <c r="BM28">
        <f t="shared" si="34"/>
        <v>0</v>
      </c>
      <c r="BN28">
        <f t="shared" si="35"/>
        <v>0</v>
      </c>
      <c r="BO28">
        <f t="shared" si="36"/>
        <v>0</v>
      </c>
      <c r="BQ28" s="67">
        <f>+AY28*F28*H28</f>
        <v>0</v>
      </c>
      <c r="BR28" s="68">
        <f t="shared" si="37"/>
        <v>0</v>
      </c>
      <c r="BS28" s="68">
        <f t="shared" si="38"/>
        <v>0</v>
      </c>
      <c r="BT28" s="68">
        <f t="shared" si="39"/>
        <v>0</v>
      </c>
      <c r="BU28" s="68">
        <f t="shared" si="40"/>
        <v>0</v>
      </c>
      <c r="BV28" s="68">
        <f t="shared" si="41"/>
        <v>0</v>
      </c>
      <c r="BW28" s="69">
        <f t="shared" si="42"/>
        <v>0</v>
      </c>
      <c r="BY28" s="70">
        <f t="shared" si="43"/>
        <v>0</v>
      </c>
      <c r="BZ28" s="71"/>
      <c r="CB28" s="13">
        <f>+B28</f>
        <v>0</v>
      </c>
      <c r="CC28" s="89">
        <f t="shared" si="26"/>
        <v>0</v>
      </c>
    </row>
    <row r="29" spans="2:81" ht="15.75" customHeight="1">
      <c r="B29" s="61"/>
      <c r="C29" s="13" t="str">
        <f>IF(B29="","",VLOOKUP(BA29,Proveedor!$B$3:$C$2036,2,0))</f>
        <v/>
      </c>
      <c r="D29" s="96"/>
      <c r="E29" s="85"/>
      <c r="F29" s="56"/>
      <c r="G29" s="97"/>
      <c r="H29" s="97"/>
      <c r="I29" s="13"/>
      <c r="J29" s="60"/>
      <c r="K29" s="40"/>
      <c r="L29" s="40"/>
      <c r="M29" s="40"/>
      <c r="N29" s="40"/>
      <c r="O29" s="40"/>
      <c r="P29" s="60"/>
      <c r="Q29" s="40"/>
      <c r="R29" s="40"/>
      <c r="S29" s="40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32"/>
      <c r="AY29" s="54">
        <f t="shared" si="27"/>
        <v>0</v>
      </c>
      <c r="AZ29" s="38">
        <f t="shared" si="28"/>
        <v>0</v>
      </c>
      <c r="BA29" s="12">
        <f>IFERROR(VLOOKUP(Input!B29,Medio!$A$3:$D$1552,4,0),0)</f>
        <v>0</v>
      </c>
      <c r="BB29">
        <f>+AY29*G29*F29</f>
        <v>0</v>
      </c>
      <c r="BC29">
        <f>IFERROR(VLOOKUP(J29,'Tipo de Descuento'!$B$3:$C$8,2,0),0)</f>
        <v>0</v>
      </c>
      <c r="BD29">
        <f t="shared" si="29"/>
        <v>0</v>
      </c>
      <c r="BE29">
        <f>IFERROR(VLOOKUP(L29,'Tipo de Descuento'!$B$3:$C$8,2,0),0)</f>
        <v>0</v>
      </c>
      <c r="BF29">
        <f t="shared" si="30"/>
        <v>0</v>
      </c>
      <c r="BG29">
        <f>IFERROR(VLOOKUP(N29,'Tipo de Descuento'!$B$3:$C$8,2,0),0)</f>
        <v>0</v>
      </c>
      <c r="BH29">
        <f t="shared" si="31"/>
        <v>0</v>
      </c>
      <c r="BI29">
        <f>IFERROR(VLOOKUP(P29,'Tipo de Descuento'!$B$3:$C$8,2,0),0)</f>
        <v>0</v>
      </c>
      <c r="BJ29">
        <f t="shared" si="32"/>
        <v>0</v>
      </c>
      <c r="BK29">
        <f>IFERROR(VLOOKUP(R29,'Tipo de Descuento'!$B$3:$C$8,2,0),0)</f>
        <v>0</v>
      </c>
      <c r="BL29">
        <f t="shared" si="33"/>
        <v>0</v>
      </c>
      <c r="BM29">
        <f t="shared" si="34"/>
        <v>0</v>
      </c>
      <c r="BN29">
        <f t="shared" si="35"/>
        <v>0</v>
      </c>
      <c r="BO29">
        <f t="shared" si="36"/>
        <v>0</v>
      </c>
      <c r="BQ29" s="67">
        <f>+AY29*F29*H29</f>
        <v>0</v>
      </c>
      <c r="BR29" s="68">
        <f t="shared" si="37"/>
        <v>0</v>
      </c>
      <c r="BS29" s="68">
        <f t="shared" si="38"/>
        <v>0</v>
      </c>
      <c r="BT29" s="68">
        <f t="shared" si="39"/>
        <v>0</v>
      </c>
      <c r="BU29" s="68">
        <f t="shared" si="40"/>
        <v>0</v>
      </c>
      <c r="BV29" s="68">
        <f t="shared" si="41"/>
        <v>0</v>
      </c>
      <c r="BW29" s="69">
        <f t="shared" si="42"/>
        <v>0</v>
      </c>
      <c r="BY29" s="70">
        <f t="shared" si="43"/>
        <v>0</v>
      </c>
      <c r="BZ29" s="71"/>
      <c r="CB29" s="13">
        <f>+B29</f>
        <v>0</v>
      </c>
      <c r="CC29" s="89">
        <f t="shared" si="26"/>
        <v>0</v>
      </c>
    </row>
    <row r="30" spans="2:81" ht="15.75" customHeight="1">
      <c r="B30" s="61"/>
      <c r="C30" s="13" t="str">
        <f>IF(B30="","",VLOOKUP(BA30,Proveedor!$B$3:$C$2036,2,0))</f>
        <v/>
      </c>
      <c r="D30" s="96"/>
      <c r="E30" s="85"/>
      <c r="F30" s="56"/>
      <c r="G30" s="97"/>
      <c r="H30" s="97"/>
      <c r="I30" s="13"/>
      <c r="J30" s="60"/>
      <c r="K30" s="40"/>
      <c r="L30" s="40"/>
      <c r="M30" s="40"/>
      <c r="N30" s="40"/>
      <c r="O30" s="40"/>
      <c r="P30" s="60"/>
      <c r="Q30" s="40"/>
      <c r="R30" s="40"/>
      <c r="S30" s="40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32"/>
      <c r="AY30" s="54">
        <f t="shared" si="27"/>
        <v>0</v>
      </c>
      <c r="AZ30" s="38">
        <f t="shared" si="28"/>
        <v>0</v>
      </c>
      <c r="BA30" s="12">
        <f>IFERROR(VLOOKUP(Input!B30,Medio!$A$3:$D$1552,4,0),0)</f>
        <v>0</v>
      </c>
      <c r="BB30">
        <f>+AY30*G30*F30</f>
        <v>0</v>
      </c>
      <c r="BC30">
        <f>IFERROR(VLOOKUP(J30,'Tipo de Descuento'!$B$3:$C$8,2,0),0)</f>
        <v>0</v>
      </c>
      <c r="BD30">
        <f t="shared" si="29"/>
        <v>0</v>
      </c>
      <c r="BE30">
        <f>IFERROR(VLOOKUP(L30,'Tipo de Descuento'!$B$3:$C$8,2,0),0)</f>
        <v>0</v>
      </c>
      <c r="BF30">
        <f t="shared" si="30"/>
        <v>0</v>
      </c>
      <c r="BG30">
        <f>IFERROR(VLOOKUP(N30,'Tipo de Descuento'!$B$3:$C$8,2,0),0)</f>
        <v>0</v>
      </c>
      <c r="BH30">
        <f t="shared" si="31"/>
        <v>0</v>
      </c>
      <c r="BI30">
        <f>IFERROR(VLOOKUP(P30,'Tipo de Descuento'!$B$3:$C$8,2,0),0)</f>
        <v>0</v>
      </c>
      <c r="BJ30">
        <f t="shared" si="32"/>
        <v>0</v>
      </c>
      <c r="BK30">
        <f>IFERROR(VLOOKUP(R30,'Tipo de Descuento'!$B$3:$C$8,2,0),0)</f>
        <v>0</v>
      </c>
      <c r="BL30">
        <f t="shared" si="33"/>
        <v>0</v>
      </c>
      <c r="BM30">
        <f t="shared" si="34"/>
        <v>0</v>
      </c>
      <c r="BN30">
        <f t="shared" si="35"/>
        <v>0</v>
      </c>
      <c r="BO30">
        <f t="shared" si="36"/>
        <v>0</v>
      </c>
      <c r="BQ30" s="67">
        <f>+AY30*F30*H30</f>
        <v>0</v>
      </c>
      <c r="BR30" s="68">
        <f t="shared" si="37"/>
        <v>0</v>
      </c>
      <c r="BS30" s="68">
        <f t="shared" si="38"/>
        <v>0</v>
      </c>
      <c r="BT30" s="68">
        <f t="shared" si="39"/>
        <v>0</v>
      </c>
      <c r="BU30" s="68">
        <f t="shared" si="40"/>
        <v>0</v>
      </c>
      <c r="BV30" s="68">
        <f t="shared" si="41"/>
        <v>0</v>
      </c>
      <c r="BW30" s="69">
        <f t="shared" si="42"/>
        <v>0</v>
      </c>
      <c r="BY30" s="70">
        <f t="shared" si="43"/>
        <v>0</v>
      </c>
      <c r="BZ30" s="71"/>
      <c r="CB30" s="13">
        <f>+B30</f>
        <v>0</v>
      </c>
      <c r="CC30" s="89">
        <f t="shared" si="26"/>
        <v>0</v>
      </c>
    </row>
    <row r="31" spans="2:81" ht="15.75" customHeight="1">
      <c r="B31" s="61"/>
      <c r="C31" s="13" t="str">
        <f>IF(B31="","",VLOOKUP(BA31,Proveedor!$B$3:$C$2036,2,0))</f>
        <v/>
      </c>
      <c r="D31" s="96"/>
      <c r="E31" s="85"/>
      <c r="F31" s="56"/>
      <c r="G31" s="97"/>
      <c r="H31" s="97"/>
      <c r="I31" s="13"/>
      <c r="J31" s="60"/>
      <c r="K31" s="40"/>
      <c r="L31" s="40"/>
      <c r="M31" s="40"/>
      <c r="N31" s="40"/>
      <c r="O31" s="40"/>
      <c r="P31" s="60"/>
      <c r="Q31" s="40"/>
      <c r="R31" s="40"/>
      <c r="S31" s="40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32"/>
      <c r="AY31" s="54">
        <f t="shared" si="27"/>
        <v>0</v>
      </c>
      <c r="AZ31" s="38">
        <f t="shared" si="28"/>
        <v>0</v>
      </c>
      <c r="BA31" s="12">
        <f>IFERROR(VLOOKUP(Input!B31,Medio!$A$3:$D$1552,4,0),0)</f>
        <v>0</v>
      </c>
      <c r="BB31">
        <f>+AY31*G31*F31</f>
        <v>0</v>
      </c>
      <c r="BC31">
        <f>IFERROR(VLOOKUP(J31,'Tipo de Descuento'!$B$3:$C$8,2,0),0)</f>
        <v>0</v>
      </c>
      <c r="BD31">
        <f t="shared" si="29"/>
        <v>0</v>
      </c>
      <c r="BE31">
        <f>IFERROR(VLOOKUP(L31,'Tipo de Descuento'!$B$3:$C$8,2,0),0)</f>
        <v>0</v>
      </c>
      <c r="BF31">
        <f t="shared" si="30"/>
        <v>0</v>
      </c>
      <c r="BG31">
        <f>IFERROR(VLOOKUP(N31,'Tipo de Descuento'!$B$3:$C$8,2,0),0)</f>
        <v>0</v>
      </c>
      <c r="BH31">
        <f t="shared" si="31"/>
        <v>0</v>
      </c>
      <c r="BI31">
        <f>IFERROR(VLOOKUP(P31,'Tipo de Descuento'!$B$3:$C$8,2,0),0)</f>
        <v>0</v>
      </c>
      <c r="BJ31">
        <f t="shared" si="32"/>
        <v>0</v>
      </c>
      <c r="BK31">
        <f>IFERROR(VLOOKUP(R31,'Tipo de Descuento'!$B$3:$C$8,2,0),0)</f>
        <v>0</v>
      </c>
      <c r="BL31">
        <f t="shared" si="33"/>
        <v>0</v>
      </c>
      <c r="BM31">
        <f t="shared" si="34"/>
        <v>0</v>
      </c>
      <c r="BN31">
        <f t="shared" si="35"/>
        <v>0</v>
      </c>
      <c r="BO31">
        <f t="shared" si="36"/>
        <v>0</v>
      </c>
      <c r="BQ31" s="67">
        <f>+AY31*F31*H31</f>
        <v>0</v>
      </c>
      <c r="BR31" s="68">
        <f t="shared" si="37"/>
        <v>0</v>
      </c>
      <c r="BS31" s="68">
        <f t="shared" si="38"/>
        <v>0</v>
      </c>
      <c r="BT31" s="68">
        <f t="shared" si="39"/>
        <v>0</v>
      </c>
      <c r="BU31" s="68">
        <f t="shared" si="40"/>
        <v>0</v>
      </c>
      <c r="BV31" s="68">
        <f t="shared" si="41"/>
        <v>0</v>
      </c>
      <c r="BW31" s="69">
        <f t="shared" si="42"/>
        <v>0</v>
      </c>
      <c r="BY31" s="70">
        <f t="shared" si="43"/>
        <v>0</v>
      </c>
      <c r="BZ31" s="71"/>
      <c r="CB31" s="13">
        <f>+B31</f>
        <v>0</v>
      </c>
      <c r="CC31" s="89">
        <f t="shared" si="26"/>
        <v>0</v>
      </c>
    </row>
    <row r="32" spans="2:81" ht="15.75" customHeight="1">
      <c r="B32" s="61"/>
      <c r="C32" s="13" t="str">
        <f>IF(B32="","",VLOOKUP(BA32,Proveedor!$B$3:$C$2036,2,0))</f>
        <v/>
      </c>
      <c r="D32" s="96"/>
      <c r="E32" s="85"/>
      <c r="F32" s="56"/>
      <c r="G32" s="97"/>
      <c r="H32" s="97"/>
      <c r="I32" s="13"/>
      <c r="J32" s="60"/>
      <c r="K32" s="40"/>
      <c r="L32" s="40"/>
      <c r="M32" s="40"/>
      <c r="N32" s="40"/>
      <c r="O32" s="40"/>
      <c r="P32" s="60"/>
      <c r="Q32" s="40"/>
      <c r="R32" s="40"/>
      <c r="S32" s="40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32"/>
      <c r="AY32" s="54">
        <f t="shared" si="27"/>
        <v>0</v>
      </c>
      <c r="AZ32" s="38">
        <f t="shared" si="28"/>
        <v>0</v>
      </c>
      <c r="BA32" s="12">
        <f>IFERROR(VLOOKUP(Input!B32,Medio!$A$3:$D$1552,4,0),0)</f>
        <v>0</v>
      </c>
      <c r="BB32">
        <f>+AY32*G32*F32</f>
        <v>0</v>
      </c>
      <c r="BC32">
        <f>IFERROR(VLOOKUP(J32,'Tipo de Descuento'!$B$3:$C$8,2,0),0)</f>
        <v>0</v>
      </c>
      <c r="BD32">
        <f t="shared" si="29"/>
        <v>0</v>
      </c>
      <c r="BE32">
        <f>IFERROR(VLOOKUP(L32,'Tipo de Descuento'!$B$3:$C$8,2,0),0)</f>
        <v>0</v>
      </c>
      <c r="BF32">
        <f t="shared" si="30"/>
        <v>0</v>
      </c>
      <c r="BG32">
        <f>IFERROR(VLOOKUP(N32,'Tipo de Descuento'!$B$3:$C$8,2,0),0)</f>
        <v>0</v>
      </c>
      <c r="BH32">
        <f t="shared" si="31"/>
        <v>0</v>
      </c>
      <c r="BI32">
        <f>IFERROR(VLOOKUP(P32,'Tipo de Descuento'!$B$3:$C$8,2,0),0)</f>
        <v>0</v>
      </c>
      <c r="BJ32">
        <f t="shared" si="32"/>
        <v>0</v>
      </c>
      <c r="BK32">
        <f>IFERROR(VLOOKUP(R32,'Tipo de Descuento'!$B$3:$C$8,2,0),0)</f>
        <v>0</v>
      </c>
      <c r="BL32">
        <f t="shared" si="33"/>
        <v>0</v>
      </c>
      <c r="BM32">
        <f t="shared" si="34"/>
        <v>0</v>
      </c>
      <c r="BN32">
        <f t="shared" si="35"/>
        <v>0</v>
      </c>
      <c r="BO32">
        <f t="shared" si="36"/>
        <v>0</v>
      </c>
      <c r="BQ32" s="67">
        <f>+AY32*F32*H32</f>
        <v>0</v>
      </c>
      <c r="BR32" s="68">
        <f t="shared" si="37"/>
        <v>0</v>
      </c>
      <c r="BS32" s="68">
        <f t="shared" si="38"/>
        <v>0</v>
      </c>
      <c r="BT32" s="68">
        <f t="shared" si="39"/>
        <v>0</v>
      </c>
      <c r="BU32" s="68">
        <f t="shared" si="40"/>
        <v>0</v>
      </c>
      <c r="BV32" s="68">
        <f t="shared" si="41"/>
        <v>0</v>
      </c>
      <c r="BW32" s="69">
        <f t="shared" si="42"/>
        <v>0</v>
      </c>
      <c r="BY32" s="70">
        <f t="shared" si="43"/>
        <v>0</v>
      </c>
      <c r="BZ32" s="71"/>
      <c r="CB32" s="13">
        <f>+B32</f>
        <v>0</v>
      </c>
      <c r="CC32" s="89">
        <f t="shared" si="26"/>
        <v>0</v>
      </c>
    </row>
    <row r="33" spans="2:81" ht="15.75" customHeight="1">
      <c r="B33" s="61"/>
      <c r="C33" s="13" t="str">
        <f>IF(B33="","",VLOOKUP(BA33,Proveedor!$B$3:$C$2036,2,0))</f>
        <v/>
      </c>
      <c r="D33" s="96"/>
      <c r="E33" s="85"/>
      <c r="F33" s="56"/>
      <c r="G33" s="97"/>
      <c r="H33" s="97"/>
      <c r="I33" s="13"/>
      <c r="J33" s="60"/>
      <c r="K33" s="40"/>
      <c r="L33" s="40"/>
      <c r="M33" s="40"/>
      <c r="N33" s="40"/>
      <c r="O33" s="40"/>
      <c r="P33" s="60"/>
      <c r="Q33" s="40"/>
      <c r="R33" s="40"/>
      <c r="S33" s="40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32"/>
      <c r="AY33" s="54">
        <f t="shared" si="27"/>
        <v>0</v>
      </c>
      <c r="AZ33" s="38">
        <f t="shared" si="28"/>
        <v>0</v>
      </c>
      <c r="BA33" s="12">
        <f>IFERROR(VLOOKUP(Input!B33,Medio!$A$3:$D$1552,4,0),0)</f>
        <v>0</v>
      </c>
      <c r="BB33">
        <f>+AY33*G33*F33</f>
        <v>0</v>
      </c>
      <c r="BC33">
        <f>IFERROR(VLOOKUP(J33,'Tipo de Descuento'!$B$3:$C$8,2,0),0)</f>
        <v>0</v>
      </c>
      <c r="BD33">
        <f t="shared" si="29"/>
        <v>0</v>
      </c>
      <c r="BE33">
        <f>IFERROR(VLOOKUP(L33,'Tipo de Descuento'!$B$3:$C$8,2,0),0)</f>
        <v>0</v>
      </c>
      <c r="BF33">
        <f t="shared" si="30"/>
        <v>0</v>
      </c>
      <c r="BG33">
        <f>IFERROR(VLOOKUP(N33,'Tipo de Descuento'!$B$3:$C$8,2,0),0)</f>
        <v>0</v>
      </c>
      <c r="BH33">
        <f t="shared" si="31"/>
        <v>0</v>
      </c>
      <c r="BI33">
        <f>IFERROR(VLOOKUP(P33,'Tipo de Descuento'!$B$3:$C$8,2,0),0)</f>
        <v>0</v>
      </c>
      <c r="BJ33">
        <f t="shared" si="32"/>
        <v>0</v>
      </c>
      <c r="BK33">
        <f>IFERROR(VLOOKUP(R33,'Tipo de Descuento'!$B$3:$C$8,2,0),0)</f>
        <v>0</v>
      </c>
      <c r="BL33">
        <f t="shared" si="33"/>
        <v>0</v>
      </c>
      <c r="BM33">
        <f t="shared" si="34"/>
        <v>0</v>
      </c>
      <c r="BN33">
        <f t="shared" si="35"/>
        <v>0</v>
      </c>
      <c r="BO33">
        <f t="shared" si="36"/>
        <v>0</v>
      </c>
      <c r="BQ33" s="67">
        <f>+AY33*F33*H33</f>
        <v>0</v>
      </c>
      <c r="BR33" s="68">
        <f t="shared" si="37"/>
        <v>0</v>
      </c>
      <c r="BS33" s="68">
        <f t="shared" si="38"/>
        <v>0</v>
      </c>
      <c r="BT33" s="68">
        <f t="shared" si="39"/>
        <v>0</v>
      </c>
      <c r="BU33" s="68">
        <f t="shared" si="40"/>
        <v>0</v>
      </c>
      <c r="BV33" s="68">
        <f t="shared" si="41"/>
        <v>0</v>
      </c>
      <c r="BW33" s="69">
        <f t="shared" si="42"/>
        <v>0</v>
      </c>
      <c r="BY33" s="70">
        <f t="shared" si="43"/>
        <v>0</v>
      </c>
      <c r="BZ33" s="71"/>
      <c r="CB33" s="13">
        <f>+B33</f>
        <v>0</v>
      </c>
      <c r="CC33" s="89">
        <f t="shared" si="26"/>
        <v>0</v>
      </c>
    </row>
    <row r="34" spans="2:81" ht="15.75" customHeight="1">
      <c r="B34" s="61"/>
      <c r="C34" s="13" t="str">
        <f>IF(B34="","",VLOOKUP(BA34,Proveedor!$B$3:$C$2036,2,0))</f>
        <v/>
      </c>
      <c r="D34" s="96"/>
      <c r="E34" s="85"/>
      <c r="F34" s="56"/>
      <c r="G34" s="97"/>
      <c r="H34" s="97"/>
      <c r="I34" s="13"/>
      <c r="J34" s="60"/>
      <c r="K34" s="40"/>
      <c r="L34" s="40"/>
      <c r="M34" s="40"/>
      <c r="N34" s="40"/>
      <c r="O34" s="40"/>
      <c r="P34" s="60"/>
      <c r="Q34" s="40"/>
      <c r="R34" s="40"/>
      <c r="S34" s="40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32"/>
      <c r="AY34" s="54">
        <f t="shared" si="27"/>
        <v>0</v>
      </c>
      <c r="AZ34" s="38">
        <f t="shared" si="28"/>
        <v>0</v>
      </c>
      <c r="BA34" s="12">
        <f>IFERROR(VLOOKUP(Input!B34,Medio!$A$3:$D$1552,4,0),0)</f>
        <v>0</v>
      </c>
      <c r="BB34">
        <f>+AY34*G34*F34</f>
        <v>0</v>
      </c>
      <c r="BC34">
        <f>IFERROR(VLOOKUP(J34,'Tipo de Descuento'!$B$3:$C$8,2,0),0)</f>
        <v>0</v>
      </c>
      <c r="BD34">
        <f t="shared" si="29"/>
        <v>0</v>
      </c>
      <c r="BE34">
        <f>IFERROR(VLOOKUP(L34,'Tipo de Descuento'!$B$3:$C$8,2,0),0)</f>
        <v>0</v>
      </c>
      <c r="BF34">
        <f t="shared" si="30"/>
        <v>0</v>
      </c>
      <c r="BG34">
        <f>IFERROR(VLOOKUP(N34,'Tipo de Descuento'!$B$3:$C$8,2,0),0)</f>
        <v>0</v>
      </c>
      <c r="BH34">
        <f t="shared" si="31"/>
        <v>0</v>
      </c>
      <c r="BI34">
        <f>IFERROR(VLOOKUP(P34,'Tipo de Descuento'!$B$3:$C$8,2,0),0)</f>
        <v>0</v>
      </c>
      <c r="BJ34">
        <f t="shared" si="32"/>
        <v>0</v>
      </c>
      <c r="BK34">
        <f>IFERROR(VLOOKUP(R34,'Tipo de Descuento'!$B$3:$C$8,2,0),0)</f>
        <v>0</v>
      </c>
      <c r="BL34">
        <f t="shared" si="33"/>
        <v>0</v>
      </c>
      <c r="BM34">
        <f t="shared" si="34"/>
        <v>0</v>
      </c>
      <c r="BN34">
        <f t="shared" si="35"/>
        <v>0</v>
      </c>
      <c r="BO34">
        <f t="shared" si="36"/>
        <v>0</v>
      </c>
      <c r="BQ34" s="67">
        <f>+AY34*F34*H34</f>
        <v>0</v>
      </c>
      <c r="BR34" s="68">
        <f t="shared" si="37"/>
        <v>0</v>
      </c>
      <c r="BS34" s="68">
        <f t="shared" si="38"/>
        <v>0</v>
      </c>
      <c r="BT34" s="68">
        <f t="shared" si="39"/>
        <v>0</v>
      </c>
      <c r="BU34" s="68">
        <f t="shared" si="40"/>
        <v>0</v>
      </c>
      <c r="BV34" s="68">
        <f t="shared" si="41"/>
        <v>0</v>
      </c>
      <c r="BW34" s="69">
        <f t="shared" si="42"/>
        <v>0</v>
      </c>
      <c r="BY34" s="70">
        <f t="shared" si="43"/>
        <v>0</v>
      </c>
      <c r="BZ34" s="71"/>
      <c r="CB34" s="13">
        <f>+B34</f>
        <v>0</v>
      </c>
      <c r="CC34" s="89">
        <f t="shared" si="26"/>
        <v>0</v>
      </c>
    </row>
    <row r="35" spans="2:81" ht="15.75" customHeight="1">
      <c r="B35" s="61"/>
      <c r="C35" s="13" t="str">
        <f>IF(B35="","",VLOOKUP(BA35,Proveedor!$B$3:$C$2036,2,0))</f>
        <v/>
      </c>
      <c r="D35" s="96"/>
      <c r="E35" s="85"/>
      <c r="F35" s="56"/>
      <c r="G35" s="97"/>
      <c r="H35" s="97"/>
      <c r="I35" s="13"/>
      <c r="J35" s="60"/>
      <c r="K35" s="40"/>
      <c r="L35" s="40"/>
      <c r="M35" s="40"/>
      <c r="N35" s="40"/>
      <c r="O35" s="40"/>
      <c r="P35" s="60"/>
      <c r="Q35" s="40"/>
      <c r="R35" s="40"/>
      <c r="S35" s="40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32"/>
      <c r="AY35" s="54">
        <f t="shared" si="27"/>
        <v>0</v>
      </c>
      <c r="AZ35" s="38">
        <f t="shared" si="28"/>
        <v>0</v>
      </c>
      <c r="BA35" s="12">
        <f>IFERROR(VLOOKUP(Input!B35,Medio!$A$3:$D$1552,4,0),0)</f>
        <v>0</v>
      </c>
      <c r="BB35">
        <f>+AY35*G35*F35</f>
        <v>0</v>
      </c>
      <c r="BC35">
        <f>IFERROR(VLOOKUP(J35,'Tipo de Descuento'!$B$3:$C$8,2,0),0)</f>
        <v>0</v>
      </c>
      <c r="BD35">
        <f t="shared" si="29"/>
        <v>0</v>
      </c>
      <c r="BE35">
        <f>IFERROR(VLOOKUP(L35,'Tipo de Descuento'!$B$3:$C$8,2,0),0)</f>
        <v>0</v>
      </c>
      <c r="BF35">
        <f t="shared" si="30"/>
        <v>0</v>
      </c>
      <c r="BG35">
        <f>IFERROR(VLOOKUP(N35,'Tipo de Descuento'!$B$3:$C$8,2,0),0)</f>
        <v>0</v>
      </c>
      <c r="BH35">
        <f t="shared" si="31"/>
        <v>0</v>
      </c>
      <c r="BI35">
        <f>IFERROR(VLOOKUP(P35,'Tipo de Descuento'!$B$3:$C$8,2,0),0)</f>
        <v>0</v>
      </c>
      <c r="BJ35">
        <f t="shared" si="32"/>
        <v>0</v>
      </c>
      <c r="BK35">
        <f>IFERROR(VLOOKUP(R35,'Tipo de Descuento'!$B$3:$C$8,2,0),0)</f>
        <v>0</v>
      </c>
      <c r="BL35">
        <f t="shared" si="33"/>
        <v>0</v>
      </c>
      <c r="BM35">
        <f t="shared" si="34"/>
        <v>0</v>
      </c>
      <c r="BN35">
        <f t="shared" si="35"/>
        <v>0</v>
      </c>
      <c r="BO35">
        <f t="shared" si="36"/>
        <v>0</v>
      </c>
      <c r="BQ35" s="67">
        <f>+AY35*F35*H35</f>
        <v>0</v>
      </c>
      <c r="BR35" s="68">
        <f t="shared" si="37"/>
        <v>0</v>
      </c>
      <c r="BS35" s="68">
        <f t="shared" si="38"/>
        <v>0</v>
      </c>
      <c r="BT35" s="68">
        <f t="shared" si="39"/>
        <v>0</v>
      </c>
      <c r="BU35" s="68">
        <f t="shared" si="40"/>
        <v>0</v>
      </c>
      <c r="BV35" s="68">
        <f t="shared" si="41"/>
        <v>0</v>
      </c>
      <c r="BW35" s="69">
        <f t="shared" si="42"/>
        <v>0</v>
      </c>
      <c r="BY35" s="70">
        <f t="shared" si="43"/>
        <v>0</v>
      </c>
      <c r="BZ35" s="71"/>
      <c r="CB35" s="13">
        <f>+B35</f>
        <v>0</v>
      </c>
      <c r="CC35" s="89">
        <f t="shared" si="26"/>
        <v>0</v>
      </c>
    </row>
    <row r="36" spans="2:81" ht="15.75" customHeight="1">
      <c r="B36" s="61"/>
      <c r="C36" s="13" t="str">
        <f>IF(B36="","",VLOOKUP(BA36,Proveedor!$B$3:$C$2036,2,0))</f>
        <v/>
      </c>
      <c r="D36" s="96"/>
      <c r="E36" s="85"/>
      <c r="F36" s="56"/>
      <c r="G36" s="97"/>
      <c r="H36" s="97"/>
      <c r="I36" s="13"/>
      <c r="J36" s="60"/>
      <c r="K36" s="40"/>
      <c r="L36" s="40"/>
      <c r="M36" s="40"/>
      <c r="N36" s="40"/>
      <c r="O36" s="40"/>
      <c r="P36" s="60"/>
      <c r="Q36" s="40"/>
      <c r="R36" s="40"/>
      <c r="S36" s="40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32"/>
      <c r="AY36" s="54">
        <f t="shared" si="27"/>
        <v>0</v>
      </c>
      <c r="AZ36" s="38">
        <f t="shared" si="28"/>
        <v>0</v>
      </c>
      <c r="BA36" s="12">
        <f>IFERROR(VLOOKUP(Input!B36,Medio!$A$3:$D$1552,4,0),0)</f>
        <v>0</v>
      </c>
      <c r="BB36">
        <f>+AY36*G36*F36</f>
        <v>0</v>
      </c>
      <c r="BC36">
        <f>IFERROR(VLOOKUP(J36,'Tipo de Descuento'!$B$3:$C$8,2,0),0)</f>
        <v>0</v>
      </c>
      <c r="BD36">
        <f t="shared" si="29"/>
        <v>0</v>
      </c>
      <c r="BE36">
        <f>IFERROR(VLOOKUP(L36,'Tipo de Descuento'!$B$3:$C$8,2,0),0)</f>
        <v>0</v>
      </c>
      <c r="BF36">
        <f t="shared" si="30"/>
        <v>0</v>
      </c>
      <c r="BG36">
        <f>IFERROR(VLOOKUP(N36,'Tipo de Descuento'!$B$3:$C$8,2,0),0)</f>
        <v>0</v>
      </c>
      <c r="BH36">
        <f t="shared" si="31"/>
        <v>0</v>
      </c>
      <c r="BI36">
        <f>IFERROR(VLOOKUP(P36,'Tipo de Descuento'!$B$3:$C$8,2,0),0)</f>
        <v>0</v>
      </c>
      <c r="BJ36">
        <f t="shared" si="32"/>
        <v>0</v>
      </c>
      <c r="BK36">
        <f>IFERROR(VLOOKUP(R36,'Tipo de Descuento'!$B$3:$C$8,2,0),0)</f>
        <v>0</v>
      </c>
      <c r="BL36">
        <f t="shared" si="33"/>
        <v>0</v>
      </c>
      <c r="BM36">
        <f t="shared" si="34"/>
        <v>0</v>
      </c>
      <c r="BN36">
        <f t="shared" si="35"/>
        <v>0</v>
      </c>
      <c r="BO36">
        <f t="shared" si="36"/>
        <v>0</v>
      </c>
      <c r="BQ36" s="67">
        <f>+AY36*F36*H36</f>
        <v>0</v>
      </c>
      <c r="BR36" s="68">
        <f t="shared" si="37"/>
        <v>0</v>
      </c>
      <c r="BS36" s="68">
        <f t="shared" si="38"/>
        <v>0</v>
      </c>
      <c r="BT36" s="68">
        <f t="shared" si="39"/>
        <v>0</v>
      </c>
      <c r="BU36" s="68">
        <f t="shared" si="40"/>
        <v>0</v>
      </c>
      <c r="BV36" s="68">
        <f t="shared" si="41"/>
        <v>0</v>
      </c>
      <c r="BW36" s="69">
        <f t="shared" si="42"/>
        <v>0</v>
      </c>
      <c r="BY36" s="70">
        <f t="shared" si="43"/>
        <v>0</v>
      </c>
      <c r="BZ36" s="71"/>
      <c r="CB36" s="13">
        <f>+B36</f>
        <v>0</v>
      </c>
      <c r="CC36" s="89">
        <f t="shared" si="26"/>
        <v>0</v>
      </c>
    </row>
    <row r="37" spans="2:81" ht="15.75" customHeight="1">
      <c r="B37" s="61"/>
      <c r="C37" s="13" t="str">
        <f>IF(B37="","",VLOOKUP(BA37,Proveedor!$B$3:$C$2036,2,0))</f>
        <v/>
      </c>
      <c r="D37" s="96"/>
      <c r="E37" s="85"/>
      <c r="F37" s="56"/>
      <c r="G37" s="97"/>
      <c r="H37" s="97"/>
      <c r="I37" s="13"/>
      <c r="J37" s="60"/>
      <c r="K37" s="40"/>
      <c r="L37" s="40"/>
      <c r="M37" s="40"/>
      <c r="N37" s="40"/>
      <c r="O37" s="40"/>
      <c r="P37" s="60"/>
      <c r="Q37" s="40"/>
      <c r="R37" s="40"/>
      <c r="S37" s="40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32"/>
      <c r="AY37" s="54">
        <f t="shared" si="27"/>
        <v>0</v>
      </c>
      <c r="AZ37" s="38">
        <f t="shared" si="28"/>
        <v>0</v>
      </c>
      <c r="BA37" s="12">
        <f>IFERROR(VLOOKUP(Input!B37,Medio!$A$3:$D$1552,4,0),0)</f>
        <v>0</v>
      </c>
      <c r="BB37">
        <f>+AY37*G37*F37</f>
        <v>0</v>
      </c>
      <c r="BC37">
        <f>IFERROR(VLOOKUP(J37,'Tipo de Descuento'!$B$3:$C$8,2,0),0)</f>
        <v>0</v>
      </c>
      <c r="BD37">
        <f t="shared" si="29"/>
        <v>0</v>
      </c>
      <c r="BE37">
        <f>IFERROR(VLOOKUP(L37,'Tipo de Descuento'!$B$3:$C$8,2,0),0)</f>
        <v>0</v>
      </c>
      <c r="BF37">
        <f t="shared" si="30"/>
        <v>0</v>
      </c>
      <c r="BG37">
        <f>IFERROR(VLOOKUP(N37,'Tipo de Descuento'!$B$3:$C$8,2,0),0)</f>
        <v>0</v>
      </c>
      <c r="BH37">
        <f t="shared" si="31"/>
        <v>0</v>
      </c>
      <c r="BI37">
        <f>IFERROR(VLOOKUP(P37,'Tipo de Descuento'!$B$3:$C$8,2,0),0)</f>
        <v>0</v>
      </c>
      <c r="BJ37">
        <f t="shared" si="32"/>
        <v>0</v>
      </c>
      <c r="BK37">
        <f>IFERROR(VLOOKUP(R37,'Tipo de Descuento'!$B$3:$C$8,2,0),0)</f>
        <v>0</v>
      </c>
      <c r="BL37">
        <f t="shared" si="33"/>
        <v>0</v>
      </c>
      <c r="BM37">
        <f t="shared" si="34"/>
        <v>0</v>
      </c>
      <c r="BN37">
        <f t="shared" si="35"/>
        <v>0</v>
      </c>
      <c r="BO37">
        <f t="shared" si="36"/>
        <v>0</v>
      </c>
      <c r="BQ37" s="67">
        <f>+AY37*F37*H37</f>
        <v>0</v>
      </c>
      <c r="BR37" s="68">
        <f t="shared" si="37"/>
        <v>0</v>
      </c>
      <c r="BS37" s="68">
        <f t="shared" si="38"/>
        <v>0</v>
      </c>
      <c r="BT37" s="68">
        <f t="shared" si="39"/>
        <v>0</v>
      </c>
      <c r="BU37" s="68">
        <f t="shared" si="40"/>
        <v>0</v>
      </c>
      <c r="BV37" s="68">
        <f t="shared" si="41"/>
        <v>0</v>
      </c>
      <c r="BW37" s="69">
        <f t="shared" si="42"/>
        <v>0</v>
      </c>
      <c r="BY37" s="70">
        <f t="shared" si="43"/>
        <v>0</v>
      </c>
      <c r="BZ37" s="71"/>
      <c r="CB37" s="13">
        <f>+B37</f>
        <v>0</v>
      </c>
      <c r="CC37" s="89">
        <f t="shared" si="26"/>
        <v>0</v>
      </c>
    </row>
    <row r="38" spans="2:81" ht="15.75" customHeight="1">
      <c r="B38" s="61"/>
      <c r="C38" s="13" t="str">
        <f>IF(B38="","",VLOOKUP(BA38,Proveedor!$B$3:$C$2036,2,0))</f>
        <v/>
      </c>
      <c r="D38" s="96"/>
      <c r="E38" s="85"/>
      <c r="F38" s="56"/>
      <c r="G38" s="97"/>
      <c r="H38" s="97"/>
      <c r="I38" s="13"/>
      <c r="J38" s="60"/>
      <c r="K38" s="40"/>
      <c r="L38" s="40"/>
      <c r="M38" s="40"/>
      <c r="N38" s="40"/>
      <c r="O38" s="40"/>
      <c r="P38" s="60"/>
      <c r="Q38" s="40"/>
      <c r="R38" s="40"/>
      <c r="S38" s="40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32"/>
      <c r="AY38" s="54">
        <f t="shared" si="27"/>
        <v>0</v>
      </c>
      <c r="AZ38" s="38">
        <f t="shared" si="28"/>
        <v>0</v>
      </c>
      <c r="BA38" s="12">
        <f>IFERROR(VLOOKUP(Input!B38,Medio!$A$3:$D$1552,4,0),0)</f>
        <v>0</v>
      </c>
      <c r="BB38">
        <f>+AY38*G38*F38</f>
        <v>0</v>
      </c>
      <c r="BC38">
        <f>IFERROR(VLOOKUP(J38,'Tipo de Descuento'!$B$3:$C$8,2,0),0)</f>
        <v>0</v>
      </c>
      <c r="BD38">
        <f t="shared" si="29"/>
        <v>0</v>
      </c>
      <c r="BE38">
        <f>IFERROR(VLOOKUP(L38,'Tipo de Descuento'!$B$3:$C$8,2,0),0)</f>
        <v>0</v>
      </c>
      <c r="BF38">
        <f t="shared" si="30"/>
        <v>0</v>
      </c>
      <c r="BG38">
        <f>IFERROR(VLOOKUP(N38,'Tipo de Descuento'!$B$3:$C$8,2,0),0)</f>
        <v>0</v>
      </c>
      <c r="BH38">
        <f t="shared" si="31"/>
        <v>0</v>
      </c>
      <c r="BI38">
        <f>IFERROR(VLOOKUP(P38,'Tipo de Descuento'!$B$3:$C$8,2,0),0)</f>
        <v>0</v>
      </c>
      <c r="BJ38">
        <f t="shared" si="32"/>
        <v>0</v>
      </c>
      <c r="BK38">
        <f>IFERROR(VLOOKUP(R38,'Tipo de Descuento'!$B$3:$C$8,2,0),0)</f>
        <v>0</v>
      </c>
      <c r="BL38">
        <f t="shared" si="33"/>
        <v>0</v>
      </c>
      <c r="BM38">
        <f t="shared" si="34"/>
        <v>0</v>
      </c>
      <c r="BN38">
        <f t="shared" si="35"/>
        <v>0</v>
      </c>
      <c r="BO38">
        <f t="shared" si="36"/>
        <v>0</v>
      </c>
      <c r="BQ38" s="67">
        <f>+AY38*F38*H38</f>
        <v>0</v>
      </c>
      <c r="BR38" s="68">
        <f t="shared" si="37"/>
        <v>0</v>
      </c>
      <c r="BS38" s="68">
        <f t="shared" si="38"/>
        <v>0</v>
      </c>
      <c r="BT38" s="68">
        <f t="shared" si="39"/>
        <v>0</v>
      </c>
      <c r="BU38" s="68">
        <f t="shared" si="40"/>
        <v>0</v>
      </c>
      <c r="BV38" s="68">
        <f t="shared" si="41"/>
        <v>0</v>
      </c>
      <c r="BW38" s="69">
        <f t="shared" si="42"/>
        <v>0</v>
      </c>
      <c r="BY38" s="70">
        <f t="shared" si="43"/>
        <v>0</v>
      </c>
      <c r="BZ38" s="71"/>
      <c r="CB38" s="13">
        <f>+B38</f>
        <v>0</v>
      </c>
      <c r="CC38" s="89">
        <f t="shared" si="26"/>
        <v>0</v>
      </c>
    </row>
    <row r="39" spans="2:81" ht="15.75" customHeight="1">
      <c r="B39" s="61"/>
      <c r="C39" s="13" t="str">
        <f>IF(B39="","",VLOOKUP(BA39,Proveedor!$B$3:$C$2036,2,0))</f>
        <v/>
      </c>
      <c r="D39" s="96"/>
      <c r="E39" s="85"/>
      <c r="F39" s="56"/>
      <c r="G39" s="97"/>
      <c r="H39" s="97"/>
      <c r="I39" s="13"/>
      <c r="J39" s="60"/>
      <c r="K39" s="40"/>
      <c r="L39" s="40"/>
      <c r="M39" s="40"/>
      <c r="N39" s="40"/>
      <c r="O39" s="40"/>
      <c r="P39" s="60"/>
      <c r="Q39" s="40"/>
      <c r="R39" s="40"/>
      <c r="S39" s="40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32"/>
      <c r="AY39" s="54">
        <f t="shared" si="27"/>
        <v>0</v>
      </c>
      <c r="AZ39" s="38">
        <f t="shared" si="28"/>
        <v>0</v>
      </c>
      <c r="BA39" s="12">
        <f>IFERROR(VLOOKUP(Input!B39,Medio!$A$3:$D$1552,4,0),0)</f>
        <v>0</v>
      </c>
      <c r="BB39">
        <f>+AY39*G39*F39</f>
        <v>0</v>
      </c>
      <c r="BC39">
        <f>IFERROR(VLOOKUP(J39,'Tipo de Descuento'!$B$3:$C$8,2,0),0)</f>
        <v>0</v>
      </c>
      <c r="BD39">
        <f t="shared" si="29"/>
        <v>0</v>
      </c>
      <c r="BE39">
        <f>IFERROR(VLOOKUP(L39,'Tipo de Descuento'!$B$3:$C$8,2,0),0)</f>
        <v>0</v>
      </c>
      <c r="BF39">
        <f t="shared" si="30"/>
        <v>0</v>
      </c>
      <c r="BG39">
        <f>IFERROR(VLOOKUP(N39,'Tipo de Descuento'!$B$3:$C$8,2,0),0)</f>
        <v>0</v>
      </c>
      <c r="BH39">
        <f t="shared" si="31"/>
        <v>0</v>
      </c>
      <c r="BI39">
        <f>IFERROR(VLOOKUP(P39,'Tipo de Descuento'!$B$3:$C$8,2,0),0)</f>
        <v>0</v>
      </c>
      <c r="BJ39">
        <f t="shared" si="32"/>
        <v>0</v>
      </c>
      <c r="BK39">
        <f>IFERROR(VLOOKUP(R39,'Tipo de Descuento'!$B$3:$C$8,2,0),0)</f>
        <v>0</v>
      </c>
      <c r="BL39">
        <f t="shared" si="33"/>
        <v>0</v>
      </c>
      <c r="BM39">
        <f t="shared" si="34"/>
        <v>0</v>
      </c>
      <c r="BN39">
        <f t="shared" si="35"/>
        <v>0</v>
      </c>
      <c r="BO39">
        <f t="shared" si="36"/>
        <v>0</v>
      </c>
      <c r="BQ39" s="67">
        <f>+AY39*F39*H39</f>
        <v>0</v>
      </c>
      <c r="BR39" s="68">
        <f t="shared" si="37"/>
        <v>0</v>
      </c>
      <c r="BS39" s="68">
        <f t="shared" si="38"/>
        <v>0</v>
      </c>
      <c r="BT39" s="68">
        <f t="shared" si="39"/>
        <v>0</v>
      </c>
      <c r="BU39" s="68">
        <f t="shared" si="40"/>
        <v>0</v>
      </c>
      <c r="BV39" s="68">
        <f t="shared" si="41"/>
        <v>0</v>
      </c>
      <c r="BW39" s="69">
        <f t="shared" si="42"/>
        <v>0</v>
      </c>
      <c r="BY39" s="70">
        <f t="shared" si="43"/>
        <v>0</v>
      </c>
      <c r="BZ39" s="71"/>
      <c r="CB39" s="13">
        <f>+B39</f>
        <v>0</v>
      </c>
      <c r="CC39" s="89">
        <f t="shared" si="26"/>
        <v>0</v>
      </c>
    </row>
    <row r="40" spans="2:81" ht="15.75" customHeight="1">
      <c r="B40" s="61"/>
      <c r="C40" s="13" t="str">
        <f>IF(B40="","",VLOOKUP(BA40,Proveedor!$B$3:$C$2036,2,0))</f>
        <v/>
      </c>
      <c r="D40" s="96"/>
      <c r="E40" s="85"/>
      <c r="F40" s="56"/>
      <c r="G40" s="97"/>
      <c r="H40" s="97"/>
      <c r="I40" s="13"/>
      <c r="J40" s="60"/>
      <c r="K40" s="40"/>
      <c r="L40" s="40"/>
      <c r="M40" s="40"/>
      <c r="N40" s="40"/>
      <c r="O40" s="40"/>
      <c r="P40" s="60"/>
      <c r="Q40" s="40"/>
      <c r="R40" s="40"/>
      <c r="S40" s="40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32"/>
      <c r="AY40" s="54">
        <f t="shared" si="27"/>
        <v>0</v>
      </c>
      <c r="AZ40" s="38">
        <f t="shared" si="28"/>
        <v>0</v>
      </c>
      <c r="BA40" s="12">
        <f>IFERROR(VLOOKUP(Input!B40,Medio!$A$3:$D$1552,4,0),0)</f>
        <v>0</v>
      </c>
      <c r="BB40">
        <f>+AY40*G40*F40</f>
        <v>0</v>
      </c>
      <c r="BC40">
        <f>IFERROR(VLOOKUP(J40,'Tipo de Descuento'!$B$3:$C$8,2,0),0)</f>
        <v>0</v>
      </c>
      <c r="BD40">
        <f t="shared" si="29"/>
        <v>0</v>
      </c>
      <c r="BE40">
        <f>IFERROR(VLOOKUP(L40,'Tipo de Descuento'!$B$3:$C$8,2,0),0)</f>
        <v>0</v>
      </c>
      <c r="BF40">
        <f t="shared" si="30"/>
        <v>0</v>
      </c>
      <c r="BG40">
        <f>IFERROR(VLOOKUP(N40,'Tipo de Descuento'!$B$3:$C$8,2,0),0)</f>
        <v>0</v>
      </c>
      <c r="BH40">
        <f t="shared" si="31"/>
        <v>0</v>
      </c>
      <c r="BI40">
        <f>IFERROR(VLOOKUP(P40,'Tipo de Descuento'!$B$3:$C$8,2,0),0)</f>
        <v>0</v>
      </c>
      <c r="BJ40">
        <f t="shared" si="32"/>
        <v>0</v>
      </c>
      <c r="BK40">
        <f>IFERROR(VLOOKUP(R40,'Tipo de Descuento'!$B$3:$C$8,2,0),0)</f>
        <v>0</v>
      </c>
      <c r="BL40">
        <f t="shared" si="33"/>
        <v>0</v>
      </c>
      <c r="BM40">
        <f t="shared" si="34"/>
        <v>0</v>
      </c>
      <c r="BN40">
        <f t="shared" si="35"/>
        <v>0</v>
      </c>
      <c r="BO40">
        <f t="shared" si="36"/>
        <v>0</v>
      </c>
      <c r="BQ40" s="67">
        <f>+AY40*F40*H40</f>
        <v>0</v>
      </c>
      <c r="BR40" s="68">
        <f t="shared" si="37"/>
        <v>0</v>
      </c>
      <c r="BS40" s="68">
        <f t="shared" si="38"/>
        <v>0</v>
      </c>
      <c r="BT40" s="68">
        <f t="shared" si="39"/>
        <v>0</v>
      </c>
      <c r="BU40" s="68">
        <f t="shared" si="40"/>
        <v>0</v>
      </c>
      <c r="BV40" s="68">
        <f t="shared" si="41"/>
        <v>0</v>
      </c>
      <c r="BW40" s="69">
        <f t="shared" si="42"/>
        <v>0</v>
      </c>
      <c r="BY40" s="70">
        <f t="shared" si="43"/>
        <v>0</v>
      </c>
      <c r="BZ40" s="71"/>
      <c r="CB40" s="13">
        <f>+B40</f>
        <v>0</v>
      </c>
      <c r="CC40" s="89">
        <f t="shared" si="26"/>
        <v>0</v>
      </c>
    </row>
    <row r="41" spans="2:81" ht="15.75" customHeight="1">
      <c r="B41" s="61"/>
      <c r="C41" s="13" t="str">
        <f>IF(B41="","",VLOOKUP(BA41,Proveedor!$B$3:$C$2036,2,0))</f>
        <v/>
      </c>
      <c r="D41" s="96"/>
      <c r="E41" s="85"/>
      <c r="F41" s="56"/>
      <c r="G41" s="97"/>
      <c r="H41" s="97"/>
      <c r="I41" s="13"/>
      <c r="J41" s="60"/>
      <c r="K41" s="40"/>
      <c r="L41" s="40"/>
      <c r="M41" s="40"/>
      <c r="N41" s="40"/>
      <c r="O41" s="40"/>
      <c r="P41" s="60"/>
      <c r="Q41" s="40"/>
      <c r="R41" s="40"/>
      <c r="S41" s="40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32"/>
      <c r="AY41" s="54">
        <f t="shared" si="27"/>
        <v>0</v>
      </c>
      <c r="AZ41" s="38">
        <f t="shared" si="28"/>
        <v>0</v>
      </c>
      <c r="BA41" s="12">
        <f>IFERROR(VLOOKUP(Input!B41,Medio!$A$3:$D$1552,4,0),0)</f>
        <v>0</v>
      </c>
      <c r="BB41">
        <f>+AY41*G41*F41</f>
        <v>0</v>
      </c>
      <c r="BC41">
        <f>IFERROR(VLOOKUP(J41,'Tipo de Descuento'!$B$3:$C$8,2,0),0)</f>
        <v>0</v>
      </c>
      <c r="BD41">
        <f t="shared" si="29"/>
        <v>0</v>
      </c>
      <c r="BE41">
        <f>IFERROR(VLOOKUP(L41,'Tipo de Descuento'!$B$3:$C$8,2,0),0)</f>
        <v>0</v>
      </c>
      <c r="BF41">
        <f t="shared" si="30"/>
        <v>0</v>
      </c>
      <c r="BG41">
        <f>IFERROR(VLOOKUP(N41,'Tipo de Descuento'!$B$3:$C$8,2,0),0)</f>
        <v>0</v>
      </c>
      <c r="BH41">
        <f t="shared" si="31"/>
        <v>0</v>
      </c>
      <c r="BI41">
        <f>IFERROR(VLOOKUP(P41,'Tipo de Descuento'!$B$3:$C$8,2,0),0)</f>
        <v>0</v>
      </c>
      <c r="BJ41">
        <f t="shared" si="32"/>
        <v>0</v>
      </c>
      <c r="BK41">
        <f>IFERROR(VLOOKUP(R41,'Tipo de Descuento'!$B$3:$C$8,2,0),0)</f>
        <v>0</v>
      </c>
      <c r="BL41">
        <f t="shared" si="33"/>
        <v>0</v>
      </c>
      <c r="BM41">
        <f t="shared" si="34"/>
        <v>0</v>
      </c>
      <c r="BN41">
        <f t="shared" si="35"/>
        <v>0</v>
      </c>
      <c r="BO41">
        <f t="shared" si="36"/>
        <v>0</v>
      </c>
      <c r="BQ41" s="67">
        <f>+AY41*F41*H41</f>
        <v>0</v>
      </c>
      <c r="BR41" s="68">
        <f t="shared" si="37"/>
        <v>0</v>
      </c>
      <c r="BS41" s="68">
        <f t="shared" si="38"/>
        <v>0</v>
      </c>
      <c r="BT41" s="68">
        <f t="shared" si="39"/>
        <v>0</v>
      </c>
      <c r="BU41" s="68">
        <f t="shared" si="40"/>
        <v>0</v>
      </c>
      <c r="BV41" s="68">
        <f t="shared" si="41"/>
        <v>0</v>
      </c>
      <c r="BW41" s="69">
        <f t="shared" si="42"/>
        <v>0</v>
      </c>
      <c r="BY41" s="70">
        <f t="shared" si="43"/>
        <v>0</v>
      </c>
      <c r="BZ41" s="71"/>
      <c r="CB41" s="13">
        <f>+B41</f>
        <v>0</v>
      </c>
      <c r="CC41" s="89">
        <f t="shared" si="26"/>
        <v>0</v>
      </c>
    </row>
    <row r="42" spans="2:81" ht="15.75" customHeight="1">
      <c r="B42" s="61"/>
      <c r="C42" s="13" t="str">
        <f>IF(B42="","",VLOOKUP(BA42,Proveedor!$B$3:$C$2036,2,0))</f>
        <v/>
      </c>
      <c r="D42" s="96"/>
      <c r="E42" s="85"/>
      <c r="F42" s="56"/>
      <c r="G42" s="97"/>
      <c r="H42" s="97"/>
      <c r="I42" s="13"/>
      <c r="J42" s="60"/>
      <c r="K42" s="40"/>
      <c r="L42" s="40"/>
      <c r="M42" s="40"/>
      <c r="N42" s="40"/>
      <c r="O42" s="40"/>
      <c r="P42" s="60"/>
      <c r="Q42" s="40"/>
      <c r="R42" s="40"/>
      <c r="S42" s="40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32"/>
      <c r="AY42" s="54">
        <f t="shared" si="27"/>
        <v>0</v>
      </c>
      <c r="AZ42" s="38">
        <f t="shared" si="28"/>
        <v>0</v>
      </c>
      <c r="BA42" s="12">
        <f>IFERROR(VLOOKUP(Input!B42,Medio!$A$3:$D$1552,4,0),0)</f>
        <v>0</v>
      </c>
      <c r="BB42">
        <f>+AY42*G42*F42</f>
        <v>0</v>
      </c>
      <c r="BC42">
        <f>IFERROR(VLOOKUP(J42,'Tipo de Descuento'!$B$3:$C$8,2,0),0)</f>
        <v>0</v>
      </c>
      <c r="BD42">
        <f t="shared" si="29"/>
        <v>0</v>
      </c>
      <c r="BE42">
        <f>IFERROR(VLOOKUP(L42,'Tipo de Descuento'!$B$3:$C$8,2,0),0)</f>
        <v>0</v>
      </c>
      <c r="BF42">
        <f t="shared" si="30"/>
        <v>0</v>
      </c>
      <c r="BG42">
        <f>IFERROR(VLOOKUP(N42,'Tipo de Descuento'!$B$3:$C$8,2,0),0)</f>
        <v>0</v>
      </c>
      <c r="BH42">
        <f t="shared" si="31"/>
        <v>0</v>
      </c>
      <c r="BI42">
        <f>IFERROR(VLOOKUP(P42,'Tipo de Descuento'!$B$3:$C$8,2,0),0)</f>
        <v>0</v>
      </c>
      <c r="BJ42">
        <f t="shared" si="32"/>
        <v>0</v>
      </c>
      <c r="BK42">
        <f>IFERROR(VLOOKUP(R42,'Tipo de Descuento'!$B$3:$C$8,2,0),0)</f>
        <v>0</v>
      </c>
      <c r="BL42">
        <f t="shared" si="33"/>
        <v>0</v>
      </c>
      <c r="BM42">
        <f t="shared" si="34"/>
        <v>0</v>
      </c>
      <c r="BN42">
        <f t="shared" si="35"/>
        <v>0</v>
      </c>
      <c r="BO42">
        <f t="shared" si="36"/>
        <v>0</v>
      </c>
      <c r="BQ42" s="67">
        <f>+AY42*F42*H42</f>
        <v>0</v>
      </c>
      <c r="BR42" s="68">
        <f t="shared" si="37"/>
        <v>0</v>
      </c>
      <c r="BS42" s="68">
        <f t="shared" si="38"/>
        <v>0</v>
      </c>
      <c r="BT42" s="68">
        <f t="shared" si="39"/>
        <v>0</v>
      </c>
      <c r="BU42" s="68">
        <f t="shared" si="40"/>
        <v>0</v>
      </c>
      <c r="BV42" s="68">
        <f t="shared" si="41"/>
        <v>0</v>
      </c>
      <c r="BW42" s="69">
        <f t="shared" si="42"/>
        <v>0</v>
      </c>
      <c r="BY42" s="70">
        <f t="shared" si="43"/>
        <v>0</v>
      </c>
      <c r="BZ42" s="71"/>
      <c r="CB42" s="13">
        <f>+B42</f>
        <v>0</v>
      </c>
      <c r="CC42" s="89">
        <f t="shared" si="26"/>
        <v>0</v>
      </c>
    </row>
    <row r="43" spans="2:81" ht="15.75" customHeight="1">
      <c r="B43" s="61"/>
      <c r="C43" s="13" t="str">
        <f>IF(B43="","",VLOOKUP(BA43,Proveedor!$B$3:$C$2036,2,0))</f>
        <v/>
      </c>
      <c r="D43" s="96"/>
      <c r="E43" s="85"/>
      <c r="F43" s="56"/>
      <c r="G43" s="97"/>
      <c r="H43" s="97"/>
      <c r="I43" s="13"/>
      <c r="J43" s="60"/>
      <c r="K43" s="40"/>
      <c r="L43" s="40"/>
      <c r="M43" s="40"/>
      <c r="N43" s="40"/>
      <c r="O43" s="40"/>
      <c r="P43" s="60"/>
      <c r="Q43" s="40"/>
      <c r="R43" s="40"/>
      <c r="S43" s="40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32"/>
      <c r="AY43" s="54">
        <f t="shared" si="27"/>
        <v>0</v>
      </c>
      <c r="AZ43" s="38">
        <f t="shared" si="28"/>
        <v>0</v>
      </c>
      <c r="BA43" s="12">
        <f>IFERROR(VLOOKUP(Input!B43,Medio!$A$3:$D$1552,4,0),0)</f>
        <v>0</v>
      </c>
      <c r="BB43">
        <f>+AY43*G43*F43</f>
        <v>0</v>
      </c>
      <c r="BC43">
        <f>IFERROR(VLOOKUP(J43,'Tipo de Descuento'!$B$3:$C$8,2,0),0)</f>
        <v>0</v>
      </c>
      <c r="BD43">
        <f t="shared" si="29"/>
        <v>0</v>
      </c>
      <c r="BE43">
        <f>IFERROR(VLOOKUP(L43,'Tipo de Descuento'!$B$3:$C$8,2,0),0)</f>
        <v>0</v>
      </c>
      <c r="BF43">
        <f t="shared" si="30"/>
        <v>0</v>
      </c>
      <c r="BG43">
        <f>IFERROR(VLOOKUP(N43,'Tipo de Descuento'!$B$3:$C$8,2,0),0)</f>
        <v>0</v>
      </c>
      <c r="BH43">
        <f t="shared" si="31"/>
        <v>0</v>
      </c>
      <c r="BI43">
        <f>IFERROR(VLOOKUP(P43,'Tipo de Descuento'!$B$3:$C$8,2,0),0)</f>
        <v>0</v>
      </c>
      <c r="BJ43">
        <f t="shared" si="32"/>
        <v>0</v>
      </c>
      <c r="BK43">
        <f>IFERROR(VLOOKUP(R43,'Tipo de Descuento'!$B$3:$C$8,2,0),0)</f>
        <v>0</v>
      </c>
      <c r="BL43">
        <f t="shared" si="33"/>
        <v>0</v>
      </c>
      <c r="BM43">
        <f t="shared" si="34"/>
        <v>0</v>
      </c>
      <c r="BN43">
        <f t="shared" si="35"/>
        <v>0</v>
      </c>
      <c r="BO43">
        <f t="shared" si="36"/>
        <v>0</v>
      </c>
      <c r="BQ43" s="67">
        <f>+AY43*F43*H43</f>
        <v>0</v>
      </c>
      <c r="BR43" s="68">
        <f t="shared" si="37"/>
        <v>0</v>
      </c>
      <c r="BS43" s="68">
        <f t="shared" si="38"/>
        <v>0</v>
      </c>
      <c r="BT43" s="68">
        <f t="shared" si="39"/>
        <v>0</v>
      </c>
      <c r="BU43" s="68">
        <f t="shared" si="40"/>
        <v>0</v>
      </c>
      <c r="BV43" s="68">
        <f t="shared" si="41"/>
        <v>0</v>
      </c>
      <c r="BW43" s="69">
        <f t="shared" si="42"/>
        <v>0</v>
      </c>
      <c r="BY43" s="70">
        <f t="shared" si="43"/>
        <v>0</v>
      </c>
      <c r="BZ43" s="71"/>
      <c r="CB43" s="13">
        <f>+B43</f>
        <v>0</v>
      </c>
      <c r="CC43" s="89">
        <f t="shared" si="26"/>
        <v>0</v>
      </c>
    </row>
    <row r="44" spans="2:81" ht="15.75" customHeight="1">
      <c r="B44" s="61"/>
      <c r="C44" s="13" t="str">
        <f>IF(B44="","",VLOOKUP(BA44,Proveedor!$B$3:$C$2036,2,0))</f>
        <v/>
      </c>
      <c r="D44" s="96"/>
      <c r="E44" s="85"/>
      <c r="F44" s="56"/>
      <c r="G44" s="97"/>
      <c r="H44" s="97"/>
      <c r="I44" s="13"/>
      <c r="J44" s="60"/>
      <c r="K44" s="40"/>
      <c r="L44" s="40"/>
      <c r="M44" s="40"/>
      <c r="N44" s="40"/>
      <c r="O44" s="40"/>
      <c r="P44" s="60"/>
      <c r="Q44" s="40"/>
      <c r="R44" s="40"/>
      <c r="S44" s="40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32"/>
      <c r="AY44" s="54">
        <f t="shared" si="27"/>
        <v>0</v>
      </c>
      <c r="AZ44" s="38">
        <f t="shared" si="28"/>
        <v>0</v>
      </c>
      <c r="BA44" s="12">
        <f>IFERROR(VLOOKUP(Input!B44,Medio!$A$3:$D$1552,4,0),0)</f>
        <v>0</v>
      </c>
      <c r="BB44">
        <f>+AY44*G44*F44</f>
        <v>0</v>
      </c>
      <c r="BC44">
        <f>IFERROR(VLOOKUP(J44,'Tipo de Descuento'!$B$3:$C$8,2,0),0)</f>
        <v>0</v>
      </c>
      <c r="BD44">
        <f t="shared" si="29"/>
        <v>0</v>
      </c>
      <c r="BE44">
        <f>IFERROR(VLOOKUP(L44,'Tipo de Descuento'!$B$3:$C$8,2,0),0)</f>
        <v>0</v>
      </c>
      <c r="BF44">
        <f t="shared" si="30"/>
        <v>0</v>
      </c>
      <c r="BG44">
        <f>IFERROR(VLOOKUP(N44,'Tipo de Descuento'!$B$3:$C$8,2,0),0)</f>
        <v>0</v>
      </c>
      <c r="BH44">
        <f t="shared" si="31"/>
        <v>0</v>
      </c>
      <c r="BI44">
        <f>IFERROR(VLOOKUP(P44,'Tipo de Descuento'!$B$3:$C$8,2,0),0)</f>
        <v>0</v>
      </c>
      <c r="BJ44">
        <f t="shared" si="32"/>
        <v>0</v>
      </c>
      <c r="BK44">
        <f>IFERROR(VLOOKUP(R44,'Tipo de Descuento'!$B$3:$C$8,2,0),0)</f>
        <v>0</v>
      </c>
      <c r="BL44">
        <f t="shared" si="33"/>
        <v>0</v>
      </c>
      <c r="BM44">
        <f t="shared" si="34"/>
        <v>0</v>
      </c>
      <c r="BN44">
        <f t="shared" si="35"/>
        <v>0</v>
      </c>
      <c r="BO44">
        <f t="shared" si="36"/>
        <v>0</v>
      </c>
      <c r="BQ44" s="67">
        <f>+AY44*F44*H44</f>
        <v>0</v>
      </c>
      <c r="BR44" s="68">
        <f t="shared" si="37"/>
        <v>0</v>
      </c>
      <c r="BS44" s="68">
        <f t="shared" si="38"/>
        <v>0</v>
      </c>
      <c r="BT44" s="68">
        <f t="shared" si="39"/>
        <v>0</v>
      </c>
      <c r="BU44" s="68">
        <f t="shared" si="40"/>
        <v>0</v>
      </c>
      <c r="BV44" s="68">
        <f t="shared" si="41"/>
        <v>0</v>
      </c>
      <c r="BW44" s="69">
        <f t="shared" si="42"/>
        <v>0</v>
      </c>
      <c r="BY44" s="70">
        <f t="shared" si="43"/>
        <v>0</v>
      </c>
      <c r="BZ44" s="71"/>
      <c r="CB44" s="13">
        <f>+B44</f>
        <v>0</v>
      </c>
      <c r="CC44" s="89">
        <f t="shared" si="26"/>
        <v>0</v>
      </c>
    </row>
    <row r="45" spans="2:81" ht="15.75" customHeight="1">
      <c r="B45" s="61"/>
      <c r="C45" s="13" t="str">
        <f>IF(B45="","",VLOOKUP(BA45,Proveedor!$B$3:$C$2036,2,0))</f>
        <v/>
      </c>
      <c r="D45" s="96"/>
      <c r="E45" s="85"/>
      <c r="F45" s="56"/>
      <c r="G45" s="97"/>
      <c r="H45" s="97"/>
      <c r="I45" s="13"/>
      <c r="J45" s="60"/>
      <c r="K45" s="40"/>
      <c r="L45" s="40"/>
      <c r="M45" s="40"/>
      <c r="N45" s="40"/>
      <c r="O45" s="40"/>
      <c r="P45" s="60"/>
      <c r="Q45" s="40"/>
      <c r="R45" s="40"/>
      <c r="S45" s="40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32"/>
      <c r="AY45" s="54">
        <f t="shared" si="27"/>
        <v>0</v>
      </c>
      <c r="AZ45" s="38">
        <f t="shared" si="28"/>
        <v>0</v>
      </c>
      <c r="BA45" s="12">
        <f>IFERROR(VLOOKUP(Input!B45,Medio!$A$3:$D$1552,4,0),0)</f>
        <v>0</v>
      </c>
      <c r="BB45">
        <f>+AY45*G45*F45</f>
        <v>0</v>
      </c>
      <c r="BC45">
        <f>IFERROR(VLOOKUP(J45,'Tipo de Descuento'!$B$3:$C$8,2,0),0)</f>
        <v>0</v>
      </c>
      <c r="BD45">
        <f t="shared" si="29"/>
        <v>0</v>
      </c>
      <c r="BE45">
        <f>IFERROR(VLOOKUP(L45,'Tipo de Descuento'!$B$3:$C$8,2,0),0)</f>
        <v>0</v>
      </c>
      <c r="BF45">
        <f t="shared" si="30"/>
        <v>0</v>
      </c>
      <c r="BG45">
        <f>IFERROR(VLOOKUP(N45,'Tipo de Descuento'!$B$3:$C$8,2,0),0)</f>
        <v>0</v>
      </c>
      <c r="BH45">
        <f t="shared" si="31"/>
        <v>0</v>
      </c>
      <c r="BI45">
        <f>IFERROR(VLOOKUP(P45,'Tipo de Descuento'!$B$3:$C$8,2,0),0)</f>
        <v>0</v>
      </c>
      <c r="BJ45">
        <f t="shared" si="32"/>
        <v>0</v>
      </c>
      <c r="BK45">
        <f>IFERROR(VLOOKUP(R45,'Tipo de Descuento'!$B$3:$C$8,2,0),0)</f>
        <v>0</v>
      </c>
      <c r="BL45">
        <f t="shared" si="33"/>
        <v>0</v>
      </c>
      <c r="BM45">
        <f t="shared" si="34"/>
        <v>0</v>
      </c>
      <c r="BN45">
        <f t="shared" si="35"/>
        <v>0</v>
      </c>
      <c r="BO45">
        <f t="shared" si="36"/>
        <v>0</v>
      </c>
      <c r="BQ45" s="67">
        <f>+AY45*F45*H45</f>
        <v>0</v>
      </c>
      <c r="BR45" s="68">
        <f t="shared" si="37"/>
        <v>0</v>
      </c>
      <c r="BS45" s="68">
        <f t="shared" si="38"/>
        <v>0</v>
      </c>
      <c r="BT45" s="68">
        <f t="shared" si="39"/>
        <v>0</v>
      </c>
      <c r="BU45" s="68">
        <f t="shared" si="40"/>
        <v>0</v>
      </c>
      <c r="BV45" s="68">
        <f t="shared" si="41"/>
        <v>0</v>
      </c>
      <c r="BW45" s="69">
        <f t="shared" si="42"/>
        <v>0</v>
      </c>
      <c r="BY45" s="70">
        <f t="shared" si="43"/>
        <v>0</v>
      </c>
      <c r="BZ45" s="71"/>
      <c r="CB45" s="13">
        <f>+B45</f>
        <v>0</v>
      </c>
      <c r="CC45" s="89">
        <f t="shared" si="26"/>
        <v>0</v>
      </c>
    </row>
    <row r="46" spans="2:81" ht="15.75" customHeight="1">
      <c r="B46" s="61"/>
      <c r="C46" s="13" t="str">
        <f>IF(B46="","",VLOOKUP(BA46,Proveedor!$B$3:$C$2036,2,0))</f>
        <v/>
      </c>
      <c r="D46" s="96"/>
      <c r="E46" s="85"/>
      <c r="F46" s="56"/>
      <c r="G46" s="97"/>
      <c r="H46" s="97"/>
      <c r="I46" s="13"/>
      <c r="J46" s="60"/>
      <c r="K46" s="40"/>
      <c r="L46" s="40"/>
      <c r="M46" s="40"/>
      <c r="N46" s="40"/>
      <c r="O46" s="40"/>
      <c r="P46" s="60"/>
      <c r="Q46" s="40"/>
      <c r="R46" s="40"/>
      <c r="S46" s="40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32"/>
      <c r="AY46" s="54">
        <f t="shared" si="27"/>
        <v>0</v>
      </c>
      <c r="AZ46" s="38">
        <f t="shared" si="28"/>
        <v>0</v>
      </c>
      <c r="BA46" s="12">
        <f>IFERROR(VLOOKUP(Input!B46,Medio!$A$3:$D$1552,4,0),0)</f>
        <v>0</v>
      </c>
      <c r="BB46">
        <f>+AY46*G46*F46</f>
        <v>0</v>
      </c>
      <c r="BC46">
        <f>IFERROR(VLOOKUP(J46,'Tipo de Descuento'!$B$3:$C$8,2,0),0)</f>
        <v>0</v>
      </c>
      <c r="BD46">
        <f t="shared" si="29"/>
        <v>0</v>
      </c>
      <c r="BE46">
        <f>IFERROR(VLOOKUP(L46,'Tipo de Descuento'!$B$3:$C$8,2,0),0)</f>
        <v>0</v>
      </c>
      <c r="BF46">
        <f t="shared" si="30"/>
        <v>0</v>
      </c>
      <c r="BG46">
        <f>IFERROR(VLOOKUP(N46,'Tipo de Descuento'!$B$3:$C$8,2,0),0)</f>
        <v>0</v>
      </c>
      <c r="BH46">
        <f t="shared" si="31"/>
        <v>0</v>
      </c>
      <c r="BI46">
        <f>IFERROR(VLOOKUP(P46,'Tipo de Descuento'!$B$3:$C$8,2,0),0)</f>
        <v>0</v>
      </c>
      <c r="BJ46">
        <f t="shared" si="32"/>
        <v>0</v>
      </c>
      <c r="BK46">
        <f>IFERROR(VLOOKUP(R46,'Tipo de Descuento'!$B$3:$C$8,2,0),0)</f>
        <v>0</v>
      </c>
      <c r="BL46">
        <f t="shared" si="33"/>
        <v>0</v>
      </c>
      <c r="BM46">
        <f t="shared" si="34"/>
        <v>0</v>
      </c>
      <c r="BN46">
        <f t="shared" si="35"/>
        <v>0</v>
      </c>
      <c r="BO46">
        <f t="shared" si="36"/>
        <v>0</v>
      </c>
      <c r="BQ46" s="67">
        <f>+AY46*F46*H46</f>
        <v>0</v>
      </c>
      <c r="BR46" s="68">
        <f t="shared" si="37"/>
        <v>0</v>
      </c>
      <c r="BS46" s="68">
        <f t="shared" si="38"/>
        <v>0</v>
      </c>
      <c r="BT46" s="68">
        <f t="shared" si="39"/>
        <v>0</v>
      </c>
      <c r="BU46" s="68">
        <f t="shared" si="40"/>
        <v>0</v>
      </c>
      <c r="BV46" s="68">
        <f t="shared" si="41"/>
        <v>0</v>
      </c>
      <c r="BW46" s="69">
        <f t="shared" si="42"/>
        <v>0</v>
      </c>
      <c r="BY46" s="70">
        <f t="shared" si="43"/>
        <v>0</v>
      </c>
      <c r="BZ46" s="71"/>
      <c r="CB46" s="13">
        <f>+B46</f>
        <v>0</v>
      </c>
      <c r="CC46" s="89">
        <f t="shared" si="26"/>
        <v>0</v>
      </c>
    </row>
    <row r="47" spans="2:81" ht="15.75" customHeight="1">
      <c r="B47" s="61"/>
      <c r="C47" s="13" t="str">
        <f>IF(B47="","",VLOOKUP(BA47,Proveedor!$B$3:$C$2036,2,0))</f>
        <v/>
      </c>
      <c r="D47" s="96"/>
      <c r="E47" s="85"/>
      <c r="F47" s="56"/>
      <c r="G47" s="97"/>
      <c r="H47" s="97"/>
      <c r="I47" s="13"/>
      <c r="J47" s="60"/>
      <c r="K47" s="40"/>
      <c r="L47" s="40"/>
      <c r="M47" s="40"/>
      <c r="N47" s="40"/>
      <c r="O47" s="40"/>
      <c r="P47" s="60"/>
      <c r="Q47" s="40"/>
      <c r="R47" s="40"/>
      <c r="S47" s="40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32"/>
      <c r="AY47" s="54">
        <f t="shared" si="27"/>
        <v>0</v>
      </c>
      <c r="AZ47" s="38">
        <f t="shared" si="28"/>
        <v>0</v>
      </c>
      <c r="BA47" s="12">
        <f>IFERROR(VLOOKUP(Input!B47,Medio!$A$3:$D$1552,4,0),0)</f>
        <v>0</v>
      </c>
      <c r="BB47">
        <f>+AY47*G47*F47</f>
        <v>0</v>
      </c>
      <c r="BC47">
        <f>IFERROR(VLOOKUP(J47,'Tipo de Descuento'!$B$3:$C$8,2,0),0)</f>
        <v>0</v>
      </c>
      <c r="BD47">
        <f t="shared" si="29"/>
        <v>0</v>
      </c>
      <c r="BE47">
        <f>IFERROR(VLOOKUP(L47,'Tipo de Descuento'!$B$3:$C$8,2,0),0)</f>
        <v>0</v>
      </c>
      <c r="BF47">
        <f t="shared" si="30"/>
        <v>0</v>
      </c>
      <c r="BG47">
        <f>IFERROR(VLOOKUP(N47,'Tipo de Descuento'!$B$3:$C$8,2,0),0)</f>
        <v>0</v>
      </c>
      <c r="BH47">
        <f t="shared" si="31"/>
        <v>0</v>
      </c>
      <c r="BI47">
        <f>IFERROR(VLOOKUP(P47,'Tipo de Descuento'!$B$3:$C$8,2,0),0)</f>
        <v>0</v>
      </c>
      <c r="BJ47">
        <f t="shared" si="32"/>
        <v>0</v>
      </c>
      <c r="BK47">
        <f>IFERROR(VLOOKUP(R47,'Tipo de Descuento'!$B$3:$C$8,2,0),0)</f>
        <v>0</v>
      </c>
      <c r="BL47">
        <f t="shared" si="33"/>
        <v>0</v>
      </c>
      <c r="BM47">
        <f t="shared" si="34"/>
        <v>0</v>
      </c>
      <c r="BN47">
        <f t="shared" si="35"/>
        <v>0</v>
      </c>
      <c r="BO47">
        <f t="shared" si="36"/>
        <v>0</v>
      </c>
      <c r="BQ47" s="67">
        <f>+AY47*F47*H47</f>
        <v>0</v>
      </c>
      <c r="BR47" s="68">
        <f t="shared" si="37"/>
        <v>0</v>
      </c>
      <c r="BS47" s="68">
        <f t="shared" si="38"/>
        <v>0</v>
      </c>
      <c r="BT47" s="68">
        <f t="shared" si="39"/>
        <v>0</v>
      </c>
      <c r="BU47" s="68">
        <f t="shared" si="40"/>
        <v>0</v>
      </c>
      <c r="BV47" s="68">
        <f t="shared" si="41"/>
        <v>0</v>
      </c>
      <c r="BW47" s="69">
        <f t="shared" si="42"/>
        <v>0</v>
      </c>
      <c r="BY47" s="70">
        <f t="shared" si="43"/>
        <v>0</v>
      </c>
      <c r="BZ47" s="71"/>
      <c r="CB47" s="13">
        <f>+B47</f>
        <v>0</v>
      </c>
      <c r="CC47" s="89">
        <f t="shared" si="26"/>
        <v>0</v>
      </c>
    </row>
    <row r="48" spans="2:81" ht="15.75" customHeight="1">
      <c r="B48" s="61"/>
      <c r="C48" s="13" t="str">
        <f>IF(B48="","",VLOOKUP(BA48,Proveedor!$B$3:$C$2036,2,0))</f>
        <v/>
      </c>
      <c r="D48" s="96"/>
      <c r="E48" s="85"/>
      <c r="F48" s="56"/>
      <c r="G48" s="97"/>
      <c r="H48" s="97"/>
      <c r="I48" s="13"/>
      <c r="J48" s="60"/>
      <c r="K48" s="40"/>
      <c r="L48" s="40"/>
      <c r="M48" s="40"/>
      <c r="N48" s="40"/>
      <c r="O48" s="40"/>
      <c r="P48" s="60"/>
      <c r="Q48" s="40"/>
      <c r="R48" s="40"/>
      <c r="S48" s="40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32"/>
      <c r="AY48" s="54">
        <f t="shared" si="27"/>
        <v>0</v>
      </c>
      <c r="AZ48" s="38">
        <f t="shared" si="28"/>
        <v>0</v>
      </c>
      <c r="BA48" s="12">
        <f>IFERROR(VLOOKUP(Input!B48,Medio!$A$3:$D$1552,4,0),0)</f>
        <v>0</v>
      </c>
      <c r="BB48">
        <f>+AY48*G48*F48</f>
        <v>0</v>
      </c>
      <c r="BC48">
        <f>IFERROR(VLOOKUP(J48,'Tipo de Descuento'!$B$3:$C$8,2,0),0)</f>
        <v>0</v>
      </c>
      <c r="BD48">
        <f t="shared" si="29"/>
        <v>0</v>
      </c>
      <c r="BE48">
        <f>IFERROR(VLOOKUP(L48,'Tipo de Descuento'!$B$3:$C$8,2,0),0)</f>
        <v>0</v>
      </c>
      <c r="BF48">
        <f t="shared" si="30"/>
        <v>0</v>
      </c>
      <c r="BG48">
        <f>IFERROR(VLOOKUP(N48,'Tipo de Descuento'!$B$3:$C$8,2,0),0)</f>
        <v>0</v>
      </c>
      <c r="BH48">
        <f t="shared" si="31"/>
        <v>0</v>
      </c>
      <c r="BI48">
        <f>IFERROR(VLOOKUP(P48,'Tipo de Descuento'!$B$3:$C$8,2,0),0)</f>
        <v>0</v>
      </c>
      <c r="BJ48">
        <f t="shared" si="32"/>
        <v>0</v>
      </c>
      <c r="BK48">
        <f>IFERROR(VLOOKUP(R48,'Tipo de Descuento'!$B$3:$C$8,2,0),0)</f>
        <v>0</v>
      </c>
      <c r="BL48">
        <f t="shared" si="33"/>
        <v>0</v>
      </c>
      <c r="BM48">
        <f t="shared" si="34"/>
        <v>0</v>
      </c>
      <c r="BN48">
        <f t="shared" si="35"/>
        <v>0</v>
      </c>
      <c r="BO48">
        <f t="shared" si="36"/>
        <v>0</v>
      </c>
      <c r="BQ48" s="67">
        <f>+AY48*F48*H48</f>
        <v>0</v>
      </c>
      <c r="BR48" s="68">
        <f t="shared" si="37"/>
        <v>0</v>
      </c>
      <c r="BS48" s="68">
        <f t="shared" si="38"/>
        <v>0</v>
      </c>
      <c r="BT48" s="68">
        <f t="shared" si="39"/>
        <v>0</v>
      </c>
      <c r="BU48" s="68">
        <f t="shared" si="40"/>
        <v>0</v>
      </c>
      <c r="BV48" s="68">
        <f t="shared" si="41"/>
        <v>0</v>
      </c>
      <c r="BW48" s="69">
        <f t="shared" si="42"/>
        <v>0</v>
      </c>
      <c r="BY48" s="70">
        <f t="shared" si="43"/>
        <v>0</v>
      </c>
      <c r="BZ48" s="71"/>
      <c r="CB48" s="13">
        <f>+B48</f>
        <v>0</v>
      </c>
      <c r="CC48" s="89">
        <f t="shared" si="26"/>
        <v>0</v>
      </c>
    </row>
    <row r="49" spans="2:81" ht="15.75" customHeight="1">
      <c r="B49" s="61"/>
      <c r="C49" s="13" t="str">
        <f>IF(B49="","",VLOOKUP(BA49,Proveedor!$B$3:$C$2036,2,0))</f>
        <v/>
      </c>
      <c r="D49" s="96"/>
      <c r="E49" s="85"/>
      <c r="F49" s="56"/>
      <c r="G49" s="97"/>
      <c r="H49" s="97"/>
      <c r="I49" s="13"/>
      <c r="J49" s="60"/>
      <c r="K49" s="40"/>
      <c r="L49" s="40"/>
      <c r="M49" s="40"/>
      <c r="N49" s="40"/>
      <c r="O49" s="40"/>
      <c r="P49" s="60"/>
      <c r="Q49" s="40"/>
      <c r="R49" s="40"/>
      <c r="S49" s="40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32"/>
      <c r="AY49" s="54">
        <f t="shared" si="27"/>
        <v>0</v>
      </c>
      <c r="AZ49" s="38">
        <f t="shared" si="28"/>
        <v>0</v>
      </c>
      <c r="BA49" s="12">
        <f>IFERROR(VLOOKUP(Input!B49,Medio!$A$3:$D$1552,4,0),0)</f>
        <v>0</v>
      </c>
      <c r="BB49">
        <f>+AY49*G49*F49</f>
        <v>0</v>
      </c>
      <c r="BC49">
        <f>IFERROR(VLOOKUP(J49,'Tipo de Descuento'!$B$3:$C$8,2,0),0)</f>
        <v>0</v>
      </c>
      <c r="BD49">
        <f t="shared" si="29"/>
        <v>0</v>
      </c>
      <c r="BE49">
        <f>IFERROR(VLOOKUP(L49,'Tipo de Descuento'!$B$3:$C$8,2,0),0)</f>
        <v>0</v>
      </c>
      <c r="BF49">
        <f t="shared" si="30"/>
        <v>0</v>
      </c>
      <c r="BG49">
        <f>IFERROR(VLOOKUP(N49,'Tipo de Descuento'!$B$3:$C$8,2,0),0)</f>
        <v>0</v>
      </c>
      <c r="BH49">
        <f t="shared" si="31"/>
        <v>0</v>
      </c>
      <c r="BI49">
        <f>IFERROR(VLOOKUP(P49,'Tipo de Descuento'!$B$3:$C$8,2,0),0)</f>
        <v>0</v>
      </c>
      <c r="BJ49">
        <f t="shared" si="32"/>
        <v>0</v>
      </c>
      <c r="BK49">
        <f>IFERROR(VLOOKUP(R49,'Tipo de Descuento'!$B$3:$C$8,2,0),0)</f>
        <v>0</v>
      </c>
      <c r="BL49">
        <f t="shared" si="33"/>
        <v>0</v>
      </c>
      <c r="BM49">
        <f t="shared" si="34"/>
        <v>0</v>
      </c>
      <c r="BN49">
        <f t="shared" si="35"/>
        <v>0</v>
      </c>
      <c r="BO49">
        <f t="shared" si="36"/>
        <v>0</v>
      </c>
      <c r="BQ49" s="67">
        <f>+AY49*F49*H49</f>
        <v>0</v>
      </c>
      <c r="BR49" s="68">
        <f t="shared" si="37"/>
        <v>0</v>
      </c>
      <c r="BS49" s="68">
        <f t="shared" si="38"/>
        <v>0</v>
      </c>
      <c r="BT49" s="68">
        <f t="shared" si="39"/>
        <v>0</v>
      </c>
      <c r="BU49" s="68">
        <f t="shared" si="40"/>
        <v>0</v>
      </c>
      <c r="BV49" s="68">
        <f t="shared" si="41"/>
        <v>0</v>
      </c>
      <c r="BW49" s="69">
        <f t="shared" si="42"/>
        <v>0</v>
      </c>
      <c r="BY49" s="70">
        <f t="shared" si="43"/>
        <v>0</v>
      </c>
      <c r="BZ49" s="71"/>
      <c r="CB49" s="13">
        <f>+B49</f>
        <v>0</v>
      </c>
      <c r="CC49" s="89">
        <f t="shared" si="26"/>
        <v>0</v>
      </c>
    </row>
    <row r="50" spans="2:81" ht="15.75" customHeight="1">
      <c r="B50" s="61"/>
      <c r="C50" s="13" t="str">
        <f>IF(B50="","",VLOOKUP(BA50,Proveedor!$B$3:$C$2036,2,0))</f>
        <v/>
      </c>
      <c r="D50" s="96"/>
      <c r="E50" s="85"/>
      <c r="F50" s="56"/>
      <c r="G50" s="97"/>
      <c r="H50" s="97"/>
      <c r="I50" s="13"/>
      <c r="J50" s="60"/>
      <c r="K50" s="40"/>
      <c r="L50" s="40"/>
      <c r="M50" s="40"/>
      <c r="N50" s="40"/>
      <c r="O50" s="40"/>
      <c r="P50" s="60"/>
      <c r="Q50" s="40"/>
      <c r="R50" s="40"/>
      <c r="S50" s="40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32"/>
      <c r="AY50" s="54">
        <f t="shared" si="27"/>
        <v>0</v>
      </c>
      <c r="AZ50" s="38">
        <f t="shared" si="28"/>
        <v>0</v>
      </c>
      <c r="BA50" s="12">
        <f>IFERROR(VLOOKUP(Input!B50,Medio!$A$3:$D$1552,4,0),0)</f>
        <v>0</v>
      </c>
      <c r="BB50">
        <f>+AY50*G50*F50</f>
        <v>0</v>
      </c>
      <c r="BC50">
        <f>IFERROR(VLOOKUP(J50,'Tipo de Descuento'!$B$3:$C$8,2,0),0)</f>
        <v>0</v>
      </c>
      <c r="BD50">
        <f t="shared" si="29"/>
        <v>0</v>
      </c>
      <c r="BE50">
        <f>IFERROR(VLOOKUP(L50,'Tipo de Descuento'!$B$3:$C$8,2,0),0)</f>
        <v>0</v>
      </c>
      <c r="BF50">
        <f t="shared" si="30"/>
        <v>0</v>
      </c>
      <c r="BG50">
        <f>IFERROR(VLOOKUP(N50,'Tipo de Descuento'!$B$3:$C$8,2,0),0)</f>
        <v>0</v>
      </c>
      <c r="BH50">
        <f t="shared" si="31"/>
        <v>0</v>
      </c>
      <c r="BI50">
        <f>IFERROR(VLOOKUP(P50,'Tipo de Descuento'!$B$3:$C$8,2,0),0)</f>
        <v>0</v>
      </c>
      <c r="BJ50">
        <f t="shared" si="32"/>
        <v>0</v>
      </c>
      <c r="BK50">
        <f>IFERROR(VLOOKUP(R50,'Tipo de Descuento'!$B$3:$C$8,2,0),0)</f>
        <v>0</v>
      </c>
      <c r="BL50">
        <f t="shared" si="33"/>
        <v>0</v>
      </c>
      <c r="BM50">
        <f t="shared" si="34"/>
        <v>0</v>
      </c>
      <c r="BN50">
        <f t="shared" si="35"/>
        <v>0</v>
      </c>
      <c r="BO50">
        <f t="shared" si="36"/>
        <v>0</v>
      </c>
      <c r="BQ50" s="67">
        <f>+AY50*F50*H50</f>
        <v>0</v>
      </c>
      <c r="BR50" s="68">
        <f t="shared" si="37"/>
        <v>0</v>
      </c>
      <c r="BS50" s="68">
        <f t="shared" si="38"/>
        <v>0</v>
      </c>
      <c r="BT50" s="68">
        <f t="shared" si="39"/>
        <v>0</v>
      </c>
      <c r="BU50" s="68">
        <f t="shared" si="40"/>
        <v>0</v>
      </c>
      <c r="BV50" s="68">
        <f t="shared" si="41"/>
        <v>0</v>
      </c>
      <c r="BW50" s="69">
        <f t="shared" si="42"/>
        <v>0</v>
      </c>
      <c r="BY50" s="70">
        <f t="shared" si="43"/>
        <v>0</v>
      </c>
      <c r="BZ50" s="71"/>
      <c r="CB50" s="13">
        <f>+B50</f>
        <v>0</v>
      </c>
      <c r="CC50" s="89">
        <f t="shared" si="26"/>
        <v>0</v>
      </c>
    </row>
    <row r="51" spans="2:81" ht="15.75" customHeight="1">
      <c r="B51" s="61"/>
      <c r="C51" s="13" t="str">
        <f>IF(B51="","",VLOOKUP(BA51,Proveedor!$B$3:$C$2036,2,0))</f>
        <v/>
      </c>
      <c r="D51" s="96"/>
      <c r="E51" s="85"/>
      <c r="F51" s="56"/>
      <c r="G51" s="97"/>
      <c r="H51" s="97"/>
      <c r="I51" s="13"/>
      <c r="J51" s="60"/>
      <c r="K51" s="40"/>
      <c r="L51" s="40"/>
      <c r="M51" s="40"/>
      <c r="N51" s="40"/>
      <c r="O51" s="40"/>
      <c r="P51" s="60"/>
      <c r="Q51" s="40"/>
      <c r="R51" s="40"/>
      <c r="S51" s="40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32"/>
      <c r="AY51" s="54">
        <f t="shared" si="27"/>
        <v>0</v>
      </c>
      <c r="AZ51" s="38">
        <f t="shared" si="28"/>
        <v>0</v>
      </c>
      <c r="BA51" s="12">
        <f>IFERROR(VLOOKUP(Input!B51,Medio!$A$3:$D$1552,4,0),0)</f>
        <v>0</v>
      </c>
      <c r="BB51">
        <f>+AY51*G51*F51</f>
        <v>0</v>
      </c>
      <c r="BC51">
        <f>IFERROR(VLOOKUP(J51,'Tipo de Descuento'!$B$3:$C$8,2,0),0)</f>
        <v>0</v>
      </c>
      <c r="BD51">
        <f t="shared" si="29"/>
        <v>0</v>
      </c>
      <c r="BE51">
        <f>IFERROR(VLOOKUP(L51,'Tipo de Descuento'!$B$3:$C$8,2,0),0)</f>
        <v>0</v>
      </c>
      <c r="BF51">
        <f t="shared" si="30"/>
        <v>0</v>
      </c>
      <c r="BG51">
        <f>IFERROR(VLOOKUP(N51,'Tipo de Descuento'!$B$3:$C$8,2,0),0)</f>
        <v>0</v>
      </c>
      <c r="BH51">
        <f t="shared" si="31"/>
        <v>0</v>
      </c>
      <c r="BI51">
        <f>IFERROR(VLOOKUP(P51,'Tipo de Descuento'!$B$3:$C$8,2,0),0)</f>
        <v>0</v>
      </c>
      <c r="BJ51">
        <f t="shared" si="32"/>
        <v>0</v>
      </c>
      <c r="BK51">
        <f>IFERROR(VLOOKUP(R51,'Tipo de Descuento'!$B$3:$C$8,2,0),0)</f>
        <v>0</v>
      </c>
      <c r="BL51">
        <f t="shared" si="33"/>
        <v>0</v>
      </c>
      <c r="BM51">
        <f t="shared" si="34"/>
        <v>0</v>
      </c>
      <c r="BN51">
        <f t="shared" si="35"/>
        <v>0</v>
      </c>
      <c r="BO51">
        <f t="shared" si="36"/>
        <v>0</v>
      </c>
      <c r="BQ51" s="67">
        <f>+AY51*F51*H51</f>
        <v>0</v>
      </c>
      <c r="BR51" s="68">
        <f t="shared" si="37"/>
        <v>0</v>
      </c>
      <c r="BS51" s="68">
        <f t="shared" si="38"/>
        <v>0</v>
      </c>
      <c r="BT51" s="68">
        <f t="shared" si="39"/>
        <v>0</v>
      </c>
      <c r="BU51" s="68">
        <f t="shared" si="40"/>
        <v>0</v>
      </c>
      <c r="BV51" s="68">
        <f t="shared" si="41"/>
        <v>0</v>
      </c>
      <c r="BW51" s="69">
        <f t="shared" si="42"/>
        <v>0</v>
      </c>
      <c r="BY51" s="70">
        <f t="shared" si="43"/>
        <v>0</v>
      </c>
      <c r="BZ51" s="71"/>
      <c r="CB51" s="13">
        <f>+B51</f>
        <v>0</v>
      </c>
      <c r="CC51" s="89">
        <f t="shared" si="26"/>
        <v>0</v>
      </c>
    </row>
    <row r="52" spans="2:81" ht="15.75" customHeight="1">
      <c r="B52" s="61"/>
      <c r="C52" s="13" t="str">
        <f>IF(B52="","",VLOOKUP(BA52,Proveedor!$B$3:$C$2036,2,0))</f>
        <v/>
      </c>
      <c r="D52" s="96"/>
      <c r="E52" s="85"/>
      <c r="F52" s="56"/>
      <c r="G52" s="97"/>
      <c r="H52" s="97"/>
      <c r="I52" s="13"/>
      <c r="J52" s="60"/>
      <c r="K52" s="40"/>
      <c r="L52" s="40"/>
      <c r="M52" s="40"/>
      <c r="N52" s="40"/>
      <c r="O52" s="40"/>
      <c r="P52" s="60"/>
      <c r="Q52" s="40"/>
      <c r="R52" s="40"/>
      <c r="S52" s="40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32"/>
      <c r="AY52" s="54">
        <f t="shared" si="27"/>
        <v>0</v>
      </c>
      <c r="AZ52" s="38">
        <f t="shared" si="28"/>
        <v>0</v>
      </c>
      <c r="BA52" s="12">
        <f>IFERROR(VLOOKUP(Input!B52,Medio!$A$3:$D$1552,4,0),0)</f>
        <v>0</v>
      </c>
      <c r="BB52">
        <f>+AY52*G52*F52</f>
        <v>0</v>
      </c>
      <c r="BC52">
        <f>IFERROR(VLOOKUP(J52,'Tipo de Descuento'!$B$3:$C$8,2,0),0)</f>
        <v>0</v>
      </c>
      <c r="BD52">
        <f t="shared" si="29"/>
        <v>0</v>
      </c>
      <c r="BE52">
        <f>IFERROR(VLOOKUP(L52,'Tipo de Descuento'!$B$3:$C$8,2,0),0)</f>
        <v>0</v>
      </c>
      <c r="BF52">
        <f t="shared" si="30"/>
        <v>0</v>
      </c>
      <c r="BG52">
        <f>IFERROR(VLOOKUP(N52,'Tipo de Descuento'!$B$3:$C$8,2,0),0)</f>
        <v>0</v>
      </c>
      <c r="BH52">
        <f t="shared" si="31"/>
        <v>0</v>
      </c>
      <c r="BI52">
        <f>IFERROR(VLOOKUP(P52,'Tipo de Descuento'!$B$3:$C$8,2,0),0)</f>
        <v>0</v>
      </c>
      <c r="BJ52">
        <f t="shared" si="32"/>
        <v>0</v>
      </c>
      <c r="BK52">
        <f>IFERROR(VLOOKUP(R52,'Tipo de Descuento'!$B$3:$C$8,2,0),0)</f>
        <v>0</v>
      </c>
      <c r="BL52">
        <f t="shared" si="33"/>
        <v>0</v>
      </c>
      <c r="BM52">
        <f t="shared" si="34"/>
        <v>0</v>
      </c>
      <c r="BN52">
        <f t="shared" si="35"/>
        <v>0</v>
      </c>
      <c r="BO52">
        <f t="shared" si="36"/>
        <v>0</v>
      </c>
      <c r="BQ52" s="67">
        <f>+AY52*F52*H52</f>
        <v>0</v>
      </c>
      <c r="BR52" s="68">
        <f t="shared" si="37"/>
        <v>0</v>
      </c>
      <c r="BS52" s="68">
        <f t="shared" si="38"/>
        <v>0</v>
      </c>
      <c r="BT52" s="68">
        <f t="shared" si="39"/>
        <v>0</v>
      </c>
      <c r="BU52" s="68">
        <f t="shared" si="40"/>
        <v>0</v>
      </c>
      <c r="BV52" s="68">
        <f t="shared" si="41"/>
        <v>0</v>
      </c>
      <c r="BW52" s="69">
        <f t="shared" si="42"/>
        <v>0</v>
      </c>
      <c r="BY52" s="70">
        <f t="shared" si="43"/>
        <v>0</v>
      </c>
      <c r="BZ52" s="71"/>
      <c r="CB52" s="13">
        <f>+B52</f>
        <v>0</v>
      </c>
      <c r="CC52" s="89">
        <f t="shared" si="26"/>
        <v>0</v>
      </c>
    </row>
    <row r="53" spans="2:81" ht="15.75" customHeight="1">
      <c r="B53" s="23"/>
      <c r="C53" s="13" t="str">
        <f>IF(B53="","",VLOOKUP(BA53,Proveedor!$B$3:$C$2036,2,0))</f>
        <v/>
      </c>
      <c r="D53" s="96"/>
      <c r="E53" s="85"/>
      <c r="F53" s="56"/>
      <c r="G53" s="97"/>
      <c r="H53" s="97"/>
      <c r="I53" s="13"/>
      <c r="J53" s="50"/>
      <c r="K53" s="40"/>
      <c r="L53" s="40"/>
      <c r="M53" s="40"/>
      <c r="N53" s="40"/>
      <c r="O53" s="40"/>
      <c r="P53" s="40"/>
      <c r="Q53" s="40"/>
      <c r="R53" s="40"/>
      <c r="S53" s="40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32"/>
      <c r="AY53" s="54">
        <f t="shared" si="9"/>
        <v>0</v>
      </c>
      <c r="AZ53" s="38">
        <f t="shared" si="10"/>
        <v>0</v>
      </c>
      <c r="BA53" s="12">
        <f>IFERROR(VLOOKUP(Input!B53,Medio!$A$3:$D$1552,4,0),0)</f>
        <v>0</v>
      </c>
      <c r="BB53">
        <f>+AY53*G53*F53</f>
        <v>0</v>
      </c>
      <c r="BC53">
        <f>IFERROR(VLOOKUP(J53,'Tipo de Descuento'!$B$3:$C$8,2,0),0)</f>
        <v>0</v>
      </c>
      <c r="BD53">
        <f t="shared" si="11"/>
        <v>0</v>
      </c>
      <c r="BE53">
        <f>IFERROR(VLOOKUP(L53,'Tipo de Descuento'!$B$3:$C$8,2,0),0)</f>
        <v>0</v>
      </c>
      <c r="BF53">
        <f t="shared" si="12"/>
        <v>0</v>
      </c>
      <c r="BG53">
        <f>IFERROR(VLOOKUP(N53,'Tipo de Descuento'!$B$3:$C$8,2,0),0)</f>
        <v>0</v>
      </c>
      <c r="BH53">
        <f t="shared" si="13"/>
        <v>0</v>
      </c>
      <c r="BI53">
        <f>IFERROR(VLOOKUP(P53,'Tipo de Descuento'!$B$3:$C$8,2,0),0)</f>
        <v>0</v>
      </c>
      <c r="BJ53">
        <f t="shared" si="14"/>
        <v>0</v>
      </c>
      <c r="BK53">
        <f>IFERROR(VLOOKUP(R53,'Tipo de Descuento'!$B$3:$C$8,2,0),0)</f>
        <v>0</v>
      </c>
      <c r="BL53">
        <f t="shared" si="15"/>
        <v>0</v>
      </c>
      <c r="BM53">
        <f t="shared" si="16"/>
        <v>0</v>
      </c>
      <c r="BN53">
        <f t="shared" si="17"/>
        <v>0</v>
      </c>
      <c r="BO53">
        <f t="shared" si="18"/>
        <v>0</v>
      </c>
      <c r="BQ53" s="67">
        <f>+AY53*F53*H53</f>
        <v>0</v>
      </c>
      <c r="BR53" s="68">
        <f t="shared" si="19"/>
        <v>0</v>
      </c>
      <c r="BS53" s="68">
        <f t="shared" si="20"/>
        <v>0</v>
      </c>
      <c r="BT53" s="68">
        <f t="shared" si="21"/>
        <v>0</v>
      </c>
      <c r="BU53" s="68">
        <f t="shared" si="22"/>
        <v>0</v>
      </c>
      <c r="BV53" s="68">
        <f t="shared" si="23"/>
        <v>0</v>
      </c>
      <c r="BW53" s="69">
        <f t="shared" si="24"/>
        <v>0</v>
      </c>
      <c r="BY53" s="70">
        <f t="shared" si="25"/>
        <v>0</v>
      </c>
      <c r="BZ53" s="71"/>
      <c r="CB53" s="13">
        <f>+B53</f>
        <v>0</v>
      </c>
      <c r="CC53" s="89">
        <f t="shared" si="26"/>
        <v>0</v>
      </c>
    </row>
    <row r="54" spans="2:81" ht="15.75" customHeight="1">
      <c r="B54" s="23"/>
      <c r="C54" s="13" t="str">
        <f>IF(B54="","",VLOOKUP(BA54,Proveedor!$B$3:$C$2036,2,0))</f>
        <v/>
      </c>
      <c r="D54" s="96"/>
      <c r="E54" s="85"/>
      <c r="F54" s="56"/>
      <c r="G54" s="97"/>
      <c r="H54" s="97"/>
      <c r="I54" s="13"/>
      <c r="J54" s="50"/>
      <c r="K54" s="40"/>
      <c r="L54" s="40"/>
      <c r="M54" s="40"/>
      <c r="N54" s="40"/>
      <c r="O54" s="40"/>
      <c r="P54" s="40"/>
      <c r="Q54" s="40"/>
      <c r="R54" s="40"/>
      <c r="S54" s="40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32"/>
      <c r="AY54" s="54">
        <f t="shared" si="9"/>
        <v>0</v>
      </c>
      <c r="AZ54" s="38">
        <f t="shared" si="10"/>
        <v>0</v>
      </c>
      <c r="BA54" s="12">
        <f>IFERROR(VLOOKUP(Input!B54,Medio!$A$3:$D$1552,4,0),0)</f>
        <v>0</v>
      </c>
      <c r="BB54">
        <f>+AY54*G54*F54</f>
        <v>0</v>
      </c>
      <c r="BC54">
        <f>IFERROR(VLOOKUP(J54,'Tipo de Descuento'!$B$3:$C$8,2,0),0)</f>
        <v>0</v>
      </c>
      <c r="BD54">
        <f t="shared" si="11"/>
        <v>0</v>
      </c>
      <c r="BE54">
        <f>IFERROR(VLOOKUP(L54,'Tipo de Descuento'!$B$3:$C$8,2,0),0)</f>
        <v>0</v>
      </c>
      <c r="BF54">
        <f t="shared" si="12"/>
        <v>0</v>
      </c>
      <c r="BG54">
        <f>IFERROR(VLOOKUP(N54,'Tipo de Descuento'!$B$3:$C$8,2,0),0)</f>
        <v>0</v>
      </c>
      <c r="BH54">
        <f t="shared" si="13"/>
        <v>0</v>
      </c>
      <c r="BI54">
        <f>IFERROR(VLOOKUP(P54,'Tipo de Descuento'!$B$3:$C$8,2,0),0)</f>
        <v>0</v>
      </c>
      <c r="BJ54">
        <f t="shared" si="14"/>
        <v>0</v>
      </c>
      <c r="BK54">
        <f>IFERROR(VLOOKUP(R54,'Tipo de Descuento'!$B$3:$C$8,2,0),0)</f>
        <v>0</v>
      </c>
      <c r="BL54">
        <f t="shared" si="15"/>
        <v>0</v>
      </c>
      <c r="BM54">
        <f t="shared" si="16"/>
        <v>0</v>
      </c>
      <c r="BN54">
        <f t="shared" si="17"/>
        <v>0</v>
      </c>
      <c r="BO54">
        <f t="shared" si="18"/>
        <v>0</v>
      </c>
      <c r="BQ54" s="67">
        <f>+AY54*F54*H54</f>
        <v>0</v>
      </c>
      <c r="BR54" s="68">
        <f t="shared" si="19"/>
        <v>0</v>
      </c>
      <c r="BS54" s="68">
        <f t="shared" si="20"/>
        <v>0</v>
      </c>
      <c r="BT54" s="68">
        <f t="shared" si="21"/>
        <v>0</v>
      </c>
      <c r="BU54" s="68">
        <f t="shared" si="22"/>
        <v>0</v>
      </c>
      <c r="BV54" s="68">
        <f t="shared" si="23"/>
        <v>0</v>
      </c>
      <c r="BW54" s="69">
        <f t="shared" si="24"/>
        <v>0</v>
      </c>
      <c r="BY54" s="70">
        <f t="shared" si="25"/>
        <v>0</v>
      </c>
      <c r="BZ54" s="71"/>
      <c r="CB54" s="13">
        <f>+B54</f>
        <v>0</v>
      </c>
      <c r="CC54" s="89">
        <f t="shared" si="26"/>
        <v>0</v>
      </c>
    </row>
    <row r="55" spans="2:81" ht="15.75" customHeight="1">
      <c r="B55" s="23"/>
      <c r="C55" s="13" t="str">
        <f>IF(B55="","",VLOOKUP(BA55,Proveedor!$B$3:$C$2036,2,0))</f>
        <v/>
      </c>
      <c r="D55" s="96"/>
      <c r="E55" s="85"/>
      <c r="F55" s="56"/>
      <c r="G55" s="97"/>
      <c r="H55" s="97"/>
      <c r="I55" s="13"/>
      <c r="J55" s="50"/>
      <c r="K55" s="40"/>
      <c r="L55" s="40"/>
      <c r="M55" s="40"/>
      <c r="N55" s="40"/>
      <c r="O55" s="40"/>
      <c r="P55" s="40"/>
      <c r="Q55" s="40"/>
      <c r="R55" s="40"/>
      <c r="S55" s="40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54">
        <f t="shared" si="9"/>
        <v>0</v>
      </c>
      <c r="AZ55" s="38">
        <f t="shared" si="10"/>
        <v>0</v>
      </c>
      <c r="BA55" s="12">
        <f>IFERROR(VLOOKUP(Input!B55,Medio!$A$3:$D$1552,4,0),0)</f>
        <v>0</v>
      </c>
      <c r="BB55">
        <f>+AY55*G55*F55</f>
        <v>0</v>
      </c>
      <c r="BC55">
        <f>IFERROR(VLOOKUP(J55,'Tipo de Descuento'!$B$3:$C$8,2,0),0)</f>
        <v>0</v>
      </c>
      <c r="BD55">
        <f t="shared" si="11"/>
        <v>0</v>
      </c>
      <c r="BE55">
        <f>IFERROR(VLOOKUP(L55,'Tipo de Descuento'!$B$3:$C$8,2,0),0)</f>
        <v>0</v>
      </c>
      <c r="BF55">
        <f t="shared" si="12"/>
        <v>0</v>
      </c>
      <c r="BG55">
        <f>IFERROR(VLOOKUP(N55,'Tipo de Descuento'!$B$3:$C$8,2,0),0)</f>
        <v>0</v>
      </c>
      <c r="BH55">
        <f t="shared" si="13"/>
        <v>0</v>
      </c>
      <c r="BI55">
        <f>IFERROR(VLOOKUP(P55,'Tipo de Descuento'!$B$3:$C$8,2,0),0)</f>
        <v>0</v>
      </c>
      <c r="BJ55">
        <f t="shared" si="14"/>
        <v>0</v>
      </c>
      <c r="BK55">
        <f>IFERROR(VLOOKUP(R55,'Tipo de Descuento'!$B$3:$C$8,2,0),0)</f>
        <v>0</v>
      </c>
      <c r="BL55">
        <f t="shared" si="15"/>
        <v>0</v>
      </c>
      <c r="BM55">
        <f t="shared" si="16"/>
        <v>0</v>
      </c>
      <c r="BN55">
        <f t="shared" si="17"/>
        <v>0</v>
      </c>
      <c r="BO55">
        <f t="shared" si="18"/>
        <v>0</v>
      </c>
      <c r="BQ55" s="67">
        <f>+AY55*F55*H55</f>
        <v>0</v>
      </c>
      <c r="BR55" s="68">
        <f t="shared" si="19"/>
        <v>0</v>
      </c>
      <c r="BS55" s="68">
        <f t="shared" si="20"/>
        <v>0</v>
      </c>
      <c r="BT55" s="68">
        <f t="shared" si="21"/>
        <v>0</v>
      </c>
      <c r="BU55" s="68">
        <f t="shared" si="22"/>
        <v>0</v>
      </c>
      <c r="BV55" s="68">
        <f t="shared" si="23"/>
        <v>0</v>
      </c>
      <c r="BW55" s="69">
        <f t="shared" si="24"/>
        <v>0</v>
      </c>
      <c r="BY55" s="70">
        <f t="shared" si="25"/>
        <v>0</v>
      </c>
      <c r="BZ55" s="71"/>
      <c r="CB55" s="13">
        <f>+B55</f>
        <v>0</v>
      </c>
      <c r="CC55" s="89">
        <f t="shared" si="26"/>
        <v>0</v>
      </c>
    </row>
    <row r="56" spans="2:81" ht="15.75" customHeight="1">
      <c r="B56" s="23"/>
      <c r="C56" s="13" t="str">
        <f>IF(B56="","",VLOOKUP(BA56,Proveedor!$B$3:$C$2036,2,0))</f>
        <v/>
      </c>
      <c r="D56" s="96"/>
      <c r="E56" s="85"/>
      <c r="F56" s="56"/>
      <c r="G56" s="97"/>
      <c r="H56" s="97"/>
      <c r="I56" s="13"/>
      <c r="J56" s="50"/>
      <c r="K56" s="40"/>
      <c r="L56" s="40"/>
      <c r="M56" s="40"/>
      <c r="N56" s="40"/>
      <c r="O56" s="40"/>
      <c r="P56" s="40"/>
      <c r="Q56" s="40"/>
      <c r="R56" s="40"/>
      <c r="S56" s="40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32"/>
      <c r="AY56" s="54">
        <f t="shared" si="9"/>
        <v>0</v>
      </c>
      <c r="AZ56" s="38">
        <f t="shared" si="10"/>
        <v>0</v>
      </c>
      <c r="BA56" s="12">
        <f>IFERROR(VLOOKUP(Input!B56,Medio!$A$3:$D$1552,4,0),0)</f>
        <v>0</v>
      </c>
      <c r="BB56">
        <f>+AY56*G56*F56</f>
        <v>0</v>
      </c>
      <c r="BC56">
        <f>IFERROR(VLOOKUP(J56,'Tipo de Descuento'!$B$3:$C$8,2,0),0)</f>
        <v>0</v>
      </c>
      <c r="BD56">
        <f t="shared" si="11"/>
        <v>0</v>
      </c>
      <c r="BE56">
        <f>IFERROR(VLOOKUP(L56,'Tipo de Descuento'!$B$3:$C$8,2,0),0)</f>
        <v>0</v>
      </c>
      <c r="BF56">
        <f t="shared" si="12"/>
        <v>0</v>
      </c>
      <c r="BG56">
        <f>IFERROR(VLOOKUP(N56,'Tipo de Descuento'!$B$3:$C$8,2,0),0)</f>
        <v>0</v>
      </c>
      <c r="BH56">
        <f t="shared" si="13"/>
        <v>0</v>
      </c>
      <c r="BI56">
        <f>IFERROR(VLOOKUP(P56,'Tipo de Descuento'!$B$3:$C$8,2,0),0)</f>
        <v>0</v>
      </c>
      <c r="BJ56">
        <f t="shared" si="14"/>
        <v>0</v>
      </c>
      <c r="BK56">
        <f>IFERROR(VLOOKUP(R56,'Tipo de Descuento'!$B$3:$C$8,2,0),0)</f>
        <v>0</v>
      </c>
      <c r="BL56">
        <f t="shared" si="15"/>
        <v>0</v>
      </c>
      <c r="BM56">
        <f t="shared" si="16"/>
        <v>0</v>
      </c>
      <c r="BN56">
        <f t="shared" si="17"/>
        <v>0</v>
      </c>
      <c r="BO56">
        <f t="shared" si="18"/>
        <v>0</v>
      </c>
      <c r="BQ56" s="67">
        <f>+AY56*F56*H56</f>
        <v>0</v>
      </c>
      <c r="BR56" s="68">
        <f t="shared" si="19"/>
        <v>0</v>
      </c>
      <c r="BS56" s="68">
        <f t="shared" si="20"/>
        <v>0</v>
      </c>
      <c r="BT56" s="68">
        <f t="shared" si="21"/>
        <v>0</v>
      </c>
      <c r="BU56" s="68">
        <f t="shared" si="22"/>
        <v>0</v>
      </c>
      <c r="BV56" s="68">
        <f t="shared" si="23"/>
        <v>0</v>
      </c>
      <c r="BW56" s="69">
        <f t="shared" si="24"/>
        <v>0</v>
      </c>
      <c r="BY56" s="70">
        <f t="shared" si="25"/>
        <v>0</v>
      </c>
      <c r="BZ56" s="71"/>
      <c r="CB56" s="13">
        <f>+B56</f>
        <v>0</v>
      </c>
      <c r="CC56" s="89">
        <f t="shared" si="26"/>
        <v>0</v>
      </c>
    </row>
    <row r="57" spans="2:81" ht="15.75" customHeight="1">
      <c r="B57" s="23"/>
      <c r="C57" s="13" t="str">
        <f>IF(B57="","",VLOOKUP(BA57,Proveedor!$B$3:$C$2036,2,0))</f>
        <v/>
      </c>
      <c r="D57" s="96"/>
      <c r="E57" s="85"/>
      <c r="F57" s="56"/>
      <c r="G57" s="97"/>
      <c r="H57" s="97"/>
      <c r="I57" s="13"/>
      <c r="J57" s="40"/>
      <c r="K57" s="52"/>
      <c r="L57" s="40"/>
      <c r="M57" s="40"/>
      <c r="N57" s="40"/>
      <c r="O57" s="40"/>
      <c r="P57" s="40"/>
      <c r="Q57" s="40"/>
      <c r="R57" s="40"/>
      <c r="S57" s="40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32"/>
      <c r="AY57" s="54">
        <f t="shared" si="9"/>
        <v>0</v>
      </c>
      <c r="AZ57" s="38">
        <f t="shared" si="10"/>
        <v>0</v>
      </c>
      <c r="BA57" s="12">
        <f>IFERROR(VLOOKUP(Input!B57,Medio!$A$3:$D$1552,4,0),0)</f>
        <v>0</v>
      </c>
      <c r="BB57">
        <f>+AY57*G57*F57</f>
        <v>0</v>
      </c>
      <c r="BC57">
        <f>IFERROR(VLOOKUP(J57,'Tipo de Descuento'!$B$3:$C$8,2,0),0)</f>
        <v>0</v>
      </c>
      <c r="BD57">
        <f t="shared" si="11"/>
        <v>0</v>
      </c>
      <c r="BE57">
        <f>IFERROR(VLOOKUP(L57,'Tipo de Descuento'!$B$3:$C$8,2,0),0)</f>
        <v>0</v>
      </c>
      <c r="BF57">
        <f t="shared" si="12"/>
        <v>0</v>
      </c>
      <c r="BG57">
        <f>IFERROR(VLOOKUP(N57,'Tipo de Descuento'!$B$3:$C$8,2,0),0)</f>
        <v>0</v>
      </c>
      <c r="BH57">
        <f t="shared" si="13"/>
        <v>0</v>
      </c>
      <c r="BI57">
        <f>IFERROR(VLOOKUP(P57,'Tipo de Descuento'!$B$3:$C$8,2,0),0)</f>
        <v>0</v>
      </c>
      <c r="BJ57">
        <f t="shared" si="14"/>
        <v>0</v>
      </c>
      <c r="BK57">
        <f>IFERROR(VLOOKUP(R57,'Tipo de Descuento'!$B$3:$C$8,2,0),0)</f>
        <v>0</v>
      </c>
      <c r="BL57">
        <f t="shared" si="15"/>
        <v>0</v>
      </c>
      <c r="BM57">
        <f t="shared" si="16"/>
        <v>0</v>
      </c>
      <c r="BN57">
        <f t="shared" si="17"/>
        <v>0</v>
      </c>
      <c r="BO57">
        <f t="shared" si="18"/>
        <v>0</v>
      </c>
      <c r="BQ57" s="67">
        <f>+AY57*F57*H57</f>
        <v>0</v>
      </c>
      <c r="BR57" s="68">
        <f t="shared" si="19"/>
        <v>0</v>
      </c>
      <c r="BS57" s="68">
        <f t="shared" si="20"/>
        <v>0</v>
      </c>
      <c r="BT57" s="68">
        <f t="shared" si="21"/>
        <v>0</v>
      </c>
      <c r="BU57" s="68">
        <f t="shared" si="22"/>
        <v>0</v>
      </c>
      <c r="BV57" s="68">
        <f t="shared" si="23"/>
        <v>0</v>
      </c>
      <c r="BW57" s="69">
        <f t="shared" si="24"/>
        <v>0</v>
      </c>
      <c r="BY57" s="70">
        <f t="shared" si="25"/>
        <v>0</v>
      </c>
      <c r="BZ57" s="71"/>
      <c r="CB57" s="13">
        <f>+B57</f>
        <v>0</v>
      </c>
      <c r="CC57" s="89">
        <f t="shared" si="26"/>
        <v>0</v>
      </c>
    </row>
    <row r="58" spans="2:81" ht="15.75" customHeight="1">
      <c r="B58" s="23"/>
      <c r="C58" s="13" t="str">
        <f>IF(B58="","",VLOOKUP(BA58,Proveedor!$B$3:$C$2036,2,0))</f>
        <v/>
      </c>
      <c r="D58" s="96"/>
      <c r="E58" s="85"/>
      <c r="F58" s="56"/>
      <c r="G58" s="97"/>
      <c r="H58" s="97"/>
      <c r="I58" s="13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32"/>
      <c r="AY58" s="54">
        <f t="shared" si="9"/>
        <v>0</v>
      </c>
      <c r="AZ58" s="38">
        <f t="shared" si="10"/>
        <v>0</v>
      </c>
      <c r="BA58" s="12">
        <f>IFERROR(VLOOKUP(Input!B58,Medio!$A$3:$D$1552,4,0),0)</f>
        <v>0</v>
      </c>
      <c r="BB58">
        <f>+AY58*G58*F58</f>
        <v>0</v>
      </c>
      <c r="BC58">
        <f>IFERROR(VLOOKUP(J58,'Tipo de Descuento'!$B$3:$C$8,2,0),0)</f>
        <v>0</v>
      </c>
      <c r="BD58">
        <f t="shared" si="11"/>
        <v>0</v>
      </c>
      <c r="BE58">
        <f>IFERROR(VLOOKUP(L58,'Tipo de Descuento'!$B$3:$C$8,2,0),0)</f>
        <v>0</v>
      </c>
      <c r="BF58">
        <f t="shared" si="12"/>
        <v>0</v>
      </c>
      <c r="BG58">
        <f>IFERROR(VLOOKUP(N58,'Tipo de Descuento'!$B$3:$C$8,2,0),0)</f>
        <v>0</v>
      </c>
      <c r="BH58">
        <f t="shared" si="13"/>
        <v>0</v>
      </c>
      <c r="BI58">
        <f>IFERROR(VLOOKUP(P58,'Tipo de Descuento'!$B$3:$C$8,2,0),0)</f>
        <v>0</v>
      </c>
      <c r="BJ58">
        <f t="shared" si="14"/>
        <v>0</v>
      </c>
      <c r="BK58">
        <f>IFERROR(VLOOKUP(R58,'Tipo de Descuento'!$B$3:$C$8,2,0),0)</f>
        <v>0</v>
      </c>
      <c r="BL58">
        <f t="shared" si="15"/>
        <v>0</v>
      </c>
      <c r="BM58">
        <f t="shared" si="16"/>
        <v>0</v>
      </c>
      <c r="BN58">
        <f t="shared" si="17"/>
        <v>0</v>
      </c>
      <c r="BO58">
        <f t="shared" si="18"/>
        <v>0</v>
      </c>
      <c r="BQ58" s="67">
        <f>+AY58*F58*H58</f>
        <v>0</v>
      </c>
      <c r="BR58" s="68">
        <f t="shared" si="19"/>
        <v>0</v>
      </c>
      <c r="BS58" s="68">
        <f t="shared" si="20"/>
        <v>0</v>
      </c>
      <c r="BT58" s="68">
        <f t="shared" si="21"/>
        <v>0</v>
      </c>
      <c r="BU58" s="68">
        <f t="shared" si="22"/>
        <v>0</v>
      </c>
      <c r="BV58" s="68">
        <f t="shared" si="23"/>
        <v>0</v>
      </c>
      <c r="BW58" s="69">
        <f t="shared" si="24"/>
        <v>0</v>
      </c>
      <c r="BY58" s="70">
        <f t="shared" si="25"/>
        <v>0</v>
      </c>
      <c r="BZ58" s="71"/>
      <c r="CB58" s="13">
        <f>+B58</f>
        <v>0</v>
      </c>
      <c r="CC58" s="89">
        <f t="shared" si="26"/>
        <v>0</v>
      </c>
    </row>
    <row r="59" spans="2:81" ht="15.75" customHeight="1">
      <c r="B59" s="23"/>
      <c r="C59" s="13" t="str">
        <f>IF(B59="","",VLOOKUP(BA59,Proveedor!$B$3:$C$2036,2,0))</f>
        <v/>
      </c>
      <c r="D59" s="96"/>
      <c r="E59" s="85"/>
      <c r="F59" s="56"/>
      <c r="G59" s="97"/>
      <c r="H59" s="97"/>
      <c r="I59" s="13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32"/>
      <c r="AY59" s="54">
        <f t="shared" si="9"/>
        <v>0</v>
      </c>
      <c r="AZ59" s="38">
        <f t="shared" si="10"/>
        <v>0</v>
      </c>
      <c r="BA59" s="12">
        <f>IFERROR(VLOOKUP(Input!B59,Medio!$A$3:$D$1552,4,0),0)</f>
        <v>0</v>
      </c>
      <c r="BB59">
        <f>+AY59*G59*F59</f>
        <v>0</v>
      </c>
      <c r="BC59">
        <f>IFERROR(VLOOKUP(J59,'Tipo de Descuento'!$B$3:$C$8,2,0),0)</f>
        <v>0</v>
      </c>
      <c r="BD59">
        <f t="shared" si="11"/>
        <v>0</v>
      </c>
      <c r="BE59">
        <f>IFERROR(VLOOKUP(L59,'Tipo de Descuento'!$B$3:$C$8,2,0),0)</f>
        <v>0</v>
      </c>
      <c r="BF59">
        <f t="shared" si="12"/>
        <v>0</v>
      </c>
      <c r="BG59">
        <f>IFERROR(VLOOKUP(N59,'Tipo de Descuento'!$B$3:$C$8,2,0),0)</f>
        <v>0</v>
      </c>
      <c r="BH59">
        <f t="shared" si="13"/>
        <v>0</v>
      </c>
      <c r="BI59">
        <f>IFERROR(VLOOKUP(P59,'Tipo de Descuento'!$B$3:$C$8,2,0),0)</f>
        <v>0</v>
      </c>
      <c r="BJ59">
        <f t="shared" si="14"/>
        <v>0</v>
      </c>
      <c r="BK59">
        <f>IFERROR(VLOOKUP(R59,'Tipo de Descuento'!$B$3:$C$8,2,0),0)</f>
        <v>0</v>
      </c>
      <c r="BL59">
        <f t="shared" si="15"/>
        <v>0</v>
      </c>
      <c r="BM59">
        <f t="shared" si="16"/>
        <v>0</v>
      </c>
      <c r="BN59">
        <f t="shared" si="17"/>
        <v>0</v>
      </c>
      <c r="BO59">
        <f t="shared" si="18"/>
        <v>0</v>
      </c>
      <c r="BQ59" s="67">
        <f>+AY59*F59*H59</f>
        <v>0</v>
      </c>
      <c r="BR59" s="68">
        <f t="shared" si="19"/>
        <v>0</v>
      </c>
      <c r="BS59" s="68">
        <f t="shared" si="20"/>
        <v>0</v>
      </c>
      <c r="BT59" s="68">
        <f t="shared" si="21"/>
        <v>0</v>
      </c>
      <c r="BU59" s="68">
        <f t="shared" si="22"/>
        <v>0</v>
      </c>
      <c r="BV59" s="68">
        <f t="shared" si="23"/>
        <v>0</v>
      </c>
      <c r="BW59" s="69">
        <f t="shared" si="24"/>
        <v>0</v>
      </c>
      <c r="BY59" s="70">
        <f t="shared" si="25"/>
        <v>0</v>
      </c>
      <c r="BZ59" s="71"/>
      <c r="CB59" s="13">
        <f>+B59</f>
        <v>0</v>
      </c>
      <c r="CC59" s="89">
        <f t="shared" si="26"/>
        <v>0</v>
      </c>
    </row>
    <row r="60" spans="2:81" ht="15.75" customHeight="1">
      <c r="B60" s="23"/>
      <c r="C60" s="13" t="str">
        <f>IF(B60="","",VLOOKUP(BA60,Proveedor!$B$3:$C$2036,2,0))</f>
        <v/>
      </c>
      <c r="D60" s="96"/>
      <c r="E60" s="85"/>
      <c r="F60" s="56"/>
      <c r="G60" s="97"/>
      <c r="H60" s="97"/>
      <c r="I60" s="13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32"/>
      <c r="AY60" s="54">
        <f t="shared" ref="AY60:AY64" si="44">SUM(T60:AX60)</f>
        <v>0</v>
      </c>
      <c r="AZ60" s="38">
        <f t="shared" ref="AZ60:AZ64" si="45">+BO60</f>
        <v>0</v>
      </c>
      <c r="BA60" s="12">
        <f>IFERROR(VLOOKUP(Input!B60,Medio!$A$3:$D$1552,4,0),0)</f>
        <v>0</v>
      </c>
      <c r="BB60">
        <f>+AY60*G60*F60</f>
        <v>0</v>
      </c>
      <c r="BC60">
        <f>IFERROR(VLOOKUP(J60,'Tipo de Descuento'!$B$3:$C$8,2,0),0)</f>
        <v>0</v>
      </c>
      <c r="BD60">
        <f t="shared" ref="BD60:BD64" si="46">IF(OR(BC60=2,BC60=3),K60,0)</f>
        <v>0</v>
      </c>
      <c r="BE60">
        <f>IFERROR(VLOOKUP(L60,'Tipo de Descuento'!$B$3:$C$8,2,0),0)</f>
        <v>0</v>
      </c>
      <c r="BF60">
        <f t="shared" ref="BF60:BF64" si="47">IF(OR(BE60=2,BE60=3),M60,0)</f>
        <v>0</v>
      </c>
      <c r="BG60">
        <f>IFERROR(VLOOKUP(N60,'Tipo de Descuento'!$B$3:$C$8,2,0),0)</f>
        <v>0</v>
      </c>
      <c r="BH60">
        <f t="shared" ref="BH60:BH64" si="48">IF(OR(BG60=2,BG60=3),O60,0)</f>
        <v>0</v>
      </c>
      <c r="BI60">
        <f>IFERROR(VLOOKUP(P60,'Tipo de Descuento'!$B$3:$C$8,2,0),0)</f>
        <v>0</v>
      </c>
      <c r="BJ60">
        <f t="shared" ref="BJ60:BJ64" si="49">IF(OR(BI60=2,BI60=3),Q60,0)</f>
        <v>0</v>
      </c>
      <c r="BK60">
        <f>IFERROR(VLOOKUP(R60,'Tipo de Descuento'!$B$3:$C$8,2,0),0)</f>
        <v>0</v>
      </c>
      <c r="BL60">
        <f t="shared" ref="BL60:BL64" si="50">IF(OR(BK60=2,BK60=3),S60,0)</f>
        <v>0</v>
      </c>
      <c r="BM60">
        <f t="shared" ref="BM60:BM64" si="51">+BD60+BF60+BH60+BJ60+BL60</f>
        <v>0</v>
      </c>
      <c r="BN60">
        <f t="shared" ref="BN60:BN64" si="52">+BB60*BM60/100</f>
        <v>0</v>
      </c>
      <c r="BO60">
        <f t="shared" ref="BO60:BO64" si="53">+BB60-BN60</f>
        <v>0</v>
      </c>
      <c r="BQ60" s="67">
        <f>+AY60*F60*H60</f>
        <v>0</v>
      </c>
      <c r="BR60" s="68">
        <f t="shared" ref="BR60:BR64" si="54">+(BQ60*K60/100)</f>
        <v>0</v>
      </c>
      <c r="BS60" s="68">
        <f t="shared" ref="BS60:BS64" si="55">+(BQ60-BR60)*M60/100</f>
        <v>0</v>
      </c>
      <c r="BT60" s="68">
        <f t="shared" ref="BT60:BT64" si="56">+(BQ60-BR60-BS60)*O60/100</f>
        <v>0</v>
      </c>
      <c r="BU60" s="68">
        <f t="shared" ref="BU60:BU64" si="57">+(BQ60-BR60-BS60-BT60)*Q60/100</f>
        <v>0</v>
      </c>
      <c r="BV60" s="68">
        <f t="shared" ref="BV60:BV64" si="58">+(BQ60-BR60-BS60-BT60-BU60)*S60/100</f>
        <v>0</v>
      </c>
      <c r="BW60" s="69">
        <f t="shared" ref="BW60:BW64" si="59">+BQ60-SUM(BR60:BV60)</f>
        <v>0</v>
      </c>
      <c r="BY60" s="70">
        <f t="shared" ref="BY60:BY64" si="60">+AZ60-BW60</f>
        <v>0</v>
      </c>
      <c r="BZ60" s="71"/>
      <c r="CB60" s="13">
        <f>+B60</f>
        <v>0</v>
      </c>
      <c r="CC60" s="89">
        <f t="shared" si="26"/>
        <v>0</v>
      </c>
    </row>
    <row r="61" spans="2:81" ht="15.75" customHeight="1">
      <c r="B61" s="23"/>
      <c r="C61" s="13" t="str">
        <f>IF(B61="","",VLOOKUP(BA61,Proveedor!$B$3:$C$2036,2,0))</f>
        <v/>
      </c>
      <c r="D61" s="96"/>
      <c r="E61" s="85"/>
      <c r="F61" s="56"/>
      <c r="G61" s="97"/>
      <c r="H61" s="97"/>
      <c r="I61" s="13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32"/>
      <c r="AY61" s="54">
        <f t="shared" si="44"/>
        <v>0</v>
      </c>
      <c r="AZ61" s="38">
        <f t="shared" si="45"/>
        <v>0</v>
      </c>
      <c r="BA61" s="12">
        <f>IFERROR(VLOOKUP(Input!B61,Medio!$A$3:$D$1552,4,0),0)</f>
        <v>0</v>
      </c>
      <c r="BB61">
        <f>+AY61*G61*F61</f>
        <v>0</v>
      </c>
      <c r="BC61">
        <f>IFERROR(VLOOKUP(J61,'Tipo de Descuento'!$B$3:$C$8,2,0),0)</f>
        <v>0</v>
      </c>
      <c r="BD61">
        <f t="shared" si="46"/>
        <v>0</v>
      </c>
      <c r="BE61">
        <f>IFERROR(VLOOKUP(L61,'Tipo de Descuento'!$B$3:$C$8,2,0),0)</f>
        <v>0</v>
      </c>
      <c r="BF61">
        <f t="shared" si="47"/>
        <v>0</v>
      </c>
      <c r="BG61">
        <f>IFERROR(VLOOKUP(N61,'Tipo de Descuento'!$B$3:$C$8,2,0),0)</f>
        <v>0</v>
      </c>
      <c r="BH61">
        <f t="shared" si="48"/>
        <v>0</v>
      </c>
      <c r="BI61">
        <f>IFERROR(VLOOKUP(P61,'Tipo de Descuento'!$B$3:$C$8,2,0),0)</f>
        <v>0</v>
      </c>
      <c r="BJ61">
        <f t="shared" si="49"/>
        <v>0</v>
      </c>
      <c r="BK61">
        <f>IFERROR(VLOOKUP(R61,'Tipo de Descuento'!$B$3:$C$8,2,0),0)</f>
        <v>0</v>
      </c>
      <c r="BL61">
        <f t="shared" si="50"/>
        <v>0</v>
      </c>
      <c r="BM61">
        <f t="shared" si="51"/>
        <v>0</v>
      </c>
      <c r="BN61">
        <f t="shared" si="52"/>
        <v>0</v>
      </c>
      <c r="BO61">
        <f t="shared" si="53"/>
        <v>0</v>
      </c>
      <c r="BQ61" s="67">
        <f>+AY61*F61*H61</f>
        <v>0</v>
      </c>
      <c r="BR61" s="68">
        <f t="shared" si="54"/>
        <v>0</v>
      </c>
      <c r="BS61" s="68">
        <f t="shared" si="55"/>
        <v>0</v>
      </c>
      <c r="BT61" s="68">
        <f t="shared" si="56"/>
        <v>0</v>
      </c>
      <c r="BU61" s="68">
        <f t="shared" si="57"/>
        <v>0</v>
      </c>
      <c r="BV61" s="68">
        <f t="shared" si="58"/>
        <v>0</v>
      </c>
      <c r="BW61" s="69">
        <f t="shared" si="59"/>
        <v>0</v>
      </c>
      <c r="BY61" s="70">
        <f t="shared" si="60"/>
        <v>0</v>
      </c>
      <c r="BZ61" s="71"/>
      <c r="CB61" s="13">
        <f>+B61</f>
        <v>0</v>
      </c>
      <c r="CC61" s="89">
        <f t="shared" si="26"/>
        <v>0</v>
      </c>
    </row>
    <row r="62" spans="2:81" ht="15.75" customHeight="1">
      <c r="B62" s="23"/>
      <c r="C62" s="13" t="str">
        <f>IF(B62="","",VLOOKUP(BA62,Proveedor!$B$3:$C$2036,2,0))</f>
        <v/>
      </c>
      <c r="D62" s="96"/>
      <c r="E62" s="85"/>
      <c r="F62" s="56"/>
      <c r="G62" s="97"/>
      <c r="H62" s="97"/>
      <c r="I62" s="13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32"/>
      <c r="AY62" s="54">
        <f t="shared" si="44"/>
        <v>0</v>
      </c>
      <c r="AZ62" s="38">
        <f t="shared" si="45"/>
        <v>0</v>
      </c>
      <c r="BA62" s="12">
        <f>IFERROR(VLOOKUP(Input!B62,Medio!$A$3:$D$1552,4,0),0)</f>
        <v>0</v>
      </c>
      <c r="BB62">
        <f>+AY62*G62*F62</f>
        <v>0</v>
      </c>
      <c r="BC62">
        <f>IFERROR(VLOOKUP(J62,'Tipo de Descuento'!$B$3:$C$8,2,0),0)</f>
        <v>0</v>
      </c>
      <c r="BD62">
        <f t="shared" si="46"/>
        <v>0</v>
      </c>
      <c r="BE62">
        <f>IFERROR(VLOOKUP(L62,'Tipo de Descuento'!$B$3:$C$8,2,0),0)</f>
        <v>0</v>
      </c>
      <c r="BF62">
        <f t="shared" si="47"/>
        <v>0</v>
      </c>
      <c r="BG62">
        <f>IFERROR(VLOOKUP(N62,'Tipo de Descuento'!$B$3:$C$8,2,0),0)</f>
        <v>0</v>
      </c>
      <c r="BH62">
        <f t="shared" si="48"/>
        <v>0</v>
      </c>
      <c r="BI62">
        <f>IFERROR(VLOOKUP(P62,'Tipo de Descuento'!$B$3:$C$8,2,0),0)</f>
        <v>0</v>
      </c>
      <c r="BJ62">
        <f t="shared" si="49"/>
        <v>0</v>
      </c>
      <c r="BK62">
        <f>IFERROR(VLOOKUP(R62,'Tipo de Descuento'!$B$3:$C$8,2,0),0)</f>
        <v>0</v>
      </c>
      <c r="BL62">
        <f t="shared" si="50"/>
        <v>0</v>
      </c>
      <c r="BM62">
        <f t="shared" si="51"/>
        <v>0</v>
      </c>
      <c r="BN62">
        <f t="shared" si="52"/>
        <v>0</v>
      </c>
      <c r="BO62">
        <f t="shared" si="53"/>
        <v>0</v>
      </c>
      <c r="BQ62" s="67">
        <f>+AY62*F62*H62</f>
        <v>0</v>
      </c>
      <c r="BR62" s="68">
        <f t="shared" si="54"/>
        <v>0</v>
      </c>
      <c r="BS62" s="68">
        <f t="shared" si="55"/>
        <v>0</v>
      </c>
      <c r="BT62" s="68">
        <f t="shared" si="56"/>
        <v>0</v>
      </c>
      <c r="BU62" s="68">
        <f t="shared" si="57"/>
        <v>0</v>
      </c>
      <c r="BV62" s="68">
        <f t="shared" si="58"/>
        <v>0</v>
      </c>
      <c r="BW62" s="69">
        <f t="shared" si="59"/>
        <v>0</v>
      </c>
      <c r="BY62" s="70">
        <f t="shared" si="60"/>
        <v>0</v>
      </c>
      <c r="BZ62" s="71"/>
      <c r="CB62" s="13">
        <f>+B62</f>
        <v>0</v>
      </c>
      <c r="CC62" s="89">
        <f t="shared" si="26"/>
        <v>0</v>
      </c>
    </row>
    <row r="63" spans="2:81" ht="15.75" customHeight="1">
      <c r="B63" s="23"/>
      <c r="C63" s="13" t="str">
        <f>IF(B63="","",VLOOKUP(BA63,Proveedor!$B$3:$C$2036,2,0))</f>
        <v/>
      </c>
      <c r="D63" s="96"/>
      <c r="E63" s="85"/>
      <c r="F63" s="56"/>
      <c r="G63" s="97"/>
      <c r="H63" s="97"/>
      <c r="I63" s="13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32"/>
      <c r="AY63" s="54">
        <f t="shared" si="44"/>
        <v>0</v>
      </c>
      <c r="AZ63" s="38">
        <f t="shared" si="45"/>
        <v>0</v>
      </c>
      <c r="BA63" s="12">
        <f>IFERROR(VLOOKUP(Input!B63,Medio!$A$3:$D$1552,4,0),0)</f>
        <v>0</v>
      </c>
      <c r="BB63">
        <f>+AY63*G63*F63</f>
        <v>0</v>
      </c>
      <c r="BC63">
        <f>IFERROR(VLOOKUP(J63,'Tipo de Descuento'!$B$3:$C$8,2,0),0)</f>
        <v>0</v>
      </c>
      <c r="BD63">
        <f t="shared" si="46"/>
        <v>0</v>
      </c>
      <c r="BE63">
        <f>IFERROR(VLOOKUP(L63,'Tipo de Descuento'!$B$3:$C$8,2,0),0)</f>
        <v>0</v>
      </c>
      <c r="BF63">
        <f t="shared" si="47"/>
        <v>0</v>
      </c>
      <c r="BG63">
        <f>IFERROR(VLOOKUP(N63,'Tipo de Descuento'!$B$3:$C$8,2,0),0)</f>
        <v>0</v>
      </c>
      <c r="BH63">
        <f t="shared" si="48"/>
        <v>0</v>
      </c>
      <c r="BI63">
        <f>IFERROR(VLOOKUP(P63,'Tipo de Descuento'!$B$3:$C$8,2,0),0)</f>
        <v>0</v>
      </c>
      <c r="BJ63">
        <f t="shared" si="49"/>
        <v>0</v>
      </c>
      <c r="BK63">
        <f>IFERROR(VLOOKUP(R63,'Tipo de Descuento'!$B$3:$C$8,2,0),0)</f>
        <v>0</v>
      </c>
      <c r="BL63">
        <f t="shared" si="50"/>
        <v>0</v>
      </c>
      <c r="BM63">
        <f t="shared" si="51"/>
        <v>0</v>
      </c>
      <c r="BN63">
        <f t="shared" si="52"/>
        <v>0</v>
      </c>
      <c r="BO63">
        <f t="shared" si="53"/>
        <v>0</v>
      </c>
      <c r="BQ63" s="67">
        <f>+AY63*F63*H63</f>
        <v>0</v>
      </c>
      <c r="BR63" s="68">
        <f t="shared" si="54"/>
        <v>0</v>
      </c>
      <c r="BS63" s="68">
        <f t="shared" si="55"/>
        <v>0</v>
      </c>
      <c r="BT63" s="68">
        <f t="shared" si="56"/>
        <v>0</v>
      </c>
      <c r="BU63" s="68">
        <f t="shared" si="57"/>
        <v>0</v>
      </c>
      <c r="BV63" s="68">
        <f t="shared" si="58"/>
        <v>0</v>
      </c>
      <c r="BW63" s="69">
        <f t="shared" si="59"/>
        <v>0</v>
      </c>
      <c r="BY63" s="70">
        <f t="shared" si="60"/>
        <v>0</v>
      </c>
      <c r="BZ63" s="71"/>
      <c r="CB63" s="13">
        <f>+B63</f>
        <v>0</v>
      </c>
      <c r="CC63" s="89">
        <f t="shared" si="26"/>
        <v>0</v>
      </c>
    </row>
    <row r="64" spans="2:81" ht="15.75" customHeight="1">
      <c r="B64" s="23"/>
      <c r="C64" s="13" t="str">
        <f>IF(B64="","",VLOOKUP(BA64,Proveedor!$B$3:$C$2036,2,0))</f>
        <v/>
      </c>
      <c r="D64" s="96"/>
      <c r="E64" s="85"/>
      <c r="F64" s="56"/>
      <c r="G64" s="97"/>
      <c r="H64" s="97"/>
      <c r="I64" s="13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32"/>
      <c r="AY64" s="54">
        <f t="shared" si="44"/>
        <v>0</v>
      </c>
      <c r="AZ64" s="38">
        <f t="shared" si="45"/>
        <v>0</v>
      </c>
      <c r="BA64" s="12">
        <f>IFERROR(VLOOKUP(Input!B64,Medio!$A$3:$D$1552,4,0),0)</f>
        <v>0</v>
      </c>
      <c r="BB64">
        <f>+AY64*G64*F64</f>
        <v>0</v>
      </c>
      <c r="BC64">
        <f>IFERROR(VLOOKUP(J64,'Tipo de Descuento'!$B$3:$C$8,2,0),0)</f>
        <v>0</v>
      </c>
      <c r="BD64">
        <f t="shared" si="46"/>
        <v>0</v>
      </c>
      <c r="BE64">
        <f>IFERROR(VLOOKUP(L64,'Tipo de Descuento'!$B$3:$C$8,2,0),0)</f>
        <v>0</v>
      </c>
      <c r="BF64">
        <f t="shared" si="47"/>
        <v>0</v>
      </c>
      <c r="BG64">
        <f>IFERROR(VLOOKUP(N64,'Tipo de Descuento'!$B$3:$C$8,2,0),0)</f>
        <v>0</v>
      </c>
      <c r="BH64">
        <f t="shared" si="48"/>
        <v>0</v>
      </c>
      <c r="BI64">
        <f>IFERROR(VLOOKUP(P64,'Tipo de Descuento'!$B$3:$C$8,2,0),0)</f>
        <v>0</v>
      </c>
      <c r="BJ64">
        <f t="shared" si="49"/>
        <v>0</v>
      </c>
      <c r="BK64">
        <f>IFERROR(VLOOKUP(R64,'Tipo de Descuento'!$B$3:$C$8,2,0),0)</f>
        <v>0</v>
      </c>
      <c r="BL64">
        <f t="shared" si="50"/>
        <v>0</v>
      </c>
      <c r="BM64">
        <f t="shared" si="51"/>
        <v>0</v>
      </c>
      <c r="BN64">
        <f t="shared" si="52"/>
        <v>0</v>
      </c>
      <c r="BO64">
        <f t="shared" si="53"/>
        <v>0</v>
      </c>
      <c r="BQ64" s="67">
        <f>+AY64*F64*H64</f>
        <v>0</v>
      </c>
      <c r="BR64" s="68">
        <f t="shared" si="54"/>
        <v>0</v>
      </c>
      <c r="BS64" s="68">
        <f t="shared" si="55"/>
        <v>0</v>
      </c>
      <c r="BT64" s="68">
        <f t="shared" si="56"/>
        <v>0</v>
      </c>
      <c r="BU64" s="68">
        <f t="shared" si="57"/>
        <v>0</v>
      </c>
      <c r="BV64" s="68">
        <f t="shared" si="58"/>
        <v>0</v>
      </c>
      <c r="BW64" s="69">
        <f t="shared" si="59"/>
        <v>0</v>
      </c>
      <c r="BY64" s="70">
        <f t="shared" si="60"/>
        <v>0</v>
      </c>
      <c r="BZ64" s="71"/>
      <c r="CB64" s="13">
        <f>+B64</f>
        <v>0</v>
      </c>
      <c r="CC64" s="89">
        <f t="shared" si="26"/>
        <v>0</v>
      </c>
    </row>
    <row r="65" spans="2:81" ht="15.75" customHeight="1">
      <c r="B65" s="23"/>
      <c r="C65" s="13" t="str">
        <f>IF(B65="","",VLOOKUP(BA65,Proveedor!$B$3:$C$2036,2,0))</f>
        <v/>
      </c>
      <c r="D65" s="96"/>
      <c r="E65" s="85"/>
      <c r="F65" s="56"/>
      <c r="G65" s="97"/>
      <c r="H65" s="97"/>
      <c r="I65" s="13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32"/>
      <c r="AY65" s="54">
        <f t="shared" si="9"/>
        <v>0</v>
      </c>
      <c r="AZ65" s="38">
        <f t="shared" si="10"/>
        <v>0</v>
      </c>
      <c r="BA65" s="12">
        <f>IFERROR(VLOOKUP(Input!B65,Medio!$A$3:$D$1552,4,0),0)</f>
        <v>0</v>
      </c>
      <c r="BB65">
        <f>+AY65*G65*F65</f>
        <v>0</v>
      </c>
      <c r="BC65">
        <f>IFERROR(VLOOKUP(J65,'Tipo de Descuento'!$B$3:$C$8,2,0),0)</f>
        <v>0</v>
      </c>
      <c r="BD65">
        <f t="shared" si="11"/>
        <v>0</v>
      </c>
      <c r="BE65">
        <f>IFERROR(VLOOKUP(L65,'Tipo de Descuento'!$B$3:$C$8,2,0),0)</f>
        <v>0</v>
      </c>
      <c r="BF65">
        <f t="shared" si="12"/>
        <v>0</v>
      </c>
      <c r="BG65">
        <f>IFERROR(VLOOKUP(N65,'Tipo de Descuento'!$B$3:$C$8,2,0),0)</f>
        <v>0</v>
      </c>
      <c r="BH65">
        <f t="shared" si="13"/>
        <v>0</v>
      </c>
      <c r="BI65">
        <f>IFERROR(VLOOKUP(P65,'Tipo de Descuento'!$B$3:$C$8,2,0),0)</f>
        <v>0</v>
      </c>
      <c r="BJ65">
        <f t="shared" si="14"/>
        <v>0</v>
      </c>
      <c r="BK65">
        <f>IFERROR(VLOOKUP(R65,'Tipo de Descuento'!$B$3:$C$8,2,0),0)</f>
        <v>0</v>
      </c>
      <c r="BL65">
        <f t="shared" si="15"/>
        <v>0</v>
      </c>
      <c r="BM65">
        <f t="shared" si="16"/>
        <v>0</v>
      </c>
      <c r="BN65">
        <f t="shared" si="17"/>
        <v>0</v>
      </c>
      <c r="BO65">
        <f t="shared" si="18"/>
        <v>0</v>
      </c>
      <c r="BQ65" s="67">
        <f>+AY65*F65*H65</f>
        <v>0</v>
      </c>
      <c r="BR65" s="68">
        <f t="shared" si="19"/>
        <v>0</v>
      </c>
      <c r="BS65" s="68">
        <f t="shared" si="20"/>
        <v>0</v>
      </c>
      <c r="BT65" s="68">
        <f t="shared" si="21"/>
        <v>0</v>
      </c>
      <c r="BU65" s="68">
        <f t="shared" si="22"/>
        <v>0</v>
      </c>
      <c r="BV65" s="68">
        <f t="shared" si="23"/>
        <v>0</v>
      </c>
      <c r="BW65" s="69">
        <f t="shared" si="24"/>
        <v>0</v>
      </c>
      <c r="BY65" s="70">
        <f t="shared" si="25"/>
        <v>0</v>
      </c>
      <c r="BZ65" s="71"/>
      <c r="CB65" s="13">
        <f>+B65</f>
        <v>0</v>
      </c>
      <c r="CC65" s="89">
        <f t="shared" si="26"/>
        <v>0</v>
      </c>
    </row>
    <row r="66" spans="2:81" ht="15.75" customHeight="1">
      <c r="B66" s="23"/>
      <c r="C66" s="13" t="str">
        <f>IF(B66="","",VLOOKUP(BA66,Proveedor!$B$3:$C$2036,2,0))</f>
        <v/>
      </c>
      <c r="D66" s="96"/>
      <c r="E66" s="85"/>
      <c r="F66" s="56"/>
      <c r="G66" s="97"/>
      <c r="H66" s="97"/>
      <c r="I66" s="13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32"/>
      <c r="AY66" s="54">
        <f t="shared" si="9"/>
        <v>0</v>
      </c>
      <c r="AZ66" s="38">
        <f t="shared" si="10"/>
        <v>0</v>
      </c>
      <c r="BA66" s="12">
        <f>IFERROR(VLOOKUP(Input!B66,Medio!$A$3:$D$1552,4,0),0)</f>
        <v>0</v>
      </c>
      <c r="BB66">
        <f>+AY66*G66*F66</f>
        <v>0</v>
      </c>
      <c r="BC66">
        <f>IFERROR(VLOOKUP(J66,'Tipo de Descuento'!$B$3:$C$8,2,0),0)</f>
        <v>0</v>
      </c>
      <c r="BD66">
        <f t="shared" si="11"/>
        <v>0</v>
      </c>
      <c r="BE66">
        <f>IFERROR(VLOOKUP(L66,'Tipo de Descuento'!$B$3:$C$8,2,0),0)</f>
        <v>0</v>
      </c>
      <c r="BF66">
        <f t="shared" si="12"/>
        <v>0</v>
      </c>
      <c r="BG66">
        <f>IFERROR(VLOOKUP(N66,'Tipo de Descuento'!$B$3:$C$8,2,0),0)</f>
        <v>0</v>
      </c>
      <c r="BH66">
        <f t="shared" si="13"/>
        <v>0</v>
      </c>
      <c r="BI66">
        <f>IFERROR(VLOOKUP(P66,'Tipo de Descuento'!$B$3:$C$8,2,0),0)</f>
        <v>0</v>
      </c>
      <c r="BJ66">
        <f t="shared" si="14"/>
        <v>0</v>
      </c>
      <c r="BK66">
        <f>IFERROR(VLOOKUP(R66,'Tipo de Descuento'!$B$3:$C$8,2,0),0)</f>
        <v>0</v>
      </c>
      <c r="BL66">
        <f t="shared" si="15"/>
        <v>0</v>
      </c>
      <c r="BM66">
        <f t="shared" si="16"/>
        <v>0</v>
      </c>
      <c r="BN66">
        <f t="shared" si="17"/>
        <v>0</v>
      </c>
      <c r="BO66">
        <f t="shared" si="18"/>
        <v>0</v>
      </c>
      <c r="BQ66" s="67">
        <f>+AY66*F66*H66</f>
        <v>0</v>
      </c>
      <c r="BR66" s="68">
        <f t="shared" si="19"/>
        <v>0</v>
      </c>
      <c r="BS66" s="68">
        <f t="shared" si="20"/>
        <v>0</v>
      </c>
      <c r="BT66" s="68">
        <f t="shared" si="21"/>
        <v>0</v>
      </c>
      <c r="BU66" s="68">
        <f t="shared" si="22"/>
        <v>0</v>
      </c>
      <c r="BV66" s="68">
        <f t="shared" si="23"/>
        <v>0</v>
      </c>
      <c r="BW66" s="69">
        <f t="shared" si="24"/>
        <v>0</v>
      </c>
      <c r="BY66" s="70">
        <f t="shared" si="25"/>
        <v>0</v>
      </c>
      <c r="BZ66" s="71"/>
      <c r="CB66" s="13">
        <f>+B66</f>
        <v>0</v>
      </c>
      <c r="CC66" s="89">
        <f t="shared" si="26"/>
        <v>0</v>
      </c>
    </row>
    <row r="67" spans="2:81" ht="15.75" customHeight="1">
      <c r="B67" s="23"/>
      <c r="C67" s="13"/>
      <c r="D67" s="96"/>
      <c r="E67" s="85"/>
      <c r="F67" s="56"/>
      <c r="G67" s="97"/>
      <c r="H67" s="97"/>
      <c r="I67" s="13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32"/>
      <c r="AY67" s="54">
        <f t="shared" ref="AY67:AY130" si="61">SUM(T67:AX67)</f>
        <v>0</v>
      </c>
      <c r="AZ67" s="38">
        <f t="shared" ref="AZ67:AZ130" si="62">+BO67</f>
        <v>0</v>
      </c>
      <c r="BA67" s="12">
        <f>IFERROR(VLOOKUP(Input!B67,Medio!$A$3:$D$1552,4,0),0)</f>
        <v>0</v>
      </c>
      <c r="BB67">
        <f>+AY67*G67*F67</f>
        <v>0</v>
      </c>
      <c r="BC67">
        <f>IFERROR(VLOOKUP(J67,'Tipo de Descuento'!$B$3:$C$8,2,0),0)</f>
        <v>0</v>
      </c>
      <c r="BD67">
        <f t="shared" ref="BD67:BD130" si="63">IF(OR(BC67=2,BC67=3),K67,0)</f>
        <v>0</v>
      </c>
      <c r="BE67">
        <f>IFERROR(VLOOKUP(L67,'Tipo de Descuento'!$B$3:$C$8,2,0),0)</f>
        <v>0</v>
      </c>
      <c r="BF67">
        <f t="shared" ref="BF67:BF130" si="64">IF(OR(BE67=2,BE67=3),M67,0)</f>
        <v>0</v>
      </c>
      <c r="BG67">
        <f>IFERROR(VLOOKUP(N67,'Tipo de Descuento'!$B$3:$C$8,2,0),0)</f>
        <v>0</v>
      </c>
      <c r="BH67">
        <f t="shared" ref="BH67:BH130" si="65">IF(OR(BG67=2,BG67=3),O67,0)</f>
        <v>0</v>
      </c>
      <c r="BI67">
        <f>IFERROR(VLOOKUP(P67,'Tipo de Descuento'!$B$3:$C$8,2,0),0)</f>
        <v>0</v>
      </c>
      <c r="BJ67">
        <f t="shared" ref="BJ67:BJ130" si="66">IF(OR(BI67=2,BI67=3),Q67,0)</f>
        <v>0</v>
      </c>
      <c r="BK67">
        <f>IFERROR(VLOOKUP(R67,'Tipo de Descuento'!$B$3:$C$8,2,0),0)</f>
        <v>0</v>
      </c>
      <c r="BL67">
        <f t="shared" ref="BL67:BL130" si="67">IF(OR(BK67=2,BK67=3),S67,0)</f>
        <v>0</v>
      </c>
      <c r="BM67">
        <f t="shared" ref="BM67:BM130" si="68">+BD67+BF67+BH67+BJ67+BL67</f>
        <v>0</v>
      </c>
      <c r="BN67">
        <f t="shared" ref="BN67:BN130" si="69">+BB67*BM67/100</f>
        <v>0</v>
      </c>
      <c r="BO67">
        <f t="shared" ref="BO67:BO130" si="70">+BB67-BN67</f>
        <v>0</v>
      </c>
      <c r="BQ67" s="67">
        <f>+AY67*F67*H67</f>
        <v>0</v>
      </c>
      <c r="BR67" s="68">
        <f t="shared" ref="BR67:BR130" si="71">+(BQ67*K67/100)</f>
        <v>0</v>
      </c>
      <c r="BS67" s="68">
        <f t="shared" ref="BS67:BS130" si="72">+(BQ67-BR67)*M67/100</f>
        <v>0</v>
      </c>
      <c r="BT67" s="68">
        <f t="shared" ref="BT67:BT130" si="73">+(BQ67-BR67-BS67)*O67/100</f>
        <v>0</v>
      </c>
      <c r="BU67" s="68">
        <f t="shared" ref="BU67:BU130" si="74">+(BQ67-BR67-BS67-BT67)*Q67/100</f>
        <v>0</v>
      </c>
      <c r="BV67" s="68">
        <f t="shared" ref="BV67:BV130" si="75">+(BQ67-BR67-BS67-BT67-BU67)*S67/100</f>
        <v>0</v>
      </c>
      <c r="BW67" s="69">
        <f t="shared" ref="BW67:BW130" si="76">+BQ67-SUM(BR67:BV67)</f>
        <v>0</v>
      </c>
      <c r="BY67" s="70">
        <f t="shared" ref="BY67:BY130" si="77">+AZ67-BW67</f>
        <v>0</v>
      </c>
      <c r="BZ67" s="71"/>
      <c r="CB67" s="13">
        <f>+B67</f>
        <v>0</v>
      </c>
      <c r="CC67" s="89">
        <f t="shared" si="26"/>
        <v>0</v>
      </c>
    </row>
    <row r="68" spans="2:81" ht="15.75" customHeight="1">
      <c r="B68" s="23"/>
      <c r="C68" s="13"/>
      <c r="D68" s="96"/>
      <c r="E68" s="85"/>
      <c r="F68" s="56"/>
      <c r="G68" s="97"/>
      <c r="H68" s="97"/>
      <c r="I68" s="13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32"/>
      <c r="AY68" s="54">
        <f t="shared" si="61"/>
        <v>0</v>
      </c>
      <c r="AZ68" s="38">
        <f t="shared" si="62"/>
        <v>0</v>
      </c>
      <c r="BA68" s="12">
        <f>IFERROR(VLOOKUP(Input!B68,Medio!$A$3:$D$1552,4,0),0)</f>
        <v>0</v>
      </c>
      <c r="BB68">
        <f>+AY68*G68*F68</f>
        <v>0</v>
      </c>
      <c r="BC68">
        <f>IFERROR(VLOOKUP(J68,'Tipo de Descuento'!$B$3:$C$8,2,0),0)</f>
        <v>0</v>
      </c>
      <c r="BD68">
        <f t="shared" si="63"/>
        <v>0</v>
      </c>
      <c r="BE68">
        <f>IFERROR(VLOOKUP(L68,'Tipo de Descuento'!$B$3:$C$8,2,0),0)</f>
        <v>0</v>
      </c>
      <c r="BF68">
        <f t="shared" si="64"/>
        <v>0</v>
      </c>
      <c r="BG68">
        <f>IFERROR(VLOOKUP(N68,'Tipo de Descuento'!$B$3:$C$8,2,0),0)</f>
        <v>0</v>
      </c>
      <c r="BH68">
        <f t="shared" si="65"/>
        <v>0</v>
      </c>
      <c r="BI68">
        <f>IFERROR(VLOOKUP(P68,'Tipo de Descuento'!$B$3:$C$8,2,0),0)</f>
        <v>0</v>
      </c>
      <c r="BJ68">
        <f t="shared" si="66"/>
        <v>0</v>
      </c>
      <c r="BK68">
        <f>IFERROR(VLOOKUP(R68,'Tipo de Descuento'!$B$3:$C$8,2,0),0)</f>
        <v>0</v>
      </c>
      <c r="BL68">
        <f t="shared" si="67"/>
        <v>0</v>
      </c>
      <c r="BM68">
        <f t="shared" si="68"/>
        <v>0</v>
      </c>
      <c r="BN68">
        <f t="shared" si="69"/>
        <v>0</v>
      </c>
      <c r="BO68">
        <f t="shared" si="70"/>
        <v>0</v>
      </c>
      <c r="BQ68" s="67">
        <f>+AY68*F68*H68</f>
        <v>0</v>
      </c>
      <c r="BR68" s="68">
        <f t="shared" si="71"/>
        <v>0</v>
      </c>
      <c r="BS68" s="68">
        <f t="shared" si="72"/>
        <v>0</v>
      </c>
      <c r="BT68" s="68">
        <f t="shared" si="73"/>
        <v>0</v>
      </c>
      <c r="BU68" s="68">
        <f t="shared" si="74"/>
        <v>0</v>
      </c>
      <c r="BV68" s="68">
        <f t="shared" si="75"/>
        <v>0</v>
      </c>
      <c r="BW68" s="69">
        <f t="shared" si="76"/>
        <v>0</v>
      </c>
      <c r="BY68" s="70">
        <f t="shared" si="77"/>
        <v>0</v>
      </c>
      <c r="BZ68" s="71"/>
      <c r="CB68" s="13">
        <f>+B68</f>
        <v>0</v>
      </c>
      <c r="CC68" s="89">
        <f t="shared" si="26"/>
        <v>0</v>
      </c>
    </row>
    <row r="69" spans="2:81" ht="15.75" customHeight="1">
      <c r="B69" s="23"/>
      <c r="C69" s="13"/>
      <c r="D69" s="96"/>
      <c r="E69" s="85"/>
      <c r="F69" s="56"/>
      <c r="G69" s="97"/>
      <c r="H69" s="97"/>
      <c r="I69" s="13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32"/>
      <c r="AY69" s="54">
        <f t="shared" si="61"/>
        <v>0</v>
      </c>
      <c r="AZ69" s="38">
        <f t="shared" si="62"/>
        <v>0</v>
      </c>
      <c r="BA69" s="12">
        <f>IFERROR(VLOOKUP(Input!B69,Medio!$A$3:$D$1552,4,0),0)</f>
        <v>0</v>
      </c>
      <c r="BB69">
        <f>+AY69*G69*F69</f>
        <v>0</v>
      </c>
      <c r="BC69">
        <f>IFERROR(VLOOKUP(J69,'Tipo de Descuento'!$B$3:$C$8,2,0),0)</f>
        <v>0</v>
      </c>
      <c r="BD69">
        <f t="shared" si="63"/>
        <v>0</v>
      </c>
      <c r="BE69">
        <f>IFERROR(VLOOKUP(L69,'Tipo de Descuento'!$B$3:$C$8,2,0),0)</f>
        <v>0</v>
      </c>
      <c r="BF69">
        <f t="shared" si="64"/>
        <v>0</v>
      </c>
      <c r="BG69">
        <f>IFERROR(VLOOKUP(N69,'Tipo de Descuento'!$B$3:$C$8,2,0),0)</f>
        <v>0</v>
      </c>
      <c r="BH69">
        <f t="shared" si="65"/>
        <v>0</v>
      </c>
      <c r="BI69">
        <f>IFERROR(VLOOKUP(P69,'Tipo de Descuento'!$B$3:$C$8,2,0),0)</f>
        <v>0</v>
      </c>
      <c r="BJ69">
        <f t="shared" si="66"/>
        <v>0</v>
      </c>
      <c r="BK69">
        <f>IFERROR(VLOOKUP(R69,'Tipo de Descuento'!$B$3:$C$8,2,0),0)</f>
        <v>0</v>
      </c>
      <c r="BL69">
        <f t="shared" si="67"/>
        <v>0</v>
      </c>
      <c r="BM69">
        <f t="shared" si="68"/>
        <v>0</v>
      </c>
      <c r="BN69">
        <f t="shared" si="69"/>
        <v>0</v>
      </c>
      <c r="BO69">
        <f t="shared" si="70"/>
        <v>0</v>
      </c>
      <c r="BQ69" s="67">
        <f>+AY69*F69*H69</f>
        <v>0</v>
      </c>
      <c r="BR69" s="68">
        <f t="shared" si="71"/>
        <v>0</v>
      </c>
      <c r="BS69" s="68">
        <f t="shared" si="72"/>
        <v>0</v>
      </c>
      <c r="BT69" s="68">
        <f t="shared" si="73"/>
        <v>0</v>
      </c>
      <c r="BU69" s="68">
        <f t="shared" si="74"/>
        <v>0</v>
      </c>
      <c r="BV69" s="68">
        <f t="shared" si="75"/>
        <v>0</v>
      </c>
      <c r="BW69" s="69">
        <f t="shared" si="76"/>
        <v>0</v>
      </c>
      <c r="BY69" s="70">
        <f t="shared" si="77"/>
        <v>0</v>
      </c>
      <c r="BZ69" s="71"/>
      <c r="CB69" s="13">
        <f>+B69</f>
        <v>0</v>
      </c>
      <c r="CC69" s="89">
        <f t="shared" si="26"/>
        <v>0</v>
      </c>
    </row>
    <row r="70" spans="2:81" ht="15.75" customHeight="1">
      <c r="B70" s="23"/>
      <c r="C70" s="13"/>
      <c r="D70" s="96"/>
      <c r="E70" s="85"/>
      <c r="F70" s="56"/>
      <c r="G70" s="97"/>
      <c r="H70" s="97"/>
      <c r="I70" s="13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32"/>
      <c r="AY70" s="54">
        <f t="shared" si="61"/>
        <v>0</v>
      </c>
      <c r="AZ70" s="38">
        <f t="shared" si="62"/>
        <v>0</v>
      </c>
      <c r="BA70" s="12">
        <f>IFERROR(VLOOKUP(Input!B70,Medio!$A$3:$D$1552,4,0),0)</f>
        <v>0</v>
      </c>
      <c r="BB70">
        <f>+AY70*G70*F70</f>
        <v>0</v>
      </c>
      <c r="BC70">
        <f>IFERROR(VLOOKUP(J70,'Tipo de Descuento'!$B$3:$C$8,2,0),0)</f>
        <v>0</v>
      </c>
      <c r="BD70">
        <f t="shared" si="63"/>
        <v>0</v>
      </c>
      <c r="BE70">
        <f>IFERROR(VLOOKUP(L70,'Tipo de Descuento'!$B$3:$C$8,2,0),0)</f>
        <v>0</v>
      </c>
      <c r="BF70">
        <f t="shared" si="64"/>
        <v>0</v>
      </c>
      <c r="BG70">
        <f>IFERROR(VLOOKUP(N70,'Tipo de Descuento'!$B$3:$C$8,2,0),0)</f>
        <v>0</v>
      </c>
      <c r="BH70">
        <f t="shared" si="65"/>
        <v>0</v>
      </c>
      <c r="BI70">
        <f>IFERROR(VLOOKUP(P70,'Tipo de Descuento'!$B$3:$C$8,2,0),0)</f>
        <v>0</v>
      </c>
      <c r="BJ70">
        <f t="shared" si="66"/>
        <v>0</v>
      </c>
      <c r="BK70">
        <f>IFERROR(VLOOKUP(R70,'Tipo de Descuento'!$B$3:$C$8,2,0),0)</f>
        <v>0</v>
      </c>
      <c r="BL70">
        <f t="shared" si="67"/>
        <v>0</v>
      </c>
      <c r="BM70">
        <f t="shared" si="68"/>
        <v>0</v>
      </c>
      <c r="BN70">
        <f t="shared" si="69"/>
        <v>0</v>
      </c>
      <c r="BO70">
        <f t="shared" si="70"/>
        <v>0</v>
      </c>
      <c r="BQ70" s="67">
        <f>+AY70*F70*H70</f>
        <v>0</v>
      </c>
      <c r="BR70" s="68">
        <f t="shared" si="71"/>
        <v>0</v>
      </c>
      <c r="BS70" s="68">
        <f t="shared" si="72"/>
        <v>0</v>
      </c>
      <c r="BT70" s="68">
        <f t="shared" si="73"/>
        <v>0</v>
      </c>
      <c r="BU70" s="68">
        <f t="shared" si="74"/>
        <v>0</v>
      </c>
      <c r="BV70" s="68">
        <f t="shared" si="75"/>
        <v>0</v>
      </c>
      <c r="BW70" s="69">
        <f t="shared" si="76"/>
        <v>0</v>
      </c>
      <c r="BY70" s="70">
        <f t="shared" si="77"/>
        <v>0</v>
      </c>
      <c r="BZ70" s="71"/>
      <c r="CB70" s="13">
        <f>+B70</f>
        <v>0</v>
      </c>
      <c r="CC70" s="89">
        <f t="shared" si="26"/>
        <v>0</v>
      </c>
    </row>
    <row r="71" spans="2:81" ht="15.75" customHeight="1">
      <c r="B71" s="23"/>
      <c r="C71" s="13"/>
      <c r="D71" s="96"/>
      <c r="E71" s="85"/>
      <c r="F71" s="56"/>
      <c r="G71" s="97"/>
      <c r="H71" s="97"/>
      <c r="I71" s="13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32"/>
      <c r="AY71" s="54">
        <f t="shared" si="61"/>
        <v>0</v>
      </c>
      <c r="AZ71" s="38">
        <f t="shared" si="62"/>
        <v>0</v>
      </c>
      <c r="BA71" s="12">
        <f>IFERROR(VLOOKUP(Input!B71,Medio!$A$3:$D$1552,4,0),0)</f>
        <v>0</v>
      </c>
      <c r="BB71">
        <f>+AY71*G71*F71</f>
        <v>0</v>
      </c>
      <c r="BC71">
        <f>IFERROR(VLOOKUP(J71,'Tipo de Descuento'!$B$3:$C$8,2,0),0)</f>
        <v>0</v>
      </c>
      <c r="BD71">
        <f t="shared" si="63"/>
        <v>0</v>
      </c>
      <c r="BE71">
        <f>IFERROR(VLOOKUP(L71,'Tipo de Descuento'!$B$3:$C$8,2,0),0)</f>
        <v>0</v>
      </c>
      <c r="BF71">
        <f t="shared" si="64"/>
        <v>0</v>
      </c>
      <c r="BG71">
        <f>IFERROR(VLOOKUP(N71,'Tipo de Descuento'!$B$3:$C$8,2,0),0)</f>
        <v>0</v>
      </c>
      <c r="BH71">
        <f t="shared" si="65"/>
        <v>0</v>
      </c>
      <c r="BI71">
        <f>IFERROR(VLOOKUP(P71,'Tipo de Descuento'!$B$3:$C$8,2,0),0)</f>
        <v>0</v>
      </c>
      <c r="BJ71">
        <f t="shared" si="66"/>
        <v>0</v>
      </c>
      <c r="BK71">
        <f>IFERROR(VLOOKUP(R71,'Tipo de Descuento'!$B$3:$C$8,2,0),0)</f>
        <v>0</v>
      </c>
      <c r="BL71">
        <f t="shared" si="67"/>
        <v>0</v>
      </c>
      <c r="BM71">
        <f t="shared" si="68"/>
        <v>0</v>
      </c>
      <c r="BN71">
        <f t="shared" si="69"/>
        <v>0</v>
      </c>
      <c r="BO71">
        <f t="shared" si="70"/>
        <v>0</v>
      </c>
      <c r="BQ71" s="67">
        <f>+AY71*F71*H71</f>
        <v>0</v>
      </c>
      <c r="BR71" s="68">
        <f t="shared" si="71"/>
        <v>0</v>
      </c>
      <c r="BS71" s="68">
        <f t="shared" si="72"/>
        <v>0</v>
      </c>
      <c r="BT71" s="68">
        <f t="shared" si="73"/>
        <v>0</v>
      </c>
      <c r="BU71" s="68">
        <f t="shared" si="74"/>
        <v>0</v>
      </c>
      <c r="BV71" s="68">
        <f t="shared" si="75"/>
        <v>0</v>
      </c>
      <c r="BW71" s="69">
        <f t="shared" si="76"/>
        <v>0</v>
      </c>
      <c r="BY71" s="70">
        <f t="shared" si="77"/>
        <v>0</v>
      </c>
      <c r="BZ71" s="71"/>
      <c r="CB71" s="13">
        <f>+B71</f>
        <v>0</v>
      </c>
      <c r="CC71" s="89">
        <f t="shared" si="26"/>
        <v>0</v>
      </c>
    </row>
    <row r="72" spans="2:81" ht="15.75" customHeight="1">
      <c r="B72" s="23"/>
      <c r="C72" s="13"/>
      <c r="D72" s="96"/>
      <c r="E72" s="85"/>
      <c r="F72" s="56"/>
      <c r="G72" s="97"/>
      <c r="H72" s="97"/>
      <c r="I72" s="13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32"/>
      <c r="AY72" s="54">
        <f t="shared" si="61"/>
        <v>0</v>
      </c>
      <c r="AZ72" s="38">
        <f t="shared" si="62"/>
        <v>0</v>
      </c>
      <c r="BA72" s="12">
        <f>IFERROR(VLOOKUP(Input!B72,Medio!$A$3:$D$1552,4,0),0)</f>
        <v>0</v>
      </c>
      <c r="BB72">
        <f>+AY72*G72*F72</f>
        <v>0</v>
      </c>
      <c r="BC72">
        <f>IFERROR(VLOOKUP(J72,'Tipo de Descuento'!$B$3:$C$8,2,0),0)</f>
        <v>0</v>
      </c>
      <c r="BD72">
        <f t="shared" si="63"/>
        <v>0</v>
      </c>
      <c r="BE72">
        <f>IFERROR(VLOOKUP(L72,'Tipo de Descuento'!$B$3:$C$8,2,0),0)</f>
        <v>0</v>
      </c>
      <c r="BF72">
        <f t="shared" si="64"/>
        <v>0</v>
      </c>
      <c r="BG72">
        <f>IFERROR(VLOOKUP(N72,'Tipo de Descuento'!$B$3:$C$8,2,0),0)</f>
        <v>0</v>
      </c>
      <c r="BH72">
        <f t="shared" si="65"/>
        <v>0</v>
      </c>
      <c r="BI72">
        <f>IFERROR(VLOOKUP(P72,'Tipo de Descuento'!$B$3:$C$8,2,0),0)</f>
        <v>0</v>
      </c>
      <c r="BJ72">
        <f t="shared" si="66"/>
        <v>0</v>
      </c>
      <c r="BK72">
        <f>IFERROR(VLOOKUP(R72,'Tipo de Descuento'!$B$3:$C$8,2,0),0)</f>
        <v>0</v>
      </c>
      <c r="BL72">
        <f t="shared" si="67"/>
        <v>0</v>
      </c>
      <c r="BM72">
        <f t="shared" si="68"/>
        <v>0</v>
      </c>
      <c r="BN72">
        <f t="shared" si="69"/>
        <v>0</v>
      </c>
      <c r="BO72">
        <f t="shared" si="70"/>
        <v>0</v>
      </c>
      <c r="BQ72" s="67">
        <f>+AY72*F72*H72</f>
        <v>0</v>
      </c>
      <c r="BR72" s="68">
        <f t="shared" si="71"/>
        <v>0</v>
      </c>
      <c r="BS72" s="68">
        <f t="shared" si="72"/>
        <v>0</v>
      </c>
      <c r="BT72" s="68">
        <f t="shared" si="73"/>
        <v>0</v>
      </c>
      <c r="BU72" s="68">
        <f t="shared" si="74"/>
        <v>0</v>
      </c>
      <c r="BV72" s="68">
        <f t="shared" si="75"/>
        <v>0</v>
      </c>
      <c r="BW72" s="69">
        <f t="shared" si="76"/>
        <v>0</v>
      </c>
      <c r="BY72" s="70">
        <f t="shared" si="77"/>
        <v>0</v>
      </c>
      <c r="BZ72" s="71"/>
      <c r="CB72" s="13">
        <f>+B72</f>
        <v>0</v>
      </c>
      <c r="CC72" s="89">
        <f t="shared" si="26"/>
        <v>0</v>
      </c>
    </row>
    <row r="73" spans="2:81" ht="15.75" customHeight="1">
      <c r="B73" s="23"/>
      <c r="C73" s="13"/>
      <c r="D73" s="96"/>
      <c r="E73" s="85"/>
      <c r="F73" s="56"/>
      <c r="G73" s="97"/>
      <c r="H73" s="97"/>
      <c r="I73" s="13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32"/>
      <c r="AY73" s="54">
        <f t="shared" si="61"/>
        <v>0</v>
      </c>
      <c r="AZ73" s="38">
        <f t="shared" si="62"/>
        <v>0</v>
      </c>
      <c r="BA73" s="12">
        <f>IFERROR(VLOOKUP(Input!B73,Medio!$A$3:$D$1552,4,0),0)</f>
        <v>0</v>
      </c>
      <c r="BB73">
        <f>+AY73*G73*F73</f>
        <v>0</v>
      </c>
      <c r="BC73">
        <f>IFERROR(VLOOKUP(J73,'Tipo de Descuento'!$B$3:$C$8,2,0),0)</f>
        <v>0</v>
      </c>
      <c r="BD73">
        <f t="shared" si="63"/>
        <v>0</v>
      </c>
      <c r="BE73">
        <f>IFERROR(VLOOKUP(L73,'Tipo de Descuento'!$B$3:$C$8,2,0),0)</f>
        <v>0</v>
      </c>
      <c r="BF73">
        <f t="shared" si="64"/>
        <v>0</v>
      </c>
      <c r="BG73">
        <f>IFERROR(VLOOKUP(N73,'Tipo de Descuento'!$B$3:$C$8,2,0),0)</f>
        <v>0</v>
      </c>
      <c r="BH73">
        <f t="shared" si="65"/>
        <v>0</v>
      </c>
      <c r="BI73">
        <f>IFERROR(VLOOKUP(P73,'Tipo de Descuento'!$B$3:$C$8,2,0),0)</f>
        <v>0</v>
      </c>
      <c r="BJ73">
        <f t="shared" si="66"/>
        <v>0</v>
      </c>
      <c r="BK73">
        <f>IFERROR(VLOOKUP(R73,'Tipo de Descuento'!$B$3:$C$8,2,0),0)</f>
        <v>0</v>
      </c>
      <c r="BL73">
        <f t="shared" si="67"/>
        <v>0</v>
      </c>
      <c r="BM73">
        <f t="shared" si="68"/>
        <v>0</v>
      </c>
      <c r="BN73">
        <f t="shared" si="69"/>
        <v>0</v>
      </c>
      <c r="BO73">
        <f t="shared" si="70"/>
        <v>0</v>
      </c>
      <c r="BQ73" s="67">
        <f>+AY73*F73*H73</f>
        <v>0</v>
      </c>
      <c r="BR73" s="68">
        <f t="shared" si="71"/>
        <v>0</v>
      </c>
      <c r="BS73" s="68">
        <f t="shared" si="72"/>
        <v>0</v>
      </c>
      <c r="BT73" s="68">
        <f t="shared" si="73"/>
        <v>0</v>
      </c>
      <c r="BU73" s="68">
        <f t="shared" si="74"/>
        <v>0</v>
      </c>
      <c r="BV73" s="68">
        <f t="shared" si="75"/>
        <v>0</v>
      </c>
      <c r="BW73" s="69">
        <f t="shared" si="76"/>
        <v>0</v>
      </c>
      <c r="BY73" s="70">
        <f t="shared" si="77"/>
        <v>0</v>
      </c>
      <c r="BZ73" s="71"/>
      <c r="CB73" s="13">
        <f>+B73</f>
        <v>0</v>
      </c>
      <c r="CC73" s="89">
        <f t="shared" si="26"/>
        <v>0</v>
      </c>
    </row>
    <row r="74" spans="2:81" ht="15.75" customHeight="1">
      <c r="B74" s="23"/>
      <c r="C74" s="13"/>
      <c r="D74" s="96"/>
      <c r="E74" s="85"/>
      <c r="F74" s="56"/>
      <c r="G74" s="97"/>
      <c r="H74" s="97"/>
      <c r="I74" s="13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32"/>
      <c r="AY74" s="54">
        <f t="shared" si="61"/>
        <v>0</v>
      </c>
      <c r="AZ74" s="38">
        <f t="shared" si="62"/>
        <v>0</v>
      </c>
      <c r="BA74" s="12">
        <f>IFERROR(VLOOKUP(Input!B74,Medio!$A$3:$D$1552,4,0),0)</f>
        <v>0</v>
      </c>
      <c r="BB74">
        <f>+AY74*G74*F74</f>
        <v>0</v>
      </c>
      <c r="BC74">
        <f>IFERROR(VLOOKUP(J74,'Tipo de Descuento'!$B$3:$C$8,2,0),0)</f>
        <v>0</v>
      </c>
      <c r="BD74">
        <f t="shared" si="63"/>
        <v>0</v>
      </c>
      <c r="BE74">
        <f>IFERROR(VLOOKUP(L74,'Tipo de Descuento'!$B$3:$C$8,2,0),0)</f>
        <v>0</v>
      </c>
      <c r="BF74">
        <f t="shared" si="64"/>
        <v>0</v>
      </c>
      <c r="BG74">
        <f>IFERROR(VLOOKUP(N74,'Tipo de Descuento'!$B$3:$C$8,2,0),0)</f>
        <v>0</v>
      </c>
      <c r="BH74">
        <f t="shared" si="65"/>
        <v>0</v>
      </c>
      <c r="BI74">
        <f>IFERROR(VLOOKUP(P74,'Tipo de Descuento'!$B$3:$C$8,2,0),0)</f>
        <v>0</v>
      </c>
      <c r="BJ74">
        <f t="shared" si="66"/>
        <v>0</v>
      </c>
      <c r="BK74">
        <f>IFERROR(VLOOKUP(R74,'Tipo de Descuento'!$B$3:$C$8,2,0),0)</f>
        <v>0</v>
      </c>
      <c r="BL74">
        <f t="shared" si="67"/>
        <v>0</v>
      </c>
      <c r="BM74">
        <f t="shared" si="68"/>
        <v>0</v>
      </c>
      <c r="BN74">
        <f t="shared" si="69"/>
        <v>0</v>
      </c>
      <c r="BO74">
        <f t="shared" si="70"/>
        <v>0</v>
      </c>
      <c r="BQ74" s="67">
        <f>+AY74*F74*H74</f>
        <v>0</v>
      </c>
      <c r="BR74" s="68">
        <f t="shared" si="71"/>
        <v>0</v>
      </c>
      <c r="BS74" s="68">
        <f t="shared" si="72"/>
        <v>0</v>
      </c>
      <c r="BT74" s="68">
        <f t="shared" si="73"/>
        <v>0</v>
      </c>
      <c r="BU74" s="68">
        <f t="shared" si="74"/>
        <v>0</v>
      </c>
      <c r="BV74" s="68">
        <f t="shared" si="75"/>
        <v>0</v>
      </c>
      <c r="BW74" s="69">
        <f t="shared" si="76"/>
        <v>0</v>
      </c>
      <c r="BY74" s="70">
        <f t="shared" si="77"/>
        <v>0</v>
      </c>
      <c r="BZ74" s="71"/>
      <c r="CB74" s="13">
        <f>+B74</f>
        <v>0</v>
      </c>
      <c r="CC74" s="89">
        <f t="shared" si="26"/>
        <v>0</v>
      </c>
    </row>
    <row r="75" spans="2:81" ht="15.75" customHeight="1">
      <c r="B75" s="23"/>
      <c r="C75" s="13"/>
      <c r="D75" s="96"/>
      <c r="E75" s="85"/>
      <c r="F75" s="56"/>
      <c r="G75" s="97"/>
      <c r="H75" s="97"/>
      <c r="I75" s="13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32"/>
      <c r="AY75" s="54">
        <f t="shared" si="61"/>
        <v>0</v>
      </c>
      <c r="AZ75" s="38">
        <f t="shared" si="62"/>
        <v>0</v>
      </c>
      <c r="BA75" s="12">
        <f>IFERROR(VLOOKUP(Input!B75,Medio!$A$3:$D$1552,4,0),0)</f>
        <v>0</v>
      </c>
      <c r="BB75">
        <f>+AY75*G75*F75</f>
        <v>0</v>
      </c>
      <c r="BC75">
        <f>IFERROR(VLOOKUP(J75,'Tipo de Descuento'!$B$3:$C$8,2,0),0)</f>
        <v>0</v>
      </c>
      <c r="BD75">
        <f t="shared" si="63"/>
        <v>0</v>
      </c>
      <c r="BE75">
        <f>IFERROR(VLOOKUP(L75,'Tipo de Descuento'!$B$3:$C$8,2,0),0)</f>
        <v>0</v>
      </c>
      <c r="BF75">
        <f t="shared" si="64"/>
        <v>0</v>
      </c>
      <c r="BG75">
        <f>IFERROR(VLOOKUP(N75,'Tipo de Descuento'!$B$3:$C$8,2,0),0)</f>
        <v>0</v>
      </c>
      <c r="BH75">
        <f t="shared" si="65"/>
        <v>0</v>
      </c>
      <c r="BI75">
        <f>IFERROR(VLOOKUP(P75,'Tipo de Descuento'!$B$3:$C$8,2,0),0)</f>
        <v>0</v>
      </c>
      <c r="BJ75">
        <f t="shared" si="66"/>
        <v>0</v>
      </c>
      <c r="BK75">
        <f>IFERROR(VLOOKUP(R75,'Tipo de Descuento'!$B$3:$C$8,2,0),0)</f>
        <v>0</v>
      </c>
      <c r="BL75">
        <f t="shared" si="67"/>
        <v>0</v>
      </c>
      <c r="BM75">
        <f t="shared" si="68"/>
        <v>0</v>
      </c>
      <c r="BN75">
        <f t="shared" si="69"/>
        <v>0</v>
      </c>
      <c r="BO75">
        <f t="shared" si="70"/>
        <v>0</v>
      </c>
      <c r="BQ75" s="67">
        <f>+AY75*F75*H75</f>
        <v>0</v>
      </c>
      <c r="BR75" s="68">
        <f t="shared" si="71"/>
        <v>0</v>
      </c>
      <c r="BS75" s="68">
        <f t="shared" si="72"/>
        <v>0</v>
      </c>
      <c r="BT75" s="68">
        <f t="shared" si="73"/>
        <v>0</v>
      </c>
      <c r="BU75" s="68">
        <f t="shared" si="74"/>
        <v>0</v>
      </c>
      <c r="BV75" s="68">
        <f t="shared" si="75"/>
        <v>0</v>
      </c>
      <c r="BW75" s="69">
        <f t="shared" si="76"/>
        <v>0</v>
      </c>
      <c r="BY75" s="70">
        <f t="shared" si="77"/>
        <v>0</v>
      </c>
      <c r="BZ75" s="71"/>
      <c r="CB75" s="13">
        <f>+B75</f>
        <v>0</v>
      </c>
      <c r="CC75" s="89">
        <f t="shared" si="26"/>
        <v>0</v>
      </c>
    </row>
    <row r="76" spans="2:81" ht="15.75" customHeight="1">
      <c r="B76" s="23"/>
      <c r="C76" s="13"/>
      <c r="D76" s="96"/>
      <c r="E76" s="85"/>
      <c r="F76" s="56"/>
      <c r="G76" s="97"/>
      <c r="H76" s="97"/>
      <c r="I76" s="13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32"/>
      <c r="AY76" s="54">
        <f t="shared" si="61"/>
        <v>0</v>
      </c>
      <c r="AZ76" s="38">
        <f t="shared" si="62"/>
        <v>0</v>
      </c>
      <c r="BA76" s="12">
        <f>IFERROR(VLOOKUP(Input!B76,Medio!$A$3:$D$1552,4,0),0)</f>
        <v>0</v>
      </c>
      <c r="BB76">
        <f>+AY76*G76*F76</f>
        <v>0</v>
      </c>
      <c r="BC76">
        <f>IFERROR(VLOOKUP(J76,'Tipo de Descuento'!$B$3:$C$8,2,0),0)</f>
        <v>0</v>
      </c>
      <c r="BD76">
        <f t="shared" si="63"/>
        <v>0</v>
      </c>
      <c r="BE76">
        <f>IFERROR(VLOOKUP(L76,'Tipo de Descuento'!$B$3:$C$8,2,0),0)</f>
        <v>0</v>
      </c>
      <c r="BF76">
        <f t="shared" si="64"/>
        <v>0</v>
      </c>
      <c r="BG76">
        <f>IFERROR(VLOOKUP(N76,'Tipo de Descuento'!$B$3:$C$8,2,0),0)</f>
        <v>0</v>
      </c>
      <c r="BH76">
        <f t="shared" si="65"/>
        <v>0</v>
      </c>
      <c r="BI76">
        <f>IFERROR(VLOOKUP(P76,'Tipo de Descuento'!$B$3:$C$8,2,0),0)</f>
        <v>0</v>
      </c>
      <c r="BJ76">
        <f t="shared" si="66"/>
        <v>0</v>
      </c>
      <c r="BK76">
        <f>IFERROR(VLOOKUP(R76,'Tipo de Descuento'!$B$3:$C$8,2,0),0)</f>
        <v>0</v>
      </c>
      <c r="BL76">
        <f t="shared" si="67"/>
        <v>0</v>
      </c>
      <c r="BM76">
        <f t="shared" si="68"/>
        <v>0</v>
      </c>
      <c r="BN76">
        <f t="shared" si="69"/>
        <v>0</v>
      </c>
      <c r="BO76">
        <f t="shared" si="70"/>
        <v>0</v>
      </c>
      <c r="BQ76" s="67">
        <f>+AY76*F76*H76</f>
        <v>0</v>
      </c>
      <c r="BR76" s="68">
        <f t="shared" si="71"/>
        <v>0</v>
      </c>
      <c r="BS76" s="68">
        <f t="shared" si="72"/>
        <v>0</v>
      </c>
      <c r="BT76" s="68">
        <f t="shared" si="73"/>
        <v>0</v>
      </c>
      <c r="BU76" s="68">
        <f t="shared" si="74"/>
        <v>0</v>
      </c>
      <c r="BV76" s="68">
        <f t="shared" si="75"/>
        <v>0</v>
      </c>
      <c r="BW76" s="69">
        <f t="shared" si="76"/>
        <v>0</v>
      </c>
      <c r="BY76" s="70">
        <f t="shared" si="77"/>
        <v>0</v>
      </c>
      <c r="BZ76" s="71"/>
      <c r="CB76" s="13">
        <f>+B76</f>
        <v>0</v>
      </c>
      <c r="CC76" s="89">
        <f t="shared" si="26"/>
        <v>0</v>
      </c>
    </row>
    <row r="77" spans="2:81" ht="15.75" customHeight="1">
      <c r="B77" s="23"/>
      <c r="C77" s="13"/>
      <c r="D77" s="96"/>
      <c r="E77" s="85"/>
      <c r="F77" s="56"/>
      <c r="G77" s="97"/>
      <c r="H77" s="97"/>
      <c r="I77" s="13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32"/>
      <c r="AY77" s="54">
        <f t="shared" si="61"/>
        <v>0</v>
      </c>
      <c r="AZ77" s="38">
        <f t="shared" si="62"/>
        <v>0</v>
      </c>
      <c r="BA77" s="12">
        <f>IFERROR(VLOOKUP(Input!B77,Medio!$A$3:$D$1552,4,0),0)</f>
        <v>0</v>
      </c>
      <c r="BB77">
        <f>+AY77*G77*F77</f>
        <v>0</v>
      </c>
      <c r="BC77">
        <f>IFERROR(VLOOKUP(J77,'Tipo de Descuento'!$B$3:$C$8,2,0),0)</f>
        <v>0</v>
      </c>
      <c r="BD77">
        <f t="shared" si="63"/>
        <v>0</v>
      </c>
      <c r="BE77">
        <f>IFERROR(VLOOKUP(L77,'Tipo de Descuento'!$B$3:$C$8,2,0),0)</f>
        <v>0</v>
      </c>
      <c r="BF77">
        <f t="shared" si="64"/>
        <v>0</v>
      </c>
      <c r="BG77">
        <f>IFERROR(VLOOKUP(N77,'Tipo de Descuento'!$B$3:$C$8,2,0),0)</f>
        <v>0</v>
      </c>
      <c r="BH77">
        <f t="shared" si="65"/>
        <v>0</v>
      </c>
      <c r="BI77">
        <f>IFERROR(VLOOKUP(P77,'Tipo de Descuento'!$B$3:$C$8,2,0),0)</f>
        <v>0</v>
      </c>
      <c r="BJ77">
        <f t="shared" si="66"/>
        <v>0</v>
      </c>
      <c r="BK77">
        <f>IFERROR(VLOOKUP(R77,'Tipo de Descuento'!$B$3:$C$8,2,0),0)</f>
        <v>0</v>
      </c>
      <c r="BL77">
        <f t="shared" si="67"/>
        <v>0</v>
      </c>
      <c r="BM77">
        <f t="shared" si="68"/>
        <v>0</v>
      </c>
      <c r="BN77">
        <f t="shared" si="69"/>
        <v>0</v>
      </c>
      <c r="BO77">
        <f t="shared" si="70"/>
        <v>0</v>
      </c>
      <c r="BQ77" s="67">
        <f>+AY77*F77*H77</f>
        <v>0</v>
      </c>
      <c r="BR77" s="68">
        <f t="shared" si="71"/>
        <v>0</v>
      </c>
      <c r="BS77" s="68">
        <f t="shared" si="72"/>
        <v>0</v>
      </c>
      <c r="BT77" s="68">
        <f t="shared" si="73"/>
        <v>0</v>
      </c>
      <c r="BU77" s="68">
        <f t="shared" si="74"/>
        <v>0</v>
      </c>
      <c r="BV77" s="68">
        <f t="shared" si="75"/>
        <v>0</v>
      </c>
      <c r="BW77" s="69">
        <f t="shared" si="76"/>
        <v>0</v>
      </c>
      <c r="BY77" s="70">
        <f t="shared" si="77"/>
        <v>0</v>
      </c>
      <c r="BZ77" s="71"/>
      <c r="CB77" s="13">
        <f>+B77</f>
        <v>0</v>
      </c>
      <c r="CC77" s="89">
        <f t="shared" si="26"/>
        <v>0</v>
      </c>
    </row>
    <row r="78" spans="2:81" ht="15.75" customHeight="1">
      <c r="B78" s="23"/>
      <c r="C78" s="13"/>
      <c r="D78" s="96"/>
      <c r="E78" s="85"/>
      <c r="F78" s="56"/>
      <c r="G78" s="97"/>
      <c r="H78" s="97"/>
      <c r="I78" s="13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32"/>
      <c r="AY78" s="54">
        <f t="shared" si="61"/>
        <v>0</v>
      </c>
      <c r="AZ78" s="38">
        <f t="shared" si="62"/>
        <v>0</v>
      </c>
      <c r="BA78" s="12">
        <f>IFERROR(VLOOKUP(Input!B78,Medio!$A$3:$D$1552,4,0),0)</f>
        <v>0</v>
      </c>
      <c r="BB78">
        <f>+AY78*G78*F78</f>
        <v>0</v>
      </c>
      <c r="BC78">
        <f>IFERROR(VLOOKUP(J78,'Tipo de Descuento'!$B$3:$C$8,2,0),0)</f>
        <v>0</v>
      </c>
      <c r="BD78">
        <f t="shared" si="63"/>
        <v>0</v>
      </c>
      <c r="BE78">
        <f>IFERROR(VLOOKUP(L78,'Tipo de Descuento'!$B$3:$C$8,2,0),0)</f>
        <v>0</v>
      </c>
      <c r="BF78">
        <f t="shared" si="64"/>
        <v>0</v>
      </c>
      <c r="BG78">
        <f>IFERROR(VLOOKUP(N78,'Tipo de Descuento'!$B$3:$C$8,2,0),0)</f>
        <v>0</v>
      </c>
      <c r="BH78">
        <f t="shared" si="65"/>
        <v>0</v>
      </c>
      <c r="BI78">
        <f>IFERROR(VLOOKUP(P78,'Tipo de Descuento'!$B$3:$C$8,2,0),0)</f>
        <v>0</v>
      </c>
      <c r="BJ78">
        <f t="shared" si="66"/>
        <v>0</v>
      </c>
      <c r="BK78">
        <f>IFERROR(VLOOKUP(R78,'Tipo de Descuento'!$B$3:$C$8,2,0),0)</f>
        <v>0</v>
      </c>
      <c r="BL78">
        <f t="shared" si="67"/>
        <v>0</v>
      </c>
      <c r="BM78">
        <f t="shared" si="68"/>
        <v>0</v>
      </c>
      <c r="BN78">
        <f t="shared" si="69"/>
        <v>0</v>
      </c>
      <c r="BO78">
        <f t="shared" si="70"/>
        <v>0</v>
      </c>
      <c r="BQ78" s="67">
        <f>+AY78*F78*H78</f>
        <v>0</v>
      </c>
      <c r="BR78" s="68">
        <f t="shared" si="71"/>
        <v>0</v>
      </c>
      <c r="BS78" s="68">
        <f t="shared" si="72"/>
        <v>0</v>
      </c>
      <c r="BT78" s="68">
        <f t="shared" si="73"/>
        <v>0</v>
      </c>
      <c r="BU78" s="68">
        <f t="shared" si="74"/>
        <v>0</v>
      </c>
      <c r="BV78" s="68">
        <f t="shared" si="75"/>
        <v>0</v>
      </c>
      <c r="BW78" s="69">
        <f t="shared" si="76"/>
        <v>0</v>
      </c>
      <c r="BY78" s="70">
        <f t="shared" si="77"/>
        <v>0</v>
      </c>
      <c r="BZ78" s="71"/>
      <c r="CB78" s="13">
        <f>+B78</f>
        <v>0</v>
      </c>
      <c r="CC78" s="89">
        <f t="shared" si="26"/>
        <v>0</v>
      </c>
    </row>
    <row r="79" spans="2:81" ht="15.75" customHeight="1">
      <c r="B79" s="23"/>
      <c r="C79" s="13"/>
      <c r="D79" s="96"/>
      <c r="E79" s="85"/>
      <c r="F79" s="56"/>
      <c r="G79" s="97"/>
      <c r="H79" s="97"/>
      <c r="I79" s="13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32"/>
      <c r="AY79" s="54">
        <f t="shared" si="61"/>
        <v>0</v>
      </c>
      <c r="AZ79" s="38">
        <f t="shared" si="62"/>
        <v>0</v>
      </c>
      <c r="BA79" s="12">
        <f>IFERROR(VLOOKUP(Input!B79,Medio!$A$3:$D$1552,4,0),0)</f>
        <v>0</v>
      </c>
      <c r="BB79">
        <f>+AY79*G79*F79</f>
        <v>0</v>
      </c>
      <c r="BC79">
        <f>IFERROR(VLOOKUP(J79,'Tipo de Descuento'!$B$3:$C$8,2,0),0)</f>
        <v>0</v>
      </c>
      <c r="BD79">
        <f t="shared" si="63"/>
        <v>0</v>
      </c>
      <c r="BE79">
        <f>IFERROR(VLOOKUP(L79,'Tipo de Descuento'!$B$3:$C$8,2,0),0)</f>
        <v>0</v>
      </c>
      <c r="BF79">
        <f t="shared" si="64"/>
        <v>0</v>
      </c>
      <c r="BG79">
        <f>IFERROR(VLOOKUP(N79,'Tipo de Descuento'!$B$3:$C$8,2,0),0)</f>
        <v>0</v>
      </c>
      <c r="BH79">
        <f t="shared" si="65"/>
        <v>0</v>
      </c>
      <c r="BI79">
        <f>IFERROR(VLOOKUP(P79,'Tipo de Descuento'!$B$3:$C$8,2,0),0)</f>
        <v>0</v>
      </c>
      <c r="BJ79">
        <f t="shared" si="66"/>
        <v>0</v>
      </c>
      <c r="BK79">
        <f>IFERROR(VLOOKUP(R79,'Tipo de Descuento'!$B$3:$C$8,2,0),0)</f>
        <v>0</v>
      </c>
      <c r="BL79">
        <f t="shared" si="67"/>
        <v>0</v>
      </c>
      <c r="BM79">
        <f t="shared" si="68"/>
        <v>0</v>
      </c>
      <c r="BN79">
        <f t="shared" si="69"/>
        <v>0</v>
      </c>
      <c r="BO79">
        <f t="shared" si="70"/>
        <v>0</v>
      </c>
      <c r="BQ79" s="67">
        <f>+AY79*F79*H79</f>
        <v>0</v>
      </c>
      <c r="BR79" s="68">
        <f t="shared" si="71"/>
        <v>0</v>
      </c>
      <c r="BS79" s="68">
        <f t="shared" si="72"/>
        <v>0</v>
      </c>
      <c r="BT79" s="68">
        <f t="shared" si="73"/>
        <v>0</v>
      </c>
      <c r="BU79" s="68">
        <f t="shared" si="74"/>
        <v>0</v>
      </c>
      <c r="BV79" s="68">
        <f t="shared" si="75"/>
        <v>0</v>
      </c>
      <c r="BW79" s="69">
        <f t="shared" si="76"/>
        <v>0</v>
      </c>
      <c r="BY79" s="70">
        <f t="shared" si="77"/>
        <v>0</v>
      </c>
      <c r="BZ79" s="71"/>
      <c r="CB79" s="13">
        <f>+B79</f>
        <v>0</v>
      </c>
      <c r="CC79" s="89">
        <f t="shared" si="26"/>
        <v>0</v>
      </c>
    </row>
    <row r="80" spans="2:81" ht="15.75" customHeight="1">
      <c r="B80" s="23"/>
      <c r="C80" s="13"/>
      <c r="D80" s="96"/>
      <c r="E80" s="85"/>
      <c r="F80" s="56"/>
      <c r="G80" s="97"/>
      <c r="H80" s="97"/>
      <c r="I80" s="13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32"/>
      <c r="AY80" s="54">
        <f t="shared" si="61"/>
        <v>0</v>
      </c>
      <c r="AZ80" s="38">
        <f t="shared" si="62"/>
        <v>0</v>
      </c>
      <c r="BA80" s="12">
        <f>IFERROR(VLOOKUP(Input!B80,Medio!$A$3:$D$1552,4,0),0)</f>
        <v>0</v>
      </c>
      <c r="BB80">
        <f>+AY80*G80*F80</f>
        <v>0</v>
      </c>
      <c r="BC80">
        <f>IFERROR(VLOOKUP(J80,'Tipo de Descuento'!$B$3:$C$8,2,0),0)</f>
        <v>0</v>
      </c>
      <c r="BD80">
        <f t="shared" si="63"/>
        <v>0</v>
      </c>
      <c r="BE80">
        <f>IFERROR(VLOOKUP(L80,'Tipo de Descuento'!$B$3:$C$8,2,0),0)</f>
        <v>0</v>
      </c>
      <c r="BF80">
        <f t="shared" si="64"/>
        <v>0</v>
      </c>
      <c r="BG80">
        <f>IFERROR(VLOOKUP(N80,'Tipo de Descuento'!$B$3:$C$8,2,0),0)</f>
        <v>0</v>
      </c>
      <c r="BH80">
        <f t="shared" si="65"/>
        <v>0</v>
      </c>
      <c r="BI80">
        <f>IFERROR(VLOOKUP(P80,'Tipo de Descuento'!$B$3:$C$8,2,0),0)</f>
        <v>0</v>
      </c>
      <c r="BJ80">
        <f t="shared" si="66"/>
        <v>0</v>
      </c>
      <c r="BK80">
        <f>IFERROR(VLOOKUP(R80,'Tipo de Descuento'!$B$3:$C$8,2,0),0)</f>
        <v>0</v>
      </c>
      <c r="BL80">
        <f t="shared" si="67"/>
        <v>0</v>
      </c>
      <c r="BM80">
        <f t="shared" si="68"/>
        <v>0</v>
      </c>
      <c r="BN80">
        <f t="shared" si="69"/>
        <v>0</v>
      </c>
      <c r="BO80">
        <f t="shared" si="70"/>
        <v>0</v>
      </c>
      <c r="BQ80" s="67">
        <f>+AY80*F80*H80</f>
        <v>0</v>
      </c>
      <c r="BR80" s="68">
        <f t="shared" si="71"/>
        <v>0</v>
      </c>
      <c r="BS80" s="68">
        <f t="shared" si="72"/>
        <v>0</v>
      </c>
      <c r="BT80" s="68">
        <f t="shared" si="73"/>
        <v>0</v>
      </c>
      <c r="BU80" s="68">
        <f t="shared" si="74"/>
        <v>0</v>
      </c>
      <c r="BV80" s="68">
        <f t="shared" si="75"/>
        <v>0</v>
      </c>
      <c r="BW80" s="69">
        <f t="shared" si="76"/>
        <v>0</v>
      </c>
      <c r="BY80" s="70">
        <f t="shared" si="77"/>
        <v>0</v>
      </c>
      <c r="BZ80" s="71"/>
      <c r="CB80" s="13">
        <f>+B80</f>
        <v>0</v>
      </c>
      <c r="CC80" s="89">
        <f t="shared" si="26"/>
        <v>0</v>
      </c>
    </row>
    <row r="81" spans="2:81" ht="15.75" customHeight="1">
      <c r="B81" s="23"/>
      <c r="C81" s="13"/>
      <c r="D81" s="96"/>
      <c r="E81" s="85"/>
      <c r="F81" s="56"/>
      <c r="G81" s="97"/>
      <c r="H81" s="97"/>
      <c r="I81" s="13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32"/>
      <c r="AY81" s="54">
        <f t="shared" si="61"/>
        <v>0</v>
      </c>
      <c r="AZ81" s="38">
        <f t="shared" si="62"/>
        <v>0</v>
      </c>
      <c r="BA81" s="12">
        <f>IFERROR(VLOOKUP(Input!B81,Medio!$A$3:$D$1552,4,0),0)</f>
        <v>0</v>
      </c>
      <c r="BB81">
        <f>+AY81*G81*F81</f>
        <v>0</v>
      </c>
      <c r="BC81">
        <f>IFERROR(VLOOKUP(J81,'Tipo de Descuento'!$B$3:$C$8,2,0),0)</f>
        <v>0</v>
      </c>
      <c r="BD81">
        <f t="shared" si="63"/>
        <v>0</v>
      </c>
      <c r="BE81">
        <f>IFERROR(VLOOKUP(L81,'Tipo de Descuento'!$B$3:$C$8,2,0),0)</f>
        <v>0</v>
      </c>
      <c r="BF81">
        <f t="shared" si="64"/>
        <v>0</v>
      </c>
      <c r="BG81">
        <f>IFERROR(VLOOKUP(N81,'Tipo de Descuento'!$B$3:$C$8,2,0),0)</f>
        <v>0</v>
      </c>
      <c r="BH81">
        <f t="shared" si="65"/>
        <v>0</v>
      </c>
      <c r="BI81">
        <f>IFERROR(VLOOKUP(P81,'Tipo de Descuento'!$B$3:$C$8,2,0),0)</f>
        <v>0</v>
      </c>
      <c r="BJ81">
        <f t="shared" si="66"/>
        <v>0</v>
      </c>
      <c r="BK81">
        <f>IFERROR(VLOOKUP(R81,'Tipo de Descuento'!$B$3:$C$8,2,0),0)</f>
        <v>0</v>
      </c>
      <c r="BL81">
        <f t="shared" si="67"/>
        <v>0</v>
      </c>
      <c r="BM81">
        <f t="shared" si="68"/>
        <v>0</v>
      </c>
      <c r="BN81">
        <f t="shared" si="69"/>
        <v>0</v>
      </c>
      <c r="BO81">
        <f t="shared" si="70"/>
        <v>0</v>
      </c>
      <c r="BQ81" s="67">
        <f>+AY81*F81*H81</f>
        <v>0</v>
      </c>
      <c r="BR81" s="68">
        <f t="shared" si="71"/>
        <v>0</v>
      </c>
      <c r="BS81" s="68">
        <f t="shared" si="72"/>
        <v>0</v>
      </c>
      <c r="BT81" s="68">
        <f t="shared" si="73"/>
        <v>0</v>
      </c>
      <c r="BU81" s="68">
        <f t="shared" si="74"/>
        <v>0</v>
      </c>
      <c r="BV81" s="68">
        <f t="shared" si="75"/>
        <v>0</v>
      </c>
      <c r="BW81" s="69">
        <f t="shared" si="76"/>
        <v>0</v>
      </c>
      <c r="BY81" s="70">
        <f t="shared" si="77"/>
        <v>0</v>
      </c>
      <c r="BZ81" s="71"/>
      <c r="CB81" s="13">
        <f>+B81</f>
        <v>0</v>
      </c>
      <c r="CC81" s="89">
        <f t="shared" si="26"/>
        <v>0</v>
      </c>
    </row>
    <row r="82" spans="2:81" ht="15.75" customHeight="1">
      <c r="B82" s="23"/>
      <c r="C82" s="13"/>
      <c r="D82" s="96"/>
      <c r="E82" s="85"/>
      <c r="F82" s="56"/>
      <c r="G82" s="97"/>
      <c r="H82" s="97"/>
      <c r="I82" s="13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32"/>
      <c r="AY82" s="54">
        <f t="shared" si="61"/>
        <v>0</v>
      </c>
      <c r="AZ82" s="38">
        <f t="shared" si="62"/>
        <v>0</v>
      </c>
      <c r="BA82" s="12">
        <f>IFERROR(VLOOKUP(Input!B82,Medio!$A$3:$D$1552,4,0),0)</f>
        <v>0</v>
      </c>
      <c r="BB82">
        <f>+AY82*G82*F82</f>
        <v>0</v>
      </c>
      <c r="BC82">
        <f>IFERROR(VLOOKUP(J82,'Tipo de Descuento'!$B$3:$C$8,2,0),0)</f>
        <v>0</v>
      </c>
      <c r="BD82">
        <f t="shared" si="63"/>
        <v>0</v>
      </c>
      <c r="BE82">
        <f>IFERROR(VLOOKUP(L82,'Tipo de Descuento'!$B$3:$C$8,2,0),0)</f>
        <v>0</v>
      </c>
      <c r="BF82">
        <f t="shared" si="64"/>
        <v>0</v>
      </c>
      <c r="BG82">
        <f>IFERROR(VLOOKUP(N82,'Tipo de Descuento'!$B$3:$C$8,2,0),0)</f>
        <v>0</v>
      </c>
      <c r="BH82">
        <f t="shared" si="65"/>
        <v>0</v>
      </c>
      <c r="BI82">
        <f>IFERROR(VLOOKUP(P82,'Tipo de Descuento'!$B$3:$C$8,2,0),0)</f>
        <v>0</v>
      </c>
      <c r="BJ82">
        <f t="shared" si="66"/>
        <v>0</v>
      </c>
      <c r="BK82">
        <f>IFERROR(VLOOKUP(R82,'Tipo de Descuento'!$B$3:$C$8,2,0),0)</f>
        <v>0</v>
      </c>
      <c r="BL82">
        <f t="shared" si="67"/>
        <v>0</v>
      </c>
      <c r="BM82">
        <f t="shared" si="68"/>
        <v>0</v>
      </c>
      <c r="BN82">
        <f t="shared" si="69"/>
        <v>0</v>
      </c>
      <c r="BO82">
        <f t="shared" si="70"/>
        <v>0</v>
      </c>
      <c r="BQ82" s="67">
        <f>+AY82*F82*H82</f>
        <v>0</v>
      </c>
      <c r="BR82" s="68">
        <f t="shared" si="71"/>
        <v>0</v>
      </c>
      <c r="BS82" s="68">
        <f t="shared" si="72"/>
        <v>0</v>
      </c>
      <c r="BT82" s="68">
        <f t="shared" si="73"/>
        <v>0</v>
      </c>
      <c r="BU82" s="68">
        <f t="shared" si="74"/>
        <v>0</v>
      </c>
      <c r="BV82" s="68">
        <f t="shared" si="75"/>
        <v>0</v>
      </c>
      <c r="BW82" s="69">
        <f t="shared" si="76"/>
        <v>0</v>
      </c>
      <c r="BY82" s="70">
        <f t="shared" si="77"/>
        <v>0</v>
      </c>
      <c r="BZ82" s="71"/>
      <c r="CB82" s="13">
        <f>+B82</f>
        <v>0</v>
      </c>
      <c r="CC82" s="89">
        <f t="shared" si="26"/>
        <v>0</v>
      </c>
    </row>
    <row r="83" spans="2:81" ht="15.75" customHeight="1">
      <c r="B83" s="23"/>
      <c r="C83" s="13"/>
      <c r="D83" s="96"/>
      <c r="E83" s="85"/>
      <c r="F83" s="56"/>
      <c r="G83" s="97"/>
      <c r="H83" s="97"/>
      <c r="I83" s="13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32"/>
      <c r="AY83" s="54">
        <f t="shared" si="61"/>
        <v>0</v>
      </c>
      <c r="AZ83" s="38">
        <f t="shared" si="62"/>
        <v>0</v>
      </c>
      <c r="BA83" s="12">
        <f>IFERROR(VLOOKUP(Input!B83,Medio!$A$3:$D$1552,4,0),0)</f>
        <v>0</v>
      </c>
      <c r="BB83">
        <f>+AY83*G83*F83</f>
        <v>0</v>
      </c>
      <c r="BC83">
        <f>IFERROR(VLOOKUP(J83,'Tipo de Descuento'!$B$3:$C$8,2,0),0)</f>
        <v>0</v>
      </c>
      <c r="BD83">
        <f t="shared" si="63"/>
        <v>0</v>
      </c>
      <c r="BE83">
        <f>IFERROR(VLOOKUP(L83,'Tipo de Descuento'!$B$3:$C$8,2,0),0)</f>
        <v>0</v>
      </c>
      <c r="BF83">
        <f t="shared" si="64"/>
        <v>0</v>
      </c>
      <c r="BG83">
        <f>IFERROR(VLOOKUP(N83,'Tipo de Descuento'!$B$3:$C$8,2,0),0)</f>
        <v>0</v>
      </c>
      <c r="BH83">
        <f t="shared" si="65"/>
        <v>0</v>
      </c>
      <c r="BI83">
        <f>IFERROR(VLOOKUP(P83,'Tipo de Descuento'!$B$3:$C$8,2,0),0)</f>
        <v>0</v>
      </c>
      <c r="BJ83">
        <f t="shared" si="66"/>
        <v>0</v>
      </c>
      <c r="BK83">
        <f>IFERROR(VLOOKUP(R83,'Tipo de Descuento'!$B$3:$C$8,2,0),0)</f>
        <v>0</v>
      </c>
      <c r="BL83">
        <f t="shared" si="67"/>
        <v>0</v>
      </c>
      <c r="BM83">
        <f t="shared" si="68"/>
        <v>0</v>
      </c>
      <c r="BN83">
        <f t="shared" si="69"/>
        <v>0</v>
      </c>
      <c r="BO83">
        <f t="shared" si="70"/>
        <v>0</v>
      </c>
      <c r="BQ83" s="67">
        <f>+AY83*F83*H83</f>
        <v>0</v>
      </c>
      <c r="BR83" s="68">
        <f t="shared" si="71"/>
        <v>0</v>
      </c>
      <c r="BS83" s="68">
        <f t="shared" si="72"/>
        <v>0</v>
      </c>
      <c r="BT83" s="68">
        <f t="shared" si="73"/>
        <v>0</v>
      </c>
      <c r="BU83" s="68">
        <f t="shared" si="74"/>
        <v>0</v>
      </c>
      <c r="BV83" s="68">
        <f t="shared" si="75"/>
        <v>0</v>
      </c>
      <c r="BW83" s="69">
        <f t="shared" si="76"/>
        <v>0</v>
      </c>
      <c r="BY83" s="70">
        <f t="shared" si="77"/>
        <v>0</v>
      </c>
      <c r="BZ83" s="71"/>
      <c r="CB83" s="13">
        <f>+B83</f>
        <v>0</v>
      </c>
      <c r="CC83" s="89">
        <f t="shared" si="26"/>
        <v>0</v>
      </c>
    </row>
    <row r="84" spans="2:81" ht="15.75" customHeight="1">
      <c r="B84" s="23"/>
      <c r="C84" s="13"/>
      <c r="D84" s="96"/>
      <c r="E84" s="85"/>
      <c r="F84" s="56"/>
      <c r="G84" s="97"/>
      <c r="H84" s="97"/>
      <c r="I84" s="13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32"/>
      <c r="AY84" s="54">
        <f t="shared" si="61"/>
        <v>0</v>
      </c>
      <c r="AZ84" s="38">
        <f t="shared" si="62"/>
        <v>0</v>
      </c>
      <c r="BA84" s="12">
        <f>IFERROR(VLOOKUP(Input!B84,Medio!$A$3:$D$1552,4,0),0)</f>
        <v>0</v>
      </c>
      <c r="BB84">
        <f>+AY84*G84*F84</f>
        <v>0</v>
      </c>
      <c r="BC84">
        <f>IFERROR(VLOOKUP(J84,'Tipo de Descuento'!$B$3:$C$8,2,0),0)</f>
        <v>0</v>
      </c>
      <c r="BD84">
        <f t="shared" si="63"/>
        <v>0</v>
      </c>
      <c r="BE84">
        <f>IFERROR(VLOOKUP(L84,'Tipo de Descuento'!$B$3:$C$8,2,0),0)</f>
        <v>0</v>
      </c>
      <c r="BF84">
        <f t="shared" si="64"/>
        <v>0</v>
      </c>
      <c r="BG84">
        <f>IFERROR(VLOOKUP(N84,'Tipo de Descuento'!$B$3:$C$8,2,0),0)</f>
        <v>0</v>
      </c>
      <c r="BH84">
        <f t="shared" si="65"/>
        <v>0</v>
      </c>
      <c r="BI84">
        <f>IFERROR(VLOOKUP(P84,'Tipo de Descuento'!$B$3:$C$8,2,0),0)</f>
        <v>0</v>
      </c>
      <c r="BJ84">
        <f t="shared" si="66"/>
        <v>0</v>
      </c>
      <c r="BK84">
        <f>IFERROR(VLOOKUP(R84,'Tipo de Descuento'!$B$3:$C$8,2,0),0)</f>
        <v>0</v>
      </c>
      <c r="BL84">
        <f t="shared" si="67"/>
        <v>0</v>
      </c>
      <c r="BM84">
        <f t="shared" si="68"/>
        <v>0</v>
      </c>
      <c r="BN84">
        <f t="shared" si="69"/>
        <v>0</v>
      </c>
      <c r="BO84">
        <f t="shared" si="70"/>
        <v>0</v>
      </c>
      <c r="BQ84" s="67">
        <f>+AY84*F84*H84</f>
        <v>0</v>
      </c>
      <c r="BR84" s="68">
        <f t="shared" si="71"/>
        <v>0</v>
      </c>
      <c r="BS84" s="68">
        <f t="shared" si="72"/>
        <v>0</v>
      </c>
      <c r="BT84" s="68">
        <f t="shared" si="73"/>
        <v>0</v>
      </c>
      <c r="BU84" s="68">
        <f t="shared" si="74"/>
        <v>0</v>
      </c>
      <c r="BV84" s="68">
        <f t="shared" si="75"/>
        <v>0</v>
      </c>
      <c r="BW84" s="69">
        <f t="shared" si="76"/>
        <v>0</v>
      </c>
      <c r="BY84" s="70">
        <f t="shared" si="77"/>
        <v>0</v>
      </c>
      <c r="BZ84" s="71"/>
      <c r="CB84" s="13">
        <f>+B84</f>
        <v>0</v>
      </c>
      <c r="CC84" s="89">
        <f t="shared" si="26"/>
        <v>0</v>
      </c>
    </row>
    <row r="85" spans="2:81" ht="15.75" customHeight="1">
      <c r="B85" s="23"/>
      <c r="C85" s="13"/>
      <c r="D85" s="96"/>
      <c r="E85" s="85"/>
      <c r="F85" s="56"/>
      <c r="G85" s="97"/>
      <c r="H85" s="97"/>
      <c r="I85" s="13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32"/>
      <c r="AY85" s="54">
        <f t="shared" si="61"/>
        <v>0</v>
      </c>
      <c r="AZ85" s="38">
        <f t="shared" si="62"/>
        <v>0</v>
      </c>
      <c r="BA85" s="12">
        <f>IFERROR(VLOOKUP(Input!B85,Medio!$A$3:$D$1552,4,0),0)</f>
        <v>0</v>
      </c>
      <c r="BB85">
        <f>+AY85*G85*F85</f>
        <v>0</v>
      </c>
      <c r="BC85">
        <f>IFERROR(VLOOKUP(J85,'Tipo de Descuento'!$B$3:$C$8,2,0),0)</f>
        <v>0</v>
      </c>
      <c r="BD85">
        <f t="shared" si="63"/>
        <v>0</v>
      </c>
      <c r="BE85">
        <f>IFERROR(VLOOKUP(L85,'Tipo de Descuento'!$B$3:$C$8,2,0),0)</f>
        <v>0</v>
      </c>
      <c r="BF85">
        <f t="shared" si="64"/>
        <v>0</v>
      </c>
      <c r="BG85">
        <f>IFERROR(VLOOKUP(N85,'Tipo de Descuento'!$B$3:$C$8,2,0),0)</f>
        <v>0</v>
      </c>
      <c r="BH85">
        <f t="shared" si="65"/>
        <v>0</v>
      </c>
      <c r="BI85">
        <f>IFERROR(VLOOKUP(P85,'Tipo de Descuento'!$B$3:$C$8,2,0),0)</f>
        <v>0</v>
      </c>
      <c r="BJ85">
        <f t="shared" si="66"/>
        <v>0</v>
      </c>
      <c r="BK85">
        <f>IFERROR(VLOOKUP(R85,'Tipo de Descuento'!$B$3:$C$8,2,0),0)</f>
        <v>0</v>
      </c>
      <c r="BL85">
        <f t="shared" si="67"/>
        <v>0</v>
      </c>
      <c r="BM85">
        <f t="shared" si="68"/>
        <v>0</v>
      </c>
      <c r="BN85">
        <f t="shared" si="69"/>
        <v>0</v>
      </c>
      <c r="BO85">
        <f t="shared" si="70"/>
        <v>0</v>
      </c>
      <c r="BQ85" s="67">
        <f>+AY85*F85*H85</f>
        <v>0</v>
      </c>
      <c r="BR85" s="68">
        <f t="shared" si="71"/>
        <v>0</v>
      </c>
      <c r="BS85" s="68">
        <f t="shared" si="72"/>
        <v>0</v>
      </c>
      <c r="BT85" s="68">
        <f t="shared" si="73"/>
        <v>0</v>
      </c>
      <c r="BU85" s="68">
        <f t="shared" si="74"/>
        <v>0</v>
      </c>
      <c r="BV85" s="68">
        <f t="shared" si="75"/>
        <v>0</v>
      </c>
      <c r="BW85" s="69">
        <f t="shared" si="76"/>
        <v>0</v>
      </c>
      <c r="BY85" s="70">
        <f t="shared" si="77"/>
        <v>0</v>
      </c>
      <c r="BZ85" s="71"/>
      <c r="CB85" s="13">
        <f>+B85</f>
        <v>0</v>
      </c>
      <c r="CC85" s="89">
        <f t="shared" si="26"/>
        <v>0</v>
      </c>
    </row>
    <row r="86" spans="2:81" ht="15.75" customHeight="1">
      <c r="B86" s="23"/>
      <c r="C86" s="13"/>
      <c r="D86" s="96"/>
      <c r="E86" s="85"/>
      <c r="F86" s="56"/>
      <c r="G86" s="97"/>
      <c r="H86" s="97"/>
      <c r="I86" s="13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32"/>
      <c r="AY86" s="54">
        <f t="shared" si="61"/>
        <v>0</v>
      </c>
      <c r="AZ86" s="38">
        <f t="shared" si="62"/>
        <v>0</v>
      </c>
      <c r="BA86" s="12">
        <f>IFERROR(VLOOKUP(Input!B86,Medio!$A$3:$D$1552,4,0),0)</f>
        <v>0</v>
      </c>
      <c r="BB86">
        <f>+AY86*G86*F86</f>
        <v>0</v>
      </c>
      <c r="BC86">
        <f>IFERROR(VLOOKUP(J86,'Tipo de Descuento'!$B$3:$C$8,2,0),0)</f>
        <v>0</v>
      </c>
      <c r="BD86">
        <f t="shared" si="63"/>
        <v>0</v>
      </c>
      <c r="BE86">
        <f>IFERROR(VLOOKUP(L86,'Tipo de Descuento'!$B$3:$C$8,2,0),0)</f>
        <v>0</v>
      </c>
      <c r="BF86">
        <f t="shared" si="64"/>
        <v>0</v>
      </c>
      <c r="BG86">
        <f>IFERROR(VLOOKUP(N86,'Tipo de Descuento'!$B$3:$C$8,2,0),0)</f>
        <v>0</v>
      </c>
      <c r="BH86">
        <f t="shared" si="65"/>
        <v>0</v>
      </c>
      <c r="BI86">
        <f>IFERROR(VLOOKUP(P86,'Tipo de Descuento'!$B$3:$C$8,2,0),0)</f>
        <v>0</v>
      </c>
      <c r="BJ86">
        <f t="shared" si="66"/>
        <v>0</v>
      </c>
      <c r="BK86">
        <f>IFERROR(VLOOKUP(R86,'Tipo de Descuento'!$B$3:$C$8,2,0),0)</f>
        <v>0</v>
      </c>
      <c r="BL86">
        <f t="shared" si="67"/>
        <v>0</v>
      </c>
      <c r="BM86">
        <f t="shared" si="68"/>
        <v>0</v>
      </c>
      <c r="BN86">
        <f t="shared" si="69"/>
        <v>0</v>
      </c>
      <c r="BO86">
        <f t="shared" si="70"/>
        <v>0</v>
      </c>
      <c r="BQ86" s="67">
        <f>+AY86*F86*H86</f>
        <v>0</v>
      </c>
      <c r="BR86" s="68">
        <f t="shared" si="71"/>
        <v>0</v>
      </c>
      <c r="BS86" s="68">
        <f t="shared" si="72"/>
        <v>0</v>
      </c>
      <c r="BT86" s="68">
        <f t="shared" si="73"/>
        <v>0</v>
      </c>
      <c r="BU86" s="68">
        <f t="shared" si="74"/>
        <v>0</v>
      </c>
      <c r="BV86" s="68">
        <f t="shared" si="75"/>
        <v>0</v>
      </c>
      <c r="BW86" s="69">
        <f t="shared" si="76"/>
        <v>0</v>
      </c>
      <c r="BY86" s="70">
        <f t="shared" si="77"/>
        <v>0</v>
      </c>
      <c r="BZ86" s="71"/>
      <c r="CB86" s="13">
        <f>+B86</f>
        <v>0</v>
      </c>
      <c r="CC86" s="89">
        <f t="shared" ref="CC86:CC149" si="78">+AZ86</f>
        <v>0</v>
      </c>
    </row>
    <row r="87" spans="2:81" ht="15.75" customHeight="1">
      <c r="B87" s="23"/>
      <c r="C87" s="13"/>
      <c r="D87" s="96"/>
      <c r="E87" s="85"/>
      <c r="F87" s="56"/>
      <c r="G87" s="97"/>
      <c r="H87" s="97"/>
      <c r="I87" s="13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32"/>
      <c r="AY87" s="54">
        <f t="shared" si="61"/>
        <v>0</v>
      </c>
      <c r="AZ87" s="38">
        <f t="shared" si="62"/>
        <v>0</v>
      </c>
      <c r="BA87" s="12">
        <f>IFERROR(VLOOKUP(Input!B87,Medio!$A$3:$D$1552,4,0),0)</f>
        <v>0</v>
      </c>
      <c r="BB87">
        <f>+AY87*G87*F87</f>
        <v>0</v>
      </c>
      <c r="BC87">
        <f>IFERROR(VLOOKUP(J87,'Tipo de Descuento'!$B$3:$C$8,2,0),0)</f>
        <v>0</v>
      </c>
      <c r="BD87">
        <f t="shared" si="63"/>
        <v>0</v>
      </c>
      <c r="BE87">
        <f>IFERROR(VLOOKUP(L87,'Tipo de Descuento'!$B$3:$C$8,2,0),0)</f>
        <v>0</v>
      </c>
      <c r="BF87">
        <f t="shared" si="64"/>
        <v>0</v>
      </c>
      <c r="BG87">
        <f>IFERROR(VLOOKUP(N87,'Tipo de Descuento'!$B$3:$C$8,2,0),0)</f>
        <v>0</v>
      </c>
      <c r="BH87">
        <f t="shared" si="65"/>
        <v>0</v>
      </c>
      <c r="BI87">
        <f>IFERROR(VLOOKUP(P87,'Tipo de Descuento'!$B$3:$C$8,2,0),0)</f>
        <v>0</v>
      </c>
      <c r="BJ87">
        <f t="shared" si="66"/>
        <v>0</v>
      </c>
      <c r="BK87">
        <f>IFERROR(VLOOKUP(R87,'Tipo de Descuento'!$B$3:$C$8,2,0),0)</f>
        <v>0</v>
      </c>
      <c r="BL87">
        <f t="shared" si="67"/>
        <v>0</v>
      </c>
      <c r="BM87">
        <f t="shared" si="68"/>
        <v>0</v>
      </c>
      <c r="BN87">
        <f t="shared" si="69"/>
        <v>0</v>
      </c>
      <c r="BO87">
        <f t="shared" si="70"/>
        <v>0</v>
      </c>
      <c r="BQ87" s="67">
        <f>+AY87*F87*H87</f>
        <v>0</v>
      </c>
      <c r="BR87" s="68">
        <f t="shared" si="71"/>
        <v>0</v>
      </c>
      <c r="BS87" s="68">
        <f t="shared" si="72"/>
        <v>0</v>
      </c>
      <c r="BT87" s="68">
        <f t="shared" si="73"/>
        <v>0</v>
      </c>
      <c r="BU87" s="68">
        <f t="shared" si="74"/>
        <v>0</v>
      </c>
      <c r="BV87" s="68">
        <f t="shared" si="75"/>
        <v>0</v>
      </c>
      <c r="BW87" s="69">
        <f t="shared" si="76"/>
        <v>0</v>
      </c>
      <c r="BY87" s="70">
        <f t="shared" si="77"/>
        <v>0</v>
      </c>
      <c r="BZ87" s="71"/>
      <c r="CB87" s="13">
        <f>+B87</f>
        <v>0</v>
      </c>
      <c r="CC87" s="89">
        <f t="shared" si="78"/>
        <v>0</v>
      </c>
    </row>
    <row r="88" spans="2:81" ht="15.75" customHeight="1">
      <c r="B88" s="23"/>
      <c r="C88" s="13"/>
      <c r="D88" s="96"/>
      <c r="E88" s="85"/>
      <c r="F88" s="56"/>
      <c r="G88" s="97"/>
      <c r="H88" s="97"/>
      <c r="I88" s="13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32"/>
      <c r="AY88" s="54">
        <f t="shared" si="61"/>
        <v>0</v>
      </c>
      <c r="AZ88" s="38">
        <f t="shared" si="62"/>
        <v>0</v>
      </c>
      <c r="BA88" s="12">
        <f>IFERROR(VLOOKUP(Input!B88,Medio!$A$3:$D$1552,4,0),0)</f>
        <v>0</v>
      </c>
      <c r="BB88">
        <f>+AY88*G88*F88</f>
        <v>0</v>
      </c>
      <c r="BC88">
        <f>IFERROR(VLOOKUP(J88,'Tipo de Descuento'!$B$3:$C$8,2,0),0)</f>
        <v>0</v>
      </c>
      <c r="BD88">
        <f t="shared" si="63"/>
        <v>0</v>
      </c>
      <c r="BE88">
        <f>IFERROR(VLOOKUP(L88,'Tipo de Descuento'!$B$3:$C$8,2,0),0)</f>
        <v>0</v>
      </c>
      <c r="BF88">
        <f t="shared" si="64"/>
        <v>0</v>
      </c>
      <c r="BG88">
        <f>IFERROR(VLOOKUP(N88,'Tipo de Descuento'!$B$3:$C$8,2,0),0)</f>
        <v>0</v>
      </c>
      <c r="BH88">
        <f t="shared" si="65"/>
        <v>0</v>
      </c>
      <c r="BI88">
        <f>IFERROR(VLOOKUP(P88,'Tipo de Descuento'!$B$3:$C$8,2,0),0)</f>
        <v>0</v>
      </c>
      <c r="BJ88">
        <f t="shared" si="66"/>
        <v>0</v>
      </c>
      <c r="BK88">
        <f>IFERROR(VLOOKUP(R88,'Tipo de Descuento'!$B$3:$C$8,2,0),0)</f>
        <v>0</v>
      </c>
      <c r="BL88">
        <f t="shared" si="67"/>
        <v>0</v>
      </c>
      <c r="BM88">
        <f t="shared" si="68"/>
        <v>0</v>
      </c>
      <c r="BN88">
        <f t="shared" si="69"/>
        <v>0</v>
      </c>
      <c r="BO88">
        <f t="shared" si="70"/>
        <v>0</v>
      </c>
      <c r="BQ88" s="67">
        <f>+AY88*F88*H88</f>
        <v>0</v>
      </c>
      <c r="BR88" s="68">
        <f t="shared" si="71"/>
        <v>0</v>
      </c>
      <c r="BS88" s="68">
        <f t="shared" si="72"/>
        <v>0</v>
      </c>
      <c r="BT88" s="68">
        <f t="shared" si="73"/>
        <v>0</v>
      </c>
      <c r="BU88" s="68">
        <f t="shared" si="74"/>
        <v>0</v>
      </c>
      <c r="BV88" s="68">
        <f t="shared" si="75"/>
        <v>0</v>
      </c>
      <c r="BW88" s="69">
        <f t="shared" si="76"/>
        <v>0</v>
      </c>
      <c r="BY88" s="70">
        <f t="shared" si="77"/>
        <v>0</v>
      </c>
      <c r="BZ88" s="71"/>
      <c r="CB88" s="13">
        <f>+B88</f>
        <v>0</v>
      </c>
      <c r="CC88" s="89">
        <f t="shared" si="78"/>
        <v>0</v>
      </c>
    </row>
    <row r="89" spans="2:81" ht="15.75" customHeight="1">
      <c r="B89" s="23"/>
      <c r="C89" s="13"/>
      <c r="D89" s="96"/>
      <c r="E89" s="85"/>
      <c r="F89" s="56"/>
      <c r="G89" s="97"/>
      <c r="H89" s="97"/>
      <c r="I89" s="13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32"/>
      <c r="AY89" s="54">
        <f t="shared" si="61"/>
        <v>0</v>
      </c>
      <c r="AZ89" s="38">
        <f t="shared" si="62"/>
        <v>0</v>
      </c>
      <c r="BA89" s="12">
        <f>IFERROR(VLOOKUP(Input!B89,Medio!$A$3:$D$1552,4,0),0)</f>
        <v>0</v>
      </c>
      <c r="BB89">
        <f>+AY89*G89*F89</f>
        <v>0</v>
      </c>
      <c r="BC89">
        <f>IFERROR(VLOOKUP(J89,'Tipo de Descuento'!$B$3:$C$8,2,0),0)</f>
        <v>0</v>
      </c>
      <c r="BD89">
        <f t="shared" si="63"/>
        <v>0</v>
      </c>
      <c r="BE89">
        <f>IFERROR(VLOOKUP(L89,'Tipo de Descuento'!$B$3:$C$8,2,0),0)</f>
        <v>0</v>
      </c>
      <c r="BF89">
        <f t="shared" si="64"/>
        <v>0</v>
      </c>
      <c r="BG89">
        <f>IFERROR(VLOOKUP(N89,'Tipo de Descuento'!$B$3:$C$8,2,0),0)</f>
        <v>0</v>
      </c>
      <c r="BH89">
        <f t="shared" si="65"/>
        <v>0</v>
      </c>
      <c r="BI89">
        <f>IFERROR(VLOOKUP(P89,'Tipo de Descuento'!$B$3:$C$8,2,0),0)</f>
        <v>0</v>
      </c>
      <c r="BJ89">
        <f t="shared" si="66"/>
        <v>0</v>
      </c>
      <c r="BK89">
        <f>IFERROR(VLOOKUP(R89,'Tipo de Descuento'!$B$3:$C$8,2,0),0)</f>
        <v>0</v>
      </c>
      <c r="BL89">
        <f t="shared" si="67"/>
        <v>0</v>
      </c>
      <c r="BM89">
        <f t="shared" si="68"/>
        <v>0</v>
      </c>
      <c r="BN89">
        <f t="shared" si="69"/>
        <v>0</v>
      </c>
      <c r="BO89">
        <f t="shared" si="70"/>
        <v>0</v>
      </c>
      <c r="BQ89" s="67">
        <f>+AY89*F89*H89</f>
        <v>0</v>
      </c>
      <c r="BR89" s="68">
        <f t="shared" si="71"/>
        <v>0</v>
      </c>
      <c r="BS89" s="68">
        <f t="shared" si="72"/>
        <v>0</v>
      </c>
      <c r="BT89" s="68">
        <f t="shared" si="73"/>
        <v>0</v>
      </c>
      <c r="BU89" s="68">
        <f t="shared" si="74"/>
        <v>0</v>
      </c>
      <c r="BV89" s="68">
        <f t="shared" si="75"/>
        <v>0</v>
      </c>
      <c r="BW89" s="69">
        <f t="shared" si="76"/>
        <v>0</v>
      </c>
      <c r="BY89" s="70">
        <f t="shared" si="77"/>
        <v>0</v>
      </c>
      <c r="BZ89" s="71"/>
      <c r="CB89" s="13">
        <f>+B89</f>
        <v>0</v>
      </c>
      <c r="CC89" s="89">
        <f t="shared" si="78"/>
        <v>0</v>
      </c>
    </row>
    <row r="90" spans="2:81" ht="15.75" customHeight="1">
      <c r="B90" s="23"/>
      <c r="C90" s="13"/>
      <c r="D90" s="96"/>
      <c r="E90" s="85"/>
      <c r="F90" s="56"/>
      <c r="G90" s="97"/>
      <c r="H90" s="97"/>
      <c r="I90" s="13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32"/>
      <c r="AY90" s="54">
        <f t="shared" si="61"/>
        <v>0</v>
      </c>
      <c r="AZ90" s="38">
        <f t="shared" si="62"/>
        <v>0</v>
      </c>
      <c r="BA90" s="12">
        <f>IFERROR(VLOOKUP(Input!B90,Medio!$A$3:$D$1552,4,0),0)</f>
        <v>0</v>
      </c>
      <c r="BB90">
        <f>+AY90*G90*F90</f>
        <v>0</v>
      </c>
      <c r="BC90">
        <f>IFERROR(VLOOKUP(J90,'Tipo de Descuento'!$B$3:$C$8,2,0),0)</f>
        <v>0</v>
      </c>
      <c r="BD90">
        <f t="shared" si="63"/>
        <v>0</v>
      </c>
      <c r="BE90">
        <f>IFERROR(VLOOKUP(L90,'Tipo de Descuento'!$B$3:$C$8,2,0),0)</f>
        <v>0</v>
      </c>
      <c r="BF90">
        <f t="shared" si="64"/>
        <v>0</v>
      </c>
      <c r="BG90">
        <f>IFERROR(VLOOKUP(N90,'Tipo de Descuento'!$B$3:$C$8,2,0),0)</f>
        <v>0</v>
      </c>
      <c r="BH90">
        <f t="shared" si="65"/>
        <v>0</v>
      </c>
      <c r="BI90">
        <f>IFERROR(VLOOKUP(P90,'Tipo de Descuento'!$B$3:$C$8,2,0),0)</f>
        <v>0</v>
      </c>
      <c r="BJ90">
        <f t="shared" si="66"/>
        <v>0</v>
      </c>
      <c r="BK90">
        <f>IFERROR(VLOOKUP(R90,'Tipo de Descuento'!$B$3:$C$8,2,0),0)</f>
        <v>0</v>
      </c>
      <c r="BL90">
        <f t="shared" si="67"/>
        <v>0</v>
      </c>
      <c r="BM90">
        <f t="shared" si="68"/>
        <v>0</v>
      </c>
      <c r="BN90">
        <f t="shared" si="69"/>
        <v>0</v>
      </c>
      <c r="BO90">
        <f t="shared" si="70"/>
        <v>0</v>
      </c>
      <c r="BQ90" s="67">
        <f>+AY90*F90*H90</f>
        <v>0</v>
      </c>
      <c r="BR90" s="68">
        <f t="shared" si="71"/>
        <v>0</v>
      </c>
      <c r="BS90" s="68">
        <f t="shared" si="72"/>
        <v>0</v>
      </c>
      <c r="BT90" s="68">
        <f t="shared" si="73"/>
        <v>0</v>
      </c>
      <c r="BU90" s="68">
        <f t="shared" si="74"/>
        <v>0</v>
      </c>
      <c r="BV90" s="68">
        <f t="shared" si="75"/>
        <v>0</v>
      </c>
      <c r="BW90" s="69">
        <f t="shared" si="76"/>
        <v>0</v>
      </c>
      <c r="BY90" s="70">
        <f t="shared" si="77"/>
        <v>0</v>
      </c>
      <c r="BZ90" s="71"/>
      <c r="CB90" s="13">
        <f>+B90</f>
        <v>0</v>
      </c>
      <c r="CC90" s="89">
        <f t="shared" si="78"/>
        <v>0</v>
      </c>
    </row>
    <row r="91" spans="2:81" ht="15.75" customHeight="1">
      <c r="B91" s="23"/>
      <c r="C91" s="13"/>
      <c r="D91" s="96"/>
      <c r="E91" s="85"/>
      <c r="F91" s="56"/>
      <c r="G91" s="97"/>
      <c r="H91" s="97"/>
      <c r="I91" s="13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32"/>
      <c r="AY91" s="54">
        <f t="shared" si="61"/>
        <v>0</v>
      </c>
      <c r="AZ91" s="38">
        <f t="shared" si="62"/>
        <v>0</v>
      </c>
      <c r="BA91" s="12">
        <f>IFERROR(VLOOKUP(Input!B91,Medio!$A$3:$D$1552,4,0),0)</f>
        <v>0</v>
      </c>
      <c r="BB91">
        <f>+AY91*G91*F91</f>
        <v>0</v>
      </c>
      <c r="BC91">
        <f>IFERROR(VLOOKUP(J91,'Tipo de Descuento'!$B$3:$C$8,2,0),0)</f>
        <v>0</v>
      </c>
      <c r="BD91">
        <f t="shared" si="63"/>
        <v>0</v>
      </c>
      <c r="BE91">
        <f>IFERROR(VLOOKUP(L91,'Tipo de Descuento'!$B$3:$C$8,2,0),0)</f>
        <v>0</v>
      </c>
      <c r="BF91">
        <f t="shared" si="64"/>
        <v>0</v>
      </c>
      <c r="BG91">
        <f>IFERROR(VLOOKUP(N91,'Tipo de Descuento'!$B$3:$C$8,2,0),0)</f>
        <v>0</v>
      </c>
      <c r="BH91">
        <f t="shared" si="65"/>
        <v>0</v>
      </c>
      <c r="BI91">
        <f>IFERROR(VLOOKUP(P91,'Tipo de Descuento'!$B$3:$C$8,2,0),0)</f>
        <v>0</v>
      </c>
      <c r="BJ91">
        <f t="shared" si="66"/>
        <v>0</v>
      </c>
      <c r="BK91">
        <f>IFERROR(VLOOKUP(R91,'Tipo de Descuento'!$B$3:$C$8,2,0),0)</f>
        <v>0</v>
      </c>
      <c r="BL91">
        <f t="shared" si="67"/>
        <v>0</v>
      </c>
      <c r="BM91">
        <f t="shared" si="68"/>
        <v>0</v>
      </c>
      <c r="BN91">
        <f t="shared" si="69"/>
        <v>0</v>
      </c>
      <c r="BO91">
        <f t="shared" si="70"/>
        <v>0</v>
      </c>
      <c r="BQ91" s="67">
        <f>+AY91*F91*H91</f>
        <v>0</v>
      </c>
      <c r="BR91" s="68">
        <f t="shared" si="71"/>
        <v>0</v>
      </c>
      <c r="BS91" s="68">
        <f t="shared" si="72"/>
        <v>0</v>
      </c>
      <c r="BT91" s="68">
        <f t="shared" si="73"/>
        <v>0</v>
      </c>
      <c r="BU91" s="68">
        <f t="shared" si="74"/>
        <v>0</v>
      </c>
      <c r="BV91" s="68">
        <f t="shared" si="75"/>
        <v>0</v>
      </c>
      <c r="BW91" s="69">
        <f t="shared" si="76"/>
        <v>0</v>
      </c>
      <c r="BY91" s="70">
        <f t="shared" si="77"/>
        <v>0</v>
      </c>
      <c r="BZ91" s="71"/>
      <c r="CB91" s="13">
        <f>+B91</f>
        <v>0</v>
      </c>
      <c r="CC91" s="89">
        <f t="shared" si="78"/>
        <v>0</v>
      </c>
    </row>
    <row r="92" spans="2:81" ht="15.75" customHeight="1">
      <c r="B92" s="23"/>
      <c r="C92" s="13"/>
      <c r="D92" s="96"/>
      <c r="E92" s="85"/>
      <c r="F92" s="56"/>
      <c r="G92" s="97"/>
      <c r="H92" s="97"/>
      <c r="I92" s="13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32"/>
      <c r="AY92" s="54">
        <f t="shared" si="61"/>
        <v>0</v>
      </c>
      <c r="AZ92" s="38">
        <f t="shared" si="62"/>
        <v>0</v>
      </c>
      <c r="BA92" s="12">
        <f>IFERROR(VLOOKUP(Input!B92,Medio!$A$3:$D$1552,4,0),0)</f>
        <v>0</v>
      </c>
      <c r="BB92">
        <f>+AY92*G92*F92</f>
        <v>0</v>
      </c>
      <c r="BC92">
        <f>IFERROR(VLOOKUP(J92,'Tipo de Descuento'!$B$3:$C$8,2,0),0)</f>
        <v>0</v>
      </c>
      <c r="BD92">
        <f t="shared" si="63"/>
        <v>0</v>
      </c>
      <c r="BE92">
        <f>IFERROR(VLOOKUP(L92,'Tipo de Descuento'!$B$3:$C$8,2,0),0)</f>
        <v>0</v>
      </c>
      <c r="BF92">
        <f t="shared" si="64"/>
        <v>0</v>
      </c>
      <c r="BG92">
        <f>IFERROR(VLOOKUP(N92,'Tipo de Descuento'!$B$3:$C$8,2,0),0)</f>
        <v>0</v>
      </c>
      <c r="BH92">
        <f t="shared" si="65"/>
        <v>0</v>
      </c>
      <c r="BI92">
        <f>IFERROR(VLOOKUP(P92,'Tipo de Descuento'!$B$3:$C$8,2,0),0)</f>
        <v>0</v>
      </c>
      <c r="BJ92">
        <f t="shared" si="66"/>
        <v>0</v>
      </c>
      <c r="BK92">
        <f>IFERROR(VLOOKUP(R92,'Tipo de Descuento'!$B$3:$C$8,2,0),0)</f>
        <v>0</v>
      </c>
      <c r="BL92">
        <f t="shared" si="67"/>
        <v>0</v>
      </c>
      <c r="BM92">
        <f t="shared" si="68"/>
        <v>0</v>
      </c>
      <c r="BN92">
        <f t="shared" si="69"/>
        <v>0</v>
      </c>
      <c r="BO92">
        <f t="shared" si="70"/>
        <v>0</v>
      </c>
      <c r="BQ92" s="67">
        <f>+AY92*F92*H92</f>
        <v>0</v>
      </c>
      <c r="BR92" s="68">
        <f t="shared" si="71"/>
        <v>0</v>
      </c>
      <c r="BS92" s="68">
        <f t="shared" si="72"/>
        <v>0</v>
      </c>
      <c r="BT92" s="68">
        <f t="shared" si="73"/>
        <v>0</v>
      </c>
      <c r="BU92" s="68">
        <f t="shared" si="74"/>
        <v>0</v>
      </c>
      <c r="BV92" s="68">
        <f t="shared" si="75"/>
        <v>0</v>
      </c>
      <c r="BW92" s="69">
        <f t="shared" si="76"/>
        <v>0</v>
      </c>
      <c r="BY92" s="70">
        <f t="shared" si="77"/>
        <v>0</v>
      </c>
      <c r="BZ92" s="71"/>
      <c r="CB92" s="13">
        <f>+B92</f>
        <v>0</v>
      </c>
      <c r="CC92" s="89">
        <f t="shared" si="78"/>
        <v>0</v>
      </c>
    </row>
    <row r="93" spans="2:81" ht="15.75" customHeight="1">
      <c r="B93" s="23"/>
      <c r="C93" s="13"/>
      <c r="D93" s="96"/>
      <c r="E93" s="85"/>
      <c r="F93" s="56"/>
      <c r="G93" s="97"/>
      <c r="H93" s="97"/>
      <c r="I93" s="13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32"/>
      <c r="AY93" s="54">
        <f t="shared" si="61"/>
        <v>0</v>
      </c>
      <c r="AZ93" s="38">
        <f t="shared" si="62"/>
        <v>0</v>
      </c>
      <c r="BA93" s="12">
        <f>IFERROR(VLOOKUP(Input!B93,Medio!$A$3:$D$1552,4,0),0)</f>
        <v>0</v>
      </c>
      <c r="BB93">
        <f>+AY93*G93*F93</f>
        <v>0</v>
      </c>
      <c r="BC93">
        <f>IFERROR(VLOOKUP(J93,'Tipo de Descuento'!$B$3:$C$8,2,0),0)</f>
        <v>0</v>
      </c>
      <c r="BD93">
        <f t="shared" si="63"/>
        <v>0</v>
      </c>
      <c r="BE93">
        <f>IFERROR(VLOOKUP(L93,'Tipo de Descuento'!$B$3:$C$8,2,0),0)</f>
        <v>0</v>
      </c>
      <c r="BF93">
        <f t="shared" si="64"/>
        <v>0</v>
      </c>
      <c r="BG93">
        <f>IFERROR(VLOOKUP(N93,'Tipo de Descuento'!$B$3:$C$8,2,0),0)</f>
        <v>0</v>
      </c>
      <c r="BH93">
        <f t="shared" si="65"/>
        <v>0</v>
      </c>
      <c r="BI93">
        <f>IFERROR(VLOOKUP(P93,'Tipo de Descuento'!$B$3:$C$8,2,0),0)</f>
        <v>0</v>
      </c>
      <c r="BJ93">
        <f t="shared" si="66"/>
        <v>0</v>
      </c>
      <c r="BK93">
        <f>IFERROR(VLOOKUP(R93,'Tipo de Descuento'!$B$3:$C$8,2,0),0)</f>
        <v>0</v>
      </c>
      <c r="BL93">
        <f t="shared" si="67"/>
        <v>0</v>
      </c>
      <c r="BM93">
        <f t="shared" si="68"/>
        <v>0</v>
      </c>
      <c r="BN93">
        <f t="shared" si="69"/>
        <v>0</v>
      </c>
      <c r="BO93">
        <f t="shared" si="70"/>
        <v>0</v>
      </c>
      <c r="BQ93" s="67">
        <f>+AY93*F93*H93</f>
        <v>0</v>
      </c>
      <c r="BR93" s="68">
        <f t="shared" si="71"/>
        <v>0</v>
      </c>
      <c r="BS93" s="68">
        <f t="shared" si="72"/>
        <v>0</v>
      </c>
      <c r="BT93" s="68">
        <f t="shared" si="73"/>
        <v>0</v>
      </c>
      <c r="BU93" s="68">
        <f t="shared" si="74"/>
        <v>0</v>
      </c>
      <c r="BV93" s="68">
        <f t="shared" si="75"/>
        <v>0</v>
      </c>
      <c r="BW93" s="69">
        <f t="shared" si="76"/>
        <v>0</v>
      </c>
      <c r="BY93" s="70">
        <f t="shared" si="77"/>
        <v>0</v>
      </c>
      <c r="BZ93" s="71"/>
      <c r="CB93" s="13">
        <f>+B93</f>
        <v>0</v>
      </c>
      <c r="CC93" s="89">
        <f t="shared" si="78"/>
        <v>0</v>
      </c>
    </row>
    <row r="94" spans="2:81" ht="15.75" customHeight="1">
      <c r="B94" s="23"/>
      <c r="C94" s="13"/>
      <c r="D94" s="96"/>
      <c r="E94" s="85"/>
      <c r="F94" s="56"/>
      <c r="G94" s="97"/>
      <c r="H94" s="97"/>
      <c r="I94" s="13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32"/>
      <c r="AY94" s="54">
        <f t="shared" si="61"/>
        <v>0</v>
      </c>
      <c r="AZ94" s="38">
        <f t="shared" si="62"/>
        <v>0</v>
      </c>
      <c r="BA94" s="12">
        <f>IFERROR(VLOOKUP(Input!B94,Medio!$A$3:$D$1552,4,0),0)</f>
        <v>0</v>
      </c>
      <c r="BB94">
        <f>+AY94*G94*F94</f>
        <v>0</v>
      </c>
      <c r="BC94">
        <f>IFERROR(VLOOKUP(J94,'Tipo de Descuento'!$B$3:$C$8,2,0),0)</f>
        <v>0</v>
      </c>
      <c r="BD94">
        <f t="shared" si="63"/>
        <v>0</v>
      </c>
      <c r="BE94">
        <f>IFERROR(VLOOKUP(L94,'Tipo de Descuento'!$B$3:$C$8,2,0),0)</f>
        <v>0</v>
      </c>
      <c r="BF94">
        <f t="shared" si="64"/>
        <v>0</v>
      </c>
      <c r="BG94">
        <f>IFERROR(VLOOKUP(N94,'Tipo de Descuento'!$B$3:$C$8,2,0),0)</f>
        <v>0</v>
      </c>
      <c r="BH94">
        <f t="shared" si="65"/>
        <v>0</v>
      </c>
      <c r="BI94">
        <f>IFERROR(VLOOKUP(P94,'Tipo de Descuento'!$B$3:$C$8,2,0),0)</f>
        <v>0</v>
      </c>
      <c r="BJ94">
        <f t="shared" si="66"/>
        <v>0</v>
      </c>
      <c r="BK94">
        <f>IFERROR(VLOOKUP(R94,'Tipo de Descuento'!$B$3:$C$8,2,0),0)</f>
        <v>0</v>
      </c>
      <c r="BL94">
        <f t="shared" si="67"/>
        <v>0</v>
      </c>
      <c r="BM94">
        <f t="shared" si="68"/>
        <v>0</v>
      </c>
      <c r="BN94">
        <f t="shared" si="69"/>
        <v>0</v>
      </c>
      <c r="BO94">
        <f t="shared" si="70"/>
        <v>0</v>
      </c>
      <c r="BQ94" s="67">
        <f>+AY94*F94*H94</f>
        <v>0</v>
      </c>
      <c r="BR94" s="68">
        <f t="shared" si="71"/>
        <v>0</v>
      </c>
      <c r="BS94" s="68">
        <f t="shared" si="72"/>
        <v>0</v>
      </c>
      <c r="BT94" s="68">
        <f t="shared" si="73"/>
        <v>0</v>
      </c>
      <c r="BU94" s="68">
        <f t="shared" si="74"/>
        <v>0</v>
      </c>
      <c r="BV94" s="68">
        <f t="shared" si="75"/>
        <v>0</v>
      </c>
      <c r="BW94" s="69">
        <f t="shared" si="76"/>
        <v>0</v>
      </c>
      <c r="BY94" s="70">
        <f t="shared" si="77"/>
        <v>0</v>
      </c>
      <c r="BZ94" s="71"/>
      <c r="CB94" s="13">
        <f>+B94</f>
        <v>0</v>
      </c>
      <c r="CC94" s="89">
        <f t="shared" si="78"/>
        <v>0</v>
      </c>
    </row>
    <row r="95" spans="2:81" ht="15.75" customHeight="1">
      <c r="B95" s="23"/>
      <c r="C95" s="13"/>
      <c r="D95" s="96"/>
      <c r="E95" s="85"/>
      <c r="F95" s="56"/>
      <c r="G95" s="97"/>
      <c r="H95" s="97"/>
      <c r="I95" s="13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32"/>
      <c r="AY95" s="54">
        <f t="shared" si="61"/>
        <v>0</v>
      </c>
      <c r="AZ95" s="38">
        <f t="shared" si="62"/>
        <v>0</v>
      </c>
      <c r="BA95" s="12">
        <f>IFERROR(VLOOKUP(Input!B95,Medio!$A$3:$D$1552,4,0),0)</f>
        <v>0</v>
      </c>
      <c r="BB95">
        <f>+AY95*G95*F95</f>
        <v>0</v>
      </c>
      <c r="BC95">
        <f>IFERROR(VLOOKUP(J95,'Tipo de Descuento'!$B$3:$C$8,2,0),0)</f>
        <v>0</v>
      </c>
      <c r="BD95">
        <f t="shared" si="63"/>
        <v>0</v>
      </c>
      <c r="BE95">
        <f>IFERROR(VLOOKUP(L95,'Tipo de Descuento'!$B$3:$C$8,2,0),0)</f>
        <v>0</v>
      </c>
      <c r="BF95">
        <f t="shared" si="64"/>
        <v>0</v>
      </c>
      <c r="BG95">
        <f>IFERROR(VLOOKUP(N95,'Tipo de Descuento'!$B$3:$C$8,2,0),0)</f>
        <v>0</v>
      </c>
      <c r="BH95">
        <f t="shared" si="65"/>
        <v>0</v>
      </c>
      <c r="BI95">
        <f>IFERROR(VLOOKUP(P95,'Tipo de Descuento'!$B$3:$C$8,2,0),0)</f>
        <v>0</v>
      </c>
      <c r="BJ95">
        <f t="shared" si="66"/>
        <v>0</v>
      </c>
      <c r="BK95">
        <f>IFERROR(VLOOKUP(R95,'Tipo de Descuento'!$B$3:$C$8,2,0),0)</f>
        <v>0</v>
      </c>
      <c r="BL95">
        <f t="shared" si="67"/>
        <v>0</v>
      </c>
      <c r="BM95">
        <f t="shared" si="68"/>
        <v>0</v>
      </c>
      <c r="BN95">
        <f t="shared" si="69"/>
        <v>0</v>
      </c>
      <c r="BO95">
        <f t="shared" si="70"/>
        <v>0</v>
      </c>
      <c r="BQ95" s="67">
        <f>+AY95*F95*H95</f>
        <v>0</v>
      </c>
      <c r="BR95" s="68">
        <f t="shared" si="71"/>
        <v>0</v>
      </c>
      <c r="BS95" s="68">
        <f t="shared" si="72"/>
        <v>0</v>
      </c>
      <c r="BT95" s="68">
        <f t="shared" si="73"/>
        <v>0</v>
      </c>
      <c r="BU95" s="68">
        <f t="shared" si="74"/>
        <v>0</v>
      </c>
      <c r="BV95" s="68">
        <f t="shared" si="75"/>
        <v>0</v>
      </c>
      <c r="BW95" s="69">
        <f t="shared" si="76"/>
        <v>0</v>
      </c>
      <c r="BY95" s="70">
        <f t="shared" si="77"/>
        <v>0</v>
      </c>
      <c r="BZ95" s="71"/>
      <c r="CB95" s="13">
        <f>+B95</f>
        <v>0</v>
      </c>
      <c r="CC95" s="89">
        <f t="shared" si="78"/>
        <v>0</v>
      </c>
    </row>
    <row r="96" spans="2:81" ht="15.75" customHeight="1">
      <c r="B96" s="23"/>
      <c r="C96" s="13"/>
      <c r="D96" s="96"/>
      <c r="E96" s="85"/>
      <c r="F96" s="56"/>
      <c r="G96" s="97"/>
      <c r="H96" s="97"/>
      <c r="I96" s="13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32"/>
      <c r="AY96" s="54">
        <f t="shared" si="61"/>
        <v>0</v>
      </c>
      <c r="AZ96" s="38">
        <f t="shared" si="62"/>
        <v>0</v>
      </c>
      <c r="BA96" s="12">
        <f>IFERROR(VLOOKUP(Input!B96,Medio!$A$3:$D$1552,4,0),0)</f>
        <v>0</v>
      </c>
      <c r="BB96">
        <f>+AY96*G96*F96</f>
        <v>0</v>
      </c>
      <c r="BC96">
        <f>IFERROR(VLOOKUP(J96,'Tipo de Descuento'!$B$3:$C$8,2,0),0)</f>
        <v>0</v>
      </c>
      <c r="BD96">
        <f t="shared" si="63"/>
        <v>0</v>
      </c>
      <c r="BE96">
        <f>IFERROR(VLOOKUP(L96,'Tipo de Descuento'!$B$3:$C$8,2,0),0)</f>
        <v>0</v>
      </c>
      <c r="BF96">
        <f t="shared" si="64"/>
        <v>0</v>
      </c>
      <c r="BG96">
        <f>IFERROR(VLOOKUP(N96,'Tipo de Descuento'!$B$3:$C$8,2,0),0)</f>
        <v>0</v>
      </c>
      <c r="BH96">
        <f t="shared" si="65"/>
        <v>0</v>
      </c>
      <c r="BI96">
        <f>IFERROR(VLOOKUP(P96,'Tipo de Descuento'!$B$3:$C$8,2,0),0)</f>
        <v>0</v>
      </c>
      <c r="BJ96">
        <f t="shared" si="66"/>
        <v>0</v>
      </c>
      <c r="BK96">
        <f>IFERROR(VLOOKUP(R96,'Tipo de Descuento'!$B$3:$C$8,2,0),0)</f>
        <v>0</v>
      </c>
      <c r="BL96">
        <f t="shared" si="67"/>
        <v>0</v>
      </c>
      <c r="BM96">
        <f t="shared" si="68"/>
        <v>0</v>
      </c>
      <c r="BN96">
        <f t="shared" si="69"/>
        <v>0</v>
      </c>
      <c r="BO96">
        <f t="shared" si="70"/>
        <v>0</v>
      </c>
      <c r="BQ96" s="67">
        <f>+AY96*F96*H96</f>
        <v>0</v>
      </c>
      <c r="BR96" s="68">
        <f t="shared" si="71"/>
        <v>0</v>
      </c>
      <c r="BS96" s="68">
        <f t="shared" si="72"/>
        <v>0</v>
      </c>
      <c r="BT96" s="68">
        <f t="shared" si="73"/>
        <v>0</v>
      </c>
      <c r="BU96" s="68">
        <f t="shared" si="74"/>
        <v>0</v>
      </c>
      <c r="BV96" s="68">
        <f t="shared" si="75"/>
        <v>0</v>
      </c>
      <c r="BW96" s="69">
        <f t="shared" si="76"/>
        <v>0</v>
      </c>
      <c r="BY96" s="70">
        <f t="shared" si="77"/>
        <v>0</v>
      </c>
      <c r="BZ96" s="71"/>
      <c r="CB96" s="13">
        <f>+B96</f>
        <v>0</v>
      </c>
      <c r="CC96" s="89">
        <f t="shared" si="78"/>
        <v>0</v>
      </c>
    </row>
    <row r="97" spans="2:81" ht="15.75" customHeight="1">
      <c r="B97" s="23"/>
      <c r="C97" s="13"/>
      <c r="D97" s="96"/>
      <c r="E97" s="85"/>
      <c r="F97" s="56"/>
      <c r="G97" s="97"/>
      <c r="H97" s="97"/>
      <c r="I97" s="13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32"/>
      <c r="AY97" s="54">
        <f t="shared" si="61"/>
        <v>0</v>
      </c>
      <c r="AZ97" s="38">
        <f t="shared" si="62"/>
        <v>0</v>
      </c>
      <c r="BA97" s="12">
        <f>IFERROR(VLOOKUP(Input!B97,Medio!$A$3:$D$1552,4,0),0)</f>
        <v>0</v>
      </c>
      <c r="BB97">
        <f>+AY97*G97*F97</f>
        <v>0</v>
      </c>
      <c r="BC97">
        <f>IFERROR(VLOOKUP(J97,'Tipo de Descuento'!$B$3:$C$8,2,0),0)</f>
        <v>0</v>
      </c>
      <c r="BD97">
        <f t="shared" si="63"/>
        <v>0</v>
      </c>
      <c r="BE97">
        <f>IFERROR(VLOOKUP(L97,'Tipo de Descuento'!$B$3:$C$8,2,0),0)</f>
        <v>0</v>
      </c>
      <c r="BF97">
        <f t="shared" si="64"/>
        <v>0</v>
      </c>
      <c r="BG97">
        <f>IFERROR(VLOOKUP(N97,'Tipo de Descuento'!$B$3:$C$8,2,0),0)</f>
        <v>0</v>
      </c>
      <c r="BH97">
        <f t="shared" si="65"/>
        <v>0</v>
      </c>
      <c r="BI97">
        <f>IFERROR(VLOOKUP(P97,'Tipo de Descuento'!$B$3:$C$8,2,0),0)</f>
        <v>0</v>
      </c>
      <c r="BJ97">
        <f t="shared" si="66"/>
        <v>0</v>
      </c>
      <c r="BK97">
        <f>IFERROR(VLOOKUP(R97,'Tipo de Descuento'!$B$3:$C$8,2,0),0)</f>
        <v>0</v>
      </c>
      <c r="BL97">
        <f t="shared" si="67"/>
        <v>0</v>
      </c>
      <c r="BM97">
        <f t="shared" si="68"/>
        <v>0</v>
      </c>
      <c r="BN97">
        <f t="shared" si="69"/>
        <v>0</v>
      </c>
      <c r="BO97">
        <f t="shared" si="70"/>
        <v>0</v>
      </c>
      <c r="BQ97" s="67">
        <f>+AY97*F97*H97</f>
        <v>0</v>
      </c>
      <c r="BR97" s="68">
        <f t="shared" si="71"/>
        <v>0</v>
      </c>
      <c r="BS97" s="68">
        <f t="shared" si="72"/>
        <v>0</v>
      </c>
      <c r="BT97" s="68">
        <f t="shared" si="73"/>
        <v>0</v>
      </c>
      <c r="BU97" s="68">
        <f t="shared" si="74"/>
        <v>0</v>
      </c>
      <c r="BV97" s="68">
        <f t="shared" si="75"/>
        <v>0</v>
      </c>
      <c r="BW97" s="69">
        <f t="shared" si="76"/>
        <v>0</v>
      </c>
      <c r="BY97" s="70">
        <f t="shared" si="77"/>
        <v>0</v>
      </c>
      <c r="BZ97" s="71"/>
      <c r="CB97" s="13">
        <f>+B97</f>
        <v>0</v>
      </c>
      <c r="CC97" s="89">
        <f t="shared" si="78"/>
        <v>0</v>
      </c>
    </row>
    <row r="98" spans="2:81" ht="15.75" customHeight="1">
      <c r="B98" s="23"/>
      <c r="C98" s="13"/>
      <c r="D98" s="96"/>
      <c r="E98" s="85"/>
      <c r="F98" s="56"/>
      <c r="G98" s="97"/>
      <c r="H98" s="97"/>
      <c r="I98" s="13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32"/>
      <c r="AY98" s="54">
        <f t="shared" si="61"/>
        <v>0</v>
      </c>
      <c r="AZ98" s="38">
        <f t="shared" si="62"/>
        <v>0</v>
      </c>
      <c r="BA98" s="12">
        <f>IFERROR(VLOOKUP(Input!B98,Medio!$A$3:$D$1552,4,0),0)</f>
        <v>0</v>
      </c>
      <c r="BB98">
        <f>+AY98*G98*F98</f>
        <v>0</v>
      </c>
      <c r="BC98">
        <f>IFERROR(VLOOKUP(J98,'Tipo de Descuento'!$B$3:$C$8,2,0),0)</f>
        <v>0</v>
      </c>
      <c r="BD98">
        <f t="shared" si="63"/>
        <v>0</v>
      </c>
      <c r="BE98">
        <f>IFERROR(VLOOKUP(L98,'Tipo de Descuento'!$B$3:$C$8,2,0),0)</f>
        <v>0</v>
      </c>
      <c r="BF98">
        <f t="shared" si="64"/>
        <v>0</v>
      </c>
      <c r="BG98">
        <f>IFERROR(VLOOKUP(N98,'Tipo de Descuento'!$B$3:$C$8,2,0),0)</f>
        <v>0</v>
      </c>
      <c r="BH98">
        <f t="shared" si="65"/>
        <v>0</v>
      </c>
      <c r="BI98">
        <f>IFERROR(VLOOKUP(P98,'Tipo de Descuento'!$B$3:$C$8,2,0),0)</f>
        <v>0</v>
      </c>
      <c r="BJ98">
        <f t="shared" si="66"/>
        <v>0</v>
      </c>
      <c r="BK98">
        <f>IFERROR(VLOOKUP(R98,'Tipo de Descuento'!$B$3:$C$8,2,0),0)</f>
        <v>0</v>
      </c>
      <c r="BL98">
        <f t="shared" si="67"/>
        <v>0</v>
      </c>
      <c r="BM98">
        <f t="shared" si="68"/>
        <v>0</v>
      </c>
      <c r="BN98">
        <f t="shared" si="69"/>
        <v>0</v>
      </c>
      <c r="BO98">
        <f t="shared" si="70"/>
        <v>0</v>
      </c>
      <c r="BQ98" s="67">
        <f>+AY98*F98*H98</f>
        <v>0</v>
      </c>
      <c r="BR98" s="68">
        <f t="shared" si="71"/>
        <v>0</v>
      </c>
      <c r="BS98" s="68">
        <f t="shared" si="72"/>
        <v>0</v>
      </c>
      <c r="BT98" s="68">
        <f t="shared" si="73"/>
        <v>0</v>
      </c>
      <c r="BU98" s="68">
        <f t="shared" si="74"/>
        <v>0</v>
      </c>
      <c r="BV98" s="68">
        <f t="shared" si="75"/>
        <v>0</v>
      </c>
      <c r="BW98" s="69">
        <f t="shared" si="76"/>
        <v>0</v>
      </c>
      <c r="BY98" s="70">
        <f t="shared" si="77"/>
        <v>0</v>
      </c>
      <c r="BZ98" s="71"/>
      <c r="CB98" s="13">
        <f>+B98</f>
        <v>0</v>
      </c>
      <c r="CC98" s="89">
        <f t="shared" si="78"/>
        <v>0</v>
      </c>
    </row>
    <row r="99" spans="2:81" ht="15.75" customHeight="1">
      <c r="B99" s="23"/>
      <c r="C99" s="13"/>
      <c r="D99" s="96"/>
      <c r="E99" s="85"/>
      <c r="F99" s="56"/>
      <c r="G99" s="97"/>
      <c r="H99" s="97"/>
      <c r="I99" s="13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32"/>
      <c r="AY99" s="54">
        <f t="shared" si="61"/>
        <v>0</v>
      </c>
      <c r="AZ99" s="38">
        <f t="shared" si="62"/>
        <v>0</v>
      </c>
      <c r="BA99" s="12">
        <f>IFERROR(VLOOKUP(Input!B99,Medio!$A$3:$D$1552,4,0),0)</f>
        <v>0</v>
      </c>
      <c r="BB99">
        <f>+AY99*G99*F99</f>
        <v>0</v>
      </c>
      <c r="BC99">
        <f>IFERROR(VLOOKUP(J99,'Tipo de Descuento'!$B$3:$C$8,2,0),0)</f>
        <v>0</v>
      </c>
      <c r="BD99">
        <f t="shared" si="63"/>
        <v>0</v>
      </c>
      <c r="BE99">
        <f>IFERROR(VLOOKUP(L99,'Tipo de Descuento'!$B$3:$C$8,2,0),0)</f>
        <v>0</v>
      </c>
      <c r="BF99">
        <f t="shared" si="64"/>
        <v>0</v>
      </c>
      <c r="BG99">
        <f>IFERROR(VLOOKUP(N99,'Tipo de Descuento'!$B$3:$C$8,2,0),0)</f>
        <v>0</v>
      </c>
      <c r="BH99">
        <f t="shared" si="65"/>
        <v>0</v>
      </c>
      <c r="BI99">
        <f>IFERROR(VLOOKUP(P99,'Tipo de Descuento'!$B$3:$C$8,2,0),0)</f>
        <v>0</v>
      </c>
      <c r="BJ99">
        <f t="shared" si="66"/>
        <v>0</v>
      </c>
      <c r="BK99">
        <f>IFERROR(VLOOKUP(R99,'Tipo de Descuento'!$B$3:$C$8,2,0),0)</f>
        <v>0</v>
      </c>
      <c r="BL99">
        <f t="shared" si="67"/>
        <v>0</v>
      </c>
      <c r="BM99">
        <f t="shared" si="68"/>
        <v>0</v>
      </c>
      <c r="BN99">
        <f t="shared" si="69"/>
        <v>0</v>
      </c>
      <c r="BO99">
        <f t="shared" si="70"/>
        <v>0</v>
      </c>
      <c r="BQ99" s="67">
        <f>+AY99*F99*H99</f>
        <v>0</v>
      </c>
      <c r="BR99" s="68">
        <f t="shared" si="71"/>
        <v>0</v>
      </c>
      <c r="BS99" s="68">
        <f t="shared" si="72"/>
        <v>0</v>
      </c>
      <c r="BT99" s="68">
        <f t="shared" si="73"/>
        <v>0</v>
      </c>
      <c r="BU99" s="68">
        <f t="shared" si="74"/>
        <v>0</v>
      </c>
      <c r="BV99" s="68">
        <f t="shared" si="75"/>
        <v>0</v>
      </c>
      <c r="BW99" s="69">
        <f t="shared" si="76"/>
        <v>0</v>
      </c>
      <c r="BY99" s="70">
        <f t="shared" si="77"/>
        <v>0</v>
      </c>
      <c r="BZ99" s="71"/>
      <c r="CB99" s="13">
        <f>+B99</f>
        <v>0</v>
      </c>
      <c r="CC99" s="89">
        <f t="shared" si="78"/>
        <v>0</v>
      </c>
    </row>
    <row r="100" spans="2:81" ht="15.75" customHeight="1">
      <c r="B100" s="23"/>
      <c r="C100" s="13"/>
      <c r="D100" s="96"/>
      <c r="E100" s="85"/>
      <c r="F100" s="56"/>
      <c r="G100" s="97"/>
      <c r="H100" s="97"/>
      <c r="I100" s="13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32"/>
      <c r="AY100" s="54">
        <f t="shared" si="61"/>
        <v>0</v>
      </c>
      <c r="AZ100" s="38">
        <f t="shared" si="62"/>
        <v>0</v>
      </c>
      <c r="BA100" s="12">
        <f>IFERROR(VLOOKUP(Input!B100,Medio!$A$3:$D$1552,4,0),0)</f>
        <v>0</v>
      </c>
      <c r="BB100">
        <f>+AY100*G100*F100</f>
        <v>0</v>
      </c>
      <c r="BC100">
        <f>IFERROR(VLOOKUP(J100,'Tipo de Descuento'!$B$3:$C$8,2,0),0)</f>
        <v>0</v>
      </c>
      <c r="BD100">
        <f t="shared" si="63"/>
        <v>0</v>
      </c>
      <c r="BE100">
        <f>IFERROR(VLOOKUP(L100,'Tipo de Descuento'!$B$3:$C$8,2,0),0)</f>
        <v>0</v>
      </c>
      <c r="BF100">
        <f t="shared" si="64"/>
        <v>0</v>
      </c>
      <c r="BG100">
        <f>IFERROR(VLOOKUP(N100,'Tipo de Descuento'!$B$3:$C$8,2,0),0)</f>
        <v>0</v>
      </c>
      <c r="BH100">
        <f t="shared" si="65"/>
        <v>0</v>
      </c>
      <c r="BI100">
        <f>IFERROR(VLOOKUP(P100,'Tipo de Descuento'!$B$3:$C$8,2,0),0)</f>
        <v>0</v>
      </c>
      <c r="BJ100">
        <f t="shared" si="66"/>
        <v>0</v>
      </c>
      <c r="BK100">
        <f>IFERROR(VLOOKUP(R100,'Tipo de Descuento'!$B$3:$C$8,2,0),0)</f>
        <v>0</v>
      </c>
      <c r="BL100">
        <f t="shared" si="67"/>
        <v>0</v>
      </c>
      <c r="BM100">
        <f t="shared" si="68"/>
        <v>0</v>
      </c>
      <c r="BN100">
        <f t="shared" si="69"/>
        <v>0</v>
      </c>
      <c r="BO100">
        <f t="shared" si="70"/>
        <v>0</v>
      </c>
      <c r="BQ100" s="67">
        <f>+AY100*F100*H100</f>
        <v>0</v>
      </c>
      <c r="BR100" s="68">
        <f t="shared" si="71"/>
        <v>0</v>
      </c>
      <c r="BS100" s="68">
        <f t="shared" si="72"/>
        <v>0</v>
      </c>
      <c r="BT100" s="68">
        <f t="shared" si="73"/>
        <v>0</v>
      </c>
      <c r="BU100" s="68">
        <f t="shared" si="74"/>
        <v>0</v>
      </c>
      <c r="BV100" s="68">
        <f t="shared" si="75"/>
        <v>0</v>
      </c>
      <c r="BW100" s="69">
        <f t="shared" si="76"/>
        <v>0</v>
      </c>
      <c r="BY100" s="70">
        <f t="shared" si="77"/>
        <v>0</v>
      </c>
      <c r="BZ100" s="71"/>
      <c r="CB100" s="13">
        <f>+B100</f>
        <v>0</v>
      </c>
      <c r="CC100" s="89">
        <f t="shared" si="78"/>
        <v>0</v>
      </c>
    </row>
    <row r="101" spans="2:81" ht="15.75" customHeight="1">
      <c r="B101" s="23"/>
      <c r="C101" s="13"/>
      <c r="D101" s="96"/>
      <c r="E101" s="85"/>
      <c r="F101" s="56"/>
      <c r="G101" s="97"/>
      <c r="H101" s="97"/>
      <c r="I101" s="13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32"/>
      <c r="AY101" s="54">
        <f t="shared" si="61"/>
        <v>0</v>
      </c>
      <c r="AZ101" s="38">
        <f t="shared" si="62"/>
        <v>0</v>
      </c>
      <c r="BA101" s="12">
        <f>IFERROR(VLOOKUP(Input!B101,Medio!$A$3:$D$1552,4,0),0)</f>
        <v>0</v>
      </c>
      <c r="BB101">
        <f>+AY101*G101*F101</f>
        <v>0</v>
      </c>
      <c r="BC101">
        <f>IFERROR(VLOOKUP(J101,'Tipo de Descuento'!$B$3:$C$8,2,0),0)</f>
        <v>0</v>
      </c>
      <c r="BD101">
        <f t="shared" si="63"/>
        <v>0</v>
      </c>
      <c r="BE101">
        <f>IFERROR(VLOOKUP(L101,'Tipo de Descuento'!$B$3:$C$8,2,0),0)</f>
        <v>0</v>
      </c>
      <c r="BF101">
        <f t="shared" si="64"/>
        <v>0</v>
      </c>
      <c r="BG101">
        <f>IFERROR(VLOOKUP(N101,'Tipo de Descuento'!$B$3:$C$8,2,0),0)</f>
        <v>0</v>
      </c>
      <c r="BH101">
        <f t="shared" si="65"/>
        <v>0</v>
      </c>
      <c r="BI101">
        <f>IFERROR(VLOOKUP(P101,'Tipo de Descuento'!$B$3:$C$8,2,0),0)</f>
        <v>0</v>
      </c>
      <c r="BJ101">
        <f t="shared" si="66"/>
        <v>0</v>
      </c>
      <c r="BK101">
        <f>IFERROR(VLOOKUP(R101,'Tipo de Descuento'!$B$3:$C$8,2,0),0)</f>
        <v>0</v>
      </c>
      <c r="BL101">
        <f t="shared" si="67"/>
        <v>0</v>
      </c>
      <c r="BM101">
        <f t="shared" si="68"/>
        <v>0</v>
      </c>
      <c r="BN101">
        <f t="shared" si="69"/>
        <v>0</v>
      </c>
      <c r="BO101">
        <f t="shared" si="70"/>
        <v>0</v>
      </c>
      <c r="BQ101" s="67">
        <f>+AY101*F101*H101</f>
        <v>0</v>
      </c>
      <c r="BR101" s="68">
        <f t="shared" si="71"/>
        <v>0</v>
      </c>
      <c r="BS101" s="68">
        <f t="shared" si="72"/>
        <v>0</v>
      </c>
      <c r="BT101" s="68">
        <f t="shared" si="73"/>
        <v>0</v>
      </c>
      <c r="BU101" s="68">
        <f t="shared" si="74"/>
        <v>0</v>
      </c>
      <c r="BV101" s="68">
        <f t="shared" si="75"/>
        <v>0</v>
      </c>
      <c r="BW101" s="69">
        <f t="shared" si="76"/>
        <v>0</v>
      </c>
      <c r="BY101" s="70">
        <f t="shared" si="77"/>
        <v>0</v>
      </c>
      <c r="BZ101" s="71"/>
      <c r="CB101" s="13">
        <f>+B101</f>
        <v>0</v>
      </c>
      <c r="CC101" s="89">
        <f t="shared" si="78"/>
        <v>0</v>
      </c>
    </row>
    <row r="102" spans="2:81" ht="15.75" customHeight="1">
      <c r="B102" s="23"/>
      <c r="C102" s="13"/>
      <c r="D102" s="96"/>
      <c r="E102" s="85"/>
      <c r="F102" s="56"/>
      <c r="G102" s="97"/>
      <c r="H102" s="97"/>
      <c r="I102" s="13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32"/>
      <c r="AY102" s="54">
        <f t="shared" si="61"/>
        <v>0</v>
      </c>
      <c r="AZ102" s="38">
        <f t="shared" si="62"/>
        <v>0</v>
      </c>
      <c r="BA102" s="12">
        <f>IFERROR(VLOOKUP(Input!B102,Medio!$A$3:$D$1552,4,0),0)</f>
        <v>0</v>
      </c>
      <c r="BB102">
        <f>+AY102*G102*F102</f>
        <v>0</v>
      </c>
      <c r="BC102">
        <f>IFERROR(VLOOKUP(J102,'Tipo de Descuento'!$B$3:$C$8,2,0),0)</f>
        <v>0</v>
      </c>
      <c r="BD102">
        <f t="shared" si="63"/>
        <v>0</v>
      </c>
      <c r="BE102">
        <f>IFERROR(VLOOKUP(L102,'Tipo de Descuento'!$B$3:$C$8,2,0),0)</f>
        <v>0</v>
      </c>
      <c r="BF102">
        <f t="shared" si="64"/>
        <v>0</v>
      </c>
      <c r="BG102">
        <f>IFERROR(VLOOKUP(N102,'Tipo de Descuento'!$B$3:$C$8,2,0),0)</f>
        <v>0</v>
      </c>
      <c r="BH102">
        <f t="shared" si="65"/>
        <v>0</v>
      </c>
      <c r="BI102">
        <f>IFERROR(VLOOKUP(P102,'Tipo de Descuento'!$B$3:$C$8,2,0),0)</f>
        <v>0</v>
      </c>
      <c r="BJ102">
        <f t="shared" si="66"/>
        <v>0</v>
      </c>
      <c r="BK102">
        <f>IFERROR(VLOOKUP(R102,'Tipo de Descuento'!$B$3:$C$8,2,0),0)</f>
        <v>0</v>
      </c>
      <c r="BL102">
        <f t="shared" si="67"/>
        <v>0</v>
      </c>
      <c r="BM102">
        <f t="shared" si="68"/>
        <v>0</v>
      </c>
      <c r="BN102">
        <f t="shared" si="69"/>
        <v>0</v>
      </c>
      <c r="BO102">
        <f t="shared" si="70"/>
        <v>0</v>
      </c>
      <c r="BQ102" s="67">
        <f>+AY102*F102*H102</f>
        <v>0</v>
      </c>
      <c r="BR102" s="68">
        <f t="shared" si="71"/>
        <v>0</v>
      </c>
      <c r="BS102" s="68">
        <f t="shared" si="72"/>
        <v>0</v>
      </c>
      <c r="BT102" s="68">
        <f t="shared" si="73"/>
        <v>0</v>
      </c>
      <c r="BU102" s="68">
        <f t="shared" si="74"/>
        <v>0</v>
      </c>
      <c r="BV102" s="68">
        <f t="shared" si="75"/>
        <v>0</v>
      </c>
      <c r="BW102" s="69">
        <f t="shared" si="76"/>
        <v>0</v>
      </c>
      <c r="BY102" s="70">
        <f t="shared" si="77"/>
        <v>0</v>
      </c>
      <c r="BZ102" s="71"/>
      <c r="CB102" s="13">
        <f>+B102</f>
        <v>0</v>
      </c>
      <c r="CC102" s="89">
        <f t="shared" si="78"/>
        <v>0</v>
      </c>
    </row>
    <row r="103" spans="2:81" ht="15.75" customHeight="1">
      <c r="B103" s="23"/>
      <c r="C103" s="13"/>
      <c r="D103" s="96"/>
      <c r="E103" s="85"/>
      <c r="F103" s="56"/>
      <c r="G103" s="97"/>
      <c r="H103" s="97"/>
      <c r="I103" s="13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32"/>
      <c r="AY103" s="54">
        <f t="shared" si="61"/>
        <v>0</v>
      </c>
      <c r="AZ103" s="38">
        <f t="shared" si="62"/>
        <v>0</v>
      </c>
      <c r="BA103" s="12">
        <f>IFERROR(VLOOKUP(Input!B103,Medio!$A$3:$D$1552,4,0),0)</f>
        <v>0</v>
      </c>
      <c r="BB103">
        <f>+AY103*G103*F103</f>
        <v>0</v>
      </c>
      <c r="BC103">
        <f>IFERROR(VLOOKUP(J103,'Tipo de Descuento'!$B$3:$C$8,2,0),0)</f>
        <v>0</v>
      </c>
      <c r="BD103">
        <f t="shared" si="63"/>
        <v>0</v>
      </c>
      <c r="BE103">
        <f>IFERROR(VLOOKUP(L103,'Tipo de Descuento'!$B$3:$C$8,2,0),0)</f>
        <v>0</v>
      </c>
      <c r="BF103">
        <f t="shared" si="64"/>
        <v>0</v>
      </c>
      <c r="BG103">
        <f>IFERROR(VLOOKUP(N103,'Tipo de Descuento'!$B$3:$C$8,2,0),0)</f>
        <v>0</v>
      </c>
      <c r="BH103">
        <f t="shared" si="65"/>
        <v>0</v>
      </c>
      <c r="BI103">
        <f>IFERROR(VLOOKUP(P103,'Tipo de Descuento'!$B$3:$C$8,2,0),0)</f>
        <v>0</v>
      </c>
      <c r="BJ103">
        <f t="shared" si="66"/>
        <v>0</v>
      </c>
      <c r="BK103">
        <f>IFERROR(VLOOKUP(R103,'Tipo de Descuento'!$B$3:$C$8,2,0),0)</f>
        <v>0</v>
      </c>
      <c r="BL103">
        <f t="shared" si="67"/>
        <v>0</v>
      </c>
      <c r="BM103">
        <f t="shared" si="68"/>
        <v>0</v>
      </c>
      <c r="BN103">
        <f t="shared" si="69"/>
        <v>0</v>
      </c>
      <c r="BO103">
        <f t="shared" si="70"/>
        <v>0</v>
      </c>
      <c r="BQ103" s="67">
        <f>+AY103*F103*H103</f>
        <v>0</v>
      </c>
      <c r="BR103" s="68">
        <f t="shared" si="71"/>
        <v>0</v>
      </c>
      <c r="BS103" s="68">
        <f t="shared" si="72"/>
        <v>0</v>
      </c>
      <c r="BT103" s="68">
        <f t="shared" si="73"/>
        <v>0</v>
      </c>
      <c r="BU103" s="68">
        <f t="shared" si="74"/>
        <v>0</v>
      </c>
      <c r="BV103" s="68">
        <f t="shared" si="75"/>
        <v>0</v>
      </c>
      <c r="BW103" s="69">
        <f t="shared" si="76"/>
        <v>0</v>
      </c>
      <c r="BY103" s="70">
        <f t="shared" si="77"/>
        <v>0</v>
      </c>
      <c r="BZ103" s="71"/>
      <c r="CB103" s="13">
        <f>+B103</f>
        <v>0</v>
      </c>
      <c r="CC103" s="89">
        <f t="shared" si="78"/>
        <v>0</v>
      </c>
    </row>
    <row r="104" spans="2:81" ht="15.75" customHeight="1">
      <c r="B104" s="23"/>
      <c r="C104" s="13"/>
      <c r="D104" s="96"/>
      <c r="E104" s="85"/>
      <c r="F104" s="56"/>
      <c r="G104" s="97"/>
      <c r="H104" s="97"/>
      <c r="I104" s="13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32"/>
      <c r="AY104" s="54">
        <f t="shared" si="61"/>
        <v>0</v>
      </c>
      <c r="AZ104" s="38">
        <f t="shared" si="62"/>
        <v>0</v>
      </c>
      <c r="BA104" s="12">
        <f>IFERROR(VLOOKUP(Input!B104,Medio!$A$3:$D$1552,4,0),0)</f>
        <v>0</v>
      </c>
      <c r="BB104">
        <f>+AY104*G104*F104</f>
        <v>0</v>
      </c>
      <c r="BC104">
        <f>IFERROR(VLOOKUP(J104,'Tipo de Descuento'!$B$3:$C$8,2,0),0)</f>
        <v>0</v>
      </c>
      <c r="BD104">
        <f t="shared" si="63"/>
        <v>0</v>
      </c>
      <c r="BE104">
        <f>IFERROR(VLOOKUP(L104,'Tipo de Descuento'!$B$3:$C$8,2,0),0)</f>
        <v>0</v>
      </c>
      <c r="BF104">
        <f t="shared" si="64"/>
        <v>0</v>
      </c>
      <c r="BG104">
        <f>IFERROR(VLOOKUP(N104,'Tipo de Descuento'!$B$3:$C$8,2,0),0)</f>
        <v>0</v>
      </c>
      <c r="BH104">
        <f t="shared" si="65"/>
        <v>0</v>
      </c>
      <c r="BI104">
        <f>IFERROR(VLOOKUP(P104,'Tipo de Descuento'!$B$3:$C$8,2,0),0)</f>
        <v>0</v>
      </c>
      <c r="BJ104">
        <f t="shared" si="66"/>
        <v>0</v>
      </c>
      <c r="BK104">
        <f>IFERROR(VLOOKUP(R104,'Tipo de Descuento'!$B$3:$C$8,2,0),0)</f>
        <v>0</v>
      </c>
      <c r="BL104">
        <f t="shared" si="67"/>
        <v>0</v>
      </c>
      <c r="BM104">
        <f t="shared" si="68"/>
        <v>0</v>
      </c>
      <c r="BN104">
        <f t="shared" si="69"/>
        <v>0</v>
      </c>
      <c r="BO104">
        <f t="shared" si="70"/>
        <v>0</v>
      </c>
      <c r="BQ104" s="67">
        <f>+AY104*F104*H104</f>
        <v>0</v>
      </c>
      <c r="BR104" s="68">
        <f t="shared" si="71"/>
        <v>0</v>
      </c>
      <c r="BS104" s="68">
        <f t="shared" si="72"/>
        <v>0</v>
      </c>
      <c r="BT104" s="68">
        <f t="shared" si="73"/>
        <v>0</v>
      </c>
      <c r="BU104" s="68">
        <f t="shared" si="74"/>
        <v>0</v>
      </c>
      <c r="BV104" s="68">
        <f t="shared" si="75"/>
        <v>0</v>
      </c>
      <c r="BW104" s="69">
        <f t="shared" si="76"/>
        <v>0</v>
      </c>
      <c r="BY104" s="70">
        <f t="shared" si="77"/>
        <v>0</v>
      </c>
      <c r="BZ104" s="71"/>
      <c r="CB104" s="13">
        <f>+B104</f>
        <v>0</v>
      </c>
      <c r="CC104" s="89">
        <f t="shared" si="78"/>
        <v>0</v>
      </c>
    </row>
    <row r="105" spans="2:81" ht="15.75" customHeight="1">
      <c r="B105" s="23"/>
      <c r="C105" s="13"/>
      <c r="D105" s="96"/>
      <c r="E105" s="85"/>
      <c r="F105" s="56"/>
      <c r="G105" s="97"/>
      <c r="H105" s="97"/>
      <c r="I105" s="13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32"/>
      <c r="AY105" s="54">
        <f t="shared" si="61"/>
        <v>0</v>
      </c>
      <c r="AZ105" s="38">
        <f t="shared" si="62"/>
        <v>0</v>
      </c>
      <c r="BA105" s="12">
        <f>IFERROR(VLOOKUP(Input!B105,Medio!$A$3:$D$1552,4,0),0)</f>
        <v>0</v>
      </c>
      <c r="BB105">
        <f>+AY105*G105*F105</f>
        <v>0</v>
      </c>
      <c r="BC105">
        <f>IFERROR(VLOOKUP(J105,'Tipo de Descuento'!$B$3:$C$8,2,0),0)</f>
        <v>0</v>
      </c>
      <c r="BD105">
        <f t="shared" si="63"/>
        <v>0</v>
      </c>
      <c r="BE105">
        <f>IFERROR(VLOOKUP(L105,'Tipo de Descuento'!$B$3:$C$8,2,0),0)</f>
        <v>0</v>
      </c>
      <c r="BF105">
        <f t="shared" si="64"/>
        <v>0</v>
      </c>
      <c r="BG105">
        <f>IFERROR(VLOOKUP(N105,'Tipo de Descuento'!$B$3:$C$8,2,0),0)</f>
        <v>0</v>
      </c>
      <c r="BH105">
        <f t="shared" si="65"/>
        <v>0</v>
      </c>
      <c r="BI105">
        <f>IFERROR(VLOOKUP(P105,'Tipo de Descuento'!$B$3:$C$8,2,0),0)</f>
        <v>0</v>
      </c>
      <c r="BJ105">
        <f t="shared" si="66"/>
        <v>0</v>
      </c>
      <c r="BK105">
        <f>IFERROR(VLOOKUP(R105,'Tipo de Descuento'!$B$3:$C$8,2,0),0)</f>
        <v>0</v>
      </c>
      <c r="BL105">
        <f t="shared" si="67"/>
        <v>0</v>
      </c>
      <c r="BM105">
        <f t="shared" si="68"/>
        <v>0</v>
      </c>
      <c r="BN105">
        <f t="shared" si="69"/>
        <v>0</v>
      </c>
      <c r="BO105">
        <f t="shared" si="70"/>
        <v>0</v>
      </c>
      <c r="BQ105" s="67">
        <f>+AY105*F105*H105</f>
        <v>0</v>
      </c>
      <c r="BR105" s="68">
        <f t="shared" si="71"/>
        <v>0</v>
      </c>
      <c r="BS105" s="68">
        <f t="shared" si="72"/>
        <v>0</v>
      </c>
      <c r="BT105" s="68">
        <f t="shared" si="73"/>
        <v>0</v>
      </c>
      <c r="BU105" s="68">
        <f t="shared" si="74"/>
        <v>0</v>
      </c>
      <c r="BV105" s="68">
        <f t="shared" si="75"/>
        <v>0</v>
      </c>
      <c r="BW105" s="69">
        <f t="shared" si="76"/>
        <v>0</v>
      </c>
      <c r="BY105" s="70">
        <f t="shared" si="77"/>
        <v>0</v>
      </c>
      <c r="BZ105" s="71"/>
      <c r="CB105" s="13">
        <f>+B105</f>
        <v>0</v>
      </c>
      <c r="CC105" s="89">
        <f t="shared" si="78"/>
        <v>0</v>
      </c>
    </row>
    <row r="106" spans="2:81" ht="15.75" customHeight="1">
      <c r="B106" s="23"/>
      <c r="C106" s="13"/>
      <c r="D106" s="96"/>
      <c r="E106" s="85"/>
      <c r="F106" s="56"/>
      <c r="G106" s="97"/>
      <c r="H106" s="97"/>
      <c r="I106" s="13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32"/>
      <c r="AY106" s="54">
        <f t="shared" si="61"/>
        <v>0</v>
      </c>
      <c r="AZ106" s="38">
        <f t="shared" si="62"/>
        <v>0</v>
      </c>
      <c r="BA106" s="12">
        <f>IFERROR(VLOOKUP(Input!B106,Medio!$A$3:$D$1552,4,0),0)</f>
        <v>0</v>
      </c>
      <c r="BB106">
        <f>+AY106*G106*F106</f>
        <v>0</v>
      </c>
      <c r="BC106">
        <f>IFERROR(VLOOKUP(J106,'Tipo de Descuento'!$B$3:$C$8,2,0),0)</f>
        <v>0</v>
      </c>
      <c r="BD106">
        <f t="shared" si="63"/>
        <v>0</v>
      </c>
      <c r="BE106">
        <f>IFERROR(VLOOKUP(L106,'Tipo de Descuento'!$B$3:$C$8,2,0),0)</f>
        <v>0</v>
      </c>
      <c r="BF106">
        <f t="shared" si="64"/>
        <v>0</v>
      </c>
      <c r="BG106">
        <f>IFERROR(VLOOKUP(N106,'Tipo de Descuento'!$B$3:$C$8,2,0),0)</f>
        <v>0</v>
      </c>
      <c r="BH106">
        <f t="shared" si="65"/>
        <v>0</v>
      </c>
      <c r="BI106">
        <f>IFERROR(VLOOKUP(P106,'Tipo de Descuento'!$B$3:$C$8,2,0),0)</f>
        <v>0</v>
      </c>
      <c r="BJ106">
        <f t="shared" si="66"/>
        <v>0</v>
      </c>
      <c r="BK106">
        <f>IFERROR(VLOOKUP(R106,'Tipo de Descuento'!$B$3:$C$8,2,0),0)</f>
        <v>0</v>
      </c>
      <c r="BL106">
        <f t="shared" si="67"/>
        <v>0</v>
      </c>
      <c r="BM106">
        <f t="shared" si="68"/>
        <v>0</v>
      </c>
      <c r="BN106">
        <f t="shared" si="69"/>
        <v>0</v>
      </c>
      <c r="BO106">
        <f t="shared" si="70"/>
        <v>0</v>
      </c>
      <c r="BQ106" s="67">
        <f>+AY106*F106*H106</f>
        <v>0</v>
      </c>
      <c r="BR106" s="68">
        <f t="shared" si="71"/>
        <v>0</v>
      </c>
      <c r="BS106" s="68">
        <f t="shared" si="72"/>
        <v>0</v>
      </c>
      <c r="BT106" s="68">
        <f t="shared" si="73"/>
        <v>0</v>
      </c>
      <c r="BU106" s="68">
        <f t="shared" si="74"/>
        <v>0</v>
      </c>
      <c r="BV106" s="68">
        <f t="shared" si="75"/>
        <v>0</v>
      </c>
      <c r="BW106" s="69">
        <f t="shared" si="76"/>
        <v>0</v>
      </c>
      <c r="BY106" s="70">
        <f t="shared" si="77"/>
        <v>0</v>
      </c>
      <c r="BZ106" s="71"/>
      <c r="CB106" s="13">
        <f>+B106</f>
        <v>0</v>
      </c>
      <c r="CC106" s="89">
        <f t="shared" si="78"/>
        <v>0</v>
      </c>
    </row>
    <row r="107" spans="2:81" ht="15.75" customHeight="1">
      <c r="B107" s="23"/>
      <c r="C107" s="13"/>
      <c r="D107" s="96"/>
      <c r="E107" s="85"/>
      <c r="F107" s="56"/>
      <c r="G107" s="97"/>
      <c r="H107" s="97"/>
      <c r="I107" s="13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32"/>
      <c r="AY107" s="54">
        <f t="shared" si="61"/>
        <v>0</v>
      </c>
      <c r="AZ107" s="38">
        <f t="shared" si="62"/>
        <v>0</v>
      </c>
      <c r="BA107" s="12">
        <f>IFERROR(VLOOKUP(Input!B107,Medio!$A$3:$D$1552,4,0),0)</f>
        <v>0</v>
      </c>
      <c r="BB107">
        <f>+AY107*G107*F107</f>
        <v>0</v>
      </c>
      <c r="BC107">
        <f>IFERROR(VLOOKUP(J107,'Tipo de Descuento'!$B$3:$C$8,2,0),0)</f>
        <v>0</v>
      </c>
      <c r="BD107">
        <f t="shared" si="63"/>
        <v>0</v>
      </c>
      <c r="BE107">
        <f>IFERROR(VLOOKUP(L107,'Tipo de Descuento'!$B$3:$C$8,2,0),0)</f>
        <v>0</v>
      </c>
      <c r="BF107">
        <f t="shared" si="64"/>
        <v>0</v>
      </c>
      <c r="BG107">
        <f>IFERROR(VLOOKUP(N107,'Tipo de Descuento'!$B$3:$C$8,2,0),0)</f>
        <v>0</v>
      </c>
      <c r="BH107">
        <f t="shared" si="65"/>
        <v>0</v>
      </c>
      <c r="BI107">
        <f>IFERROR(VLOOKUP(P107,'Tipo de Descuento'!$B$3:$C$8,2,0),0)</f>
        <v>0</v>
      </c>
      <c r="BJ107">
        <f t="shared" si="66"/>
        <v>0</v>
      </c>
      <c r="BK107">
        <f>IFERROR(VLOOKUP(R107,'Tipo de Descuento'!$B$3:$C$8,2,0),0)</f>
        <v>0</v>
      </c>
      <c r="BL107">
        <f t="shared" si="67"/>
        <v>0</v>
      </c>
      <c r="BM107">
        <f t="shared" si="68"/>
        <v>0</v>
      </c>
      <c r="BN107">
        <f t="shared" si="69"/>
        <v>0</v>
      </c>
      <c r="BO107">
        <f t="shared" si="70"/>
        <v>0</v>
      </c>
      <c r="BQ107" s="67">
        <f>+AY107*F107*H107</f>
        <v>0</v>
      </c>
      <c r="BR107" s="68">
        <f t="shared" si="71"/>
        <v>0</v>
      </c>
      <c r="BS107" s="68">
        <f t="shared" si="72"/>
        <v>0</v>
      </c>
      <c r="BT107" s="68">
        <f t="shared" si="73"/>
        <v>0</v>
      </c>
      <c r="BU107" s="68">
        <f t="shared" si="74"/>
        <v>0</v>
      </c>
      <c r="BV107" s="68">
        <f t="shared" si="75"/>
        <v>0</v>
      </c>
      <c r="BW107" s="69">
        <f t="shared" si="76"/>
        <v>0</v>
      </c>
      <c r="BY107" s="70">
        <f t="shared" si="77"/>
        <v>0</v>
      </c>
      <c r="BZ107" s="71"/>
      <c r="CB107" s="13">
        <f>+B107</f>
        <v>0</v>
      </c>
      <c r="CC107" s="89">
        <f t="shared" si="78"/>
        <v>0</v>
      </c>
    </row>
    <row r="108" spans="2:81" ht="15.75" customHeight="1">
      <c r="B108" s="23"/>
      <c r="C108" s="13"/>
      <c r="D108" s="96"/>
      <c r="E108" s="85"/>
      <c r="F108" s="56"/>
      <c r="G108" s="97"/>
      <c r="H108" s="97"/>
      <c r="I108" s="13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32"/>
      <c r="AY108" s="54">
        <f t="shared" si="61"/>
        <v>0</v>
      </c>
      <c r="AZ108" s="38">
        <f t="shared" si="62"/>
        <v>0</v>
      </c>
      <c r="BA108" s="12">
        <f>IFERROR(VLOOKUP(Input!B108,Medio!$A$3:$D$1552,4,0),0)</f>
        <v>0</v>
      </c>
      <c r="BB108">
        <f>+AY108*G108*F108</f>
        <v>0</v>
      </c>
      <c r="BC108">
        <f>IFERROR(VLOOKUP(J108,'Tipo de Descuento'!$B$3:$C$8,2,0),0)</f>
        <v>0</v>
      </c>
      <c r="BD108">
        <f t="shared" si="63"/>
        <v>0</v>
      </c>
      <c r="BE108">
        <f>IFERROR(VLOOKUP(L108,'Tipo de Descuento'!$B$3:$C$8,2,0),0)</f>
        <v>0</v>
      </c>
      <c r="BF108">
        <f t="shared" si="64"/>
        <v>0</v>
      </c>
      <c r="BG108">
        <f>IFERROR(VLOOKUP(N108,'Tipo de Descuento'!$B$3:$C$8,2,0),0)</f>
        <v>0</v>
      </c>
      <c r="BH108">
        <f t="shared" si="65"/>
        <v>0</v>
      </c>
      <c r="BI108">
        <f>IFERROR(VLOOKUP(P108,'Tipo de Descuento'!$B$3:$C$8,2,0),0)</f>
        <v>0</v>
      </c>
      <c r="BJ108">
        <f t="shared" si="66"/>
        <v>0</v>
      </c>
      <c r="BK108">
        <f>IFERROR(VLOOKUP(R108,'Tipo de Descuento'!$B$3:$C$8,2,0),0)</f>
        <v>0</v>
      </c>
      <c r="BL108">
        <f t="shared" si="67"/>
        <v>0</v>
      </c>
      <c r="BM108">
        <f t="shared" si="68"/>
        <v>0</v>
      </c>
      <c r="BN108">
        <f t="shared" si="69"/>
        <v>0</v>
      </c>
      <c r="BO108">
        <f t="shared" si="70"/>
        <v>0</v>
      </c>
      <c r="BQ108" s="67">
        <f>+AY108*F108*H108</f>
        <v>0</v>
      </c>
      <c r="BR108" s="68">
        <f t="shared" si="71"/>
        <v>0</v>
      </c>
      <c r="BS108" s="68">
        <f t="shared" si="72"/>
        <v>0</v>
      </c>
      <c r="BT108" s="68">
        <f t="shared" si="73"/>
        <v>0</v>
      </c>
      <c r="BU108" s="68">
        <f t="shared" si="74"/>
        <v>0</v>
      </c>
      <c r="BV108" s="68">
        <f t="shared" si="75"/>
        <v>0</v>
      </c>
      <c r="BW108" s="69">
        <f t="shared" si="76"/>
        <v>0</v>
      </c>
      <c r="BY108" s="70">
        <f t="shared" si="77"/>
        <v>0</v>
      </c>
      <c r="BZ108" s="71"/>
      <c r="CB108" s="13">
        <f>+B108</f>
        <v>0</v>
      </c>
      <c r="CC108" s="89">
        <f t="shared" si="78"/>
        <v>0</v>
      </c>
    </row>
    <row r="109" spans="2:81" ht="15.75" customHeight="1">
      <c r="B109" s="23"/>
      <c r="C109" s="13"/>
      <c r="D109" s="96"/>
      <c r="E109" s="85"/>
      <c r="F109" s="56"/>
      <c r="G109" s="97"/>
      <c r="H109" s="97"/>
      <c r="I109" s="13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32"/>
      <c r="AY109" s="54">
        <f t="shared" si="61"/>
        <v>0</v>
      </c>
      <c r="AZ109" s="38">
        <f t="shared" si="62"/>
        <v>0</v>
      </c>
      <c r="BA109" s="12">
        <f>IFERROR(VLOOKUP(Input!B109,Medio!$A$3:$D$1552,4,0),0)</f>
        <v>0</v>
      </c>
      <c r="BB109">
        <f>+AY109*G109*F109</f>
        <v>0</v>
      </c>
      <c r="BC109">
        <f>IFERROR(VLOOKUP(J109,'Tipo de Descuento'!$B$3:$C$8,2,0),0)</f>
        <v>0</v>
      </c>
      <c r="BD109">
        <f t="shared" si="63"/>
        <v>0</v>
      </c>
      <c r="BE109">
        <f>IFERROR(VLOOKUP(L109,'Tipo de Descuento'!$B$3:$C$8,2,0),0)</f>
        <v>0</v>
      </c>
      <c r="BF109">
        <f t="shared" si="64"/>
        <v>0</v>
      </c>
      <c r="BG109">
        <f>IFERROR(VLOOKUP(N109,'Tipo de Descuento'!$B$3:$C$8,2,0),0)</f>
        <v>0</v>
      </c>
      <c r="BH109">
        <f t="shared" si="65"/>
        <v>0</v>
      </c>
      <c r="BI109">
        <f>IFERROR(VLOOKUP(P109,'Tipo de Descuento'!$B$3:$C$8,2,0),0)</f>
        <v>0</v>
      </c>
      <c r="BJ109">
        <f t="shared" si="66"/>
        <v>0</v>
      </c>
      <c r="BK109">
        <f>IFERROR(VLOOKUP(R109,'Tipo de Descuento'!$B$3:$C$8,2,0),0)</f>
        <v>0</v>
      </c>
      <c r="BL109">
        <f t="shared" si="67"/>
        <v>0</v>
      </c>
      <c r="BM109">
        <f t="shared" si="68"/>
        <v>0</v>
      </c>
      <c r="BN109">
        <f t="shared" si="69"/>
        <v>0</v>
      </c>
      <c r="BO109">
        <f t="shared" si="70"/>
        <v>0</v>
      </c>
      <c r="BQ109" s="67">
        <f>+AY109*F109*H109</f>
        <v>0</v>
      </c>
      <c r="BR109" s="68">
        <f t="shared" si="71"/>
        <v>0</v>
      </c>
      <c r="BS109" s="68">
        <f t="shared" si="72"/>
        <v>0</v>
      </c>
      <c r="BT109" s="68">
        <f t="shared" si="73"/>
        <v>0</v>
      </c>
      <c r="BU109" s="68">
        <f t="shared" si="74"/>
        <v>0</v>
      </c>
      <c r="BV109" s="68">
        <f t="shared" si="75"/>
        <v>0</v>
      </c>
      <c r="BW109" s="69">
        <f t="shared" si="76"/>
        <v>0</v>
      </c>
      <c r="BY109" s="70">
        <f t="shared" si="77"/>
        <v>0</v>
      </c>
      <c r="BZ109" s="71"/>
      <c r="CB109" s="13">
        <f>+B109</f>
        <v>0</v>
      </c>
      <c r="CC109" s="89">
        <f t="shared" si="78"/>
        <v>0</v>
      </c>
    </row>
    <row r="110" spans="2:81" ht="15.75" customHeight="1">
      <c r="B110" s="23"/>
      <c r="C110" s="13"/>
      <c r="D110" s="96"/>
      <c r="E110" s="85"/>
      <c r="F110" s="56"/>
      <c r="G110" s="97"/>
      <c r="H110" s="97"/>
      <c r="I110" s="13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32"/>
      <c r="AY110" s="54">
        <f t="shared" si="61"/>
        <v>0</v>
      </c>
      <c r="AZ110" s="38">
        <f t="shared" si="62"/>
        <v>0</v>
      </c>
      <c r="BA110" s="12">
        <f>IFERROR(VLOOKUP(Input!B110,Medio!$A$3:$D$1552,4,0),0)</f>
        <v>0</v>
      </c>
      <c r="BB110">
        <f>+AY110*G110*F110</f>
        <v>0</v>
      </c>
      <c r="BC110">
        <f>IFERROR(VLOOKUP(J110,'Tipo de Descuento'!$B$3:$C$8,2,0),0)</f>
        <v>0</v>
      </c>
      <c r="BD110">
        <f t="shared" si="63"/>
        <v>0</v>
      </c>
      <c r="BE110">
        <f>IFERROR(VLOOKUP(L110,'Tipo de Descuento'!$B$3:$C$8,2,0),0)</f>
        <v>0</v>
      </c>
      <c r="BF110">
        <f t="shared" si="64"/>
        <v>0</v>
      </c>
      <c r="BG110">
        <f>IFERROR(VLOOKUP(N110,'Tipo de Descuento'!$B$3:$C$8,2,0),0)</f>
        <v>0</v>
      </c>
      <c r="BH110">
        <f t="shared" si="65"/>
        <v>0</v>
      </c>
      <c r="BI110">
        <f>IFERROR(VLOOKUP(P110,'Tipo de Descuento'!$B$3:$C$8,2,0),0)</f>
        <v>0</v>
      </c>
      <c r="BJ110">
        <f t="shared" si="66"/>
        <v>0</v>
      </c>
      <c r="BK110">
        <f>IFERROR(VLOOKUP(R110,'Tipo de Descuento'!$B$3:$C$8,2,0),0)</f>
        <v>0</v>
      </c>
      <c r="BL110">
        <f t="shared" si="67"/>
        <v>0</v>
      </c>
      <c r="BM110">
        <f t="shared" si="68"/>
        <v>0</v>
      </c>
      <c r="BN110">
        <f t="shared" si="69"/>
        <v>0</v>
      </c>
      <c r="BO110">
        <f t="shared" si="70"/>
        <v>0</v>
      </c>
      <c r="BQ110" s="67">
        <f>+AY110*F110*H110</f>
        <v>0</v>
      </c>
      <c r="BR110" s="68">
        <f t="shared" si="71"/>
        <v>0</v>
      </c>
      <c r="BS110" s="68">
        <f t="shared" si="72"/>
        <v>0</v>
      </c>
      <c r="BT110" s="68">
        <f t="shared" si="73"/>
        <v>0</v>
      </c>
      <c r="BU110" s="68">
        <f t="shared" si="74"/>
        <v>0</v>
      </c>
      <c r="BV110" s="68">
        <f t="shared" si="75"/>
        <v>0</v>
      </c>
      <c r="BW110" s="69">
        <f t="shared" si="76"/>
        <v>0</v>
      </c>
      <c r="BY110" s="70">
        <f t="shared" si="77"/>
        <v>0</v>
      </c>
      <c r="BZ110" s="71"/>
      <c r="CB110" s="13">
        <f>+B110</f>
        <v>0</v>
      </c>
      <c r="CC110" s="89">
        <f t="shared" si="78"/>
        <v>0</v>
      </c>
    </row>
    <row r="111" spans="2:81" ht="15.75" customHeight="1">
      <c r="B111" s="23"/>
      <c r="C111" s="13"/>
      <c r="D111" s="96"/>
      <c r="E111" s="85"/>
      <c r="F111" s="56"/>
      <c r="G111" s="97"/>
      <c r="H111" s="97"/>
      <c r="I111" s="13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32"/>
      <c r="AY111" s="54">
        <f t="shared" si="61"/>
        <v>0</v>
      </c>
      <c r="AZ111" s="38">
        <f t="shared" si="62"/>
        <v>0</v>
      </c>
      <c r="BA111" s="12">
        <f>IFERROR(VLOOKUP(Input!B111,Medio!$A$3:$D$1552,4,0),0)</f>
        <v>0</v>
      </c>
      <c r="BB111">
        <f>+AY111*G111*F111</f>
        <v>0</v>
      </c>
      <c r="BC111">
        <f>IFERROR(VLOOKUP(J111,'Tipo de Descuento'!$B$3:$C$8,2,0),0)</f>
        <v>0</v>
      </c>
      <c r="BD111">
        <f t="shared" si="63"/>
        <v>0</v>
      </c>
      <c r="BE111">
        <f>IFERROR(VLOOKUP(L111,'Tipo de Descuento'!$B$3:$C$8,2,0),0)</f>
        <v>0</v>
      </c>
      <c r="BF111">
        <f t="shared" si="64"/>
        <v>0</v>
      </c>
      <c r="BG111">
        <f>IFERROR(VLOOKUP(N111,'Tipo de Descuento'!$B$3:$C$8,2,0),0)</f>
        <v>0</v>
      </c>
      <c r="BH111">
        <f t="shared" si="65"/>
        <v>0</v>
      </c>
      <c r="BI111">
        <f>IFERROR(VLOOKUP(P111,'Tipo de Descuento'!$B$3:$C$8,2,0),0)</f>
        <v>0</v>
      </c>
      <c r="BJ111">
        <f t="shared" si="66"/>
        <v>0</v>
      </c>
      <c r="BK111">
        <f>IFERROR(VLOOKUP(R111,'Tipo de Descuento'!$B$3:$C$8,2,0),0)</f>
        <v>0</v>
      </c>
      <c r="BL111">
        <f t="shared" si="67"/>
        <v>0</v>
      </c>
      <c r="BM111">
        <f t="shared" si="68"/>
        <v>0</v>
      </c>
      <c r="BN111">
        <f t="shared" si="69"/>
        <v>0</v>
      </c>
      <c r="BO111">
        <f t="shared" si="70"/>
        <v>0</v>
      </c>
      <c r="BQ111" s="67">
        <f>+AY111*F111*H111</f>
        <v>0</v>
      </c>
      <c r="BR111" s="68">
        <f t="shared" si="71"/>
        <v>0</v>
      </c>
      <c r="BS111" s="68">
        <f t="shared" si="72"/>
        <v>0</v>
      </c>
      <c r="BT111" s="68">
        <f t="shared" si="73"/>
        <v>0</v>
      </c>
      <c r="BU111" s="68">
        <f t="shared" si="74"/>
        <v>0</v>
      </c>
      <c r="BV111" s="68">
        <f t="shared" si="75"/>
        <v>0</v>
      </c>
      <c r="BW111" s="69">
        <f t="shared" si="76"/>
        <v>0</v>
      </c>
      <c r="BY111" s="70">
        <f t="shared" si="77"/>
        <v>0</v>
      </c>
      <c r="BZ111" s="71"/>
      <c r="CB111" s="13">
        <f>+B111</f>
        <v>0</v>
      </c>
      <c r="CC111" s="89">
        <f t="shared" si="78"/>
        <v>0</v>
      </c>
    </row>
    <row r="112" spans="2:81" ht="15.75" customHeight="1">
      <c r="B112" s="23"/>
      <c r="C112" s="13"/>
      <c r="D112" s="96"/>
      <c r="E112" s="85"/>
      <c r="F112" s="56"/>
      <c r="G112" s="97"/>
      <c r="H112" s="97"/>
      <c r="I112" s="13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32"/>
      <c r="AY112" s="54">
        <f t="shared" si="61"/>
        <v>0</v>
      </c>
      <c r="AZ112" s="38">
        <f t="shared" si="62"/>
        <v>0</v>
      </c>
      <c r="BA112" s="12">
        <f>IFERROR(VLOOKUP(Input!B112,Medio!$A$3:$D$1552,4,0),0)</f>
        <v>0</v>
      </c>
      <c r="BB112">
        <f>+AY112*G112*F112</f>
        <v>0</v>
      </c>
      <c r="BC112">
        <f>IFERROR(VLOOKUP(J112,'Tipo de Descuento'!$B$3:$C$8,2,0),0)</f>
        <v>0</v>
      </c>
      <c r="BD112">
        <f t="shared" si="63"/>
        <v>0</v>
      </c>
      <c r="BE112">
        <f>IFERROR(VLOOKUP(L112,'Tipo de Descuento'!$B$3:$C$8,2,0),0)</f>
        <v>0</v>
      </c>
      <c r="BF112">
        <f t="shared" si="64"/>
        <v>0</v>
      </c>
      <c r="BG112">
        <f>IFERROR(VLOOKUP(N112,'Tipo de Descuento'!$B$3:$C$8,2,0),0)</f>
        <v>0</v>
      </c>
      <c r="BH112">
        <f t="shared" si="65"/>
        <v>0</v>
      </c>
      <c r="BI112">
        <f>IFERROR(VLOOKUP(P112,'Tipo de Descuento'!$B$3:$C$8,2,0),0)</f>
        <v>0</v>
      </c>
      <c r="BJ112">
        <f t="shared" si="66"/>
        <v>0</v>
      </c>
      <c r="BK112">
        <f>IFERROR(VLOOKUP(R112,'Tipo de Descuento'!$B$3:$C$8,2,0),0)</f>
        <v>0</v>
      </c>
      <c r="BL112">
        <f t="shared" si="67"/>
        <v>0</v>
      </c>
      <c r="BM112">
        <f t="shared" si="68"/>
        <v>0</v>
      </c>
      <c r="BN112">
        <f t="shared" si="69"/>
        <v>0</v>
      </c>
      <c r="BO112">
        <f t="shared" si="70"/>
        <v>0</v>
      </c>
      <c r="BQ112" s="67">
        <f>+AY112*F112*H112</f>
        <v>0</v>
      </c>
      <c r="BR112" s="68">
        <f t="shared" si="71"/>
        <v>0</v>
      </c>
      <c r="BS112" s="68">
        <f t="shared" si="72"/>
        <v>0</v>
      </c>
      <c r="BT112" s="68">
        <f t="shared" si="73"/>
        <v>0</v>
      </c>
      <c r="BU112" s="68">
        <f t="shared" si="74"/>
        <v>0</v>
      </c>
      <c r="BV112" s="68">
        <f t="shared" si="75"/>
        <v>0</v>
      </c>
      <c r="BW112" s="69">
        <f t="shared" si="76"/>
        <v>0</v>
      </c>
      <c r="BY112" s="70">
        <f t="shared" si="77"/>
        <v>0</v>
      </c>
      <c r="BZ112" s="71"/>
      <c r="CB112" s="13">
        <f>+B112</f>
        <v>0</v>
      </c>
      <c r="CC112" s="89">
        <f t="shared" si="78"/>
        <v>0</v>
      </c>
    </row>
    <row r="113" spans="2:81" ht="15.75" customHeight="1">
      <c r="B113" s="23"/>
      <c r="C113" s="13"/>
      <c r="D113" s="96"/>
      <c r="E113" s="85"/>
      <c r="F113" s="56"/>
      <c r="G113" s="97"/>
      <c r="H113" s="97"/>
      <c r="I113" s="13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32"/>
      <c r="AY113" s="54">
        <f t="shared" si="61"/>
        <v>0</v>
      </c>
      <c r="AZ113" s="38">
        <f t="shared" si="62"/>
        <v>0</v>
      </c>
      <c r="BA113" s="12">
        <f>IFERROR(VLOOKUP(Input!B113,Medio!$A$3:$D$1552,4,0),0)</f>
        <v>0</v>
      </c>
      <c r="BB113">
        <f>+AY113*G113*F113</f>
        <v>0</v>
      </c>
      <c r="BC113">
        <f>IFERROR(VLOOKUP(J113,'Tipo de Descuento'!$B$3:$C$8,2,0),0)</f>
        <v>0</v>
      </c>
      <c r="BD113">
        <f t="shared" si="63"/>
        <v>0</v>
      </c>
      <c r="BE113">
        <f>IFERROR(VLOOKUP(L113,'Tipo de Descuento'!$B$3:$C$8,2,0),0)</f>
        <v>0</v>
      </c>
      <c r="BF113">
        <f t="shared" si="64"/>
        <v>0</v>
      </c>
      <c r="BG113">
        <f>IFERROR(VLOOKUP(N113,'Tipo de Descuento'!$B$3:$C$8,2,0),0)</f>
        <v>0</v>
      </c>
      <c r="BH113">
        <f t="shared" si="65"/>
        <v>0</v>
      </c>
      <c r="BI113">
        <f>IFERROR(VLOOKUP(P113,'Tipo de Descuento'!$B$3:$C$8,2,0),0)</f>
        <v>0</v>
      </c>
      <c r="BJ113">
        <f t="shared" si="66"/>
        <v>0</v>
      </c>
      <c r="BK113">
        <f>IFERROR(VLOOKUP(R113,'Tipo de Descuento'!$B$3:$C$8,2,0),0)</f>
        <v>0</v>
      </c>
      <c r="BL113">
        <f t="shared" si="67"/>
        <v>0</v>
      </c>
      <c r="BM113">
        <f t="shared" si="68"/>
        <v>0</v>
      </c>
      <c r="BN113">
        <f t="shared" si="69"/>
        <v>0</v>
      </c>
      <c r="BO113">
        <f t="shared" si="70"/>
        <v>0</v>
      </c>
      <c r="BQ113" s="67">
        <f>+AY113*F113*H113</f>
        <v>0</v>
      </c>
      <c r="BR113" s="68">
        <f t="shared" si="71"/>
        <v>0</v>
      </c>
      <c r="BS113" s="68">
        <f t="shared" si="72"/>
        <v>0</v>
      </c>
      <c r="BT113" s="68">
        <f t="shared" si="73"/>
        <v>0</v>
      </c>
      <c r="BU113" s="68">
        <f t="shared" si="74"/>
        <v>0</v>
      </c>
      <c r="BV113" s="68">
        <f t="shared" si="75"/>
        <v>0</v>
      </c>
      <c r="BW113" s="69">
        <f t="shared" si="76"/>
        <v>0</v>
      </c>
      <c r="BY113" s="70">
        <f t="shared" si="77"/>
        <v>0</v>
      </c>
      <c r="BZ113" s="71"/>
      <c r="CB113" s="13">
        <f>+B113</f>
        <v>0</v>
      </c>
      <c r="CC113" s="89">
        <f t="shared" si="78"/>
        <v>0</v>
      </c>
    </row>
    <row r="114" spans="2:81" ht="15.75" customHeight="1">
      <c r="B114" s="23"/>
      <c r="C114" s="13"/>
      <c r="D114" s="96"/>
      <c r="E114" s="85"/>
      <c r="F114" s="56"/>
      <c r="G114" s="97"/>
      <c r="H114" s="97"/>
      <c r="I114" s="13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32"/>
      <c r="AY114" s="54">
        <f t="shared" si="61"/>
        <v>0</v>
      </c>
      <c r="AZ114" s="38">
        <f t="shared" si="62"/>
        <v>0</v>
      </c>
      <c r="BA114" s="12">
        <f>IFERROR(VLOOKUP(Input!B114,Medio!$A$3:$D$1552,4,0),0)</f>
        <v>0</v>
      </c>
      <c r="BB114">
        <f>+AY114*G114*F114</f>
        <v>0</v>
      </c>
      <c r="BC114">
        <f>IFERROR(VLOOKUP(J114,'Tipo de Descuento'!$B$3:$C$8,2,0),0)</f>
        <v>0</v>
      </c>
      <c r="BD114">
        <f t="shared" si="63"/>
        <v>0</v>
      </c>
      <c r="BE114">
        <f>IFERROR(VLOOKUP(L114,'Tipo de Descuento'!$B$3:$C$8,2,0),0)</f>
        <v>0</v>
      </c>
      <c r="BF114">
        <f t="shared" si="64"/>
        <v>0</v>
      </c>
      <c r="BG114">
        <f>IFERROR(VLOOKUP(N114,'Tipo de Descuento'!$B$3:$C$8,2,0),0)</f>
        <v>0</v>
      </c>
      <c r="BH114">
        <f t="shared" si="65"/>
        <v>0</v>
      </c>
      <c r="BI114">
        <f>IFERROR(VLOOKUP(P114,'Tipo de Descuento'!$B$3:$C$8,2,0),0)</f>
        <v>0</v>
      </c>
      <c r="BJ114">
        <f t="shared" si="66"/>
        <v>0</v>
      </c>
      <c r="BK114">
        <f>IFERROR(VLOOKUP(R114,'Tipo de Descuento'!$B$3:$C$8,2,0),0)</f>
        <v>0</v>
      </c>
      <c r="BL114">
        <f t="shared" si="67"/>
        <v>0</v>
      </c>
      <c r="BM114">
        <f t="shared" si="68"/>
        <v>0</v>
      </c>
      <c r="BN114">
        <f t="shared" si="69"/>
        <v>0</v>
      </c>
      <c r="BO114">
        <f t="shared" si="70"/>
        <v>0</v>
      </c>
      <c r="BQ114" s="67">
        <f>+AY114*F114*H114</f>
        <v>0</v>
      </c>
      <c r="BR114" s="68">
        <f t="shared" si="71"/>
        <v>0</v>
      </c>
      <c r="BS114" s="68">
        <f t="shared" si="72"/>
        <v>0</v>
      </c>
      <c r="BT114" s="68">
        <f t="shared" si="73"/>
        <v>0</v>
      </c>
      <c r="BU114" s="68">
        <f t="shared" si="74"/>
        <v>0</v>
      </c>
      <c r="BV114" s="68">
        <f t="shared" si="75"/>
        <v>0</v>
      </c>
      <c r="BW114" s="69">
        <f t="shared" si="76"/>
        <v>0</v>
      </c>
      <c r="BY114" s="70">
        <f t="shared" si="77"/>
        <v>0</v>
      </c>
      <c r="BZ114" s="71"/>
      <c r="CB114" s="13">
        <f>+B114</f>
        <v>0</v>
      </c>
      <c r="CC114" s="89">
        <f t="shared" si="78"/>
        <v>0</v>
      </c>
    </row>
    <row r="115" spans="2:81" ht="15.75" customHeight="1">
      <c r="B115" s="23"/>
      <c r="C115" s="13"/>
      <c r="D115" s="96"/>
      <c r="E115" s="85"/>
      <c r="F115" s="56"/>
      <c r="G115" s="97"/>
      <c r="H115" s="97"/>
      <c r="I115" s="13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32"/>
      <c r="AY115" s="54">
        <f t="shared" si="61"/>
        <v>0</v>
      </c>
      <c r="AZ115" s="38">
        <f t="shared" si="62"/>
        <v>0</v>
      </c>
      <c r="BA115" s="12">
        <f>IFERROR(VLOOKUP(Input!B115,Medio!$A$3:$D$1552,4,0),0)</f>
        <v>0</v>
      </c>
      <c r="BB115">
        <f>+AY115*G115*F115</f>
        <v>0</v>
      </c>
      <c r="BC115">
        <f>IFERROR(VLOOKUP(J115,'Tipo de Descuento'!$B$3:$C$8,2,0),0)</f>
        <v>0</v>
      </c>
      <c r="BD115">
        <f t="shared" si="63"/>
        <v>0</v>
      </c>
      <c r="BE115">
        <f>IFERROR(VLOOKUP(L115,'Tipo de Descuento'!$B$3:$C$8,2,0),0)</f>
        <v>0</v>
      </c>
      <c r="BF115">
        <f t="shared" si="64"/>
        <v>0</v>
      </c>
      <c r="BG115">
        <f>IFERROR(VLOOKUP(N115,'Tipo de Descuento'!$B$3:$C$8,2,0),0)</f>
        <v>0</v>
      </c>
      <c r="BH115">
        <f t="shared" si="65"/>
        <v>0</v>
      </c>
      <c r="BI115">
        <f>IFERROR(VLOOKUP(P115,'Tipo de Descuento'!$B$3:$C$8,2,0),0)</f>
        <v>0</v>
      </c>
      <c r="BJ115">
        <f t="shared" si="66"/>
        <v>0</v>
      </c>
      <c r="BK115">
        <f>IFERROR(VLOOKUP(R115,'Tipo de Descuento'!$B$3:$C$8,2,0),0)</f>
        <v>0</v>
      </c>
      <c r="BL115">
        <f t="shared" si="67"/>
        <v>0</v>
      </c>
      <c r="BM115">
        <f t="shared" si="68"/>
        <v>0</v>
      </c>
      <c r="BN115">
        <f t="shared" si="69"/>
        <v>0</v>
      </c>
      <c r="BO115">
        <f t="shared" si="70"/>
        <v>0</v>
      </c>
      <c r="BQ115" s="67">
        <f>+AY115*F115*H115</f>
        <v>0</v>
      </c>
      <c r="BR115" s="68">
        <f t="shared" si="71"/>
        <v>0</v>
      </c>
      <c r="BS115" s="68">
        <f t="shared" si="72"/>
        <v>0</v>
      </c>
      <c r="BT115" s="68">
        <f t="shared" si="73"/>
        <v>0</v>
      </c>
      <c r="BU115" s="68">
        <f t="shared" si="74"/>
        <v>0</v>
      </c>
      <c r="BV115" s="68">
        <f t="shared" si="75"/>
        <v>0</v>
      </c>
      <c r="BW115" s="69">
        <f t="shared" si="76"/>
        <v>0</v>
      </c>
      <c r="BY115" s="70">
        <f t="shared" si="77"/>
        <v>0</v>
      </c>
      <c r="BZ115" s="71"/>
      <c r="CB115" s="13">
        <f>+B115</f>
        <v>0</v>
      </c>
      <c r="CC115" s="89">
        <f t="shared" si="78"/>
        <v>0</v>
      </c>
    </row>
    <row r="116" spans="2:81" ht="15.75" customHeight="1">
      <c r="B116" s="23"/>
      <c r="C116" s="13"/>
      <c r="D116" s="96"/>
      <c r="E116" s="85"/>
      <c r="F116" s="56"/>
      <c r="G116" s="97"/>
      <c r="H116" s="97"/>
      <c r="I116" s="13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32"/>
      <c r="AY116" s="54">
        <f t="shared" si="61"/>
        <v>0</v>
      </c>
      <c r="AZ116" s="38">
        <f t="shared" si="62"/>
        <v>0</v>
      </c>
      <c r="BA116" s="12">
        <f>IFERROR(VLOOKUP(Input!B116,Medio!$A$3:$D$1552,4,0),0)</f>
        <v>0</v>
      </c>
      <c r="BB116">
        <f>+AY116*G116*F116</f>
        <v>0</v>
      </c>
      <c r="BC116">
        <f>IFERROR(VLOOKUP(J116,'Tipo de Descuento'!$B$3:$C$8,2,0),0)</f>
        <v>0</v>
      </c>
      <c r="BD116">
        <f t="shared" si="63"/>
        <v>0</v>
      </c>
      <c r="BE116">
        <f>IFERROR(VLOOKUP(L116,'Tipo de Descuento'!$B$3:$C$8,2,0),0)</f>
        <v>0</v>
      </c>
      <c r="BF116">
        <f t="shared" si="64"/>
        <v>0</v>
      </c>
      <c r="BG116">
        <f>IFERROR(VLOOKUP(N116,'Tipo de Descuento'!$B$3:$C$8,2,0),0)</f>
        <v>0</v>
      </c>
      <c r="BH116">
        <f t="shared" si="65"/>
        <v>0</v>
      </c>
      <c r="BI116">
        <f>IFERROR(VLOOKUP(P116,'Tipo de Descuento'!$B$3:$C$8,2,0),0)</f>
        <v>0</v>
      </c>
      <c r="BJ116">
        <f t="shared" si="66"/>
        <v>0</v>
      </c>
      <c r="BK116">
        <f>IFERROR(VLOOKUP(R116,'Tipo de Descuento'!$B$3:$C$8,2,0),0)</f>
        <v>0</v>
      </c>
      <c r="BL116">
        <f t="shared" si="67"/>
        <v>0</v>
      </c>
      <c r="BM116">
        <f t="shared" si="68"/>
        <v>0</v>
      </c>
      <c r="BN116">
        <f t="shared" si="69"/>
        <v>0</v>
      </c>
      <c r="BO116">
        <f t="shared" si="70"/>
        <v>0</v>
      </c>
      <c r="BQ116" s="67">
        <f>+AY116*F116*H116</f>
        <v>0</v>
      </c>
      <c r="BR116" s="68">
        <f t="shared" si="71"/>
        <v>0</v>
      </c>
      <c r="BS116" s="68">
        <f t="shared" si="72"/>
        <v>0</v>
      </c>
      <c r="BT116" s="68">
        <f t="shared" si="73"/>
        <v>0</v>
      </c>
      <c r="BU116" s="68">
        <f t="shared" si="74"/>
        <v>0</v>
      </c>
      <c r="BV116" s="68">
        <f t="shared" si="75"/>
        <v>0</v>
      </c>
      <c r="BW116" s="69">
        <f t="shared" si="76"/>
        <v>0</v>
      </c>
      <c r="BY116" s="70">
        <f t="shared" si="77"/>
        <v>0</v>
      </c>
      <c r="BZ116" s="71"/>
      <c r="CB116" s="13">
        <f>+B116</f>
        <v>0</v>
      </c>
      <c r="CC116" s="89">
        <f t="shared" si="78"/>
        <v>0</v>
      </c>
    </row>
    <row r="117" spans="2:81" ht="15.75" customHeight="1">
      <c r="B117" s="23"/>
      <c r="C117" s="13"/>
      <c r="D117" s="96"/>
      <c r="E117" s="85"/>
      <c r="F117" s="56"/>
      <c r="G117" s="97"/>
      <c r="H117" s="97"/>
      <c r="I117" s="13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32"/>
      <c r="AY117" s="54">
        <f t="shared" si="61"/>
        <v>0</v>
      </c>
      <c r="AZ117" s="38">
        <f t="shared" si="62"/>
        <v>0</v>
      </c>
      <c r="BA117" s="12">
        <f>IFERROR(VLOOKUP(Input!B117,Medio!$A$3:$D$1552,4,0),0)</f>
        <v>0</v>
      </c>
      <c r="BB117">
        <f>+AY117*G117*F117</f>
        <v>0</v>
      </c>
      <c r="BC117">
        <f>IFERROR(VLOOKUP(J117,'Tipo de Descuento'!$B$3:$C$8,2,0),0)</f>
        <v>0</v>
      </c>
      <c r="BD117">
        <f t="shared" si="63"/>
        <v>0</v>
      </c>
      <c r="BE117">
        <f>IFERROR(VLOOKUP(L117,'Tipo de Descuento'!$B$3:$C$8,2,0),0)</f>
        <v>0</v>
      </c>
      <c r="BF117">
        <f t="shared" si="64"/>
        <v>0</v>
      </c>
      <c r="BG117">
        <f>IFERROR(VLOOKUP(N117,'Tipo de Descuento'!$B$3:$C$8,2,0),0)</f>
        <v>0</v>
      </c>
      <c r="BH117">
        <f t="shared" si="65"/>
        <v>0</v>
      </c>
      <c r="BI117">
        <f>IFERROR(VLOOKUP(P117,'Tipo de Descuento'!$B$3:$C$8,2,0),0)</f>
        <v>0</v>
      </c>
      <c r="BJ117">
        <f t="shared" si="66"/>
        <v>0</v>
      </c>
      <c r="BK117">
        <f>IFERROR(VLOOKUP(R117,'Tipo de Descuento'!$B$3:$C$8,2,0),0)</f>
        <v>0</v>
      </c>
      <c r="BL117">
        <f t="shared" si="67"/>
        <v>0</v>
      </c>
      <c r="BM117">
        <f t="shared" si="68"/>
        <v>0</v>
      </c>
      <c r="BN117">
        <f t="shared" si="69"/>
        <v>0</v>
      </c>
      <c r="BO117">
        <f t="shared" si="70"/>
        <v>0</v>
      </c>
      <c r="BQ117" s="67">
        <f>+AY117*F117*H117</f>
        <v>0</v>
      </c>
      <c r="BR117" s="68">
        <f t="shared" si="71"/>
        <v>0</v>
      </c>
      <c r="BS117" s="68">
        <f t="shared" si="72"/>
        <v>0</v>
      </c>
      <c r="BT117" s="68">
        <f t="shared" si="73"/>
        <v>0</v>
      </c>
      <c r="BU117" s="68">
        <f t="shared" si="74"/>
        <v>0</v>
      </c>
      <c r="BV117" s="68">
        <f t="shared" si="75"/>
        <v>0</v>
      </c>
      <c r="BW117" s="69">
        <f t="shared" si="76"/>
        <v>0</v>
      </c>
      <c r="BY117" s="70">
        <f t="shared" si="77"/>
        <v>0</v>
      </c>
      <c r="BZ117" s="71"/>
      <c r="CB117" s="13">
        <f>+B117</f>
        <v>0</v>
      </c>
      <c r="CC117" s="89">
        <f t="shared" si="78"/>
        <v>0</v>
      </c>
    </row>
    <row r="118" spans="2:81" ht="15.75" customHeight="1">
      <c r="B118" s="23"/>
      <c r="C118" s="13"/>
      <c r="D118" s="96"/>
      <c r="E118" s="85"/>
      <c r="F118" s="56"/>
      <c r="G118" s="97"/>
      <c r="H118" s="97"/>
      <c r="I118" s="13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32"/>
      <c r="AY118" s="54">
        <f t="shared" si="61"/>
        <v>0</v>
      </c>
      <c r="AZ118" s="38">
        <f t="shared" si="62"/>
        <v>0</v>
      </c>
      <c r="BA118" s="12">
        <f>IFERROR(VLOOKUP(Input!B118,Medio!$A$3:$D$1552,4,0),0)</f>
        <v>0</v>
      </c>
      <c r="BB118">
        <f>+AY118*G118*F118</f>
        <v>0</v>
      </c>
      <c r="BC118">
        <f>IFERROR(VLOOKUP(J118,'Tipo de Descuento'!$B$3:$C$8,2,0),0)</f>
        <v>0</v>
      </c>
      <c r="BD118">
        <f t="shared" si="63"/>
        <v>0</v>
      </c>
      <c r="BE118">
        <f>IFERROR(VLOOKUP(L118,'Tipo de Descuento'!$B$3:$C$8,2,0),0)</f>
        <v>0</v>
      </c>
      <c r="BF118">
        <f t="shared" si="64"/>
        <v>0</v>
      </c>
      <c r="BG118">
        <f>IFERROR(VLOOKUP(N118,'Tipo de Descuento'!$B$3:$C$8,2,0),0)</f>
        <v>0</v>
      </c>
      <c r="BH118">
        <f t="shared" si="65"/>
        <v>0</v>
      </c>
      <c r="BI118">
        <f>IFERROR(VLOOKUP(P118,'Tipo de Descuento'!$B$3:$C$8,2,0),0)</f>
        <v>0</v>
      </c>
      <c r="BJ118">
        <f t="shared" si="66"/>
        <v>0</v>
      </c>
      <c r="BK118">
        <f>IFERROR(VLOOKUP(R118,'Tipo de Descuento'!$B$3:$C$8,2,0),0)</f>
        <v>0</v>
      </c>
      <c r="BL118">
        <f t="shared" si="67"/>
        <v>0</v>
      </c>
      <c r="BM118">
        <f t="shared" si="68"/>
        <v>0</v>
      </c>
      <c r="BN118">
        <f t="shared" si="69"/>
        <v>0</v>
      </c>
      <c r="BO118">
        <f t="shared" si="70"/>
        <v>0</v>
      </c>
      <c r="BQ118" s="67">
        <f>+AY118*F118*H118</f>
        <v>0</v>
      </c>
      <c r="BR118" s="68">
        <f t="shared" si="71"/>
        <v>0</v>
      </c>
      <c r="BS118" s="68">
        <f t="shared" si="72"/>
        <v>0</v>
      </c>
      <c r="BT118" s="68">
        <f t="shared" si="73"/>
        <v>0</v>
      </c>
      <c r="BU118" s="68">
        <f t="shared" si="74"/>
        <v>0</v>
      </c>
      <c r="BV118" s="68">
        <f t="shared" si="75"/>
        <v>0</v>
      </c>
      <c r="BW118" s="69">
        <f t="shared" si="76"/>
        <v>0</v>
      </c>
      <c r="BY118" s="70">
        <f t="shared" si="77"/>
        <v>0</v>
      </c>
      <c r="BZ118" s="71"/>
      <c r="CB118" s="13">
        <f>+B118</f>
        <v>0</v>
      </c>
      <c r="CC118" s="89">
        <f t="shared" si="78"/>
        <v>0</v>
      </c>
    </row>
    <row r="119" spans="2:81" ht="15.75" customHeight="1">
      <c r="B119" s="23"/>
      <c r="C119" s="13"/>
      <c r="D119" s="96"/>
      <c r="E119" s="85"/>
      <c r="F119" s="56"/>
      <c r="G119" s="97"/>
      <c r="H119" s="97"/>
      <c r="I119" s="13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32"/>
      <c r="AY119" s="54">
        <f t="shared" si="61"/>
        <v>0</v>
      </c>
      <c r="AZ119" s="38">
        <f t="shared" si="62"/>
        <v>0</v>
      </c>
      <c r="BA119" s="12">
        <f>IFERROR(VLOOKUP(Input!B119,Medio!$A$3:$D$1552,4,0),0)</f>
        <v>0</v>
      </c>
      <c r="BB119">
        <f>+AY119*G119*F119</f>
        <v>0</v>
      </c>
      <c r="BC119">
        <f>IFERROR(VLOOKUP(J119,'Tipo de Descuento'!$B$3:$C$8,2,0),0)</f>
        <v>0</v>
      </c>
      <c r="BD119">
        <f t="shared" si="63"/>
        <v>0</v>
      </c>
      <c r="BE119">
        <f>IFERROR(VLOOKUP(L119,'Tipo de Descuento'!$B$3:$C$8,2,0),0)</f>
        <v>0</v>
      </c>
      <c r="BF119">
        <f t="shared" si="64"/>
        <v>0</v>
      </c>
      <c r="BG119">
        <f>IFERROR(VLOOKUP(N119,'Tipo de Descuento'!$B$3:$C$8,2,0),0)</f>
        <v>0</v>
      </c>
      <c r="BH119">
        <f t="shared" si="65"/>
        <v>0</v>
      </c>
      <c r="BI119">
        <f>IFERROR(VLOOKUP(P119,'Tipo de Descuento'!$B$3:$C$8,2,0),0)</f>
        <v>0</v>
      </c>
      <c r="BJ119">
        <f t="shared" si="66"/>
        <v>0</v>
      </c>
      <c r="BK119">
        <f>IFERROR(VLOOKUP(R119,'Tipo de Descuento'!$B$3:$C$8,2,0),0)</f>
        <v>0</v>
      </c>
      <c r="BL119">
        <f t="shared" si="67"/>
        <v>0</v>
      </c>
      <c r="BM119">
        <f t="shared" si="68"/>
        <v>0</v>
      </c>
      <c r="BN119">
        <f t="shared" si="69"/>
        <v>0</v>
      </c>
      <c r="BO119">
        <f t="shared" si="70"/>
        <v>0</v>
      </c>
      <c r="BQ119" s="67">
        <f>+AY119*F119*H119</f>
        <v>0</v>
      </c>
      <c r="BR119" s="68">
        <f t="shared" si="71"/>
        <v>0</v>
      </c>
      <c r="BS119" s="68">
        <f t="shared" si="72"/>
        <v>0</v>
      </c>
      <c r="BT119" s="68">
        <f t="shared" si="73"/>
        <v>0</v>
      </c>
      <c r="BU119" s="68">
        <f t="shared" si="74"/>
        <v>0</v>
      </c>
      <c r="BV119" s="68">
        <f t="shared" si="75"/>
        <v>0</v>
      </c>
      <c r="BW119" s="69">
        <f t="shared" si="76"/>
        <v>0</v>
      </c>
      <c r="BY119" s="70">
        <f t="shared" si="77"/>
        <v>0</v>
      </c>
      <c r="BZ119" s="71"/>
      <c r="CB119" s="13">
        <f>+B119</f>
        <v>0</v>
      </c>
      <c r="CC119" s="89">
        <f t="shared" si="78"/>
        <v>0</v>
      </c>
    </row>
    <row r="120" spans="2:81" ht="15.75" customHeight="1">
      <c r="B120" s="23"/>
      <c r="C120" s="13"/>
      <c r="D120" s="96"/>
      <c r="E120" s="85"/>
      <c r="F120" s="56"/>
      <c r="G120" s="97"/>
      <c r="H120" s="97"/>
      <c r="I120" s="13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32"/>
      <c r="AY120" s="54">
        <f t="shared" si="61"/>
        <v>0</v>
      </c>
      <c r="AZ120" s="38">
        <f t="shared" si="62"/>
        <v>0</v>
      </c>
      <c r="BA120" s="12">
        <f>IFERROR(VLOOKUP(Input!B120,Medio!$A$3:$D$1552,4,0),0)</f>
        <v>0</v>
      </c>
      <c r="BB120">
        <f>+AY120*G120*F120</f>
        <v>0</v>
      </c>
      <c r="BC120">
        <f>IFERROR(VLOOKUP(J120,'Tipo de Descuento'!$B$3:$C$8,2,0),0)</f>
        <v>0</v>
      </c>
      <c r="BD120">
        <f t="shared" si="63"/>
        <v>0</v>
      </c>
      <c r="BE120">
        <f>IFERROR(VLOOKUP(L120,'Tipo de Descuento'!$B$3:$C$8,2,0),0)</f>
        <v>0</v>
      </c>
      <c r="BF120">
        <f t="shared" si="64"/>
        <v>0</v>
      </c>
      <c r="BG120">
        <f>IFERROR(VLOOKUP(N120,'Tipo de Descuento'!$B$3:$C$8,2,0),0)</f>
        <v>0</v>
      </c>
      <c r="BH120">
        <f t="shared" si="65"/>
        <v>0</v>
      </c>
      <c r="BI120">
        <f>IFERROR(VLOOKUP(P120,'Tipo de Descuento'!$B$3:$C$8,2,0),0)</f>
        <v>0</v>
      </c>
      <c r="BJ120">
        <f t="shared" si="66"/>
        <v>0</v>
      </c>
      <c r="BK120">
        <f>IFERROR(VLOOKUP(R120,'Tipo de Descuento'!$B$3:$C$8,2,0),0)</f>
        <v>0</v>
      </c>
      <c r="BL120">
        <f t="shared" si="67"/>
        <v>0</v>
      </c>
      <c r="BM120">
        <f t="shared" si="68"/>
        <v>0</v>
      </c>
      <c r="BN120">
        <f t="shared" si="69"/>
        <v>0</v>
      </c>
      <c r="BO120">
        <f t="shared" si="70"/>
        <v>0</v>
      </c>
      <c r="BQ120" s="67">
        <f>+AY120*F120*H120</f>
        <v>0</v>
      </c>
      <c r="BR120" s="68">
        <f t="shared" si="71"/>
        <v>0</v>
      </c>
      <c r="BS120" s="68">
        <f t="shared" si="72"/>
        <v>0</v>
      </c>
      <c r="BT120" s="68">
        <f t="shared" si="73"/>
        <v>0</v>
      </c>
      <c r="BU120" s="68">
        <f t="shared" si="74"/>
        <v>0</v>
      </c>
      <c r="BV120" s="68">
        <f t="shared" si="75"/>
        <v>0</v>
      </c>
      <c r="BW120" s="69">
        <f t="shared" si="76"/>
        <v>0</v>
      </c>
      <c r="BY120" s="70">
        <f t="shared" si="77"/>
        <v>0</v>
      </c>
      <c r="BZ120" s="71"/>
      <c r="CB120" s="13">
        <f>+B120</f>
        <v>0</v>
      </c>
      <c r="CC120" s="89">
        <f t="shared" si="78"/>
        <v>0</v>
      </c>
    </row>
    <row r="121" spans="2:81" ht="15.75" customHeight="1">
      <c r="B121" s="23"/>
      <c r="C121" s="13"/>
      <c r="D121" s="96"/>
      <c r="E121" s="85"/>
      <c r="F121" s="56"/>
      <c r="G121" s="97"/>
      <c r="H121" s="97"/>
      <c r="I121" s="13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32"/>
      <c r="AY121" s="54">
        <f t="shared" si="61"/>
        <v>0</v>
      </c>
      <c r="AZ121" s="38">
        <f t="shared" si="62"/>
        <v>0</v>
      </c>
      <c r="BA121" s="12">
        <f>IFERROR(VLOOKUP(Input!B121,Medio!$A$3:$D$1552,4,0),0)</f>
        <v>0</v>
      </c>
      <c r="BB121">
        <f>+AY121*G121*F121</f>
        <v>0</v>
      </c>
      <c r="BC121">
        <f>IFERROR(VLOOKUP(J121,'Tipo de Descuento'!$B$3:$C$8,2,0),0)</f>
        <v>0</v>
      </c>
      <c r="BD121">
        <f t="shared" si="63"/>
        <v>0</v>
      </c>
      <c r="BE121">
        <f>IFERROR(VLOOKUP(L121,'Tipo de Descuento'!$B$3:$C$8,2,0),0)</f>
        <v>0</v>
      </c>
      <c r="BF121">
        <f t="shared" si="64"/>
        <v>0</v>
      </c>
      <c r="BG121">
        <f>IFERROR(VLOOKUP(N121,'Tipo de Descuento'!$B$3:$C$8,2,0),0)</f>
        <v>0</v>
      </c>
      <c r="BH121">
        <f t="shared" si="65"/>
        <v>0</v>
      </c>
      <c r="BI121">
        <f>IFERROR(VLOOKUP(P121,'Tipo de Descuento'!$B$3:$C$8,2,0),0)</f>
        <v>0</v>
      </c>
      <c r="BJ121">
        <f t="shared" si="66"/>
        <v>0</v>
      </c>
      <c r="BK121">
        <f>IFERROR(VLOOKUP(R121,'Tipo de Descuento'!$B$3:$C$8,2,0),0)</f>
        <v>0</v>
      </c>
      <c r="BL121">
        <f t="shared" si="67"/>
        <v>0</v>
      </c>
      <c r="BM121">
        <f t="shared" si="68"/>
        <v>0</v>
      </c>
      <c r="BN121">
        <f t="shared" si="69"/>
        <v>0</v>
      </c>
      <c r="BO121">
        <f t="shared" si="70"/>
        <v>0</v>
      </c>
      <c r="BQ121" s="67">
        <f>+AY121*F121*H121</f>
        <v>0</v>
      </c>
      <c r="BR121" s="68">
        <f t="shared" si="71"/>
        <v>0</v>
      </c>
      <c r="BS121" s="68">
        <f t="shared" si="72"/>
        <v>0</v>
      </c>
      <c r="BT121" s="68">
        <f t="shared" si="73"/>
        <v>0</v>
      </c>
      <c r="BU121" s="68">
        <f t="shared" si="74"/>
        <v>0</v>
      </c>
      <c r="BV121" s="68">
        <f t="shared" si="75"/>
        <v>0</v>
      </c>
      <c r="BW121" s="69">
        <f t="shared" si="76"/>
        <v>0</v>
      </c>
      <c r="BY121" s="70">
        <f t="shared" si="77"/>
        <v>0</v>
      </c>
      <c r="BZ121" s="71"/>
      <c r="CB121" s="13">
        <f>+B121</f>
        <v>0</v>
      </c>
      <c r="CC121" s="89">
        <f t="shared" si="78"/>
        <v>0</v>
      </c>
    </row>
    <row r="122" spans="2:81" ht="15.75" customHeight="1">
      <c r="B122" s="23"/>
      <c r="C122" s="13"/>
      <c r="D122" s="96"/>
      <c r="E122" s="85"/>
      <c r="F122" s="56"/>
      <c r="G122" s="97"/>
      <c r="H122" s="97"/>
      <c r="I122" s="13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32"/>
      <c r="AY122" s="54">
        <f t="shared" si="61"/>
        <v>0</v>
      </c>
      <c r="AZ122" s="38">
        <f t="shared" si="62"/>
        <v>0</v>
      </c>
      <c r="BA122" s="12">
        <f>IFERROR(VLOOKUP(Input!B122,Medio!$A$3:$D$1552,4,0),0)</f>
        <v>0</v>
      </c>
      <c r="BB122">
        <f>+AY122*G122*F122</f>
        <v>0</v>
      </c>
      <c r="BC122">
        <f>IFERROR(VLOOKUP(J122,'Tipo de Descuento'!$B$3:$C$8,2,0),0)</f>
        <v>0</v>
      </c>
      <c r="BD122">
        <f t="shared" si="63"/>
        <v>0</v>
      </c>
      <c r="BE122">
        <f>IFERROR(VLOOKUP(L122,'Tipo de Descuento'!$B$3:$C$8,2,0),0)</f>
        <v>0</v>
      </c>
      <c r="BF122">
        <f t="shared" si="64"/>
        <v>0</v>
      </c>
      <c r="BG122">
        <f>IFERROR(VLOOKUP(N122,'Tipo de Descuento'!$B$3:$C$8,2,0),0)</f>
        <v>0</v>
      </c>
      <c r="BH122">
        <f t="shared" si="65"/>
        <v>0</v>
      </c>
      <c r="BI122">
        <f>IFERROR(VLOOKUP(P122,'Tipo de Descuento'!$B$3:$C$8,2,0),0)</f>
        <v>0</v>
      </c>
      <c r="BJ122">
        <f t="shared" si="66"/>
        <v>0</v>
      </c>
      <c r="BK122">
        <f>IFERROR(VLOOKUP(R122,'Tipo de Descuento'!$B$3:$C$8,2,0),0)</f>
        <v>0</v>
      </c>
      <c r="BL122">
        <f t="shared" si="67"/>
        <v>0</v>
      </c>
      <c r="BM122">
        <f t="shared" si="68"/>
        <v>0</v>
      </c>
      <c r="BN122">
        <f t="shared" si="69"/>
        <v>0</v>
      </c>
      <c r="BO122">
        <f t="shared" si="70"/>
        <v>0</v>
      </c>
      <c r="BQ122" s="67">
        <f>+AY122*F122*H122</f>
        <v>0</v>
      </c>
      <c r="BR122" s="68">
        <f t="shared" si="71"/>
        <v>0</v>
      </c>
      <c r="BS122" s="68">
        <f t="shared" si="72"/>
        <v>0</v>
      </c>
      <c r="BT122" s="68">
        <f t="shared" si="73"/>
        <v>0</v>
      </c>
      <c r="BU122" s="68">
        <f t="shared" si="74"/>
        <v>0</v>
      </c>
      <c r="BV122" s="68">
        <f t="shared" si="75"/>
        <v>0</v>
      </c>
      <c r="BW122" s="69">
        <f t="shared" si="76"/>
        <v>0</v>
      </c>
      <c r="BY122" s="70">
        <f t="shared" si="77"/>
        <v>0</v>
      </c>
      <c r="BZ122" s="71"/>
      <c r="CB122" s="13">
        <f>+B122</f>
        <v>0</v>
      </c>
      <c r="CC122" s="89">
        <f t="shared" si="78"/>
        <v>0</v>
      </c>
    </row>
    <row r="123" spans="2:81" ht="15.75" customHeight="1">
      <c r="B123" s="23"/>
      <c r="C123" s="13"/>
      <c r="D123" s="96"/>
      <c r="E123" s="85"/>
      <c r="F123" s="56"/>
      <c r="G123" s="97"/>
      <c r="H123" s="97"/>
      <c r="I123" s="13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32"/>
      <c r="AY123" s="54">
        <f t="shared" si="61"/>
        <v>0</v>
      </c>
      <c r="AZ123" s="38">
        <f t="shared" si="62"/>
        <v>0</v>
      </c>
      <c r="BA123" s="12">
        <f>IFERROR(VLOOKUP(Input!B123,Medio!$A$3:$D$1552,4,0),0)</f>
        <v>0</v>
      </c>
      <c r="BB123">
        <f>+AY123*G123*F123</f>
        <v>0</v>
      </c>
      <c r="BC123">
        <f>IFERROR(VLOOKUP(J123,'Tipo de Descuento'!$B$3:$C$8,2,0),0)</f>
        <v>0</v>
      </c>
      <c r="BD123">
        <f t="shared" si="63"/>
        <v>0</v>
      </c>
      <c r="BE123">
        <f>IFERROR(VLOOKUP(L123,'Tipo de Descuento'!$B$3:$C$8,2,0),0)</f>
        <v>0</v>
      </c>
      <c r="BF123">
        <f t="shared" si="64"/>
        <v>0</v>
      </c>
      <c r="BG123">
        <f>IFERROR(VLOOKUP(N123,'Tipo de Descuento'!$B$3:$C$8,2,0),0)</f>
        <v>0</v>
      </c>
      <c r="BH123">
        <f t="shared" si="65"/>
        <v>0</v>
      </c>
      <c r="BI123">
        <f>IFERROR(VLOOKUP(P123,'Tipo de Descuento'!$B$3:$C$8,2,0),0)</f>
        <v>0</v>
      </c>
      <c r="BJ123">
        <f t="shared" si="66"/>
        <v>0</v>
      </c>
      <c r="BK123">
        <f>IFERROR(VLOOKUP(R123,'Tipo de Descuento'!$B$3:$C$8,2,0),0)</f>
        <v>0</v>
      </c>
      <c r="BL123">
        <f t="shared" si="67"/>
        <v>0</v>
      </c>
      <c r="BM123">
        <f t="shared" si="68"/>
        <v>0</v>
      </c>
      <c r="BN123">
        <f t="shared" si="69"/>
        <v>0</v>
      </c>
      <c r="BO123">
        <f t="shared" si="70"/>
        <v>0</v>
      </c>
      <c r="BQ123" s="67">
        <f>+AY123*F123*H123</f>
        <v>0</v>
      </c>
      <c r="BR123" s="68">
        <f t="shared" si="71"/>
        <v>0</v>
      </c>
      <c r="BS123" s="68">
        <f t="shared" si="72"/>
        <v>0</v>
      </c>
      <c r="BT123" s="68">
        <f t="shared" si="73"/>
        <v>0</v>
      </c>
      <c r="BU123" s="68">
        <f t="shared" si="74"/>
        <v>0</v>
      </c>
      <c r="BV123" s="68">
        <f t="shared" si="75"/>
        <v>0</v>
      </c>
      <c r="BW123" s="69">
        <f t="shared" si="76"/>
        <v>0</v>
      </c>
      <c r="BY123" s="70">
        <f t="shared" si="77"/>
        <v>0</v>
      </c>
      <c r="BZ123" s="71"/>
      <c r="CB123" s="13">
        <f>+B123</f>
        <v>0</v>
      </c>
      <c r="CC123" s="89">
        <f t="shared" si="78"/>
        <v>0</v>
      </c>
    </row>
    <row r="124" spans="2:81" ht="15.75" customHeight="1">
      <c r="B124" s="23"/>
      <c r="C124" s="13"/>
      <c r="D124" s="96"/>
      <c r="E124" s="85"/>
      <c r="F124" s="56"/>
      <c r="G124" s="97"/>
      <c r="H124" s="97"/>
      <c r="I124" s="13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32"/>
      <c r="AY124" s="54">
        <f t="shared" si="61"/>
        <v>0</v>
      </c>
      <c r="AZ124" s="38">
        <f t="shared" si="62"/>
        <v>0</v>
      </c>
      <c r="BA124" s="12">
        <f>IFERROR(VLOOKUP(Input!B124,Medio!$A$3:$D$1552,4,0),0)</f>
        <v>0</v>
      </c>
      <c r="BB124">
        <f>+AY124*G124*F124</f>
        <v>0</v>
      </c>
      <c r="BC124">
        <f>IFERROR(VLOOKUP(J124,'Tipo de Descuento'!$B$3:$C$8,2,0),0)</f>
        <v>0</v>
      </c>
      <c r="BD124">
        <f t="shared" si="63"/>
        <v>0</v>
      </c>
      <c r="BE124">
        <f>IFERROR(VLOOKUP(L124,'Tipo de Descuento'!$B$3:$C$8,2,0),0)</f>
        <v>0</v>
      </c>
      <c r="BF124">
        <f t="shared" si="64"/>
        <v>0</v>
      </c>
      <c r="BG124">
        <f>IFERROR(VLOOKUP(N124,'Tipo de Descuento'!$B$3:$C$8,2,0),0)</f>
        <v>0</v>
      </c>
      <c r="BH124">
        <f t="shared" si="65"/>
        <v>0</v>
      </c>
      <c r="BI124">
        <f>IFERROR(VLOOKUP(P124,'Tipo de Descuento'!$B$3:$C$8,2,0),0)</f>
        <v>0</v>
      </c>
      <c r="BJ124">
        <f t="shared" si="66"/>
        <v>0</v>
      </c>
      <c r="BK124">
        <f>IFERROR(VLOOKUP(R124,'Tipo de Descuento'!$B$3:$C$8,2,0),0)</f>
        <v>0</v>
      </c>
      <c r="BL124">
        <f t="shared" si="67"/>
        <v>0</v>
      </c>
      <c r="BM124">
        <f t="shared" si="68"/>
        <v>0</v>
      </c>
      <c r="BN124">
        <f t="shared" si="69"/>
        <v>0</v>
      </c>
      <c r="BO124">
        <f t="shared" si="70"/>
        <v>0</v>
      </c>
      <c r="BQ124" s="67">
        <f>+AY124*F124*H124</f>
        <v>0</v>
      </c>
      <c r="BR124" s="68">
        <f t="shared" si="71"/>
        <v>0</v>
      </c>
      <c r="BS124" s="68">
        <f t="shared" si="72"/>
        <v>0</v>
      </c>
      <c r="BT124" s="68">
        <f t="shared" si="73"/>
        <v>0</v>
      </c>
      <c r="BU124" s="68">
        <f t="shared" si="74"/>
        <v>0</v>
      </c>
      <c r="BV124" s="68">
        <f t="shared" si="75"/>
        <v>0</v>
      </c>
      <c r="BW124" s="69">
        <f t="shared" si="76"/>
        <v>0</v>
      </c>
      <c r="BY124" s="70">
        <f t="shared" si="77"/>
        <v>0</v>
      </c>
      <c r="BZ124" s="71"/>
      <c r="CB124" s="13">
        <f>+B124</f>
        <v>0</v>
      </c>
      <c r="CC124" s="89">
        <f t="shared" si="78"/>
        <v>0</v>
      </c>
    </row>
    <row r="125" spans="2:81" ht="15.75" customHeight="1">
      <c r="B125" s="23"/>
      <c r="C125" s="13"/>
      <c r="D125" s="96"/>
      <c r="E125" s="85"/>
      <c r="F125" s="56"/>
      <c r="G125" s="97"/>
      <c r="H125" s="97"/>
      <c r="I125" s="13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32"/>
      <c r="AY125" s="54">
        <f t="shared" si="61"/>
        <v>0</v>
      </c>
      <c r="AZ125" s="38">
        <f t="shared" si="62"/>
        <v>0</v>
      </c>
      <c r="BA125" s="12">
        <f>IFERROR(VLOOKUP(Input!B125,Medio!$A$3:$D$1552,4,0),0)</f>
        <v>0</v>
      </c>
      <c r="BB125">
        <f>+AY125*G125*F125</f>
        <v>0</v>
      </c>
      <c r="BC125">
        <f>IFERROR(VLOOKUP(J125,'Tipo de Descuento'!$B$3:$C$8,2,0),0)</f>
        <v>0</v>
      </c>
      <c r="BD125">
        <f t="shared" si="63"/>
        <v>0</v>
      </c>
      <c r="BE125">
        <f>IFERROR(VLOOKUP(L125,'Tipo de Descuento'!$B$3:$C$8,2,0),0)</f>
        <v>0</v>
      </c>
      <c r="BF125">
        <f t="shared" si="64"/>
        <v>0</v>
      </c>
      <c r="BG125">
        <f>IFERROR(VLOOKUP(N125,'Tipo de Descuento'!$B$3:$C$8,2,0),0)</f>
        <v>0</v>
      </c>
      <c r="BH125">
        <f t="shared" si="65"/>
        <v>0</v>
      </c>
      <c r="BI125">
        <f>IFERROR(VLOOKUP(P125,'Tipo de Descuento'!$B$3:$C$8,2,0),0)</f>
        <v>0</v>
      </c>
      <c r="BJ125">
        <f t="shared" si="66"/>
        <v>0</v>
      </c>
      <c r="BK125">
        <f>IFERROR(VLOOKUP(R125,'Tipo de Descuento'!$B$3:$C$8,2,0),0)</f>
        <v>0</v>
      </c>
      <c r="BL125">
        <f t="shared" si="67"/>
        <v>0</v>
      </c>
      <c r="BM125">
        <f t="shared" si="68"/>
        <v>0</v>
      </c>
      <c r="BN125">
        <f t="shared" si="69"/>
        <v>0</v>
      </c>
      <c r="BO125">
        <f t="shared" si="70"/>
        <v>0</v>
      </c>
      <c r="BQ125" s="67">
        <f>+AY125*F125*H125</f>
        <v>0</v>
      </c>
      <c r="BR125" s="68">
        <f t="shared" si="71"/>
        <v>0</v>
      </c>
      <c r="BS125" s="68">
        <f t="shared" si="72"/>
        <v>0</v>
      </c>
      <c r="BT125" s="68">
        <f t="shared" si="73"/>
        <v>0</v>
      </c>
      <c r="BU125" s="68">
        <f t="shared" si="74"/>
        <v>0</v>
      </c>
      <c r="BV125" s="68">
        <f t="shared" si="75"/>
        <v>0</v>
      </c>
      <c r="BW125" s="69">
        <f t="shared" si="76"/>
        <v>0</v>
      </c>
      <c r="BY125" s="70">
        <f t="shared" si="77"/>
        <v>0</v>
      </c>
      <c r="BZ125" s="71"/>
      <c r="CB125" s="13">
        <f>+B125</f>
        <v>0</v>
      </c>
      <c r="CC125" s="89">
        <f t="shared" si="78"/>
        <v>0</v>
      </c>
    </row>
    <row r="126" spans="2:81" ht="15.75" customHeight="1">
      <c r="B126" s="23"/>
      <c r="C126" s="13"/>
      <c r="D126" s="96"/>
      <c r="E126" s="85"/>
      <c r="F126" s="56"/>
      <c r="G126" s="97"/>
      <c r="H126" s="97"/>
      <c r="I126" s="13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32"/>
      <c r="AY126" s="54">
        <f t="shared" si="61"/>
        <v>0</v>
      </c>
      <c r="AZ126" s="38">
        <f t="shared" si="62"/>
        <v>0</v>
      </c>
      <c r="BA126" s="12">
        <f>IFERROR(VLOOKUP(Input!B126,Medio!$A$3:$D$1552,4,0),0)</f>
        <v>0</v>
      </c>
      <c r="BB126">
        <f>+AY126*G126*F126</f>
        <v>0</v>
      </c>
      <c r="BC126">
        <f>IFERROR(VLOOKUP(J126,'Tipo de Descuento'!$B$3:$C$8,2,0),0)</f>
        <v>0</v>
      </c>
      <c r="BD126">
        <f t="shared" si="63"/>
        <v>0</v>
      </c>
      <c r="BE126">
        <f>IFERROR(VLOOKUP(L126,'Tipo de Descuento'!$B$3:$C$8,2,0),0)</f>
        <v>0</v>
      </c>
      <c r="BF126">
        <f t="shared" si="64"/>
        <v>0</v>
      </c>
      <c r="BG126">
        <f>IFERROR(VLOOKUP(N126,'Tipo de Descuento'!$B$3:$C$8,2,0),0)</f>
        <v>0</v>
      </c>
      <c r="BH126">
        <f t="shared" si="65"/>
        <v>0</v>
      </c>
      <c r="BI126">
        <f>IFERROR(VLOOKUP(P126,'Tipo de Descuento'!$B$3:$C$8,2,0),0)</f>
        <v>0</v>
      </c>
      <c r="BJ126">
        <f t="shared" si="66"/>
        <v>0</v>
      </c>
      <c r="BK126">
        <f>IFERROR(VLOOKUP(R126,'Tipo de Descuento'!$B$3:$C$8,2,0),0)</f>
        <v>0</v>
      </c>
      <c r="BL126">
        <f t="shared" si="67"/>
        <v>0</v>
      </c>
      <c r="BM126">
        <f t="shared" si="68"/>
        <v>0</v>
      </c>
      <c r="BN126">
        <f t="shared" si="69"/>
        <v>0</v>
      </c>
      <c r="BO126">
        <f t="shared" si="70"/>
        <v>0</v>
      </c>
      <c r="BQ126" s="67">
        <f>+AY126*F126*H126</f>
        <v>0</v>
      </c>
      <c r="BR126" s="68">
        <f t="shared" si="71"/>
        <v>0</v>
      </c>
      <c r="BS126" s="68">
        <f t="shared" si="72"/>
        <v>0</v>
      </c>
      <c r="BT126" s="68">
        <f t="shared" si="73"/>
        <v>0</v>
      </c>
      <c r="BU126" s="68">
        <f t="shared" si="74"/>
        <v>0</v>
      </c>
      <c r="BV126" s="68">
        <f t="shared" si="75"/>
        <v>0</v>
      </c>
      <c r="BW126" s="69">
        <f t="shared" si="76"/>
        <v>0</v>
      </c>
      <c r="BY126" s="70">
        <f t="shared" si="77"/>
        <v>0</v>
      </c>
      <c r="BZ126" s="71"/>
      <c r="CB126" s="13">
        <f>+B126</f>
        <v>0</v>
      </c>
      <c r="CC126" s="89">
        <f t="shared" si="78"/>
        <v>0</v>
      </c>
    </row>
    <row r="127" spans="2:81" ht="15.75" customHeight="1">
      <c r="B127" s="23"/>
      <c r="C127" s="13"/>
      <c r="D127" s="96"/>
      <c r="E127" s="85"/>
      <c r="F127" s="56"/>
      <c r="G127" s="97"/>
      <c r="H127" s="97"/>
      <c r="I127" s="13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32"/>
      <c r="AY127" s="54">
        <f t="shared" si="61"/>
        <v>0</v>
      </c>
      <c r="AZ127" s="38">
        <f t="shared" si="62"/>
        <v>0</v>
      </c>
      <c r="BA127" s="12">
        <f>IFERROR(VLOOKUP(Input!B127,Medio!$A$3:$D$1552,4,0),0)</f>
        <v>0</v>
      </c>
      <c r="BB127">
        <f>+AY127*G127*F127</f>
        <v>0</v>
      </c>
      <c r="BC127">
        <f>IFERROR(VLOOKUP(J127,'Tipo de Descuento'!$B$3:$C$8,2,0),0)</f>
        <v>0</v>
      </c>
      <c r="BD127">
        <f t="shared" si="63"/>
        <v>0</v>
      </c>
      <c r="BE127">
        <f>IFERROR(VLOOKUP(L127,'Tipo de Descuento'!$B$3:$C$8,2,0),0)</f>
        <v>0</v>
      </c>
      <c r="BF127">
        <f t="shared" si="64"/>
        <v>0</v>
      </c>
      <c r="BG127">
        <f>IFERROR(VLOOKUP(N127,'Tipo de Descuento'!$B$3:$C$8,2,0),0)</f>
        <v>0</v>
      </c>
      <c r="BH127">
        <f t="shared" si="65"/>
        <v>0</v>
      </c>
      <c r="BI127">
        <f>IFERROR(VLOOKUP(P127,'Tipo de Descuento'!$B$3:$C$8,2,0),0)</f>
        <v>0</v>
      </c>
      <c r="BJ127">
        <f t="shared" si="66"/>
        <v>0</v>
      </c>
      <c r="BK127">
        <f>IFERROR(VLOOKUP(R127,'Tipo de Descuento'!$B$3:$C$8,2,0),0)</f>
        <v>0</v>
      </c>
      <c r="BL127">
        <f t="shared" si="67"/>
        <v>0</v>
      </c>
      <c r="BM127">
        <f t="shared" si="68"/>
        <v>0</v>
      </c>
      <c r="BN127">
        <f t="shared" si="69"/>
        <v>0</v>
      </c>
      <c r="BO127">
        <f t="shared" si="70"/>
        <v>0</v>
      </c>
      <c r="BQ127" s="67">
        <f>+AY127*F127*H127</f>
        <v>0</v>
      </c>
      <c r="BR127" s="68">
        <f t="shared" si="71"/>
        <v>0</v>
      </c>
      <c r="BS127" s="68">
        <f t="shared" si="72"/>
        <v>0</v>
      </c>
      <c r="BT127" s="68">
        <f t="shared" si="73"/>
        <v>0</v>
      </c>
      <c r="BU127" s="68">
        <f t="shared" si="74"/>
        <v>0</v>
      </c>
      <c r="BV127" s="68">
        <f t="shared" si="75"/>
        <v>0</v>
      </c>
      <c r="BW127" s="69">
        <f t="shared" si="76"/>
        <v>0</v>
      </c>
      <c r="BY127" s="70">
        <f t="shared" si="77"/>
        <v>0</v>
      </c>
      <c r="BZ127" s="71"/>
      <c r="CB127" s="13">
        <f>+B127</f>
        <v>0</v>
      </c>
      <c r="CC127" s="89">
        <f t="shared" si="78"/>
        <v>0</v>
      </c>
    </row>
    <row r="128" spans="2:81" ht="15.75" customHeight="1">
      <c r="B128" s="23"/>
      <c r="C128" s="13"/>
      <c r="D128" s="96"/>
      <c r="E128" s="85"/>
      <c r="F128" s="56"/>
      <c r="G128" s="97"/>
      <c r="H128" s="97"/>
      <c r="I128" s="13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32"/>
      <c r="AY128" s="54">
        <f t="shared" si="61"/>
        <v>0</v>
      </c>
      <c r="AZ128" s="38">
        <f t="shared" si="62"/>
        <v>0</v>
      </c>
      <c r="BA128" s="12">
        <f>IFERROR(VLOOKUP(Input!B128,Medio!$A$3:$D$1552,4,0),0)</f>
        <v>0</v>
      </c>
      <c r="BB128">
        <f>+AY128*G128*F128</f>
        <v>0</v>
      </c>
      <c r="BC128">
        <f>IFERROR(VLOOKUP(J128,'Tipo de Descuento'!$B$3:$C$8,2,0),0)</f>
        <v>0</v>
      </c>
      <c r="BD128">
        <f t="shared" si="63"/>
        <v>0</v>
      </c>
      <c r="BE128">
        <f>IFERROR(VLOOKUP(L128,'Tipo de Descuento'!$B$3:$C$8,2,0),0)</f>
        <v>0</v>
      </c>
      <c r="BF128">
        <f t="shared" si="64"/>
        <v>0</v>
      </c>
      <c r="BG128">
        <f>IFERROR(VLOOKUP(N128,'Tipo de Descuento'!$B$3:$C$8,2,0),0)</f>
        <v>0</v>
      </c>
      <c r="BH128">
        <f t="shared" si="65"/>
        <v>0</v>
      </c>
      <c r="BI128">
        <f>IFERROR(VLOOKUP(P128,'Tipo de Descuento'!$B$3:$C$8,2,0),0)</f>
        <v>0</v>
      </c>
      <c r="BJ128">
        <f t="shared" si="66"/>
        <v>0</v>
      </c>
      <c r="BK128">
        <f>IFERROR(VLOOKUP(R128,'Tipo de Descuento'!$B$3:$C$8,2,0),0)</f>
        <v>0</v>
      </c>
      <c r="BL128">
        <f t="shared" si="67"/>
        <v>0</v>
      </c>
      <c r="BM128">
        <f t="shared" si="68"/>
        <v>0</v>
      </c>
      <c r="BN128">
        <f t="shared" si="69"/>
        <v>0</v>
      </c>
      <c r="BO128">
        <f t="shared" si="70"/>
        <v>0</v>
      </c>
      <c r="BQ128" s="67">
        <f>+AY128*F128*H128</f>
        <v>0</v>
      </c>
      <c r="BR128" s="68">
        <f t="shared" si="71"/>
        <v>0</v>
      </c>
      <c r="BS128" s="68">
        <f t="shared" si="72"/>
        <v>0</v>
      </c>
      <c r="BT128" s="68">
        <f t="shared" si="73"/>
        <v>0</v>
      </c>
      <c r="BU128" s="68">
        <f t="shared" si="74"/>
        <v>0</v>
      </c>
      <c r="BV128" s="68">
        <f t="shared" si="75"/>
        <v>0</v>
      </c>
      <c r="BW128" s="69">
        <f t="shared" si="76"/>
        <v>0</v>
      </c>
      <c r="BY128" s="70">
        <f t="shared" si="77"/>
        <v>0</v>
      </c>
      <c r="BZ128" s="71"/>
      <c r="CB128" s="13">
        <f>+B128</f>
        <v>0</v>
      </c>
      <c r="CC128" s="89">
        <f t="shared" si="78"/>
        <v>0</v>
      </c>
    </row>
    <row r="129" spans="2:81" ht="15.75" customHeight="1">
      <c r="B129" s="23"/>
      <c r="C129" s="13"/>
      <c r="D129" s="96"/>
      <c r="E129" s="85"/>
      <c r="F129" s="56"/>
      <c r="G129" s="97"/>
      <c r="H129" s="97"/>
      <c r="I129" s="13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32"/>
      <c r="AY129" s="54">
        <f t="shared" si="61"/>
        <v>0</v>
      </c>
      <c r="AZ129" s="38">
        <f t="shared" si="62"/>
        <v>0</v>
      </c>
      <c r="BA129" s="12">
        <f>IFERROR(VLOOKUP(Input!B129,Medio!$A$3:$D$1552,4,0),0)</f>
        <v>0</v>
      </c>
      <c r="BB129">
        <f>+AY129*G129*F129</f>
        <v>0</v>
      </c>
      <c r="BC129">
        <f>IFERROR(VLOOKUP(J129,'Tipo de Descuento'!$B$3:$C$8,2,0),0)</f>
        <v>0</v>
      </c>
      <c r="BD129">
        <f t="shared" si="63"/>
        <v>0</v>
      </c>
      <c r="BE129">
        <f>IFERROR(VLOOKUP(L129,'Tipo de Descuento'!$B$3:$C$8,2,0),0)</f>
        <v>0</v>
      </c>
      <c r="BF129">
        <f t="shared" si="64"/>
        <v>0</v>
      </c>
      <c r="BG129">
        <f>IFERROR(VLOOKUP(N129,'Tipo de Descuento'!$B$3:$C$8,2,0),0)</f>
        <v>0</v>
      </c>
      <c r="BH129">
        <f t="shared" si="65"/>
        <v>0</v>
      </c>
      <c r="BI129">
        <f>IFERROR(VLOOKUP(P129,'Tipo de Descuento'!$B$3:$C$8,2,0),0)</f>
        <v>0</v>
      </c>
      <c r="BJ129">
        <f t="shared" si="66"/>
        <v>0</v>
      </c>
      <c r="BK129">
        <f>IFERROR(VLOOKUP(R129,'Tipo de Descuento'!$B$3:$C$8,2,0),0)</f>
        <v>0</v>
      </c>
      <c r="BL129">
        <f t="shared" si="67"/>
        <v>0</v>
      </c>
      <c r="BM129">
        <f t="shared" si="68"/>
        <v>0</v>
      </c>
      <c r="BN129">
        <f t="shared" si="69"/>
        <v>0</v>
      </c>
      <c r="BO129">
        <f t="shared" si="70"/>
        <v>0</v>
      </c>
      <c r="BQ129" s="67">
        <f>+AY129*F129*H129</f>
        <v>0</v>
      </c>
      <c r="BR129" s="68">
        <f t="shared" si="71"/>
        <v>0</v>
      </c>
      <c r="BS129" s="68">
        <f t="shared" si="72"/>
        <v>0</v>
      </c>
      <c r="BT129" s="68">
        <f t="shared" si="73"/>
        <v>0</v>
      </c>
      <c r="BU129" s="68">
        <f t="shared" si="74"/>
        <v>0</v>
      </c>
      <c r="BV129" s="68">
        <f t="shared" si="75"/>
        <v>0</v>
      </c>
      <c r="BW129" s="69">
        <f t="shared" si="76"/>
        <v>0</v>
      </c>
      <c r="BY129" s="70">
        <f t="shared" si="77"/>
        <v>0</v>
      </c>
      <c r="BZ129" s="71"/>
      <c r="CB129" s="13">
        <f>+B129</f>
        <v>0</v>
      </c>
      <c r="CC129" s="89">
        <f t="shared" si="78"/>
        <v>0</v>
      </c>
    </row>
    <row r="130" spans="2:81" ht="15.75" customHeight="1">
      <c r="B130" s="23"/>
      <c r="C130" s="13"/>
      <c r="D130" s="96"/>
      <c r="E130" s="85"/>
      <c r="F130" s="56"/>
      <c r="G130" s="97"/>
      <c r="H130" s="97"/>
      <c r="I130" s="13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32"/>
      <c r="AY130" s="54">
        <f t="shared" si="61"/>
        <v>0</v>
      </c>
      <c r="AZ130" s="38">
        <f t="shared" si="62"/>
        <v>0</v>
      </c>
      <c r="BA130" s="12">
        <f>IFERROR(VLOOKUP(Input!B130,Medio!$A$3:$D$1552,4,0),0)</f>
        <v>0</v>
      </c>
      <c r="BB130">
        <f>+AY130*G130*F130</f>
        <v>0</v>
      </c>
      <c r="BC130">
        <f>IFERROR(VLOOKUP(J130,'Tipo de Descuento'!$B$3:$C$8,2,0),0)</f>
        <v>0</v>
      </c>
      <c r="BD130">
        <f t="shared" si="63"/>
        <v>0</v>
      </c>
      <c r="BE130">
        <f>IFERROR(VLOOKUP(L130,'Tipo de Descuento'!$B$3:$C$8,2,0),0)</f>
        <v>0</v>
      </c>
      <c r="BF130">
        <f t="shared" si="64"/>
        <v>0</v>
      </c>
      <c r="BG130">
        <f>IFERROR(VLOOKUP(N130,'Tipo de Descuento'!$B$3:$C$8,2,0),0)</f>
        <v>0</v>
      </c>
      <c r="BH130">
        <f t="shared" si="65"/>
        <v>0</v>
      </c>
      <c r="BI130">
        <f>IFERROR(VLOOKUP(P130,'Tipo de Descuento'!$B$3:$C$8,2,0),0)</f>
        <v>0</v>
      </c>
      <c r="BJ130">
        <f t="shared" si="66"/>
        <v>0</v>
      </c>
      <c r="BK130">
        <f>IFERROR(VLOOKUP(R130,'Tipo de Descuento'!$B$3:$C$8,2,0),0)</f>
        <v>0</v>
      </c>
      <c r="BL130">
        <f t="shared" si="67"/>
        <v>0</v>
      </c>
      <c r="BM130">
        <f t="shared" si="68"/>
        <v>0</v>
      </c>
      <c r="BN130">
        <f t="shared" si="69"/>
        <v>0</v>
      </c>
      <c r="BO130">
        <f t="shared" si="70"/>
        <v>0</v>
      </c>
      <c r="BQ130" s="67">
        <f>+AY130*F130*H130</f>
        <v>0</v>
      </c>
      <c r="BR130" s="68">
        <f t="shared" si="71"/>
        <v>0</v>
      </c>
      <c r="BS130" s="68">
        <f t="shared" si="72"/>
        <v>0</v>
      </c>
      <c r="BT130" s="68">
        <f t="shared" si="73"/>
        <v>0</v>
      </c>
      <c r="BU130" s="68">
        <f t="shared" si="74"/>
        <v>0</v>
      </c>
      <c r="BV130" s="68">
        <f t="shared" si="75"/>
        <v>0</v>
      </c>
      <c r="BW130" s="69">
        <f t="shared" si="76"/>
        <v>0</v>
      </c>
      <c r="BY130" s="70">
        <f t="shared" si="77"/>
        <v>0</v>
      </c>
      <c r="BZ130" s="71"/>
      <c r="CB130" s="13">
        <f>+B130</f>
        <v>0</v>
      </c>
      <c r="CC130" s="89">
        <f t="shared" si="78"/>
        <v>0</v>
      </c>
    </row>
    <row r="131" spans="2:81" ht="15.75" customHeight="1">
      <c r="B131" s="23"/>
      <c r="C131" s="13"/>
      <c r="D131" s="96"/>
      <c r="E131" s="85"/>
      <c r="F131" s="56"/>
      <c r="G131" s="97"/>
      <c r="H131" s="97"/>
      <c r="I131" s="13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32"/>
      <c r="AY131" s="54">
        <f t="shared" ref="AY131:AY147" si="79">SUM(T131:AX131)</f>
        <v>0</v>
      </c>
      <c r="AZ131" s="38">
        <f t="shared" ref="AZ131:AZ147" si="80">+BO131</f>
        <v>0</v>
      </c>
      <c r="BA131" s="12">
        <f>IFERROR(VLOOKUP(Input!B131,Medio!$A$3:$D$1552,4,0),0)</f>
        <v>0</v>
      </c>
      <c r="BB131">
        <f>+AY131*G131*F131</f>
        <v>0</v>
      </c>
      <c r="BC131">
        <f>IFERROR(VLOOKUP(J131,'Tipo de Descuento'!$B$3:$C$8,2,0),0)</f>
        <v>0</v>
      </c>
      <c r="BD131">
        <f t="shared" ref="BD131:BD147" si="81">IF(OR(BC131=2,BC131=3),K131,0)</f>
        <v>0</v>
      </c>
      <c r="BE131">
        <f>IFERROR(VLOOKUP(L131,'Tipo de Descuento'!$B$3:$C$8,2,0),0)</f>
        <v>0</v>
      </c>
      <c r="BF131">
        <f t="shared" ref="BF131:BF147" si="82">IF(OR(BE131=2,BE131=3),M131,0)</f>
        <v>0</v>
      </c>
      <c r="BG131">
        <f>IFERROR(VLOOKUP(N131,'Tipo de Descuento'!$B$3:$C$8,2,0),0)</f>
        <v>0</v>
      </c>
      <c r="BH131">
        <f t="shared" ref="BH131:BH147" si="83">IF(OR(BG131=2,BG131=3),O131,0)</f>
        <v>0</v>
      </c>
      <c r="BI131">
        <f>IFERROR(VLOOKUP(P131,'Tipo de Descuento'!$B$3:$C$8,2,0),0)</f>
        <v>0</v>
      </c>
      <c r="BJ131">
        <f t="shared" ref="BJ131:BJ147" si="84">IF(OR(BI131=2,BI131=3),Q131,0)</f>
        <v>0</v>
      </c>
      <c r="BK131">
        <f>IFERROR(VLOOKUP(R131,'Tipo de Descuento'!$B$3:$C$8,2,0),0)</f>
        <v>0</v>
      </c>
      <c r="BL131">
        <f t="shared" ref="BL131:BL147" si="85">IF(OR(BK131=2,BK131=3),S131,0)</f>
        <v>0</v>
      </c>
      <c r="BM131">
        <f t="shared" ref="BM131:BM147" si="86">+BD131+BF131+BH131+BJ131+BL131</f>
        <v>0</v>
      </c>
      <c r="BN131">
        <f t="shared" ref="BN131:BN147" si="87">+BB131*BM131/100</f>
        <v>0</v>
      </c>
      <c r="BO131">
        <f t="shared" ref="BO131:BO147" si="88">+BB131-BN131</f>
        <v>0</v>
      </c>
      <c r="BQ131" s="67">
        <f>+AY131*F131*H131</f>
        <v>0</v>
      </c>
      <c r="BR131" s="68">
        <f t="shared" ref="BR131:BR147" si="89">+(BQ131*K131/100)</f>
        <v>0</v>
      </c>
      <c r="BS131" s="68">
        <f t="shared" ref="BS131:BS147" si="90">+(BQ131-BR131)*M131/100</f>
        <v>0</v>
      </c>
      <c r="BT131" s="68">
        <f t="shared" ref="BT131:BT147" si="91">+(BQ131-BR131-BS131)*O131/100</f>
        <v>0</v>
      </c>
      <c r="BU131" s="68">
        <f t="shared" ref="BU131:BU147" si="92">+(BQ131-BR131-BS131-BT131)*Q131/100</f>
        <v>0</v>
      </c>
      <c r="BV131" s="68">
        <f t="shared" ref="BV131:BV147" si="93">+(BQ131-BR131-BS131-BT131-BU131)*S131/100</f>
        <v>0</v>
      </c>
      <c r="BW131" s="69">
        <f t="shared" ref="BW131:BW147" si="94">+BQ131-SUM(BR131:BV131)</f>
        <v>0</v>
      </c>
      <c r="BY131" s="70">
        <f t="shared" ref="BY131:BY147" si="95">+AZ131-BW131</f>
        <v>0</v>
      </c>
      <c r="BZ131" s="71"/>
      <c r="CB131" s="13">
        <f>+B131</f>
        <v>0</v>
      </c>
      <c r="CC131" s="89">
        <f t="shared" si="78"/>
        <v>0</v>
      </c>
    </row>
    <row r="132" spans="2:81" ht="15.75" customHeight="1">
      <c r="B132" s="23"/>
      <c r="C132" s="13"/>
      <c r="D132" s="96"/>
      <c r="E132" s="85"/>
      <c r="F132" s="56"/>
      <c r="G132" s="97"/>
      <c r="H132" s="97"/>
      <c r="I132" s="13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32"/>
      <c r="AY132" s="54">
        <f t="shared" si="79"/>
        <v>0</v>
      </c>
      <c r="AZ132" s="38">
        <f t="shared" si="80"/>
        <v>0</v>
      </c>
      <c r="BA132" s="12">
        <f>IFERROR(VLOOKUP(Input!B132,Medio!$A$3:$D$1552,4,0),0)</f>
        <v>0</v>
      </c>
      <c r="BB132">
        <f>+AY132*G132*F132</f>
        <v>0</v>
      </c>
      <c r="BC132">
        <f>IFERROR(VLOOKUP(J132,'Tipo de Descuento'!$B$3:$C$8,2,0),0)</f>
        <v>0</v>
      </c>
      <c r="BD132">
        <f t="shared" si="81"/>
        <v>0</v>
      </c>
      <c r="BE132">
        <f>IFERROR(VLOOKUP(L132,'Tipo de Descuento'!$B$3:$C$8,2,0),0)</f>
        <v>0</v>
      </c>
      <c r="BF132">
        <f t="shared" si="82"/>
        <v>0</v>
      </c>
      <c r="BG132">
        <f>IFERROR(VLOOKUP(N132,'Tipo de Descuento'!$B$3:$C$8,2,0),0)</f>
        <v>0</v>
      </c>
      <c r="BH132">
        <f t="shared" si="83"/>
        <v>0</v>
      </c>
      <c r="BI132">
        <f>IFERROR(VLOOKUP(P132,'Tipo de Descuento'!$B$3:$C$8,2,0),0)</f>
        <v>0</v>
      </c>
      <c r="BJ132">
        <f t="shared" si="84"/>
        <v>0</v>
      </c>
      <c r="BK132">
        <f>IFERROR(VLOOKUP(R132,'Tipo de Descuento'!$B$3:$C$8,2,0),0)</f>
        <v>0</v>
      </c>
      <c r="BL132">
        <f t="shared" si="85"/>
        <v>0</v>
      </c>
      <c r="BM132">
        <f t="shared" si="86"/>
        <v>0</v>
      </c>
      <c r="BN132">
        <f t="shared" si="87"/>
        <v>0</v>
      </c>
      <c r="BO132">
        <f t="shared" si="88"/>
        <v>0</v>
      </c>
      <c r="BQ132" s="67">
        <f>+AY132*F132*H132</f>
        <v>0</v>
      </c>
      <c r="BR132" s="68">
        <f t="shared" si="89"/>
        <v>0</v>
      </c>
      <c r="BS132" s="68">
        <f t="shared" si="90"/>
        <v>0</v>
      </c>
      <c r="BT132" s="68">
        <f t="shared" si="91"/>
        <v>0</v>
      </c>
      <c r="BU132" s="68">
        <f t="shared" si="92"/>
        <v>0</v>
      </c>
      <c r="BV132" s="68">
        <f t="shared" si="93"/>
        <v>0</v>
      </c>
      <c r="BW132" s="69">
        <f t="shared" si="94"/>
        <v>0</v>
      </c>
      <c r="BY132" s="70">
        <f t="shared" si="95"/>
        <v>0</v>
      </c>
      <c r="BZ132" s="71"/>
      <c r="CB132" s="13">
        <f>+B132</f>
        <v>0</v>
      </c>
      <c r="CC132" s="89">
        <f t="shared" si="78"/>
        <v>0</v>
      </c>
    </row>
    <row r="133" spans="2:81" ht="15.75" customHeight="1">
      <c r="B133" s="23"/>
      <c r="C133" s="13"/>
      <c r="D133" s="96"/>
      <c r="E133" s="85"/>
      <c r="F133" s="56"/>
      <c r="G133" s="97"/>
      <c r="H133" s="97"/>
      <c r="I133" s="13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32"/>
      <c r="AY133" s="54">
        <f t="shared" si="79"/>
        <v>0</v>
      </c>
      <c r="AZ133" s="38">
        <f t="shared" si="80"/>
        <v>0</v>
      </c>
      <c r="BA133" s="12">
        <f>IFERROR(VLOOKUP(Input!B133,Medio!$A$3:$D$1552,4,0),0)</f>
        <v>0</v>
      </c>
      <c r="BB133">
        <f>+AY133*G133*F133</f>
        <v>0</v>
      </c>
      <c r="BC133">
        <f>IFERROR(VLOOKUP(J133,'Tipo de Descuento'!$B$3:$C$8,2,0),0)</f>
        <v>0</v>
      </c>
      <c r="BD133">
        <f t="shared" si="81"/>
        <v>0</v>
      </c>
      <c r="BE133">
        <f>IFERROR(VLOOKUP(L133,'Tipo de Descuento'!$B$3:$C$8,2,0),0)</f>
        <v>0</v>
      </c>
      <c r="BF133">
        <f t="shared" si="82"/>
        <v>0</v>
      </c>
      <c r="BG133">
        <f>IFERROR(VLOOKUP(N133,'Tipo de Descuento'!$B$3:$C$8,2,0),0)</f>
        <v>0</v>
      </c>
      <c r="BH133">
        <f t="shared" si="83"/>
        <v>0</v>
      </c>
      <c r="BI133">
        <f>IFERROR(VLOOKUP(P133,'Tipo de Descuento'!$B$3:$C$8,2,0),0)</f>
        <v>0</v>
      </c>
      <c r="BJ133">
        <f t="shared" si="84"/>
        <v>0</v>
      </c>
      <c r="BK133">
        <f>IFERROR(VLOOKUP(R133,'Tipo de Descuento'!$B$3:$C$8,2,0),0)</f>
        <v>0</v>
      </c>
      <c r="BL133">
        <f t="shared" si="85"/>
        <v>0</v>
      </c>
      <c r="BM133">
        <f t="shared" si="86"/>
        <v>0</v>
      </c>
      <c r="BN133">
        <f t="shared" si="87"/>
        <v>0</v>
      </c>
      <c r="BO133">
        <f t="shared" si="88"/>
        <v>0</v>
      </c>
      <c r="BQ133" s="67">
        <f>+AY133*F133*H133</f>
        <v>0</v>
      </c>
      <c r="BR133" s="68">
        <f t="shared" si="89"/>
        <v>0</v>
      </c>
      <c r="BS133" s="68">
        <f t="shared" si="90"/>
        <v>0</v>
      </c>
      <c r="BT133" s="68">
        <f t="shared" si="91"/>
        <v>0</v>
      </c>
      <c r="BU133" s="68">
        <f t="shared" si="92"/>
        <v>0</v>
      </c>
      <c r="BV133" s="68">
        <f t="shared" si="93"/>
        <v>0</v>
      </c>
      <c r="BW133" s="69">
        <f t="shared" si="94"/>
        <v>0</v>
      </c>
      <c r="BY133" s="70">
        <f t="shared" si="95"/>
        <v>0</v>
      </c>
      <c r="BZ133" s="71"/>
      <c r="CB133" s="13">
        <f>+B133</f>
        <v>0</v>
      </c>
      <c r="CC133" s="89">
        <f t="shared" si="78"/>
        <v>0</v>
      </c>
    </row>
    <row r="134" spans="2:81" ht="15.75" customHeight="1">
      <c r="B134" s="23"/>
      <c r="C134" s="13"/>
      <c r="D134" s="96"/>
      <c r="E134" s="85"/>
      <c r="F134" s="56"/>
      <c r="G134" s="97"/>
      <c r="H134" s="97"/>
      <c r="I134" s="13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32"/>
      <c r="AY134" s="54">
        <f t="shared" si="79"/>
        <v>0</v>
      </c>
      <c r="AZ134" s="38">
        <f t="shared" si="80"/>
        <v>0</v>
      </c>
      <c r="BA134" s="12">
        <f>IFERROR(VLOOKUP(Input!B134,Medio!$A$3:$D$1552,4,0),0)</f>
        <v>0</v>
      </c>
      <c r="BB134">
        <f>+AY134*G134*F134</f>
        <v>0</v>
      </c>
      <c r="BC134">
        <f>IFERROR(VLOOKUP(J134,'Tipo de Descuento'!$B$3:$C$8,2,0),0)</f>
        <v>0</v>
      </c>
      <c r="BD134">
        <f t="shared" si="81"/>
        <v>0</v>
      </c>
      <c r="BE134">
        <f>IFERROR(VLOOKUP(L134,'Tipo de Descuento'!$B$3:$C$8,2,0),0)</f>
        <v>0</v>
      </c>
      <c r="BF134">
        <f t="shared" si="82"/>
        <v>0</v>
      </c>
      <c r="BG134">
        <f>IFERROR(VLOOKUP(N134,'Tipo de Descuento'!$B$3:$C$8,2,0),0)</f>
        <v>0</v>
      </c>
      <c r="BH134">
        <f t="shared" si="83"/>
        <v>0</v>
      </c>
      <c r="BI134">
        <f>IFERROR(VLOOKUP(P134,'Tipo de Descuento'!$B$3:$C$8,2,0),0)</f>
        <v>0</v>
      </c>
      <c r="BJ134">
        <f t="shared" si="84"/>
        <v>0</v>
      </c>
      <c r="BK134">
        <f>IFERROR(VLOOKUP(R134,'Tipo de Descuento'!$B$3:$C$8,2,0),0)</f>
        <v>0</v>
      </c>
      <c r="BL134">
        <f t="shared" si="85"/>
        <v>0</v>
      </c>
      <c r="BM134">
        <f t="shared" si="86"/>
        <v>0</v>
      </c>
      <c r="BN134">
        <f t="shared" si="87"/>
        <v>0</v>
      </c>
      <c r="BO134">
        <f t="shared" si="88"/>
        <v>0</v>
      </c>
      <c r="BQ134" s="67">
        <f>+AY134*F134*H134</f>
        <v>0</v>
      </c>
      <c r="BR134" s="68">
        <f t="shared" si="89"/>
        <v>0</v>
      </c>
      <c r="BS134" s="68">
        <f t="shared" si="90"/>
        <v>0</v>
      </c>
      <c r="BT134" s="68">
        <f t="shared" si="91"/>
        <v>0</v>
      </c>
      <c r="BU134" s="68">
        <f t="shared" si="92"/>
        <v>0</v>
      </c>
      <c r="BV134" s="68">
        <f t="shared" si="93"/>
        <v>0</v>
      </c>
      <c r="BW134" s="69">
        <f t="shared" si="94"/>
        <v>0</v>
      </c>
      <c r="BY134" s="70">
        <f t="shared" si="95"/>
        <v>0</v>
      </c>
      <c r="BZ134" s="71"/>
      <c r="CB134" s="13">
        <f>+B134</f>
        <v>0</v>
      </c>
      <c r="CC134" s="89">
        <f t="shared" si="78"/>
        <v>0</v>
      </c>
    </row>
    <row r="135" spans="2:81" ht="15.75" customHeight="1">
      <c r="B135" s="23"/>
      <c r="C135" s="13"/>
      <c r="D135" s="96"/>
      <c r="E135" s="85"/>
      <c r="F135" s="56"/>
      <c r="G135" s="97"/>
      <c r="H135" s="97"/>
      <c r="I135" s="13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32"/>
      <c r="AY135" s="54">
        <f t="shared" si="79"/>
        <v>0</v>
      </c>
      <c r="AZ135" s="38">
        <f t="shared" si="80"/>
        <v>0</v>
      </c>
      <c r="BA135" s="12">
        <f>IFERROR(VLOOKUP(Input!B135,Medio!$A$3:$D$1552,4,0),0)</f>
        <v>0</v>
      </c>
      <c r="BB135">
        <f>+AY135*G135*F135</f>
        <v>0</v>
      </c>
      <c r="BC135">
        <f>IFERROR(VLOOKUP(J135,'Tipo de Descuento'!$B$3:$C$8,2,0),0)</f>
        <v>0</v>
      </c>
      <c r="BD135">
        <f t="shared" si="81"/>
        <v>0</v>
      </c>
      <c r="BE135">
        <f>IFERROR(VLOOKUP(L135,'Tipo de Descuento'!$B$3:$C$8,2,0),0)</f>
        <v>0</v>
      </c>
      <c r="BF135">
        <f t="shared" si="82"/>
        <v>0</v>
      </c>
      <c r="BG135">
        <f>IFERROR(VLOOKUP(N135,'Tipo de Descuento'!$B$3:$C$8,2,0),0)</f>
        <v>0</v>
      </c>
      <c r="BH135">
        <f t="shared" si="83"/>
        <v>0</v>
      </c>
      <c r="BI135">
        <f>IFERROR(VLOOKUP(P135,'Tipo de Descuento'!$B$3:$C$8,2,0),0)</f>
        <v>0</v>
      </c>
      <c r="BJ135">
        <f t="shared" si="84"/>
        <v>0</v>
      </c>
      <c r="BK135">
        <f>IFERROR(VLOOKUP(R135,'Tipo de Descuento'!$B$3:$C$8,2,0),0)</f>
        <v>0</v>
      </c>
      <c r="BL135">
        <f t="shared" si="85"/>
        <v>0</v>
      </c>
      <c r="BM135">
        <f t="shared" si="86"/>
        <v>0</v>
      </c>
      <c r="BN135">
        <f t="shared" si="87"/>
        <v>0</v>
      </c>
      <c r="BO135">
        <f t="shared" si="88"/>
        <v>0</v>
      </c>
      <c r="BQ135" s="67">
        <f>+AY135*F135*H135</f>
        <v>0</v>
      </c>
      <c r="BR135" s="68">
        <f t="shared" si="89"/>
        <v>0</v>
      </c>
      <c r="BS135" s="68">
        <f t="shared" si="90"/>
        <v>0</v>
      </c>
      <c r="BT135" s="68">
        <f t="shared" si="91"/>
        <v>0</v>
      </c>
      <c r="BU135" s="68">
        <f t="shared" si="92"/>
        <v>0</v>
      </c>
      <c r="BV135" s="68">
        <f t="shared" si="93"/>
        <v>0</v>
      </c>
      <c r="BW135" s="69">
        <f t="shared" si="94"/>
        <v>0</v>
      </c>
      <c r="BY135" s="70">
        <f t="shared" si="95"/>
        <v>0</v>
      </c>
      <c r="BZ135" s="71"/>
      <c r="CB135" s="13">
        <f>+B135</f>
        <v>0</v>
      </c>
      <c r="CC135" s="89">
        <f t="shared" si="78"/>
        <v>0</v>
      </c>
    </row>
    <row r="136" spans="2:81" ht="15.75" customHeight="1">
      <c r="B136" s="23"/>
      <c r="C136" s="13"/>
      <c r="D136" s="96"/>
      <c r="E136" s="85"/>
      <c r="F136" s="56"/>
      <c r="G136" s="97"/>
      <c r="H136" s="97"/>
      <c r="I136" s="13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32"/>
      <c r="AY136" s="54">
        <f t="shared" si="79"/>
        <v>0</v>
      </c>
      <c r="AZ136" s="38">
        <f t="shared" si="80"/>
        <v>0</v>
      </c>
      <c r="BA136" s="12">
        <f>IFERROR(VLOOKUP(Input!B136,Medio!$A$3:$D$1552,4,0),0)</f>
        <v>0</v>
      </c>
      <c r="BB136">
        <f>+AY136*G136*F136</f>
        <v>0</v>
      </c>
      <c r="BC136">
        <f>IFERROR(VLOOKUP(J136,'Tipo de Descuento'!$B$3:$C$8,2,0),0)</f>
        <v>0</v>
      </c>
      <c r="BD136">
        <f t="shared" si="81"/>
        <v>0</v>
      </c>
      <c r="BE136">
        <f>IFERROR(VLOOKUP(L136,'Tipo de Descuento'!$B$3:$C$8,2,0),0)</f>
        <v>0</v>
      </c>
      <c r="BF136">
        <f t="shared" si="82"/>
        <v>0</v>
      </c>
      <c r="BG136">
        <f>IFERROR(VLOOKUP(N136,'Tipo de Descuento'!$B$3:$C$8,2,0),0)</f>
        <v>0</v>
      </c>
      <c r="BH136">
        <f t="shared" si="83"/>
        <v>0</v>
      </c>
      <c r="BI136">
        <f>IFERROR(VLOOKUP(P136,'Tipo de Descuento'!$B$3:$C$8,2,0),0)</f>
        <v>0</v>
      </c>
      <c r="BJ136">
        <f t="shared" si="84"/>
        <v>0</v>
      </c>
      <c r="BK136">
        <f>IFERROR(VLOOKUP(R136,'Tipo de Descuento'!$B$3:$C$8,2,0),0)</f>
        <v>0</v>
      </c>
      <c r="BL136">
        <f t="shared" si="85"/>
        <v>0</v>
      </c>
      <c r="BM136">
        <f t="shared" si="86"/>
        <v>0</v>
      </c>
      <c r="BN136">
        <f t="shared" si="87"/>
        <v>0</v>
      </c>
      <c r="BO136">
        <f t="shared" si="88"/>
        <v>0</v>
      </c>
      <c r="BQ136" s="67">
        <f>+AY136*F136*H136</f>
        <v>0</v>
      </c>
      <c r="BR136" s="68">
        <f t="shared" si="89"/>
        <v>0</v>
      </c>
      <c r="BS136" s="68">
        <f t="shared" si="90"/>
        <v>0</v>
      </c>
      <c r="BT136" s="68">
        <f t="shared" si="91"/>
        <v>0</v>
      </c>
      <c r="BU136" s="68">
        <f t="shared" si="92"/>
        <v>0</v>
      </c>
      <c r="BV136" s="68">
        <f t="shared" si="93"/>
        <v>0</v>
      </c>
      <c r="BW136" s="69">
        <f t="shared" si="94"/>
        <v>0</v>
      </c>
      <c r="BY136" s="70">
        <f t="shared" si="95"/>
        <v>0</v>
      </c>
      <c r="BZ136" s="71"/>
      <c r="CB136" s="13">
        <f>+B136</f>
        <v>0</v>
      </c>
      <c r="CC136" s="89">
        <f t="shared" si="78"/>
        <v>0</v>
      </c>
    </row>
    <row r="137" spans="2:81" ht="15.75" customHeight="1">
      <c r="B137" s="23"/>
      <c r="C137" s="13"/>
      <c r="D137" s="96"/>
      <c r="E137" s="85"/>
      <c r="F137" s="56"/>
      <c r="G137" s="97"/>
      <c r="H137" s="97"/>
      <c r="I137" s="13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32"/>
      <c r="AY137" s="54">
        <f t="shared" si="79"/>
        <v>0</v>
      </c>
      <c r="AZ137" s="38">
        <f t="shared" si="80"/>
        <v>0</v>
      </c>
      <c r="BA137" s="12">
        <f>IFERROR(VLOOKUP(Input!B137,Medio!$A$3:$D$1552,4,0),0)</f>
        <v>0</v>
      </c>
      <c r="BB137">
        <f>+AY137*G137*F137</f>
        <v>0</v>
      </c>
      <c r="BC137">
        <f>IFERROR(VLOOKUP(J137,'Tipo de Descuento'!$B$3:$C$8,2,0),0)</f>
        <v>0</v>
      </c>
      <c r="BD137">
        <f t="shared" si="81"/>
        <v>0</v>
      </c>
      <c r="BE137">
        <f>IFERROR(VLOOKUP(L137,'Tipo de Descuento'!$B$3:$C$8,2,0),0)</f>
        <v>0</v>
      </c>
      <c r="BF137">
        <f t="shared" si="82"/>
        <v>0</v>
      </c>
      <c r="BG137">
        <f>IFERROR(VLOOKUP(N137,'Tipo de Descuento'!$B$3:$C$8,2,0),0)</f>
        <v>0</v>
      </c>
      <c r="BH137">
        <f t="shared" si="83"/>
        <v>0</v>
      </c>
      <c r="BI137">
        <f>IFERROR(VLOOKUP(P137,'Tipo de Descuento'!$B$3:$C$8,2,0),0)</f>
        <v>0</v>
      </c>
      <c r="BJ137">
        <f t="shared" si="84"/>
        <v>0</v>
      </c>
      <c r="BK137">
        <f>IFERROR(VLOOKUP(R137,'Tipo de Descuento'!$B$3:$C$8,2,0),0)</f>
        <v>0</v>
      </c>
      <c r="BL137">
        <f t="shared" si="85"/>
        <v>0</v>
      </c>
      <c r="BM137">
        <f t="shared" si="86"/>
        <v>0</v>
      </c>
      <c r="BN137">
        <f t="shared" si="87"/>
        <v>0</v>
      </c>
      <c r="BO137">
        <f t="shared" si="88"/>
        <v>0</v>
      </c>
      <c r="BQ137" s="67">
        <f>+AY137*F137*H137</f>
        <v>0</v>
      </c>
      <c r="BR137" s="68">
        <f t="shared" si="89"/>
        <v>0</v>
      </c>
      <c r="BS137" s="68">
        <f t="shared" si="90"/>
        <v>0</v>
      </c>
      <c r="BT137" s="68">
        <f t="shared" si="91"/>
        <v>0</v>
      </c>
      <c r="BU137" s="68">
        <f t="shared" si="92"/>
        <v>0</v>
      </c>
      <c r="BV137" s="68">
        <f t="shared" si="93"/>
        <v>0</v>
      </c>
      <c r="BW137" s="69">
        <f t="shared" si="94"/>
        <v>0</v>
      </c>
      <c r="BY137" s="70">
        <f t="shared" si="95"/>
        <v>0</v>
      </c>
      <c r="BZ137" s="71"/>
      <c r="CB137" s="13">
        <f>+B137</f>
        <v>0</v>
      </c>
      <c r="CC137" s="89">
        <f t="shared" si="78"/>
        <v>0</v>
      </c>
    </row>
    <row r="138" spans="2:81" ht="15.75" customHeight="1">
      <c r="B138" s="23"/>
      <c r="C138" s="13"/>
      <c r="D138" s="96"/>
      <c r="E138" s="85"/>
      <c r="F138" s="56"/>
      <c r="G138" s="97"/>
      <c r="H138" s="97"/>
      <c r="I138" s="13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32"/>
      <c r="AY138" s="54">
        <f t="shared" si="79"/>
        <v>0</v>
      </c>
      <c r="AZ138" s="38">
        <f t="shared" si="80"/>
        <v>0</v>
      </c>
      <c r="BA138" s="12">
        <f>IFERROR(VLOOKUP(Input!B138,Medio!$A$3:$D$1552,4,0),0)</f>
        <v>0</v>
      </c>
      <c r="BB138">
        <f>+AY138*G138*F138</f>
        <v>0</v>
      </c>
      <c r="BC138">
        <f>IFERROR(VLOOKUP(J138,'Tipo de Descuento'!$B$3:$C$8,2,0),0)</f>
        <v>0</v>
      </c>
      <c r="BD138">
        <f t="shared" si="81"/>
        <v>0</v>
      </c>
      <c r="BE138">
        <f>IFERROR(VLOOKUP(L138,'Tipo de Descuento'!$B$3:$C$8,2,0),0)</f>
        <v>0</v>
      </c>
      <c r="BF138">
        <f t="shared" si="82"/>
        <v>0</v>
      </c>
      <c r="BG138">
        <f>IFERROR(VLOOKUP(N138,'Tipo de Descuento'!$B$3:$C$8,2,0),0)</f>
        <v>0</v>
      </c>
      <c r="BH138">
        <f t="shared" si="83"/>
        <v>0</v>
      </c>
      <c r="BI138">
        <f>IFERROR(VLOOKUP(P138,'Tipo de Descuento'!$B$3:$C$8,2,0),0)</f>
        <v>0</v>
      </c>
      <c r="BJ138">
        <f t="shared" si="84"/>
        <v>0</v>
      </c>
      <c r="BK138">
        <f>IFERROR(VLOOKUP(R138,'Tipo de Descuento'!$B$3:$C$8,2,0),0)</f>
        <v>0</v>
      </c>
      <c r="BL138">
        <f t="shared" si="85"/>
        <v>0</v>
      </c>
      <c r="BM138">
        <f t="shared" si="86"/>
        <v>0</v>
      </c>
      <c r="BN138">
        <f t="shared" si="87"/>
        <v>0</v>
      </c>
      <c r="BO138">
        <f t="shared" si="88"/>
        <v>0</v>
      </c>
      <c r="BQ138" s="67">
        <f>+AY138*F138*H138</f>
        <v>0</v>
      </c>
      <c r="BR138" s="68">
        <f t="shared" si="89"/>
        <v>0</v>
      </c>
      <c r="BS138" s="68">
        <f t="shared" si="90"/>
        <v>0</v>
      </c>
      <c r="BT138" s="68">
        <f t="shared" si="91"/>
        <v>0</v>
      </c>
      <c r="BU138" s="68">
        <f t="shared" si="92"/>
        <v>0</v>
      </c>
      <c r="BV138" s="68">
        <f t="shared" si="93"/>
        <v>0</v>
      </c>
      <c r="BW138" s="69">
        <f t="shared" si="94"/>
        <v>0</v>
      </c>
      <c r="BY138" s="70">
        <f t="shared" si="95"/>
        <v>0</v>
      </c>
      <c r="BZ138" s="71"/>
      <c r="CB138" s="13">
        <f>+B138</f>
        <v>0</v>
      </c>
      <c r="CC138" s="89">
        <f t="shared" si="78"/>
        <v>0</v>
      </c>
    </row>
    <row r="139" spans="2:81" ht="15.75" customHeight="1">
      <c r="B139" s="23"/>
      <c r="C139" s="13"/>
      <c r="D139" s="96"/>
      <c r="E139" s="85"/>
      <c r="F139" s="56"/>
      <c r="G139" s="97"/>
      <c r="H139" s="97"/>
      <c r="I139" s="13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32"/>
      <c r="AY139" s="54">
        <f t="shared" si="79"/>
        <v>0</v>
      </c>
      <c r="AZ139" s="38">
        <f t="shared" si="80"/>
        <v>0</v>
      </c>
      <c r="BA139" s="12">
        <f>IFERROR(VLOOKUP(Input!B139,Medio!$A$3:$D$1552,4,0),0)</f>
        <v>0</v>
      </c>
      <c r="BB139">
        <f>+AY139*G139*F139</f>
        <v>0</v>
      </c>
      <c r="BC139">
        <f>IFERROR(VLOOKUP(J139,'Tipo de Descuento'!$B$3:$C$8,2,0),0)</f>
        <v>0</v>
      </c>
      <c r="BD139">
        <f t="shared" si="81"/>
        <v>0</v>
      </c>
      <c r="BE139">
        <f>IFERROR(VLOOKUP(L139,'Tipo de Descuento'!$B$3:$C$8,2,0),0)</f>
        <v>0</v>
      </c>
      <c r="BF139">
        <f t="shared" si="82"/>
        <v>0</v>
      </c>
      <c r="BG139">
        <f>IFERROR(VLOOKUP(N139,'Tipo de Descuento'!$B$3:$C$8,2,0),0)</f>
        <v>0</v>
      </c>
      <c r="BH139">
        <f t="shared" si="83"/>
        <v>0</v>
      </c>
      <c r="BI139">
        <f>IFERROR(VLOOKUP(P139,'Tipo de Descuento'!$B$3:$C$8,2,0),0)</f>
        <v>0</v>
      </c>
      <c r="BJ139">
        <f t="shared" si="84"/>
        <v>0</v>
      </c>
      <c r="BK139">
        <f>IFERROR(VLOOKUP(R139,'Tipo de Descuento'!$B$3:$C$8,2,0),0)</f>
        <v>0</v>
      </c>
      <c r="BL139">
        <f t="shared" si="85"/>
        <v>0</v>
      </c>
      <c r="BM139">
        <f t="shared" si="86"/>
        <v>0</v>
      </c>
      <c r="BN139">
        <f t="shared" si="87"/>
        <v>0</v>
      </c>
      <c r="BO139">
        <f t="shared" si="88"/>
        <v>0</v>
      </c>
      <c r="BQ139" s="67">
        <f>+AY139*F139*H139</f>
        <v>0</v>
      </c>
      <c r="BR139" s="68">
        <f t="shared" si="89"/>
        <v>0</v>
      </c>
      <c r="BS139" s="68">
        <f t="shared" si="90"/>
        <v>0</v>
      </c>
      <c r="BT139" s="68">
        <f t="shared" si="91"/>
        <v>0</v>
      </c>
      <c r="BU139" s="68">
        <f t="shared" si="92"/>
        <v>0</v>
      </c>
      <c r="BV139" s="68">
        <f t="shared" si="93"/>
        <v>0</v>
      </c>
      <c r="BW139" s="69">
        <f t="shared" si="94"/>
        <v>0</v>
      </c>
      <c r="BY139" s="70">
        <f t="shared" si="95"/>
        <v>0</v>
      </c>
      <c r="BZ139" s="71"/>
      <c r="CB139" s="13">
        <f>+B139</f>
        <v>0</v>
      </c>
      <c r="CC139" s="89">
        <f t="shared" si="78"/>
        <v>0</v>
      </c>
    </row>
    <row r="140" spans="2:81" ht="15.75" customHeight="1">
      <c r="B140" s="23"/>
      <c r="C140" s="13"/>
      <c r="D140" s="96"/>
      <c r="E140" s="85"/>
      <c r="F140" s="56"/>
      <c r="G140" s="97"/>
      <c r="H140" s="97"/>
      <c r="I140" s="13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32"/>
      <c r="AY140" s="54">
        <f t="shared" si="79"/>
        <v>0</v>
      </c>
      <c r="AZ140" s="38">
        <f t="shared" si="80"/>
        <v>0</v>
      </c>
      <c r="BA140" s="12">
        <f>IFERROR(VLOOKUP(Input!B140,Medio!$A$3:$D$1552,4,0),0)</f>
        <v>0</v>
      </c>
      <c r="BB140">
        <f>+AY140*G140*F140</f>
        <v>0</v>
      </c>
      <c r="BC140">
        <f>IFERROR(VLOOKUP(J140,'Tipo de Descuento'!$B$3:$C$8,2,0),0)</f>
        <v>0</v>
      </c>
      <c r="BD140">
        <f t="shared" si="81"/>
        <v>0</v>
      </c>
      <c r="BE140">
        <f>IFERROR(VLOOKUP(L140,'Tipo de Descuento'!$B$3:$C$8,2,0),0)</f>
        <v>0</v>
      </c>
      <c r="BF140">
        <f t="shared" si="82"/>
        <v>0</v>
      </c>
      <c r="BG140">
        <f>IFERROR(VLOOKUP(N140,'Tipo de Descuento'!$B$3:$C$8,2,0),0)</f>
        <v>0</v>
      </c>
      <c r="BH140">
        <f t="shared" si="83"/>
        <v>0</v>
      </c>
      <c r="BI140">
        <f>IFERROR(VLOOKUP(P140,'Tipo de Descuento'!$B$3:$C$8,2,0),0)</f>
        <v>0</v>
      </c>
      <c r="BJ140">
        <f t="shared" si="84"/>
        <v>0</v>
      </c>
      <c r="BK140">
        <f>IFERROR(VLOOKUP(R140,'Tipo de Descuento'!$B$3:$C$8,2,0),0)</f>
        <v>0</v>
      </c>
      <c r="BL140">
        <f t="shared" si="85"/>
        <v>0</v>
      </c>
      <c r="BM140">
        <f t="shared" si="86"/>
        <v>0</v>
      </c>
      <c r="BN140">
        <f t="shared" si="87"/>
        <v>0</v>
      </c>
      <c r="BO140">
        <f t="shared" si="88"/>
        <v>0</v>
      </c>
      <c r="BQ140" s="67">
        <f>+AY140*F140*H140</f>
        <v>0</v>
      </c>
      <c r="BR140" s="68">
        <f t="shared" si="89"/>
        <v>0</v>
      </c>
      <c r="BS140" s="68">
        <f t="shared" si="90"/>
        <v>0</v>
      </c>
      <c r="BT140" s="68">
        <f t="shared" si="91"/>
        <v>0</v>
      </c>
      <c r="BU140" s="68">
        <f t="shared" si="92"/>
        <v>0</v>
      </c>
      <c r="BV140" s="68">
        <f t="shared" si="93"/>
        <v>0</v>
      </c>
      <c r="BW140" s="69">
        <f t="shared" si="94"/>
        <v>0</v>
      </c>
      <c r="BY140" s="70">
        <f t="shared" si="95"/>
        <v>0</v>
      </c>
      <c r="BZ140" s="71"/>
      <c r="CB140" s="13">
        <f>+B140</f>
        <v>0</v>
      </c>
      <c r="CC140" s="89">
        <f t="shared" si="78"/>
        <v>0</v>
      </c>
    </row>
    <row r="141" spans="2:81" ht="15.75" customHeight="1">
      <c r="B141" s="23"/>
      <c r="C141" s="13"/>
      <c r="D141" s="96"/>
      <c r="E141" s="85"/>
      <c r="F141" s="56"/>
      <c r="G141" s="97"/>
      <c r="H141" s="97"/>
      <c r="I141" s="13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32"/>
      <c r="AY141" s="54">
        <f t="shared" si="79"/>
        <v>0</v>
      </c>
      <c r="AZ141" s="38">
        <f t="shared" si="80"/>
        <v>0</v>
      </c>
      <c r="BA141" s="12">
        <f>IFERROR(VLOOKUP(Input!B141,Medio!$A$3:$D$1552,4,0),0)</f>
        <v>0</v>
      </c>
      <c r="BB141">
        <f>+AY141*G141*F141</f>
        <v>0</v>
      </c>
      <c r="BC141">
        <f>IFERROR(VLOOKUP(J141,'Tipo de Descuento'!$B$3:$C$8,2,0),0)</f>
        <v>0</v>
      </c>
      <c r="BD141">
        <f t="shared" si="81"/>
        <v>0</v>
      </c>
      <c r="BE141">
        <f>IFERROR(VLOOKUP(L141,'Tipo de Descuento'!$B$3:$C$8,2,0),0)</f>
        <v>0</v>
      </c>
      <c r="BF141">
        <f t="shared" si="82"/>
        <v>0</v>
      </c>
      <c r="BG141">
        <f>IFERROR(VLOOKUP(N141,'Tipo de Descuento'!$B$3:$C$8,2,0),0)</f>
        <v>0</v>
      </c>
      <c r="BH141">
        <f t="shared" si="83"/>
        <v>0</v>
      </c>
      <c r="BI141">
        <f>IFERROR(VLOOKUP(P141,'Tipo de Descuento'!$B$3:$C$8,2,0),0)</f>
        <v>0</v>
      </c>
      <c r="BJ141">
        <f t="shared" si="84"/>
        <v>0</v>
      </c>
      <c r="BK141">
        <f>IFERROR(VLOOKUP(R141,'Tipo de Descuento'!$B$3:$C$8,2,0),0)</f>
        <v>0</v>
      </c>
      <c r="BL141">
        <f t="shared" si="85"/>
        <v>0</v>
      </c>
      <c r="BM141">
        <f t="shared" si="86"/>
        <v>0</v>
      </c>
      <c r="BN141">
        <f t="shared" si="87"/>
        <v>0</v>
      </c>
      <c r="BO141">
        <f t="shared" si="88"/>
        <v>0</v>
      </c>
      <c r="BQ141" s="67">
        <f>+AY141*F141*H141</f>
        <v>0</v>
      </c>
      <c r="BR141" s="68">
        <f t="shared" si="89"/>
        <v>0</v>
      </c>
      <c r="BS141" s="68">
        <f t="shared" si="90"/>
        <v>0</v>
      </c>
      <c r="BT141" s="68">
        <f t="shared" si="91"/>
        <v>0</v>
      </c>
      <c r="BU141" s="68">
        <f t="shared" si="92"/>
        <v>0</v>
      </c>
      <c r="BV141" s="68">
        <f t="shared" si="93"/>
        <v>0</v>
      </c>
      <c r="BW141" s="69">
        <f t="shared" si="94"/>
        <v>0</v>
      </c>
      <c r="BY141" s="70">
        <f t="shared" si="95"/>
        <v>0</v>
      </c>
      <c r="BZ141" s="71"/>
      <c r="CB141" s="13">
        <f>+B141</f>
        <v>0</v>
      </c>
      <c r="CC141" s="89">
        <f t="shared" si="78"/>
        <v>0</v>
      </c>
    </row>
    <row r="142" spans="2:81" ht="15.75" customHeight="1">
      <c r="B142" s="23"/>
      <c r="C142" s="13"/>
      <c r="D142" s="96"/>
      <c r="E142" s="85"/>
      <c r="F142" s="56"/>
      <c r="G142" s="97"/>
      <c r="H142" s="97"/>
      <c r="I142" s="13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32"/>
      <c r="AY142" s="54">
        <f t="shared" si="79"/>
        <v>0</v>
      </c>
      <c r="AZ142" s="38">
        <f t="shared" si="80"/>
        <v>0</v>
      </c>
      <c r="BA142" s="12">
        <f>IFERROR(VLOOKUP(Input!B142,Medio!$A$3:$D$1552,4,0),0)</f>
        <v>0</v>
      </c>
      <c r="BB142">
        <f>+AY142*G142*F142</f>
        <v>0</v>
      </c>
      <c r="BC142">
        <f>IFERROR(VLOOKUP(J142,'Tipo de Descuento'!$B$3:$C$8,2,0),0)</f>
        <v>0</v>
      </c>
      <c r="BD142">
        <f t="shared" si="81"/>
        <v>0</v>
      </c>
      <c r="BE142">
        <f>IFERROR(VLOOKUP(L142,'Tipo de Descuento'!$B$3:$C$8,2,0),0)</f>
        <v>0</v>
      </c>
      <c r="BF142">
        <f t="shared" si="82"/>
        <v>0</v>
      </c>
      <c r="BG142">
        <f>IFERROR(VLOOKUP(N142,'Tipo de Descuento'!$B$3:$C$8,2,0),0)</f>
        <v>0</v>
      </c>
      <c r="BH142">
        <f t="shared" si="83"/>
        <v>0</v>
      </c>
      <c r="BI142">
        <f>IFERROR(VLOOKUP(P142,'Tipo de Descuento'!$B$3:$C$8,2,0),0)</f>
        <v>0</v>
      </c>
      <c r="BJ142">
        <f t="shared" si="84"/>
        <v>0</v>
      </c>
      <c r="BK142">
        <f>IFERROR(VLOOKUP(R142,'Tipo de Descuento'!$B$3:$C$8,2,0),0)</f>
        <v>0</v>
      </c>
      <c r="BL142">
        <f t="shared" si="85"/>
        <v>0</v>
      </c>
      <c r="BM142">
        <f t="shared" si="86"/>
        <v>0</v>
      </c>
      <c r="BN142">
        <f t="shared" si="87"/>
        <v>0</v>
      </c>
      <c r="BO142">
        <f t="shared" si="88"/>
        <v>0</v>
      </c>
      <c r="BQ142" s="67">
        <f>+AY142*F142*H142</f>
        <v>0</v>
      </c>
      <c r="BR142" s="68">
        <f t="shared" si="89"/>
        <v>0</v>
      </c>
      <c r="BS142" s="68">
        <f t="shared" si="90"/>
        <v>0</v>
      </c>
      <c r="BT142" s="68">
        <f t="shared" si="91"/>
        <v>0</v>
      </c>
      <c r="BU142" s="68">
        <f t="shared" si="92"/>
        <v>0</v>
      </c>
      <c r="BV142" s="68">
        <f t="shared" si="93"/>
        <v>0</v>
      </c>
      <c r="BW142" s="69">
        <f t="shared" si="94"/>
        <v>0</v>
      </c>
      <c r="BY142" s="70">
        <f t="shared" si="95"/>
        <v>0</v>
      </c>
      <c r="BZ142" s="71"/>
      <c r="CB142" s="13">
        <f>+B142</f>
        <v>0</v>
      </c>
      <c r="CC142" s="89">
        <f t="shared" si="78"/>
        <v>0</v>
      </c>
    </row>
    <row r="143" spans="2:81" ht="15.75" customHeight="1">
      <c r="B143" s="23"/>
      <c r="C143" s="13"/>
      <c r="D143" s="96"/>
      <c r="E143" s="85"/>
      <c r="F143" s="56"/>
      <c r="G143" s="97"/>
      <c r="H143" s="97"/>
      <c r="I143" s="13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32"/>
      <c r="AY143" s="54">
        <f t="shared" si="79"/>
        <v>0</v>
      </c>
      <c r="AZ143" s="38">
        <f t="shared" si="80"/>
        <v>0</v>
      </c>
      <c r="BA143" s="12">
        <f>IFERROR(VLOOKUP(Input!B143,Medio!$A$3:$D$1552,4,0),0)</f>
        <v>0</v>
      </c>
      <c r="BB143">
        <f>+AY143*G143*F143</f>
        <v>0</v>
      </c>
      <c r="BC143">
        <f>IFERROR(VLOOKUP(J143,'Tipo de Descuento'!$B$3:$C$8,2,0),0)</f>
        <v>0</v>
      </c>
      <c r="BD143">
        <f t="shared" si="81"/>
        <v>0</v>
      </c>
      <c r="BE143">
        <f>IFERROR(VLOOKUP(L143,'Tipo de Descuento'!$B$3:$C$8,2,0),0)</f>
        <v>0</v>
      </c>
      <c r="BF143">
        <f t="shared" si="82"/>
        <v>0</v>
      </c>
      <c r="BG143">
        <f>IFERROR(VLOOKUP(N143,'Tipo de Descuento'!$B$3:$C$8,2,0),0)</f>
        <v>0</v>
      </c>
      <c r="BH143">
        <f t="shared" si="83"/>
        <v>0</v>
      </c>
      <c r="BI143">
        <f>IFERROR(VLOOKUP(P143,'Tipo de Descuento'!$B$3:$C$8,2,0),0)</f>
        <v>0</v>
      </c>
      <c r="BJ143">
        <f t="shared" si="84"/>
        <v>0</v>
      </c>
      <c r="BK143">
        <f>IFERROR(VLOOKUP(R143,'Tipo de Descuento'!$B$3:$C$8,2,0),0)</f>
        <v>0</v>
      </c>
      <c r="BL143">
        <f t="shared" si="85"/>
        <v>0</v>
      </c>
      <c r="BM143">
        <f t="shared" si="86"/>
        <v>0</v>
      </c>
      <c r="BN143">
        <f t="shared" si="87"/>
        <v>0</v>
      </c>
      <c r="BO143">
        <f t="shared" si="88"/>
        <v>0</v>
      </c>
      <c r="BQ143" s="67">
        <f>+AY143*F143*H143</f>
        <v>0</v>
      </c>
      <c r="BR143" s="68">
        <f t="shared" si="89"/>
        <v>0</v>
      </c>
      <c r="BS143" s="68">
        <f t="shared" si="90"/>
        <v>0</v>
      </c>
      <c r="BT143" s="68">
        <f t="shared" si="91"/>
        <v>0</v>
      </c>
      <c r="BU143" s="68">
        <f t="shared" si="92"/>
        <v>0</v>
      </c>
      <c r="BV143" s="68">
        <f t="shared" si="93"/>
        <v>0</v>
      </c>
      <c r="BW143" s="69">
        <f t="shared" si="94"/>
        <v>0</v>
      </c>
      <c r="BY143" s="70">
        <f t="shared" si="95"/>
        <v>0</v>
      </c>
      <c r="BZ143" s="71"/>
      <c r="CB143" s="13">
        <f>+B143</f>
        <v>0</v>
      </c>
      <c r="CC143" s="89">
        <f t="shared" si="78"/>
        <v>0</v>
      </c>
    </row>
    <row r="144" spans="2:81" ht="15.75" customHeight="1">
      <c r="B144" s="23"/>
      <c r="C144" s="13"/>
      <c r="D144" s="96"/>
      <c r="E144" s="85"/>
      <c r="F144" s="56"/>
      <c r="G144" s="97"/>
      <c r="H144" s="97"/>
      <c r="I144" s="13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32"/>
      <c r="AY144" s="54">
        <f t="shared" si="79"/>
        <v>0</v>
      </c>
      <c r="AZ144" s="38">
        <f t="shared" si="80"/>
        <v>0</v>
      </c>
      <c r="BA144" s="12">
        <f>IFERROR(VLOOKUP(Input!B144,Medio!$A$3:$D$1552,4,0),0)</f>
        <v>0</v>
      </c>
      <c r="BB144">
        <f>+AY144*G144*F144</f>
        <v>0</v>
      </c>
      <c r="BC144">
        <f>IFERROR(VLOOKUP(J144,'Tipo de Descuento'!$B$3:$C$8,2,0),0)</f>
        <v>0</v>
      </c>
      <c r="BD144">
        <f t="shared" si="81"/>
        <v>0</v>
      </c>
      <c r="BE144">
        <f>IFERROR(VLOOKUP(L144,'Tipo de Descuento'!$B$3:$C$8,2,0),0)</f>
        <v>0</v>
      </c>
      <c r="BF144">
        <f t="shared" si="82"/>
        <v>0</v>
      </c>
      <c r="BG144">
        <f>IFERROR(VLOOKUP(N144,'Tipo de Descuento'!$B$3:$C$8,2,0),0)</f>
        <v>0</v>
      </c>
      <c r="BH144">
        <f t="shared" si="83"/>
        <v>0</v>
      </c>
      <c r="BI144">
        <f>IFERROR(VLOOKUP(P144,'Tipo de Descuento'!$B$3:$C$8,2,0),0)</f>
        <v>0</v>
      </c>
      <c r="BJ144">
        <f t="shared" si="84"/>
        <v>0</v>
      </c>
      <c r="BK144">
        <f>IFERROR(VLOOKUP(R144,'Tipo de Descuento'!$B$3:$C$8,2,0),0)</f>
        <v>0</v>
      </c>
      <c r="BL144">
        <f t="shared" si="85"/>
        <v>0</v>
      </c>
      <c r="BM144">
        <f t="shared" si="86"/>
        <v>0</v>
      </c>
      <c r="BN144">
        <f t="shared" si="87"/>
        <v>0</v>
      </c>
      <c r="BO144">
        <f t="shared" si="88"/>
        <v>0</v>
      </c>
      <c r="BQ144" s="67">
        <f>+AY144*F144*H144</f>
        <v>0</v>
      </c>
      <c r="BR144" s="68">
        <f t="shared" si="89"/>
        <v>0</v>
      </c>
      <c r="BS144" s="68">
        <f t="shared" si="90"/>
        <v>0</v>
      </c>
      <c r="BT144" s="68">
        <f t="shared" si="91"/>
        <v>0</v>
      </c>
      <c r="BU144" s="68">
        <f t="shared" si="92"/>
        <v>0</v>
      </c>
      <c r="BV144" s="68">
        <f t="shared" si="93"/>
        <v>0</v>
      </c>
      <c r="BW144" s="69">
        <f t="shared" si="94"/>
        <v>0</v>
      </c>
      <c r="BY144" s="70">
        <f t="shared" si="95"/>
        <v>0</v>
      </c>
      <c r="BZ144" s="71"/>
      <c r="CB144" s="13">
        <f>+B144</f>
        <v>0</v>
      </c>
      <c r="CC144" s="89">
        <f t="shared" si="78"/>
        <v>0</v>
      </c>
    </row>
    <row r="145" spans="2:81" ht="15.75" customHeight="1">
      <c r="B145" s="23"/>
      <c r="C145" s="13"/>
      <c r="D145" s="96"/>
      <c r="E145" s="85"/>
      <c r="F145" s="56"/>
      <c r="G145" s="97"/>
      <c r="H145" s="97"/>
      <c r="I145" s="13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32"/>
      <c r="AY145" s="54">
        <f t="shared" si="79"/>
        <v>0</v>
      </c>
      <c r="AZ145" s="38">
        <f t="shared" si="80"/>
        <v>0</v>
      </c>
      <c r="BA145" s="12">
        <f>IFERROR(VLOOKUP(Input!B145,Medio!$A$3:$D$1552,4,0),0)</f>
        <v>0</v>
      </c>
      <c r="BB145">
        <f>+AY145*G145*F145</f>
        <v>0</v>
      </c>
      <c r="BC145">
        <f>IFERROR(VLOOKUP(J145,'Tipo de Descuento'!$B$3:$C$8,2,0),0)</f>
        <v>0</v>
      </c>
      <c r="BD145">
        <f t="shared" si="81"/>
        <v>0</v>
      </c>
      <c r="BE145">
        <f>IFERROR(VLOOKUP(L145,'Tipo de Descuento'!$B$3:$C$8,2,0),0)</f>
        <v>0</v>
      </c>
      <c r="BF145">
        <f t="shared" si="82"/>
        <v>0</v>
      </c>
      <c r="BG145">
        <f>IFERROR(VLOOKUP(N145,'Tipo de Descuento'!$B$3:$C$8,2,0),0)</f>
        <v>0</v>
      </c>
      <c r="BH145">
        <f t="shared" si="83"/>
        <v>0</v>
      </c>
      <c r="BI145">
        <f>IFERROR(VLOOKUP(P145,'Tipo de Descuento'!$B$3:$C$8,2,0),0)</f>
        <v>0</v>
      </c>
      <c r="BJ145">
        <f t="shared" si="84"/>
        <v>0</v>
      </c>
      <c r="BK145">
        <f>IFERROR(VLOOKUP(R145,'Tipo de Descuento'!$B$3:$C$8,2,0),0)</f>
        <v>0</v>
      </c>
      <c r="BL145">
        <f t="shared" si="85"/>
        <v>0</v>
      </c>
      <c r="BM145">
        <f t="shared" si="86"/>
        <v>0</v>
      </c>
      <c r="BN145">
        <f t="shared" si="87"/>
        <v>0</v>
      </c>
      <c r="BO145">
        <f t="shared" si="88"/>
        <v>0</v>
      </c>
      <c r="BQ145" s="67">
        <f>+AY145*F145*H145</f>
        <v>0</v>
      </c>
      <c r="BR145" s="68">
        <f t="shared" si="89"/>
        <v>0</v>
      </c>
      <c r="BS145" s="68">
        <f t="shared" si="90"/>
        <v>0</v>
      </c>
      <c r="BT145" s="68">
        <f t="shared" si="91"/>
        <v>0</v>
      </c>
      <c r="BU145" s="68">
        <f t="shared" si="92"/>
        <v>0</v>
      </c>
      <c r="BV145" s="68">
        <f t="shared" si="93"/>
        <v>0</v>
      </c>
      <c r="BW145" s="69">
        <f t="shared" si="94"/>
        <v>0</v>
      </c>
      <c r="BY145" s="70">
        <f t="shared" si="95"/>
        <v>0</v>
      </c>
      <c r="BZ145" s="71"/>
      <c r="CB145" s="13">
        <f>+B145</f>
        <v>0</v>
      </c>
      <c r="CC145" s="89">
        <f t="shared" si="78"/>
        <v>0</v>
      </c>
    </row>
    <row r="146" spans="2:81" ht="15.75" customHeight="1">
      <c r="B146" s="23"/>
      <c r="C146" s="13"/>
      <c r="D146" s="96"/>
      <c r="E146" s="85"/>
      <c r="F146" s="56"/>
      <c r="G146" s="97"/>
      <c r="H146" s="97"/>
      <c r="I146" s="13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32"/>
      <c r="AY146" s="54">
        <f t="shared" si="79"/>
        <v>0</v>
      </c>
      <c r="AZ146" s="38">
        <f t="shared" si="80"/>
        <v>0</v>
      </c>
      <c r="BA146" s="12">
        <f>IFERROR(VLOOKUP(Input!B146,Medio!$A$3:$D$1552,4,0),0)</f>
        <v>0</v>
      </c>
      <c r="BB146">
        <f>+AY146*G146*F146</f>
        <v>0</v>
      </c>
      <c r="BC146">
        <f>IFERROR(VLOOKUP(J146,'Tipo de Descuento'!$B$3:$C$8,2,0),0)</f>
        <v>0</v>
      </c>
      <c r="BD146">
        <f t="shared" si="81"/>
        <v>0</v>
      </c>
      <c r="BE146">
        <f>IFERROR(VLOOKUP(L146,'Tipo de Descuento'!$B$3:$C$8,2,0),0)</f>
        <v>0</v>
      </c>
      <c r="BF146">
        <f t="shared" si="82"/>
        <v>0</v>
      </c>
      <c r="BG146">
        <f>IFERROR(VLOOKUP(N146,'Tipo de Descuento'!$B$3:$C$8,2,0),0)</f>
        <v>0</v>
      </c>
      <c r="BH146">
        <f t="shared" si="83"/>
        <v>0</v>
      </c>
      <c r="BI146">
        <f>IFERROR(VLOOKUP(P146,'Tipo de Descuento'!$B$3:$C$8,2,0),0)</f>
        <v>0</v>
      </c>
      <c r="BJ146">
        <f t="shared" si="84"/>
        <v>0</v>
      </c>
      <c r="BK146">
        <f>IFERROR(VLOOKUP(R146,'Tipo de Descuento'!$B$3:$C$8,2,0),0)</f>
        <v>0</v>
      </c>
      <c r="BL146">
        <f t="shared" si="85"/>
        <v>0</v>
      </c>
      <c r="BM146">
        <f t="shared" si="86"/>
        <v>0</v>
      </c>
      <c r="BN146">
        <f t="shared" si="87"/>
        <v>0</v>
      </c>
      <c r="BO146">
        <f t="shared" si="88"/>
        <v>0</v>
      </c>
      <c r="BQ146" s="67">
        <f>+AY146*F146*H146</f>
        <v>0</v>
      </c>
      <c r="BR146" s="68">
        <f t="shared" si="89"/>
        <v>0</v>
      </c>
      <c r="BS146" s="68">
        <f t="shared" si="90"/>
        <v>0</v>
      </c>
      <c r="BT146" s="68">
        <f t="shared" si="91"/>
        <v>0</v>
      </c>
      <c r="BU146" s="68">
        <f t="shared" si="92"/>
        <v>0</v>
      </c>
      <c r="BV146" s="68">
        <f t="shared" si="93"/>
        <v>0</v>
      </c>
      <c r="BW146" s="69">
        <f t="shared" si="94"/>
        <v>0</v>
      </c>
      <c r="BY146" s="70">
        <f t="shared" si="95"/>
        <v>0</v>
      </c>
      <c r="BZ146" s="71"/>
      <c r="CB146" s="13">
        <f>+B146</f>
        <v>0</v>
      </c>
      <c r="CC146" s="89">
        <f t="shared" si="78"/>
        <v>0</v>
      </c>
    </row>
    <row r="147" spans="2:81" ht="15.75" customHeight="1">
      <c r="B147" s="23"/>
      <c r="C147" s="13"/>
      <c r="D147" s="96"/>
      <c r="E147" s="85"/>
      <c r="F147" s="56"/>
      <c r="G147" s="97"/>
      <c r="H147" s="97"/>
      <c r="I147" s="13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32"/>
      <c r="AY147" s="54">
        <f t="shared" si="79"/>
        <v>0</v>
      </c>
      <c r="AZ147" s="38">
        <f t="shared" si="80"/>
        <v>0</v>
      </c>
      <c r="BA147" s="12">
        <f>IFERROR(VLOOKUP(Input!B147,Medio!$A$3:$D$1552,4,0),0)</f>
        <v>0</v>
      </c>
      <c r="BB147">
        <f>+AY147*G147*F147</f>
        <v>0</v>
      </c>
      <c r="BC147">
        <f>IFERROR(VLOOKUP(J147,'Tipo de Descuento'!$B$3:$C$8,2,0),0)</f>
        <v>0</v>
      </c>
      <c r="BD147">
        <f t="shared" si="81"/>
        <v>0</v>
      </c>
      <c r="BE147">
        <f>IFERROR(VLOOKUP(L147,'Tipo de Descuento'!$B$3:$C$8,2,0),0)</f>
        <v>0</v>
      </c>
      <c r="BF147">
        <f t="shared" si="82"/>
        <v>0</v>
      </c>
      <c r="BG147">
        <f>IFERROR(VLOOKUP(N147,'Tipo de Descuento'!$B$3:$C$8,2,0),0)</f>
        <v>0</v>
      </c>
      <c r="BH147">
        <f t="shared" si="83"/>
        <v>0</v>
      </c>
      <c r="BI147">
        <f>IFERROR(VLOOKUP(P147,'Tipo de Descuento'!$B$3:$C$8,2,0),0)</f>
        <v>0</v>
      </c>
      <c r="BJ147">
        <f t="shared" si="84"/>
        <v>0</v>
      </c>
      <c r="BK147">
        <f>IFERROR(VLOOKUP(R147,'Tipo de Descuento'!$B$3:$C$8,2,0),0)</f>
        <v>0</v>
      </c>
      <c r="BL147">
        <f t="shared" si="85"/>
        <v>0</v>
      </c>
      <c r="BM147">
        <f t="shared" si="86"/>
        <v>0</v>
      </c>
      <c r="BN147">
        <f t="shared" si="87"/>
        <v>0</v>
      </c>
      <c r="BO147">
        <f t="shared" si="88"/>
        <v>0</v>
      </c>
      <c r="BQ147" s="67">
        <f>+AY147*F147*H147</f>
        <v>0</v>
      </c>
      <c r="BR147" s="68">
        <f t="shared" si="89"/>
        <v>0</v>
      </c>
      <c r="BS147" s="68">
        <f t="shared" si="90"/>
        <v>0</v>
      </c>
      <c r="BT147" s="68">
        <f t="shared" si="91"/>
        <v>0</v>
      </c>
      <c r="BU147" s="68">
        <f t="shared" si="92"/>
        <v>0</v>
      </c>
      <c r="BV147" s="68">
        <f t="shared" si="93"/>
        <v>0</v>
      </c>
      <c r="BW147" s="69">
        <f t="shared" si="94"/>
        <v>0</v>
      </c>
      <c r="BY147" s="70">
        <f t="shared" si="95"/>
        <v>0</v>
      </c>
      <c r="BZ147" s="71"/>
      <c r="CB147" s="13">
        <f>+B147</f>
        <v>0</v>
      </c>
      <c r="CC147" s="89">
        <f t="shared" si="78"/>
        <v>0</v>
      </c>
    </row>
    <row r="148" spans="2:81" ht="15.75" customHeight="1">
      <c r="B148" s="23"/>
      <c r="C148" s="13" t="str">
        <f>IF(B148="","",VLOOKUP(BA148,Proveedor!$B$3:$C$2036,2,0))</f>
        <v/>
      </c>
      <c r="D148" s="96"/>
      <c r="E148" s="85"/>
      <c r="F148" s="56"/>
      <c r="G148" s="97"/>
      <c r="H148" s="97"/>
      <c r="I148" s="13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32"/>
      <c r="AY148" s="54">
        <f t="shared" si="9"/>
        <v>0</v>
      </c>
      <c r="AZ148" s="38">
        <f t="shared" si="10"/>
        <v>0</v>
      </c>
      <c r="BA148" s="12">
        <f>IFERROR(VLOOKUP(Input!B148,Medio!$A$3:$D$1552,4,0),0)</f>
        <v>0</v>
      </c>
      <c r="BB148">
        <f>+AY148*G148*F148</f>
        <v>0</v>
      </c>
      <c r="BC148">
        <f>IFERROR(VLOOKUP(J148,'Tipo de Descuento'!$B$3:$C$8,2,0),0)</f>
        <v>0</v>
      </c>
      <c r="BD148">
        <f t="shared" si="11"/>
        <v>0</v>
      </c>
      <c r="BE148">
        <f>IFERROR(VLOOKUP(L148,'Tipo de Descuento'!$B$3:$C$8,2,0),0)</f>
        <v>0</v>
      </c>
      <c r="BF148">
        <f t="shared" si="12"/>
        <v>0</v>
      </c>
      <c r="BG148">
        <f>IFERROR(VLOOKUP(N148,'Tipo de Descuento'!$B$3:$C$8,2,0),0)</f>
        <v>0</v>
      </c>
      <c r="BH148">
        <f t="shared" si="13"/>
        <v>0</v>
      </c>
      <c r="BI148">
        <f>IFERROR(VLOOKUP(P148,'Tipo de Descuento'!$B$3:$C$8,2,0),0)</f>
        <v>0</v>
      </c>
      <c r="BJ148">
        <f t="shared" si="14"/>
        <v>0</v>
      </c>
      <c r="BK148">
        <f>IFERROR(VLOOKUP(R148,'Tipo de Descuento'!$B$3:$C$8,2,0),0)</f>
        <v>0</v>
      </c>
      <c r="BL148">
        <f t="shared" si="15"/>
        <v>0</v>
      </c>
      <c r="BM148">
        <f t="shared" si="16"/>
        <v>0</v>
      </c>
      <c r="BN148">
        <f t="shared" si="17"/>
        <v>0</v>
      </c>
      <c r="BO148">
        <f t="shared" si="18"/>
        <v>0</v>
      </c>
      <c r="BQ148" s="67">
        <f>+AY148*F148*H148</f>
        <v>0</v>
      </c>
      <c r="BR148" s="68">
        <f t="shared" si="19"/>
        <v>0</v>
      </c>
      <c r="BS148" s="68">
        <f t="shared" si="20"/>
        <v>0</v>
      </c>
      <c r="BT148" s="68">
        <f t="shared" si="21"/>
        <v>0</v>
      </c>
      <c r="BU148" s="68">
        <f t="shared" si="22"/>
        <v>0</v>
      </c>
      <c r="BV148" s="68">
        <f t="shared" si="23"/>
        <v>0</v>
      </c>
      <c r="BW148" s="69">
        <f t="shared" si="24"/>
        <v>0</v>
      </c>
      <c r="BY148" s="70">
        <f t="shared" si="25"/>
        <v>0</v>
      </c>
      <c r="BZ148" s="71"/>
      <c r="CB148" s="13">
        <f>+B148</f>
        <v>0</v>
      </c>
      <c r="CC148" s="89">
        <f t="shared" si="78"/>
        <v>0</v>
      </c>
    </row>
    <row r="149" spans="2:81" ht="15.75" customHeight="1">
      <c r="B149" s="23"/>
      <c r="C149" s="13" t="str">
        <f>IF(B149="","",VLOOKUP(BA149,Proveedor!$B$3:$C$2036,2,0))</f>
        <v/>
      </c>
      <c r="D149" s="96"/>
      <c r="E149" s="85"/>
      <c r="F149" s="56"/>
      <c r="G149" s="97"/>
      <c r="H149" s="97"/>
      <c r="I149" s="13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32"/>
      <c r="AY149" s="54">
        <f t="shared" si="9"/>
        <v>0</v>
      </c>
      <c r="AZ149" s="38">
        <f t="shared" si="10"/>
        <v>0</v>
      </c>
      <c r="BA149" s="12">
        <f>IFERROR(VLOOKUP(Input!B149,Medio!$A$3:$D$1552,4,0),0)</f>
        <v>0</v>
      </c>
      <c r="BB149">
        <f>+AY149*G149*F149</f>
        <v>0</v>
      </c>
      <c r="BC149">
        <f>IFERROR(VLOOKUP(J149,'Tipo de Descuento'!$B$3:$C$8,2,0),0)</f>
        <v>0</v>
      </c>
      <c r="BD149">
        <f t="shared" si="11"/>
        <v>0</v>
      </c>
      <c r="BE149">
        <f>IFERROR(VLOOKUP(L149,'Tipo de Descuento'!$B$3:$C$8,2,0),0)</f>
        <v>0</v>
      </c>
      <c r="BF149">
        <f t="shared" si="12"/>
        <v>0</v>
      </c>
      <c r="BG149">
        <f>IFERROR(VLOOKUP(N149,'Tipo de Descuento'!$B$3:$C$8,2,0),0)</f>
        <v>0</v>
      </c>
      <c r="BH149">
        <f t="shared" si="13"/>
        <v>0</v>
      </c>
      <c r="BI149">
        <f>IFERROR(VLOOKUP(P149,'Tipo de Descuento'!$B$3:$C$8,2,0),0)</f>
        <v>0</v>
      </c>
      <c r="BJ149">
        <f t="shared" si="14"/>
        <v>0</v>
      </c>
      <c r="BK149">
        <f>IFERROR(VLOOKUP(R149,'Tipo de Descuento'!$B$3:$C$8,2,0),0)</f>
        <v>0</v>
      </c>
      <c r="BL149">
        <f t="shared" si="15"/>
        <v>0</v>
      </c>
      <c r="BM149">
        <f t="shared" si="16"/>
        <v>0</v>
      </c>
      <c r="BN149">
        <f t="shared" si="17"/>
        <v>0</v>
      </c>
      <c r="BO149">
        <f t="shared" si="18"/>
        <v>0</v>
      </c>
      <c r="BQ149" s="67">
        <f>+AY149*F149*H149</f>
        <v>0</v>
      </c>
      <c r="BR149" s="68">
        <f t="shared" si="19"/>
        <v>0</v>
      </c>
      <c r="BS149" s="68">
        <f t="shared" si="20"/>
        <v>0</v>
      </c>
      <c r="BT149" s="68">
        <f t="shared" si="21"/>
        <v>0</v>
      </c>
      <c r="BU149" s="68">
        <f t="shared" si="22"/>
        <v>0</v>
      </c>
      <c r="BV149" s="68">
        <f t="shared" si="23"/>
        <v>0</v>
      </c>
      <c r="BW149" s="69">
        <f t="shared" si="24"/>
        <v>0</v>
      </c>
      <c r="BY149" s="70">
        <f t="shared" si="25"/>
        <v>0</v>
      </c>
      <c r="BZ149" s="71"/>
      <c r="CB149" s="13">
        <f>+B149</f>
        <v>0</v>
      </c>
      <c r="CC149" s="89">
        <f t="shared" si="78"/>
        <v>0</v>
      </c>
    </row>
    <row r="150" spans="2:81" ht="15.75" customHeight="1" thickBot="1">
      <c r="B150" s="23"/>
      <c r="C150" s="13" t="str">
        <f>IF(B150="","",VLOOKUP(BA150,Proveedor!$B$3:$C$2036,2,0))</f>
        <v/>
      </c>
      <c r="D150" s="96"/>
      <c r="E150" s="85"/>
      <c r="F150" s="56"/>
      <c r="G150" s="97"/>
      <c r="H150" s="97"/>
      <c r="I150" s="20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33"/>
      <c r="AY150" s="55">
        <f t="shared" si="9"/>
        <v>0</v>
      </c>
      <c r="AZ150" s="39">
        <f t="shared" si="10"/>
        <v>0</v>
      </c>
      <c r="BA150" s="12">
        <f>IFERROR(VLOOKUP(Input!B150,Medio!$A$3:$D$1552,4,0),0)</f>
        <v>0</v>
      </c>
      <c r="BB150">
        <f>+AY150*G150*F150</f>
        <v>0</v>
      </c>
      <c r="BC150">
        <f>IFERROR(VLOOKUP(J150,'Tipo de Descuento'!$B$3:$C$8,2,0),0)</f>
        <v>0</v>
      </c>
      <c r="BD150">
        <f t="shared" si="11"/>
        <v>0</v>
      </c>
      <c r="BE150">
        <f>IFERROR(VLOOKUP(L150,'Tipo de Descuento'!$B$3:$C$8,2,0),0)</f>
        <v>0</v>
      </c>
      <c r="BF150">
        <f t="shared" si="12"/>
        <v>0</v>
      </c>
      <c r="BG150">
        <f>IFERROR(VLOOKUP(N150,'Tipo de Descuento'!$B$3:$C$8,2,0),0)</f>
        <v>0</v>
      </c>
      <c r="BH150">
        <f t="shared" si="13"/>
        <v>0</v>
      </c>
      <c r="BI150">
        <f>IFERROR(VLOOKUP(P150,'Tipo de Descuento'!$B$3:$C$8,2,0),0)</f>
        <v>0</v>
      </c>
      <c r="BJ150">
        <f t="shared" si="14"/>
        <v>0</v>
      </c>
      <c r="BK150">
        <f>IFERROR(VLOOKUP(R150,'Tipo de Descuento'!$B$3:$C$8,2,0),0)</f>
        <v>0</v>
      </c>
      <c r="BL150">
        <f t="shared" si="15"/>
        <v>0</v>
      </c>
      <c r="BM150">
        <f t="shared" si="16"/>
        <v>0</v>
      </c>
      <c r="BN150">
        <f t="shared" si="17"/>
        <v>0</v>
      </c>
      <c r="BO150">
        <f t="shared" si="18"/>
        <v>0</v>
      </c>
      <c r="BQ150" s="72">
        <f>+AY150*F150*H150</f>
        <v>0</v>
      </c>
      <c r="BR150" s="73">
        <f t="shared" si="19"/>
        <v>0</v>
      </c>
      <c r="BS150" s="73">
        <f t="shared" si="20"/>
        <v>0</v>
      </c>
      <c r="BT150" s="73">
        <f t="shared" si="21"/>
        <v>0</v>
      </c>
      <c r="BU150" s="73">
        <f t="shared" si="22"/>
        <v>0</v>
      </c>
      <c r="BV150" s="73">
        <f t="shared" si="23"/>
        <v>0</v>
      </c>
      <c r="BW150" s="74">
        <f t="shared" si="24"/>
        <v>0</v>
      </c>
      <c r="BY150" s="70">
        <f t="shared" si="25"/>
        <v>0</v>
      </c>
      <c r="BZ150" s="71"/>
      <c r="CB150" s="13">
        <f>+B150</f>
        <v>0</v>
      </c>
      <c r="CC150" s="89">
        <f t="shared" ref="CC150" si="96">+AZ150</f>
        <v>0</v>
      </c>
    </row>
    <row r="151" spans="2:81" ht="15.75" customHeight="1">
      <c r="BR151" s="75">
        <f>SUM(BQ21:BQ150)</f>
        <v>0</v>
      </c>
      <c r="BX151" s="76">
        <f>SUM(BW21:BW150)</f>
        <v>0</v>
      </c>
      <c r="BZ151" s="77">
        <f>SUM(BY21:BY150)</f>
        <v>0</v>
      </c>
      <c r="CA151" s="78" t="e">
        <f>+BZ151/J15</f>
        <v>#DIV/0!</v>
      </c>
    </row>
    <row r="152" spans="2:81" ht="15.75" customHeight="1"/>
    <row r="153" spans="2:81" ht="15.75" customHeight="1"/>
    <row r="154" spans="2:81" ht="15.75" customHeight="1"/>
    <row r="155" spans="2:81" ht="15.75" customHeight="1"/>
    <row r="156" spans="2:81" ht="15.75" customHeight="1"/>
    <row r="157" spans="2:81" ht="15.75" customHeight="1"/>
    <row r="158" spans="2:81" ht="15.75" customHeight="1"/>
    <row r="159" spans="2:81" ht="15.75" customHeight="1"/>
    <row r="160" spans="2:81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</sheetData>
  <mergeCells count="12">
    <mergeCell ref="BR19:BX19"/>
    <mergeCell ref="BZ19:CA19"/>
    <mergeCell ref="B2:N2"/>
    <mergeCell ref="B4:G4"/>
    <mergeCell ref="C7:E7"/>
    <mergeCell ref="C8:E8"/>
    <mergeCell ref="C10:E10"/>
    <mergeCell ref="B19:E19"/>
    <mergeCell ref="C9:E9"/>
    <mergeCell ref="C14:E14"/>
    <mergeCell ref="C15:E15"/>
    <mergeCell ref="C16:E16"/>
  </mergeCells>
  <pageMargins left="0.23622047244094499" right="0.23622047244094499" top="0.196850393700787" bottom="0.196850393700787" header="0.31496062992126" footer="0.31496062992126"/>
  <pageSetup paperSize="5" scale="43" fitToHeight="0" orientation="landscape" r:id="rId1"/>
  <ignoredErrors>
    <ignoredError sqref="K20 M20 O20 Q20 S20" numberStoredAsText="1"/>
    <ignoredError sqref="AY21" formulaRange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xWindow="574" yWindow="558" count="15">
        <x14:dataValidation type="list" allowBlank="1" showInputMessage="1" showErrorMessage="1" prompt="Seleccione el Cliente" xr:uid="{00000000-0002-0000-0100-000000000000}">
          <x14:formula1>
            <xm:f>Cliente!$B$3:$B$822</xm:f>
          </x14:formula1>
          <xm:sqref>C8:E8</xm:sqref>
        </x14:dataValidation>
        <x14:dataValidation type="list" allowBlank="1" showInputMessage="1" showErrorMessage="1" prompt="Seleccione el Año" xr:uid="{00000000-0002-0000-0100-000001000000}">
          <x14:formula1>
            <xm:f>MesAño!$E$2:$E$4</xm:f>
          </x14:formula1>
          <xm:sqref>C12:C13</xm:sqref>
        </x14:dataValidation>
        <x14:dataValidation type="list" allowBlank="1" showInputMessage="1" showErrorMessage="1" prompt="Seleccione el Tipo de Medio" xr:uid="{00000000-0002-0000-0100-000002000000}">
          <x14:formula1>
            <xm:f>TipoMedio!$B$3:$B$30</xm:f>
          </x14:formula1>
          <xm:sqref>G7</xm:sqref>
        </x14:dataValidation>
        <x14:dataValidation type="list" allowBlank="1" showInputMessage="1" showErrorMessage="1" prompt="Seleccione la Condición de Pago" xr:uid="{00000000-0002-0000-0100-000003000000}">
          <x14:formula1>
            <xm:f>'Condicion de Pago'!$B$3:$B$20</xm:f>
          </x14:formula1>
          <xm:sqref>G11</xm:sqref>
        </x14:dataValidation>
        <x14:dataValidation type="list" allowBlank="1" showInputMessage="1" showErrorMessage="1" prompt="Seleccione la Moneda" xr:uid="{00000000-0002-0000-0100-000004000000}">
          <x14:formula1>
            <xm:f>Moneda!$B$3:$B$7</xm:f>
          </x14:formula1>
          <xm:sqref>G12</xm:sqref>
        </x14:dataValidation>
        <x14:dataValidation type="list" allowBlank="1" showInputMessage="1" showErrorMessage="1" prompt="Seleccione el Mes" xr:uid="{00000000-0002-0000-0100-000005000000}">
          <x14:formula1>
            <xm:f>MesAño!$C$2:$C$13</xm:f>
          </x14:formula1>
          <xm:sqref>C11</xm:sqref>
        </x14:dataValidation>
        <x14:dataValidation type="list" allowBlank="1" showInputMessage="1" showErrorMessage="1" prompt="Seleccione el Producto" xr:uid="{00000000-0002-0000-0100-000006000000}">
          <x14:formula1>
            <xm:f>Producto!$B$3:$B$200</xm:f>
          </x14:formula1>
          <xm:sqref>C9:E9</xm:sqref>
        </x14:dataValidation>
        <x14:dataValidation type="list" allowBlank="1" showInputMessage="1" showErrorMessage="1" xr:uid="{00000000-0002-0000-0100-000007000000}">
          <x14:formula1>
            <xm:f>Campaña!$B$3:$B$32</xm:f>
          </x14:formula1>
          <xm:sqref>C10:E10</xm:sqref>
        </x14:dataValidation>
        <x14:dataValidation type="list" allowBlank="1" showInputMessage="1" showErrorMessage="1" prompt="Seleccione el Anunciante" xr:uid="{00000000-0002-0000-0100-000008000000}">
          <x14:formula1>
            <xm:f>Anunciante!$B$3:$B$364</xm:f>
          </x14:formula1>
          <xm:sqref>C7:E7</xm:sqref>
        </x14:dataValidation>
        <x14:dataValidation type="list" allowBlank="1" showInputMessage="1" showErrorMessage="1" xr:uid="{00000000-0002-0000-0100-000009000000}">
          <x14:formula1>
            <xm:f>Agencias!$B$3:$B$129</xm:f>
          </x14:formula1>
          <xm:sqref>G14</xm:sqref>
        </x14:dataValidation>
        <x14:dataValidation type="list" allowBlank="1" showInputMessage="1" showErrorMessage="1" xr:uid="{00000000-0002-0000-0100-00000A000000}">
          <x14:formula1>
            <xm:f>Plazas!$B$3:$B$124</xm:f>
          </x14:formula1>
          <xm:sqref>G15</xm:sqref>
        </x14:dataValidation>
        <x14:dataValidation type="list" allowBlank="1" showInputMessage="1" showErrorMessage="1" xr:uid="{00000000-0002-0000-0100-00000B000000}">
          <x14:formula1>
            <xm:f>Tags!$B$3:$B$51</xm:f>
          </x14:formula1>
          <xm:sqref>G16</xm:sqref>
        </x14:dataValidation>
        <x14:dataValidation type="list" allowBlank="1" showInputMessage="1" showErrorMessage="1" xr:uid="{00000000-0002-0000-0100-00000C000000}">
          <x14:formula1>
            <xm:f>'Tipo de Descuento'!$B$3:$B$8</xm:f>
          </x14:formula1>
          <xm:sqref>J21:J150 P21:P150 N21:N150 L21:L150 R21:R150</xm:sqref>
        </x14:dataValidation>
        <x14:dataValidation type="list" allowBlank="1" showInputMessage="1" showErrorMessage="1" xr:uid="{00000000-0002-0000-0100-00000D000000}">
          <x14:formula1>
            <xm:f>Medio!$A$3:$A$1600</xm:f>
          </x14:formula1>
          <xm:sqref>B21:B150</xm:sqref>
        </x14:dataValidation>
        <x14:dataValidation type="list" allowBlank="1" showInputMessage="1" showErrorMessage="1" xr:uid="{00000000-0002-0000-0100-00000E000000}">
          <x14:formula1>
            <xm:f>Proveedor!$C$3:$C$2036</xm:f>
          </x14:formula1>
          <xm:sqref>C21:C150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2"/>
  <sheetViews>
    <sheetView workbookViewId="0">
      <selection activeCell="B3" sqref="B3:C12"/>
    </sheetView>
  </sheetViews>
  <sheetFormatPr baseColWidth="10" defaultRowHeight="15"/>
  <cols>
    <col min="2" max="3" width="13" bestFit="1" customWidth="1"/>
    <col min="4" max="4" width="12" bestFit="1" customWidth="1"/>
  </cols>
  <sheetData>
    <row r="2" spans="2:3">
      <c r="B2" t="s">
        <v>95</v>
      </c>
      <c r="C2" t="s">
        <v>111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8"/>
  <sheetViews>
    <sheetView workbookViewId="0">
      <selection activeCell="B3" sqref="B3:C10"/>
    </sheetView>
  </sheetViews>
  <sheetFormatPr baseColWidth="10" defaultRowHeight="15"/>
  <cols>
    <col min="2" max="2" width="16.85546875" bestFit="1" customWidth="1"/>
  </cols>
  <sheetData>
    <row r="2" spans="2:3">
      <c r="B2" s="19" t="s">
        <v>114</v>
      </c>
      <c r="C2" s="19" t="s">
        <v>115</v>
      </c>
    </row>
    <row r="3" spans="2:3">
      <c r="B3" s="19"/>
      <c r="C3">
        <v>0</v>
      </c>
    </row>
    <row r="4" spans="2:3">
      <c r="B4" s="19" t="s">
        <v>116</v>
      </c>
      <c r="C4">
        <v>1</v>
      </c>
    </row>
    <row r="5" spans="2:3">
      <c r="B5" s="19" t="s">
        <v>117</v>
      </c>
      <c r="C5">
        <v>2</v>
      </c>
    </row>
    <row r="6" spans="2:3">
      <c r="B6" s="19" t="s">
        <v>118</v>
      </c>
      <c r="C6">
        <v>3</v>
      </c>
    </row>
    <row r="7" spans="2:3">
      <c r="B7" s="19" t="s">
        <v>119</v>
      </c>
      <c r="C7">
        <v>7</v>
      </c>
    </row>
    <row r="8" spans="2:3">
      <c r="B8" s="19" t="s">
        <v>120</v>
      </c>
      <c r="C8">
        <v>8</v>
      </c>
    </row>
  </sheetData>
  <sortState xmlns:xlrd2="http://schemas.microsoft.com/office/spreadsheetml/2017/richdata2" ref="B3:C8">
    <sortCondition ref="C3:C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E13"/>
  <sheetViews>
    <sheetView workbookViewId="0">
      <selection activeCell="E13" sqref="E13"/>
    </sheetView>
  </sheetViews>
  <sheetFormatPr baseColWidth="10" defaultRowHeight="15"/>
  <sheetData>
    <row r="2" spans="2:5">
      <c r="B2" s="19"/>
      <c r="C2">
        <v>1</v>
      </c>
      <c r="E2">
        <v>2024</v>
      </c>
    </row>
    <row r="3" spans="2:5">
      <c r="B3" s="19"/>
      <c r="C3">
        <v>2</v>
      </c>
      <c r="E3">
        <v>2025</v>
      </c>
    </row>
    <row r="4" spans="2:5">
      <c r="B4" s="19"/>
      <c r="C4">
        <v>3</v>
      </c>
      <c r="E4">
        <v>2026</v>
      </c>
    </row>
    <row r="5" spans="2:5">
      <c r="B5" s="19"/>
      <c r="C5">
        <v>4</v>
      </c>
    </row>
    <row r="6" spans="2:5">
      <c r="B6" s="19"/>
      <c r="C6">
        <v>5</v>
      </c>
    </row>
    <row r="7" spans="2:5">
      <c r="B7" s="19"/>
      <c r="C7">
        <v>6</v>
      </c>
    </row>
    <row r="8" spans="2:5">
      <c r="B8" s="19"/>
      <c r="C8">
        <v>7</v>
      </c>
    </row>
    <row r="9" spans="2:5">
      <c r="B9" s="19"/>
      <c r="C9">
        <v>8</v>
      </c>
    </row>
    <row r="10" spans="2:5">
      <c r="B10" s="19"/>
      <c r="C10">
        <v>9</v>
      </c>
    </row>
    <row r="11" spans="2:5">
      <c r="B11" s="19"/>
      <c r="C11">
        <v>10</v>
      </c>
    </row>
    <row r="12" spans="2:5">
      <c r="B12" s="19"/>
      <c r="C12">
        <v>11</v>
      </c>
    </row>
    <row r="13" spans="2:5">
      <c r="B13" s="19"/>
      <c r="C13">
        <v>12</v>
      </c>
    </row>
  </sheetData>
  <sheetProtection password="E823" sheet="1" objects="1" scenarios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1000"/>
  <sheetViews>
    <sheetView workbookViewId="0"/>
  </sheetViews>
  <sheetFormatPr baseColWidth="10" defaultColWidth="14.42578125" defaultRowHeight="15" customHeight="1"/>
  <cols>
    <col min="1" max="26" width="10.7109375" customWidth="1"/>
  </cols>
  <sheetData>
    <row r="2" spans="1:1">
      <c r="A2" s="5" t="s">
        <v>81</v>
      </c>
    </row>
    <row r="3" spans="1:1">
      <c r="A3" s="5" t="s">
        <v>82</v>
      </c>
    </row>
    <row r="4" spans="1:1">
      <c r="A4" s="5" t="s">
        <v>83</v>
      </c>
    </row>
    <row r="8" spans="1:1">
      <c r="A8" s="5" t="s">
        <v>84</v>
      </c>
    </row>
    <row r="9" spans="1:1">
      <c r="A9" s="5" t="s">
        <v>85</v>
      </c>
    </row>
    <row r="10" spans="1:1">
      <c r="A10" s="5" t="s">
        <v>86</v>
      </c>
    </row>
    <row r="11" spans="1:1">
      <c r="A11" s="5" t="s">
        <v>87</v>
      </c>
    </row>
    <row r="12" spans="1:1">
      <c r="A12" s="5" t="s">
        <v>88</v>
      </c>
    </row>
    <row r="13" spans="1:1">
      <c r="A13" s="5" t="s">
        <v>89</v>
      </c>
    </row>
    <row r="14" spans="1:1">
      <c r="A14" s="5" t="s">
        <v>90</v>
      </c>
    </row>
    <row r="15" spans="1:1">
      <c r="A15" s="5" t="s">
        <v>91</v>
      </c>
    </row>
    <row r="16" spans="1:1">
      <c r="A16" s="5" t="s">
        <v>92</v>
      </c>
    </row>
    <row r="17" spans="1:1">
      <c r="A17" s="5" t="s">
        <v>93</v>
      </c>
    </row>
    <row r="21" spans="1:1" ht="15.75" customHeight="1"/>
    <row r="22" spans="1:1" ht="15.75" customHeight="1"/>
    <row r="23" spans="1:1" ht="15.75" customHeight="1"/>
    <row r="24" spans="1:1" ht="15.75" customHeight="1"/>
    <row r="25" spans="1:1" ht="15.75" customHeight="1"/>
    <row r="26" spans="1:1" ht="15.75" customHeight="1"/>
    <row r="27" spans="1:1" ht="15.75" customHeight="1"/>
    <row r="28" spans="1:1" ht="15.75" customHeight="1"/>
    <row r="29" spans="1:1" ht="15.75" customHeight="1"/>
    <row r="30" spans="1:1" ht="15.75" customHeight="1"/>
    <row r="31" spans="1:1" ht="15.75" customHeight="1"/>
    <row r="32" spans="1: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heetProtection password="E823" sheet="1" objects="1" scenarios="1" formatCells="0" formatColumns="0" formatRows="0" insertColumns="0" insertRows="0" insertHyperlinks="0" deleteColumns="0" deleteRows="0" sort="0" autoFilter="0" pivotTables="0"/>
  <pageMargins left="0.7" right="0.7" top="0.75" bottom="0.75" header="0" footer="0"/>
  <pageSetup fitToHeight="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1000"/>
  <sheetViews>
    <sheetView workbookViewId="0">
      <selection activeCell="B3" sqref="B3:C3"/>
    </sheetView>
  </sheetViews>
  <sheetFormatPr baseColWidth="10" defaultColWidth="14.42578125" defaultRowHeight="15" customHeight="1"/>
  <cols>
    <col min="2" max="2" width="50.7109375" bestFit="1" customWidth="1"/>
    <col min="3" max="3" width="10.7109375" bestFit="1" customWidth="1"/>
    <col min="4" max="4" width="10.7109375" customWidth="1"/>
  </cols>
  <sheetData>
    <row r="2" spans="2:3">
      <c r="B2" t="s">
        <v>95</v>
      </c>
      <c r="C2" t="s">
        <v>94</v>
      </c>
    </row>
    <row r="3" spans="2:3" ht="15" customHeight="1">
      <c r="B3" s="79"/>
    </row>
    <row r="154" spans="2:2" ht="15" customHeight="1">
      <c r="B154" s="49"/>
    </row>
    <row r="155" spans="2:2" ht="15" customHeight="1">
      <c r="B155" s="49"/>
    </row>
    <row r="156" spans="2:2" ht="15" customHeight="1">
      <c r="B156" s="49"/>
    </row>
    <row r="157" spans="2:2" ht="15" customHeight="1">
      <c r="B157" s="49"/>
    </row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fitToHeight="0" orientation="landscape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01"/>
  <sheetViews>
    <sheetView workbookViewId="0">
      <selection activeCell="B3" sqref="B3:C3"/>
    </sheetView>
  </sheetViews>
  <sheetFormatPr baseColWidth="10" defaultColWidth="14.42578125" defaultRowHeight="15" customHeight="1"/>
  <cols>
    <col min="1" max="1" width="10.7109375" customWidth="1"/>
    <col min="2" max="2" width="50.7109375" bestFit="1" customWidth="1"/>
    <col min="3" max="3" width="17.5703125" customWidth="1"/>
    <col min="4" max="4" width="14.5703125" customWidth="1"/>
    <col min="5" max="12" width="10.7109375" customWidth="1"/>
  </cols>
  <sheetData>
    <row r="1" spans="1:3">
      <c r="A1" s="6"/>
      <c r="C1" s="6"/>
    </row>
    <row r="2" spans="1:3">
      <c r="A2" s="6"/>
      <c r="B2" t="s">
        <v>95</v>
      </c>
      <c r="C2" s="59" t="s">
        <v>96</v>
      </c>
    </row>
    <row r="3" spans="1:3">
      <c r="A3" s="6"/>
      <c r="C3" s="6"/>
    </row>
    <row r="4" spans="1:3">
      <c r="A4" s="6"/>
      <c r="C4" s="6"/>
    </row>
    <row r="5" spans="1:3">
      <c r="A5" s="6"/>
      <c r="C5" s="6"/>
    </row>
    <row r="6" spans="1:3">
      <c r="A6" s="6"/>
      <c r="C6" s="6"/>
    </row>
    <row r="7" spans="1:3">
      <c r="A7" s="6"/>
      <c r="C7" s="6"/>
    </row>
    <row r="8" spans="1:3">
      <c r="A8" s="6"/>
      <c r="C8" s="6"/>
    </row>
    <row r="9" spans="1:3">
      <c r="A9" s="6"/>
      <c r="C9" s="6"/>
    </row>
    <row r="10" spans="1:3">
      <c r="A10" s="6"/>
      <c r="C10" s="6"/>
    </row>
    <row r="11" spans="1:3">
      <c r="A11" s="6"/>
      <c r="C11" s="6"/>
    </row>
    <row r="12" spans="1:3">
      <c r="A12" s="6"/>
      <c r="C12" s="6"/>
    </row>
    <row r="13" spans="1:3">
      <c r="A13" s="6"/>
      <c r="C13" s="6"/>
    </row>
    <row r="14" spans="1:3">
      <c r="A14" s="6"/>
      <c r="C14" s="6"/>
    </row>
    <row r="15" spans="1:3">
      <c r="A15" s="6"/>
      <c r="C15" s="6"/>
    </row>
    <row r="16" spans="1:3">
      <c r="A16" s="6"/>
      <c r="C16" s="6"/>
    </row>
    <row r="17" spans="1:3">
      <c r="A17" s="6"/>
      <c r="C17" s="6"/>
    </row>
    <row r="18" spans="1:3">
      <c r="A18" s="6"/>
      <c r="C18" s="6"/>
    </row>
    <row r="19" spans="1:3">
      <c r="A19" s="6"/>
      <c r="C19" s="6"/>
    </row>
    <row r="20" spans="1:3">
      <c r="A20" s="6"/>
      <c r="C20" s="6"/>
    </row>
    <row r="21" spans="1:3">
      <c r="A21" s="6"/>
      <c r="C21" s="6"/>
    </row>
    <row r="22" spans="1:3">
      <c r="A22" s="6"/>
      <c r="C22" s="6"/>
    </row>
    <row r="23" spans="1:3">
      <c r="A23" s="6"/>
      <c r="C23" s="6"/>
    </row>
    <row r="24" spans="1:3">
      <c r="A24" s="6"/>
      <c r="C24" s="6"/>
    </row>
    <row r="25" spans="1:3">
      <c r="A25" s="6"/>
      <c r="C25" s="6"/>
    </row>
    <row r="26" spans="1:3">
      <c r="A26" s="6"/>
      <c r="C26" s="6"/>
    </row>
    <row r="27" spans="1:3">
      <c r="A27" s="6"/>
      <c r="C27" s="6"/>
    </row>
    <row r="28" spans="1:3">
      <c r="A28" s="6"/>
      <c r="C28" s="6"/>
    </row>
    <row r="29" spans="1:3">
      <c r="A29" s="6"/>
      <c r="C29" s="6"/>
    </row>
    <row r="30" spans="1:3">
      <c r="A30" s="6"/>
      <c r="C30" s="6"/>
    </row>
    <row r="31" spans="1:3">
      <c r="A31" s="6"/>
      <c r="C31" s="6"/>
    </row>
    <row r="32" spans="1:3">
      <c r="A32" s="6"/>
      <c r="C32" s="6"/>
    </row>
    <row r="33" spans="1:3">
      <c r="A33" s="6"/>
      <c r="C33" s="6"/>
    </row>
    <row r="34" spans="1:3">
      <c r="A34" s="6"/>
      <c r="C34" s="6"/>
    </row>
    <row r="35" spans="1:3">
      <c r="A35" s="6"/>
      <c r="C35" s="6"/>
    </row>
    <row r="36" spans="1:3">
      <c r="A36" s="6"/>
      <c r="C36" s="6"/>
    </row>
    <row r="37" spans="1:3">
      <c r="A37" s="6"/>
      <c r="C37" s="6"/>
    </row>
    <row r="38" spans="1:3">
      <c r="A38" s="6"/>
      <c r="C38" s="6"/>
    </row>
    <row r="39" spans="1:3">
      <c r="A39" s="6"/>
      <c r="C39" s="6"/>
    </row>
    <row r="40" spans="1:3">
      <c r="A40" s="6"/>
      <c r="C40" s="6"/>
    </row>
    <row r="41" spans="1:3">
      <c r="A41" s="6"/>
      <c r="C41" s="6"/>
    </row>
    <row r="42" spans="1:3">
      <c r="A42" s="6"/>
      <c r="C42" s="6"/>
    </row>
    <row r="43" spans="1:3">
      <c r="A43" s="6"/>
      <c r="C43" s="6"/>
    </row>
    <row r="44" spans="1:3">
      <c r="A44" s="6"/>
      <c r="C44" s="6"/>
    </row>
    <row r="45" spans="1:3">
      <c r="A45" s="6"/>
      <c r="C45" s="6"/>
    </row>
    <row r="46" spans="1:3">
      <c r="A46" s="6"/>
      <c r="C46" s="6"/>
    </row>
    <row r="47" spans="1:3">
      <c r="A47" s="6"/>
      <c r="C47" s="6"/>
    </row>
    <row r="48" spans="1:3">
      <c r="A48" s="6"/>
      <c r="C48" s="6"/>
    </row>
    <row r="49" spans="1:3">
      <c r="A49" s="6"/>
      <c r="C49" s="6"/>
    </row>
    <row r="50" spans="1:3">
      <c r="A50" s="6"/>
      <c r="C50" s="6"/>
    </row>
    <row r="51" spans="1:3">
      <c r="A51" s="6"/>
      <c r="C51" s="6"/>
    </row>
    <row r="52" spans="1:3">
      <c r="A52" s="6"/>
      <c r="C52" s="6"/>
    </row>
    <row r="53" spans="1:3">
      <c r="A53" s="6"/>
      <c r="C53" s="6"/>
    </row>
    <row r="54" spans="1:3">
      <c r="A54" s="6"/>
      <c r="C54" s="6"/>
    </row>
    <row r="55" spans="1:3">
      <c r="A55" s="6"/>
      <c r="C55" s="6"/>
    </row>
    <row r="56" spans="1:3">
      <c r="A56" s="6"/>
      <c r="C56" s="6"/>
    </row>
    <row r="57" spans="1:3">
      <c r="A57" s="6"/>
      <c r="C57" s="6"/>
    </row>
    <row r="58" spans="1:3">
      <c r="A58" s="6"/>
      <c r="C58" s="6"/>
    </row>
    <row r="59" spans="1:3">
      <c r="A59" s="6"/>
      <c r="C59" s="6"/>
    </row>
    <row r="60" spans="1:3">
      <c r="A60" s="6"/>
      <c r="C60" s="6"/>
    </row>
    <row r="61" spans="1:3">
      <c r="A61" s="6"/>
      <c r="C61" s="6"/>
    </row>
    <row r="62" spans="1:3">
      <c r="A62" s="6"/>
      <c r="C62" s="6"/>
    </row>
    <row r="63" spans="1:3">
      <c r="A63" s="6"/>
      <c r="C63" s="6"/>
    </row>
    <row r="64" spans="1:3">
      <c r="A64" s="6"/>
      <c r="C64" s="6"/>
    </row>
    <row r="65" spans="1:3">
      <c r="A65" s="6"/>
      <c r="C65" s="6"/>
    </row>
    <row r="66" spans="1:3">
      <c r="A66" s="6"/>
      <c r="C66" s="6"/>
    </row>
    <row r="67" spans="1:3">
      <c r="A67" s="6"/>
      <c r="C67" s="6"/>
    </row>
    <row r="68" spans="1:3">
      <c r="A68" s="6"/>
      <c r="C68" s="6"/>
    </row>
    <row r="69" spans="1:3">
      <c r="A69" s="6"/>
      <c r="C69" s="6"/>
    </row>
    <row r="70" spans="1:3">
      <c r="A70" s="6"/>
      <c r="C70" s="6"/>
    </row>
    <row r="71" spans="1:3">
      <c r="A71" s="6"/>
      <c r="C71" s="6"/>
    </row>
    <row r="72" spans="1:3">
      <c r="A72" s="6"/>
      <c r="C72" s="6"/>
    </row>
    <row r="73" spans="1:3">
      <c r="A73" s="6"/>
      <c r="C73" s="6"/>
    </row>
    <row r="74" spans="1:3">
      <c r="A74" s="6"/>
      <c r="C74" s="6"/>
    </row>
    <row r="75" spans="1:3">
      <c r="A75" s="6"/>
      <c r="C75" s="6"/>
    </row>
    <row r="76" spans="1:3">
      <c r="A76" s="6"/>
      <c r="C76" s="6"/>
    </row>
    <row r="77" spans="1:3">
      <c r="A77" s="6"/>
      <c r="C77" s="6"/>
    </row>
    <row r="78" spans="1:3">
      <c r="A78" s="6"/>
      <c r="C78" s="6"/>
    </row>
    <row r="79" spans="1:3">
      <c r="A79" s="6"/>
      <c r="C79" s="6"/>
    </row>
    <row r="80" spans="1:3">
      <c r="A80" s="6"/>
      <c r="C80" s="6"/>
    </row>
    <row r="81" spans="1:3">
      <c r="A81" s="6"/>
      <c r="C81" s="6"/>
    </row>
    <row r="82" spans="1:3">
      <c r="A82" s="6"/>
      <c r="C82" s="6"/>
    </row>
    <row r="83" spans="1:3">
      <c r="A83" s="6"/>
      <c r="C83" s="6"/>
    </row>
    <row r="84" spans="1:3">
      <c r="A84" s="6"/>
      <c r="C84" s="6"/>
    </row>
    <row r="85" spans="1:3">
      <c r="A85" s="6"/>
      <c r="C85" s="6"/>
    </row>
    <row r="86" spans="1:3">
      <c r="A86" s="6"/>
      <c r="C86" s="6"/>
    </row>
    <row r="87" spans="1:3">
      <c r="A87" s="6"/>
      <c r="C87" s="6"/>
    </row>
    <row r="88" spans="1:3">
      <c r="A88" s="6"/>
      <c r="C88" s="6"/>
    </row>
    <row r="89" spans="1:3">
      <c r="A89" s="6"/>
      <c r="C89" s="6"/>
    </row>
    <row r="90" spans="1:3">
      <c r="A90" s="6"/>
      <c r="C90" s="6"/>
    </row>
    <row r="91" spans="1:3">
      <c r="A91" s="6"/>
      <c r="C91" s="6"/>
    </row>
    <row r="92" spans="1:3">
      <c r="A92" s="6"/>
      <c r="C92" s="6"/>
    </row>
    <row r="93" spans="1:3">
      <c r="A93" s="6"/>
      <c r="C93" s="6"/>
    </row>
    <row r="94" spans="1:3">
      <c r="A94" s="6"/>
      <c r="C94" s="6"/>
    </row>
    <row r="95" spans="1:3">
      <c r="A95" s="6"/>
      <c r="C95" s="6"/>
    </row>
    <row r="96" spans="1:3">
      <c r="A96" s="6"/>
      <c r="C96" s="6"/>
    </row>
    <row r="97" spans="1:3">
      <c r="A97" s="6"/>
      <c r="C97" s="6"/>
    </row>
    <row r="98" spans="1:3">
      <c r="A98" s="6"/>
      <c r="C98" s="6"/>
    </row>
    <row r="99" spans="1:3">
      <c r="A99" s="6"/>
      <c r="C99" s="6"/>
    </row>
    <row r="100" spans="1:3">
      <c r="A100" s="6"/>
      <c r="C100" s="6"/>
    </row>
    <row r="101" spans="1:3">
      <c r="A101" s="6"/>
      <c r="C101" s="6"/>
    </row>
    <row r="102" spans="1:3">
      <c r="A102" s="6"/>
      <c r="C102" s="6"/>
    </row>
    <row r="103" spans="1:3">
      <c r="A103" s="6"/>
      <c r="C103" s="6"/>
    </row>
    <row r="104" spans="1:3">
      <c r="A104" s="6"/>
      <c r="C104" s="6"/>
    </row>
    <row r="105" spans="1:3">
      <c r="A105" s="6"/>
      <c r="C105" s="6"/>
    </row>
    <row r="106" spans="1:3">
      <c r="A106" s="6"/>
      <c r="C106" s="6"/>
    </row>
    <row r="107" spans="1:3">
      <c r="A107" s="6"/>
      <c r="C107" s="6"/>
    </row>
    <row r="108" spans="1:3">
      <c r="A108" s="6"/>
      <c r="C108" s="6"/>
    </row>
    <row r="109" spans="1:3">
      <c r="A109" s="6"/>
      <c r="C109" s="6"/>
    </row>
    <row r="110" spans="1:3">
      <c r="A110" s="6"/>
      <c r="C110" s="6"/>
    </row>
    <row r="111" spans="1:3">
      <c r="A111" s="6"/>
      <c r="C111" s="6"/>
    </row>
    <row r="112" spans="1:3">
      <c r="A112" s="6"/>
      <c r="C112" s="6"/>
    </row>
    <row r="113" spans="1:3">
      <c r="A113" s="6"/>
      <c r="C113" s="6"/>
    </row>
    <row r="114" spans="1:3">
      <c r="A114" s="6"/>
      <c r="C114" s="6"/>
    </row>
    <row r="115" spans="1:3">
      <c r="A115" s="6"/>
      <c r="C115" s="6"/>
    </row>
    <row r="116" spans="1:3">
      <c r="A116" s="6"/>
      <c r="C116" s="6"/>
    </row>
    <row r="117" spans="1:3">
      <c r="A117" s="6"/>
      <c r="C117" s="6"/>
    </row>
    <row r="118" spans="1:3">
      <c r="A118" s="6"/>
      <c r="C118" s="6"/>
    </row>
    <row r="119" spans="1:3">
      <c r="A119" s="6"/>
      <c r="C119" s="6"/>
    </row>
    <row r="120" spans="1:3">
      <c r="A120" s="6"/>
      <c r="C120" s="6"/>
    </row>
    <row r="121" spans="1:3">
      <c r="A121" s="6"/>
      <c r="C121" s="6"/>
    </row>
    <row r="122" spans="1:3">
      <c r="A122" s="6"/>
      <c r="C122" s="6"/>
    </row>
    <row r="123" spans="1:3">
      <c r="A123" s="6"/>
      <c r="C123" s="6"/>
    </row>
    <row r="124" spans="1:3">
      <c r="A124" s="6"/>
      <c r="C124" s="6"/>
    </row>
    <row r="125" spans="1:3">
      <c r="A125" s="6"/>
      <c r="C125" s="6"/>
    </row>
    <row r="126" spans="1:3">
      <c r="A126" s="6"/>
      <c r="C126" s="6"/>
    </row>
    <row r="127" spans="1:3">
      <c r="A127" s="6"/>
      <c r="C127" s="6"/>
    </row>
    <row r="128" spans="1:3">
      <c r="A128" s="6"/>
      <c r="C128" s="6"/>
    </row>
    <row r="129" spans="1:3">
      <c r="A129" s="6"/>
      <c r="C129" s="6"/>
    </row>
    <row r="130" spans="1:3">
      <c r="A130" s="6"/>
      <c r="C130" s="6"/>
    </row>
    <row r="131" spans="1:3">
      <c r="A131" s="6"/>
      <c r="C131" s="6"/>
    </row>
    <row r="132" spans="1:3">
      <c r="A132" s="6"/>
      <c r="C132" s="6"/>
    </row>
    <row r="133" spans="1:3">
      <c r="A133" s="6"/>
      <c r="C133" s="6"/>
    </row>
    <row r="134" spans="1:3">
      <c r="A134" s="6"/>
      <c r="C134" s="6"/>
    </row>
    <row r="135" spans="1:3">
      <c r="A135" s="6"/>
      <c r="C135" s="6"/>
    </row>
    <row r="136" spans="1:3">
      <c r="A136" s="6"/>
      <c r="C136" s="6"/>
    </row>
    <row r="137" spans="1:3">
      <c r="A137" s="6"/>
      <c r="C137" s="6"/>
    </row>
    <row r="138" spans="1:3">
      <c r="A138" s="6"/>
      <c r="C138" s="6"/>
    </row>
    <row r="139" spans="1:3">
      <c r="A139" s="6"/>
      <c r="C139" s="6"/>
    </row>
    <row r="140" spans="1:3">
      <c r="A140" s="6"/>
      <c r="C140" s="6"/>
    </row>
    <row r="141" spans="1:3">
      <c r="A141" s="6"/>
      <c r="C141" s="6"/>
    </row>
    <row r="142" spans="1:3">
      <c r="A142" s="6"/>
      <c r="C142" s="6"/>
    </row>
    <row r="143" spans="1:3">
      <c r="A143" s="6"/>
      <c r="C143" s="6"/>
    </row>
    <row r="144" spans="1:3">
      <c r="A144" s="6"/>
      <c r="C144" s="6"/>
    </row>
    <row r="145" spans="1:4">
      <c r="A145" s="6"/>
      <c r="C145" s="6"/>
    </row>
    <row r="146" spans="1:4">
      <c r="A146" s="6"/>
      <c r="C146" s="6"/>
    </row>
    <row r="147" spans="1:4">
      <c r="A147" s="6"/>
      <c r="C147" s="6"/>
    </row>
    <row r="148" spans="1:4">
      <c r="A148" s="6"/>
      <c r="C148" s="6"/>
    </row>
    <row r="149" spans="1:4">
      <c r="A149" s="6"/>
      <c r="C149" s="6"/>
    </row>
    <row r="150" spans="1:4">
      <c r="A150" s="6"/>
      <c r="C150" s="6"/>
    </row>
    <row r="151" spans="1:4">
      <c r="A151" s="6"/>
      <c r="C151" s="6"/>
    </row>
    <row r="152" spans="1:4">
      <c r="A152" s="6"/>
      <c r="C152" s="6"/>
    </row>
    <row r="153" spans="1:4">
      <c r="A153" s="6"/>
      <c r="C153" s="6"/>
    </row>
    <row r="154" spans="1:4">
      <c r="A154" s="6"/>
      <c r="B154" s="49"/>
      <c r="C154" s="49"/>
      <c r="D154" s="6"/>
    </row>
    <row r="155" spans="1:4">
      <c r="A155" s="6"/>
      <c r="B155" s="62"/>
      <c r="C155" s="49"/>
      <c r="D155" s="6"/>
    </row>
    <row r="156" spans="1:4">
      <c r="A156" s="6"/>
      <c r="D156" s="6"/>
    </row>
    <row r="157" spans="1:4">
      <c r="A157" s="6"/>
      <c r="D157" s="6"/>
    </row>
    <row r="158" spans="1:4">
      <c r="A158" s="6"/>
      <c r="D158" s="6"/>
    </row>
    <row r="159" spans="1:4">
      <c r="A159" s="6"/>
      <c r="D159" s="6"/>
    </row>
    <row r="160" spans="1:4">
      <c r="A160" s="6"/>
      <c r="D160" s="6"/>
    </row>
    <row r="161" spans="1:4">
      <c r="A161" s="6"/>
      <c r="D161" s="6"/>
    </row>
    <row r="162" spans="1:4">
      <c r="A162" s="6"/>
      <c r="D162" s="6"/>
    </row>
    <row r="163" spans="1:4">
      <c r="A163" s="6"/>
      <c r="D163" s="6"/>
    </row>
    <row r="164" spans="1:4">
      <c r="A164" s="6"/>
      <c r="D164" s="6"/>
    </row>
    <row r="165" spans="1:4">
      <c r="A165" s="6"/>
      <c r="D165" s="6"/>
    </row>
    <row r="166" spans="1:4">
      <c r="A166" s="6"/>
      <c r="D166" s="6"/>
    </row>
    <row r="167" spans="1:4">
      <c r="A167" s="6"/>
      <c r="D167" s="6"/>
    </row>
    <row r="168" spans="1:4">
      <c r="A168" s="6"/>
      <c r="D168" s="6"/>
    </row>
    <row r="169" spans="1:4">
      <c r="A169" s="6"/>
      <c r="D169" s="6"/>
    </row>
    <row r="170" spans="1:4">
      <c r="A170" s="6"/>
      <c r="D170" s="6"/>
    </row>
    <row r="171" spans="1:4">
      <c r="A171" s="6"/>
      <c r="D171" s="6"/>
    </row>
    <row r="172" spans="1:4">
      <c r="A172" s="6"/>
      <c r="D172" s="6"/>
    </row>
    <row r="173" spans="1:4">
      <c r="A173" s="6"/>
      <c r="D173" s="6"/>
    </row>
    <row r="174" spans="1:4">
      <c r="A174" s="6"/>
      <c r="D174" s="6"/>
    </row>
    <row r="175" spans="1:4">
      <c r="A175" s="6"/>
      <c r="D175" s="6"/>
    </row>
    <row r="176" spans="1:4">
      <c r="A176" s="6"/>
      <c r="D176" s="6"/>
    </row>
    <row r="177" spans="1:4">
      <c r="A177" s="6"/>
      <c r="D177" s="6"/>
    </row>
    <row r="178" spans="1:4">
      <c r="A178" s="6"/>
      <c r="D178" s="6"/>
    </row>
    <row r="179" spans="1:4">
      <c r="A179" s="6"/>
      <c r="D179" s="6"/>
    </row>
    <row r="180" spans="1:4">
      <c r="A180" s="6"/>
      <c r="D180" s="6"/>
    </row>
    <row r="181" spans="1:4">
      <c r="A181" s="6"/>
      <c r="D181" s="6"/>
    </row>
    <row r="182" spans="1:4">
      <c r="A182" s="6"/>
      <c r="D182" s="6"/>
    </row>
    <row r="183" spans="1:4">
      <c r="A183" s="6"/>
      <c r="D183" s="6"/>
    </row>
    <row r="184" spans="1:4">
      <c r="A184" s="6"/>
      <c r="D184" s="6"/>
    </row>
    <row r="185" spans="1:4">
      <c r="A185" s="6"/>
      <c r="D185" s="6"/>
    </row>
    <row r="186" spans="1:4">
      <c r="A186" s="6"/>
      <c r="D186" s="6"/>
    </row>
    <row r="187" spans="1:4">
      <c r="A187" s="6"/>
      <c r="D187" s="6"/>
    </row>
    <row r="188" spans="1:4">
      <c r="A188" s="6"/>
      <c r="D188" s="6"/>
    </row>
    <row r="189" spans="1:4">
      <c r="A189" s="6"/>
      <c r="D189" s="6"/>
    </row>
    <row r="190" spans="1:4">
      <c r="A190" s="6"/>
      <c r="D190" s="6"/>
    </row>
    <row r="191" spans="1:4">
      <c r="A191" s="6"/>
      <c r="D191" s="6"/>
    </row>
    <row r="192" spans="1:4">
      <c r="A192" s="6"/>
      <c r="D192" s="6"/>
    </row>
    <row r="193" spans="1:4">
      <c r="A193" s="6"/>
      <c r="D193" s="6"/>
    </row>
    <row r="194" spans="1:4">
      <c r="A194" s="6"/>
      <c r="D194" s="6"/>
    </row>
    <row r="195" spans="1:4">
      <c r="A195" s="6"/>
      <c r="D195" s="6"/>
    </row>
    <row r="196" spans="1:4">
      <c r="A196" s="6"/>
      <c r="D196" s="6"/>
    </row>
    <row r="197" spans="1:4">
      <c r="A197" s="6"/>
      <c r="D197" s="6"/>
    </row>
    <row r="198" spans="1:4">
      <c r="A198" s="6"/>
      <c r="D198" s="6"/>
    </row>
    <row r="199" spans="1:4">
      <c r="A199" s="6"/>
      <c r="D199" s="6"/>
    </row>
    <row r="200" spans="1:4">
      <c r="A200" s="6"/>
      <c r="D200" s="6"/>
    </row>
    <row r="201" spans="1:4">
      <c r="A201" s="6"/>
      <c r="D201" s="6"/>
    </row>
    <row r="202" spans="1:4">
      <c r="A202" s="6"/>
      <c r="D202" s="6"/>
    </row>
    <row r="203" spans="1:4">
      <c r="A203" s="6"/>
      <c r="D203" s="6"/>
    </row>
    <row r="204" spans="1:4">
      <c r="A204" s="6"/>
      <c r="D204" s="6"/>
    </row>
    <row r="205" spans="1:4">
      <c r="A205" s="6"/>
      <c r="D205" s="6"/>
    </row>
    <row r="206" spans="1:4">
      <c r="A206" s="6"/>
      <c r="D206" s="6"/>
    </row>
    <row r="207" spans="1:4">
      <c r="A207" s="6"/>
      <c r="D207" s="6"/>
    </row>
    <row r="208" spans="1:4">
      <c r="A208" s="6"/>
      <c r="D208" s="6"/>
    </row>
    <row r="209" spans="1:4">
      <c r="A209" s="6"/>
      <c r="D209" s="6"/>
    </row>
    <row r="210" spans="1:4">
      <c r="A210" s="6"/>
      <c r="D210" s="6"/>
    </row>
    <row r="211" spans="1:4">
      <c r="A211" s="6"/>
      <c r="D211" s="6"/>
    </row>
    <row r="212" spans="1:4">
      <c r="A212" s="6"/>
      <c r="D212" s="6"/>
    </row>
    <row r="213" spans="1:4">
      <c r="A213" s="6"/>
      <c r="D213" s="6"/>
    </row>
    <row r="214" spans="1:4">
      <c r="A214" s="6"/>
      <c r="D214" s="6"/>
    </row>
    <row r="215" spans="1:4">
      <c r="A215" s="6"/>
      <c r="D215" s="6"/>
    </row>
    <row r="216" spans="1:4">
      <c r="A216" s="6"/>
      <c r="D216" s="6"/>
    </row>
    <row r="217" spans="1:4">
      <c r="A217" s="6"/>
      <c r="D217" s="6"/>
    </row>
    <row r="218" spans="1:4">
      <c r="A218" s="6"/>
      <c r="D218" s="6"/>
    </row>
    <row r="219" spans="1:4">
      <c r="A219" s="6"/>
      <c r="D219" s="6"/>
    </row>
    <row r="220" spans="1:4">
      <c r="A220" s="6"/>
      <c r="D220" s="6"/>
    </row>
    <row r="221" spans="1:4">
      <c r="A221" s="6"/>
      <c r="D221" s="6"/>
    </row>
    <row r="222" spans="1:4">
      <c r="A222" s="6"/>
      <c r="D222" s="6"/>
    </row>
    <row r="223" spans="1:4">
      <c r="A223" s="6"/>
      <c r="D223" s="6"/>
    </row>
    <row r="224" spans="1:4">
      <c r="A224" s="6"/>
      <c r="D224" s="6"/>
    </row>
    <row r="225" spans="1:4">
      <c r="A225" s="6"/>
      <c r="D225" s="6"/>
    </row>
    <row r="226" spans="1:4">
      <c r="A226" s="6"/>
      <c r="D226" s="6"/>
    </row>
    <row r="227" spans="1:4">
      <c r="A227" s="6"/>
      <c r="D227" s="6"/>
    </row>
    <row r="228" spans="1:4">
      <c r="A228" s="6"/>
      <c r="D228" s="6"/>
    </row>
    <row r="229" spans="1:4">
      <c r="A229" s="6"/>
      <c r="D229" s="6"/>
    </row>
    <row r="230" spans="1:4">
      <c r="A230" s="6"/>
      <c r="D230" s="6"/>
    </row>
    <row r="231" spans="1:4">
      <c r="A231" s="6"/>
      <c r="D231" s="6"/>
    </row>
    <row r="232" spans="1:4">
      <c r="A232" s="6"/>
      <c r="D232" s="6"/>
    </row>
    <row r="233" spans="1:4">
      <c r="A233" s="6"/>
      <c r="D233" s="6"/>
    </row>
    <row r="234" spans="1:4">
      <c r="A234" s="6"/>
      <c r="D234" s="6"/>
    </row>
    <row r="235" spans="1:4">
      <c r="A235" s="6"/>
      <c r="D235" s="6"/>
    </row>
    <row r="236" spans="1:4">
      <c r="A236" s="6"/>
      <c r="D236" s="6"/>
    </row>
    <row r="237" spans="1:4">
      <c r="A237" s="6"/>
      <c r="D237" s="6"/>
    </row>
    <row r="238" spans="1:4">
      <c r="A238" s="6"/>
      <c r="D238" s="6"/>
    </row>
    <row r="239" spans="1:4">
      <c r="A239" s="6"/>
      <c r="D239" s="6"/>
    </row>
    <row r="240" spans="1:4">
      <c r="A240" s="6"/>
      <c r="D240" s="6"/>
    </row>
    <row r="241" spans="1:4">
      <c r="A241" s="6"/>
      <c r="D241" s="6"/>
    </row>
    <row r="242" spans="1:4">
      <c r="A242" s="6"/>
      <c r="D242" s="6"/>
    </row>
    <row r="243" spans="1:4">
      <c r="A243" s="6"/>
      <c r="D243" s="6"/>
    </row>
    <row r="244" spans="1:4">
      <c r="A244" s="6"/>
      <c r="D244" s="6"/>
    </row>
    <row r="245" spans="1:4">
      <c r="A245" s="6"/>
      <c r="D245" s="6"/>
    </row>
    <row r="246" spans="1:4">
      <c r="A246" s="6"/>
      <c r="D246" s="6"/>
    </row>
    <row r="247" spans="1:4">
      <c r="A247" s="6"/>
      <c r="D247" s="6"/>
    </row>
    <row r="248" spans="1:4">
      <c r="A248" s="6"/>
      <c r="D248" s="6"/>
    </row>
    <row r="249" spans="1:4">
      <c r="A249" s="6"/>
      <c r="D249" s="6"/>
    </row>
    <row r="250" spans="1:4">
      <c r="A250" s="6"/>
      <c r="D250" s="6"/>
    </row>
    <row r="251" spans="1:4">
      <c r="A251" s="6"/>
      <c r="D251" s="6"/>
    </row>
    <row r="252" spans="1:4">
      <c r="A252" s="6"/>
      <c r="D252" s="6"/>
    </row>
    <row r="253" spans="1:4">
      <c r="A253" s="6"/>
      <c r="D253" s="6"/>
    </row>
    <row r="254" spans="1:4">
      <c r="A254" s="6"/>
      <c r="D254" s="6"/>
    </row>
    <row r="255" spans="1:4">
      <c r="A255" s="6"/>
      <c r="D255" s="6"/>
    </row>
    <row r="256" spans="1:4">
      <c r="A256" s="6"/>
      <c r="D256" s="6"/>
    </row>
    <row r="257" spans="1:4">
      <c r="A257" s="6"/>
      <c r="D257" s="6"/>
    </row>
    <row r="258" spans="1:4">
      <c r="A258" s="6"/>
      <c r="D258" s="6"/>
    </row>
    <row r="259" spans="1:4">
      <c r="A259" s="6"/>
      <c r="D259" s="6"/>
    </row>
    <row r="260" spans="1:4">
      <c r="A260" s="6"/>
      <c r="D260" s="6"/>
    </row>
    <row r="261" spans="1:4">
      <c r="A261" s="6"/>
      <c r="D261" s="6"/>
    </row>
    <row r="262" spans="1:4">
      <c r="A262" s="6"/>
      <c r="D262" s="6"/>
    </row>
    <row r="263" spans="1:4">
      <c r="A263" s="6"/>
      <c r="D263" s="6"/>
    </row>
    <row r="264" spans="1:4">
      <c r="A264" s="6"/>
      <c r="D264" s="6"/>
    </row>
    <row r="265" spans="1:4">
      <c r="A265" s="6"/>
      <c r="D265" s="6"/>
    </row>
    <row r="266" spans="1:4">
      <c r="A266" s="6"/>
      <c r="D266" s="6"/>
    </row>
    <row r="267" spans="1:4">
      <c r="A267" s="6"/>
      <c r="D267" s="6"/>
    </row>
    <row r="268" spans="1:4">
      <c r="A268" s="6"/>
      <c r="D268" s="6"/>
    </row>
    <row r="269" spans="1:4">
      <c r="A269" s="6"/>
      <c r="D269" s="6"/>
    </row>
    <row r="270" spans="1:4">
      <c r="A270" s="6"/>
      <c r="D270" s="6"/>
    </row>
    <row r="271" spans="1:4">
      <c r="A271" s="6"/>
      <c r="D271" s="6"/>
    </row>
    <row r="272" spans="1:4">
      <c r="A272" s="6"/>
      <c r="D272" s="6"/>
    </row>
    <row r="273" spans="1:4">
      <c r="A273" s="6"/>
      <c r="D273" s="6"/>
    </row>
    <row r="274" spans="1:4">
      <c r="A274" s="6"/>
      <c r="D274" s="6"/>
    </row>
    <row r="275" spans="1:4">
      <c r="A275" s="6"/>
      <c r="D275" s="6"/>
    </row>
    <row r="276" spans="1:4">
      <c r="A276" s="6"/>
      <c r="D276" s="6"/>
    </row>
    <row r="277" spans="1:4">
      <c r="A277" s="6"/>
      <c r="D277" s="6"/>
    </row>
    <row r="278" spans="1:4">
      <c r="A278" s="6"/>
      <c r="D278" s="6"/>
    </row>
    <row r="279" spans="1:4">
      <c r="A279" s="6"/>
      <c r="D279" s="6"/>
    </row>
    <row r="280" spans="1:4">
      <c r="A280" s="6"/>
      <c r="D280" s="6"/>
    </row>
    <row r="281" spans="1:4">
      <c r="A281" s="6"/>
      <c r="D281" s="6"/>
    </row>
    <row r="282" spans="1:4">
      <c r="A282" s="6"/>
      <c r="D282" s="6"/>
    </row>
    <row r="283" spans="1:4">
      <c r="A283" s="6"/>
      <c r="D283" s="6"/>
    </row>
    <row r="284" spans="1:4">
      <c r="A284" s="6"/>
      <c r="D284" s="6"/>
    </row>
    <row r="285" spans="1:4">
      <c r="A285" s="6"/>
      <c r="D285" s="6"/>
    </row>
    <row r="286" spans="1:4">
      <c r="A286" s="6"/>
      <c r="D286" s="6"/>
    </row>
    <row r="287" spans="1:4">
      <c r="A287" s="6"/>
      <c r="D287" s="6"/>
    </row>
    <row r="288" spans="1:4">
      <c r="A288" s="6"/>
      <c r="D288" s="6"/>
    </row>
    <row r="289" spans="1:4">
      <c r="A289" s="6"/>
      <c r="D289" s="6"/>
    </row>
    <row r="290" spans="1:4">
      <c r="A290" s="6"/>
      <c r="D290" s="6"/>
    </row>
    <row r="291" spans="1:4">
      <c r="A291" s="6"/>
      <c r="D291" s="6"/>
    </row>
    <row r="292" spans="1:4">
      <c r="A292" s="6"/>
      <c r="D292" s="6"/>
    </row>
    <row r="293" spans="1:4">
      <c r="A293" s="6"/>
      <c r="D293" s="6"/>
    </row>
    <row r="294" spans="1:4">
      <c r="A294" s="6"/>
      <c r="D294" s="6"/>
    </row>
    <row r="295" spans="1:4">
      <c r="A295" s="6"/>
      <c r="D295" s="6"/>
    </row>
    <row r="296" spans="1:4">
      <c r="A296" s="6"/>
      <c r="D296" s="6"/>
    </row>
    <row r="297" spans="1:4">
      <c r="A297" s="6"/>
      <c r="D297" s="6"/>
    </row>
    <row r="298" spans="1:4">
      <c r="A298" s="6"/>
      <c r="D298" s="6"/>
    </row>
    <row r="299" spans="1:4">
      <c r="A299" s="6"/>
      <c r="D299" s="6"/>
    </row>
    <row r="300" spans="1:4">
      <c r="A300" s="6"/>
      <c r="D300" s="6"/>
    </row>
    <row r="301" spans="1:4">
      <c r="A301" s="6"/>
      <c r="D301" s="6"/>
    </row>
    <row r="302" spans="1:4">
      <c r="A302" s="6"/>
      <c r="D302" s="6"/>
    </row>
    <row r="303" spans="1:4">
      <c r="A303" s="6"/>
      <c r="D303" s="6"/>
    </row>
    <row r="304" spans="1:4">
      <c r="A304" s="6"/>
      <c r="D304" s="6"/>
    </row>
    <row r="305" spans="1:4">
      <c r="A305" s="6"/>
      <c r="D305" s="6"/>
    </row>
    <row r="306" spans="1:4">
      <c r="A306" s="6"/>
      <c r="D306" s="6"/>
    </row>
    <row r="307" spans="1:4">
      <c r="A307" s="6"/>
      <c r="D307" s="6"/>
    </row>
    <row r="308" spans="1:4">
      <c r="A308" s="6"/>
      <c r="D308" s="6"/>
    </row>
    <row r="309" spans="1:4">
      <c r="A309" s="6"/>
      <c r="D309" s="6"/>
    </row>
    <row r="310" spans="1:4">
      <c r="A310" s="6"/>
      <c r="D310" s="6"/>
    </row>
    <row r="311" spans="1:4">
      <c r="A311" s="6"/>
      <c r="D311" s="6"/>
    </row>
    <row r="312" spans="1:4">
      <c r="A312" s="6"/>
      <c r="D312" s="6"/>
    </row>
    <row r="313" spans="1:4">
      <c r="A313" s="6"/>
      <c r="D313" s="6"/>
    </row>
    <row r="314" spans="1:4">
      <c r="A314" s="6"/>
      <c r="D314" s="6"/>
    </row>
    <row r="315" spans="1:4">
      <c r="A315" s="6"/>
      <c r="D315" s="6"/>
    </row>
    <row r="316" spans="1:4">
      <c r="A316" s="6"/>
      <c r="D316" s="6"/>
    </row>
    <row r="317" spans="1:4">
      <c r="A317" s="6"/>
      <c r="D317" s="6"/>
    </row>
    <row r="318" spans="1:4">
      <c r="A318" s="6"/>
      <c r="D318" s="6"/>
    </row>
    <row r="319" spans="1:4">
      <c r="A319" s="6"/>
      <c r="D319" s="6"/>
    </row>
    <row r="320" spans="1:4">
      <c r="A320" s="6"/>
      <c r="D320" s="6"/>
    </row>
    <row r="321" spans="1:4">
      <c r="A321" s="6"/>
      <c r="D321" s="6"/>
    </row>
    <row r="322" spans="1:4">
      <c r="A322" s="6"/>
      <c r="D322" s="6"/>
    </row>
    <row r="323" spans="1:4">
      <c r="A323" s="6"/>
      <c r="D323" s="6"/>
    </row>
    <row r="324" spans="1:4">
      <c r="A324" s="6"/>
      <c r="D324" s="6"/>
    </row>
    <row r="325" spans="1:4">
      <c r="A325" s="6"/>
      <c r="D325" s="6"/>
    </row>
    <row r="326" spans="1:4">
      <c r="A326" s="6"/>
      <c r="D326" s="6"/>
    </row>
    <row r="327" spans="1:4">
      <c r="A327" s="6"/>
      <c r="D327" s="6"/>
    </row>
    <row r="328" spans="1:4">
      <c r="A328" s="6"/>
      <c r="D328" s="6"/>
    </row>
    <row r="329" spans="1:4">
      <c r="A329" s="6"/>
      <c r="D329" s="6"/>
    </row>
    <row r="330" spans="1:4">
      <c r="A330" s="6"/>
      <c r="D330" s="6"/>
    </row>
    <row r="331" spans="1:4">
      <c r="A331" s="6"/>
      <c r="D331" s="6"/>
    </row>
    <row r="332" spans="1:4">
      <c r="A332" s="6"/>
      <c r="D332" s="6"/>
    </row>
    <row r="333" spans="1:4">
      <c r="A333" s="6"/>
      <c r="D333" s="6"/>
    </row>
    <row r="334" spans="1:4">
      <c r="A334" s="6"/>
      <c r="D334" s="6"/>
    </row>
    <row r="335" spans="1:4">
      <c r="A335" s="6"/>
      <c r="D335" s="6"/>
    </row>
    <row r="336" spans="1:4">
      <c r="A336" s="6"/>
      <c r="D336" s="6"/>
    </row>
    <row r="337" spans="1:4">
      <c r="A337" s="6"/>
      <c r="D337" s="6"/>
    </row>
    <row r="338" spans="1:4">
      <c r="A338" s="6"/>
      <c r="D338" s="6"/>
    </row>
    <row r="339" spans="1:4">
      <c r="A339" s="6"/>
      <c r="D339" s="6"/>
    </row>
    <row r="340" spans="1:4">
      <c r="A340" s="6"/>
      <c r="D340" s="6"/>
    </row>
    <row r="341" spans="1:4">
      <c r="A341" s="6"/>
      <c r="D341" s="6"/>
    </row>
    <row r="342" spans="1:4">
      <c r="A342" s="6"/>
      <c r="D342" s="6"/>
    </row>
    <row r="343" spans="1:4">
      <c r="A343" s="6"/>
      <c r="D343" s="6"/>
    </row>
    <row r="344" spans="1:4">
      <c r="A344" s="6"/>
      <c r="D344" s="6"/>
    </row>
    <row r="345" spans="1:4">
      <c r="A345" s="6"/>
      <c r="D345" s="6"/>
    </row>
    <row r="346" spans="1:4">
      <c r="A346" s="6"/>
      <c r="D346" s="6"/>
    </row>
    <row r="347" spans="1:4">
      <c r="A347" s="6"/>
      <c r="D347" s="6"/>
    </row>
    <row r="348" spans="1:4">
      <c r="A348" s="6"/>
      <c r="D348" s="6"/>
    </row>
    <row r="349" spans="1:4">
      <c r="A349" s="6"/>
      <c r="D349" s="6"/>
    </row>
    <row r="350" spans="1:4">
      <c r="A350" s="6"/>
      <c r="D350" s="6"/>
    </row>
    <row r="351" spans="1:4">
      <c r="A351" s="6"/>
      <c r="D351" s="6"/>
    </row>
    <row r="352" spans="1:4">
      <c r="A352" s="6"/>
      <c r="D352" s="6"/>
    </row>
    <row r="353" spans="1:4">
      <c r="A353" s="6"/>
      <c r="D353" s="6"/>
    </row>
    <row r="354" spans="1:4">
      <c r="A354" s="6"/>
      <c r="D354" s="6"/>
    </row>
    <row r="355" spans="1:4">
      <c r="A355" s="6"/>
      <c r="D355" s="6"/>
    </row>
    <row r="356" spans="1:4">
      <c r="A356" s="6"/>
      <c r="D356" s="6"/>
    </row>
    <row r="357" spans="1:4">
      <c r="A357" s="6"/>
      <c r="D357" s="6"/>
    </row>
    <row r="358" spans="1:4">
      <c r="A358" s="6"/>
      <c r="D358" s="6"/>
    </row>
    <row r="359" spans="1:4">
      <c r="A359" s="6"/>
      <c r="D359" s="6"/>
    </row>
    <row r="360" spans="1:4">
      <c r="A360" s="6"/>
      <c r="D360" s="6"/>
    </row>
    <row r="361" spans="1:4">
      <c r="A361" s="6"/>
      <c r="D361" s="6"/>
    </row>
    <row r="362" spans="1:4">
      <c r="A362" s="6"/>
      <c r="D362" s="6"/>
    </row>
    <row r="363" spans="1:4">
      <c r="A363" s="6"/>
      <c r="D363" s="6"/>
    </row>
    <row r="364" spans="1:4">
      <c r="A364" s="6"/>
      <c r="D364" s="6"/>
    </row>
    <row r="365" spans="1:4">
      <c r="A365" s="6"/>
      <c r="D365" s="6"/>
    </row>
    <row r="366" spans="1:4">
      <c r="A366" s="6"/>
      <c r="D366" s="6"/>
    </row>
    <row r="367" spans="1:4">
      <c r="A367" s="6"/>
      <c r="D367" s="6"/>
    </row>
    <row r="368" spans="1:4">
      <c r="A368" s="6"/>
      <c r="D368" s="6"/>
    </row>
    <row r="369" spans="1:4">
      <c r="A369" s="6"/>
      <c r="D369" s="6"/>
    </row>
    <row r="370" spans="1:4">
      <c r="A370" s="6"/>
      <c r="D370" s="6"/>
    </row>
    <row r="371" spans="1:4">
      <c r="A371" s="6"/>
      <c r="D371" s="6"/>
    </row>
    <row r="372" spans="1:4">
      <c r="A372" s="6"/>
      <c r="D372" s="6"/>
    </row>
    <row r="373" spans="1:4">
      <c r="A373" s="6"/>
      <c r="D373" s="6"/>
    </row>
    <row r="374" spans="1:4">
      <c r="A374" s="6"/>
      <c r="D374" s="6"/>
    </row>
    <row r="375" spans="1:4">
      <c r="A375" s="6"/>
      <c r="D375" s="6"/>
    </row>
    <row r="376" spans="1:4">
      <c r="A376" s="6"/>
      <c r="D376" s="6"/>
    </row>
    <row r="377" spans="1:4">
      <c r="A377" s="6"/>
      <c r="D377" s="6"/>
    </row>
    <row r="378" spans="1:4">
      <c r="A378" s="6"/>
      <c r="D378" s="6"/>
    </row>
    <row r="379" spans="1:4">
      <c r="A379" s="6"/>
      <c r="D379" s="6"/>
    </row>
    <row r="380" spans="1:4">
      <c r="A380" s="6"/>
      <c r="D380" s="6"/>
    </row>
    <row r="381" spans="1:4">
      <c r="A381" s="6"/>
      <c r="D381" s="6"/>
    </row>
    <row r="382" spans="1:4">
      <c r="A382" s="6"/>
      <c r="D382" s="6"/>
    </row>
    <row r="383" spans="1:4">
      <c r="A383" s="6"/>
      <c r="D383" s="6"/>
    </row>
    <row r="384" spans="1:4">
      <c r="A384" s="6"/>
      <c r="D384" s="6"/>
    </row>
    <row r="385" spans="1:4">
      <c r="A385" s="6"/>
      <c r="D385" s="6"/>
    </row>
    <row r="386" spans="1:4">
      <c r="A386" s="6"/>
      <c r="D386" s="6"/>
    </row>
    <row r="387" spans="1:4">
      <c r="A387" s="6"/>
      <c r="D387" s="6"/>
    </row>
    <row r="388" spans="1:4">
      <c r="A388" s="6"/>
      <c r="D388" s="6"/>
    </row>
    <row r="389" spans="1:4">
      <c r="A389" s="6"/>
      <c r="D389" s="6"/>
    </row>
    <row r="390" spans="1:4">
      <c r="A390" s="6"/>
      <c r="D390" s="6"/>
    </row>
    <row r="391" spans="1:4">
      <c r="A391" s="6"/>
      <c r="D391" s="6"/>
    </row>
    <row r="392" spans="1:4">
      <c r="A392" s="6"/>
      <c r="D392" s="6"/>
    </row>
    <row r="393" spans="1:4">
      <c r="A393" s="6"/>
      <c r="D393" s="6"/>
    </row>
    <row r="394" spans="1:4">
      <c r="A394" s="6"/>
      <c r="D394" s="6"/>
    </row>
    <row r="395" spans="1:4">
      <c r="A395" s="6"/>
      <c r="D395" s="6"/>
    </row>
    <row r="396" spans="1:4">
      <c r="A396" s="6"/>
      <c r="D396" s="6"/>
    </row>
    <row r="397" spans="1:4">
      <c r="A397" s="6"/>
      <c r="D397" s="6"/>
    </row>
    <row r="398" spans="1:4">
      <c r="A398" s="6"/>
      <c r="D398" s="6"/>
    </row>
    <row r="399" spans="1:4">
      <c r="A399" s="6"/>
      <c r="D399" s="6"/>
    </row>
    <row r="400" spans="1:4">
      <c r="A400" s="6"/>
      <c r="D400" s="6"/>
    </row>
    <row r="401" spans="1:4">
      <c r="A401" s="6"/>
      <c r="D401" s="6"/>
    </row>
    <row r="402" spans="1:4">
      <c r="A402" s="6"/>
      <c r="D402" s="6"/>
    </row>
    <row r="403" spans="1:4">
      <c r="A403" s="6"/>
      <c r="D403" s="6"/>
    </row>
    <row r="404" spans="1:4">
      <c r="A404" s="6"/>
      <c r="D404" s="6"/>
    </row>
    <row r="405" spans="1:4">
      <c r="A405" s="6"/>
      <c r="D405" s="6"/>
    </row>
    <row r="406" spans="1:4">
      <c r="A406" s="6"/>
      <c r="D406" s="6"/>
    </row>
    <row r="407" spans="1:4">
      <c r="A407" s="6"/>
      <c r="D407" s="6"/>
    </row>
    <row r="408" spans="1:4">
      <c r="A408" s="6"/>
      <c r="D408" s="6"/>
    </row>
    <row r="409" spans="1:4">
      <c r="A409" s="6"/>
      <c r="D409" s="6"/>
    </row>
    <row r="410" spans="1:4">
      <c r="A410" s="6"/>
      <c r="D410" s="6"/>
    </row>
    <row r="411" spans="1:4">
      <c r="A411" s="6"/>
      <c r="D411" s="6"/>
    </row>
    <row r="412" spans="1:4">
      <c r="A412" s="6"/>
      <c r="D412" s="6"/>
    </row>
    <row r="413" spans="1:4">
      <c r="A413" s="6"/>
      <c r="D413" s="6"/>
    </row>
    <row r="414" spans="1:4">
      <c r="A414" s="6"/>
      <c r="D414" s="6"/>
    </row>
    <row r="415" spans="1:4">
      <c r="A415" s="6"/>
      <c r="D415" s="6"/>
    </row>
    <row r="416" spans="1:4">
      <c r="A416" s="6"/>
      <c r="D416" s="6"/>
    </row>
    <row r="417" spans="1:4">
      <c r="A417" s="6"/>
      <c r="D417" s="6"/>
    </row>
    <row r="418" spans="1:4">
      <c r="A418" s="6"/>
      <c r="D418" s="6"/>
    </row>
    <row r="419" spans="1:4">
      <c r="A419" s="6"/>
      <c r="D419" s="6"/>
    </row>
    <row r="420" spans="1:4">
      <c r="A420" s="6"/>
      <c r="D420" s="6"/>
    </row>
    <row r="421" spans="1:4">
      <c r="A421" s="6"/>
      <c r="D421" s="6"/>
    </row>
    <row r="422" spans="1:4">
      <c r="A422" s="6"/>
      <c r="D422" s="6"/>
    </row>
    <row r="423" spans="1:4">
      <c r="A423" s="6"/>
      <c r="D423" s="6"/>
    </row>
    <row r="424" spans="1:4">
      <c r="A424" s="6"/>
      <c r="D424" s="6"/>
    </row>
    <row r="425" spans="1:4">
      <c r="A425" s="6"/>
      <c r="D425" s="6"/>
    </row>
    <row r="426" spans="1:4">
      <c r="A426" s="6"/>
      <c r="D426" s="6"/>
    </row>
    <row r="427" spans="1:4">
      <c r="A427" s="6"/>
      <c r="D427" s="6"/>
    </row>
    <row r="428" spans="1:4">
      <c r="A428" s="6"/>
      <c r="D428" s="6"/>
    </row>
    <row r="429" spans="1:4">
      <c r="A429" s="6"/>
      <c r="D429" s="6"/>
    </row>
    <row r="430" spans="1:4">
      <c r="A430" s="6"/>
      <c r="D430" s="6"/>
    </row>
    <row r="431" spans="1:4">
      <c r="A431" s="6"/>
      <c r="D431" s="6"/>
    </row>
    <row r="432" spans="1:4">
      <c r="A432" s="6"/>
      <c r="D432" s="6"/>
    </row>
    <row r="433" spans="1:4">
      <c r="A433" s="6"/>
      <c r="D433" s="6"/>
    </row>
    <row r="434" spans="1:4">
      <c r="A434" s="6"/>
      <c r="D434" s="6"/>
    </row>
    <row r="435" spans="1:4">
      <c r="A435" s="6"/>
      <c r="D435" s="6"/>
    </row>
    <row r="436" spans="1:4">
      <c r="A436" s="6"/>
      <c r="D436" s="6"/>
    </row>
    <row r="437" spans="1:4">
      <c r="A437" s="6"/>
      <c r="D437" s="6"/>
    </row>
    <row r="438" spans="1:4">
      <c r="A438" s="6"/>
      <c r="D438" s="6"/>
    </row>
    <row r="439" spans="1:4">
      <c r="A439" s="6"/>
      <c r="D439" s="6"/>
    </row>
    <row r="440" spans="1:4">
      <c r="A440" s="6"/>
      <c r="D440" s="6"/>
    </row>
    <row r="441" spans="1:4">
      <c r="A441" s="6"/>
      <c r="D441" s="6"/>
    </row>
    <row r="442" spans="1:4">
      <c r="A442" s="6"/>
      <c r="D442" s="6"/>
    </row>
    <row r="443" spans="1:4">
      <c r="A443" s="6"/>
      <c r="D443" s="6"/>
    </row>
    <row r="444" spans="1:4">
      <c r="A444" s="6"/>
      <c r="D444" s="6"/>
    </row>
    <row r="445" spans="1:4">
      <c r="A445" s="6"/>
      <c r="D445" s="6"/>
    </row>
    <row r="446" spans="1:4">
      <c r="A446" s="6"/>
      <c r="D446" s="6"/>
    </row>
    <row r="447" spans="1:4">
      <c r="A447" s="6"/>
      <c r="D447" s="6"/>
    </row>
    <row r="448" spans="1:4">
      <c r="A448" s="6"/>
      <c r="D448" s="6"/>
    </row>
    <row r="449" spans="1:4">
      <c r="A449" s="6"/>
      <c r="D449" s="6"/>
    </row>
    <row r="450" spans="1:4">
      <c r="A450" s="6"/>
      <c r="D450" s="6"/>
    </row>
    <row r="451" spans="1:4">
      <c r="A451" s="6"/>
      <c r="D451" s="6"/>
    </row>
    <row r="452" spans="1:4">
      <c r="A452" s="6"/>
      <c r="D452" s="6"/>
    </row>
    <row r="453" spans="1:4">
      <c r="A453" s="6"/>
      <c r="D453" s="6"/>
    </row>
    <row r="454" spans="1:4">
      <c r="A454" s="6"/>
      <c r="D454" s="6"/>
    </row>
    <row r="455" spans="1:4">
      <c r="A455" s="6"/>
      <c r="D455" s="6"/>
    </row>
    <row r="456" spans="1:4">
      <c r="A456" s="6"/>
      <c r="D456" s="6"/>
    </row>
    <row r="457" spans="1:4">
      <c r="A457" s="6"/>
      <c r="D457" s="6"/>
    </row>
    <row r="458" spans="1:4">
      <c r="A458" s="6"/>
      <c r="D458" s="6"/>
    </row>
    <row r="459" spans="1:4">
      <c r="A459" s="6"/>
      <c r="D459" s="6"/>
    </row>
    <row r="460" spans="1:4">
      <c r="A460" s="6"/>
      <c r="D460" s="6"/>
    </row>
    <row r="461" spans="1:4">
      <c r="A461" s="6"/>
      <c r="D461" s="6"/>
    </row>
    <row r="462" spans="1:4">
      <c r="A462" s="6"/>
      <c r="D462" s="6"/>
    </row>
    <row r="463" spans="1:4">
      <c r="A463" s="6"/>
      <c r="D463" s="6"/>
    </row>
    <row r="464" spans="1:4">
      <c r="A464" s="6"/>
      <c r="D464" s="6"/>
    </row>
    <row r="465" spans="1:4">
      <c r="A465" s="6"/>
      <c r="D465" s="6"/>
    </row>
    <row r="466" spans="1:4">
      <c r="A466" s="6"/>
      <c r="D466" s="6"/>
    </row>
    <row r="467" spans="1:4">
      <c r="A467" s="6"/>
      <c r="D467" s="6"/>
    </row>
    <row r="468" spans="1:4">
      <c r="A468" s="6"/>
      <c r="D468" s="6"/>
    </row>
    <row r="469" spans="1:4">
      <c r="A469" s="6"/>
      <c r="D469" s="6"/>
    </row>
    <row r="470" spans="1:4">
      <c r="A470" s="6"/>
      <c r="D470" s="6"/>
    </row>
    <row r="471" spans="1:4">
      <c r="A471" s="6"/>
      <c r="D471" s="6"/>
    </row>
    <row r="472" spans="1:4">
      <c r="A472" s="6"/>
      <c r="D472" s="6"/>
    </row>
    <row r="473" spans="1:4">
      <c r="A473" s="6"/>
      <c r="D473" s="6"/>
    </row>
    <row r="474" spans="1:4">
      <c r="A474" s="6"/>
      <c r="D474" s="6"/>
    </row>
    <row r="475" spans="1:4">
      <c r="A475" s="6"/>
      <c r="D475" s="6"/>
    </row>
    <row r="476" spans="1:4">
      <c r="A476" s="6"/>
      <c r="D476" s="6"/>
    </row>
    <row r="477" spans="1:4">
      <c r="A477" s="6"/>
      <c r="D477" s="6"/>
    </row>
    <row r="478" spans="1:4">
      <c r="A478" s="6"/>
      <c r="D478" s="6"/>
    </row>
    <row r="479" spans="1:4">
      <c r="A479" s="6"/>
      <c r="D479" s="6"/>
    </row>
    <row r="480" spans="1:4">
      <c r="A480" s="6"/>
      <c r="D480" s="6"/>
    </row>
    <row r="481" spans="1:4">
      <c r="A481" s="6"/>
      <c r="D481" s="6"/>
    </row>
    <row r="482" spans="1:4">
      <c r="A482" s="6"/>
      <c r="D482" s="6"/>
    </row>
    <row r="483" spans="1:4">
      <c r="A483" s="6"/>
      <c r="D483" s="6"/>
    </row>
    <row r="484" spans="1:4">
      <c r="A484" s="6"/>
      <c r="D484" s="6"/>
    </row>
    <row r="485" spans="1:4">
      <c r="A485" s="6"/>
      <c r="D485" s="6"/>
    </row>
    <row r="486" spans="1:4">
      <c r="A486" s="6"/>
      <c r="D486" s="6"/>
    </row>
    <row r="487" spans="1:4">
      <c r="A487" s="6"/>
      <c r="D487" s="6"/>
    </row>
    <row r="488" spans="1:4">
      <c r="A488" s="6"/>
      <c r="D488" s="6"/>
    </row>
    <row r="489" spans="1:4">
      <c r="A489" s="6"/>
      <c r="D489" s="6"/>
    </row>
    <row r="490" spans="1:4">
      <c r="A490" s="6"/>
      <c r="D490" s="6"/>
    </row>
    <row r="491" spans="1:4">
      <c r="A491" s="6"/>
      <c r="D491" s="6"/>
    </row>
    <row r="492" spans="1:4">
      <c r="A492" s="6"/>
      <c r="D492" s="6"/>
    </row>
    <row r="493" spans="1:4">
      <c r="A493" s="6"/>
      <c r="D493" s="6"/>
    </row>
    <row r="494" spans="1:4">
      <c r="A494" s="6"/>
      <c r="D494" s="6"/>
    </row>
    <row r="495" spans="1:4">
      <c r="A495" s="6"/>
      <c r="D495" s="6"/>
    </row>
    <row r="496" spans="1:4">
      <c r="A496" s="6"/>
      <c r="D496" s="6"/>
    </row>
    <row r="497" spans="1:4">
      <c r="A497" s="6"/>
      <c r="D497" s="6"/>
    </row>
    <row r="498" spans="1:4">
      <c r="A498" s="6"/>
      <c r="D498" s="6"/>
    </row>
    <row r="499" spans="1:4">
      <c r="A499" s="6"/>
      <c r="D499" s="6"/>
    </row>
    <row r="500" spans="1:4">
      <c r="A500" s="6"/>
      <c r="D500" s="6"/>
    </row>
    <row r="501" spans="1:4">
      <c r="A501" s="6"/>
      <c r="D501" s="6"/>
    </row>
    <row r="502" spans="1:4">
      <c r="A502" s="6"/>
      <c r="D502" s="6"/>
    </row>
    <row r="503" spans="1:4">
      <c r="A503" s="6"/>
      <c r="D503" s="6"/>
    </row>
    <row r="504" spans="1:4">
      <c r="A504" s="6"/>
      <c r="D504" s="6"/>
    </row>
    <row r="505" spans="1:4">
      <c r="A505" s="6"/>
      <c r="D505" s="6"/>
    </row>
    <row r="506" spans="1:4">
      <c r="A506" s="6"/>
      <c r="D506" s="6"/>
    </row>
    <row r="507" spans="1:4">
      <c r="A507" s="6"/>
      <c r="D507" s="6"/>
    </row>
    <row r="508" spans="1:4">
      <c r="A508" s="6"/>
      <c r="D508" s="6"/>
    </row>
    <row r="509" spans="1:4">
      <c r="A509" s="6"/>
      <c r="D509" s="6"/>
    </row>
    <row r="510" spans="1:4">
      <c r="A510" s="6"/>
      <c r="D510" s="6"/>
    </row>
    <row r="511" spans="1:4">
      <c r="A511" s="6"/>
      <c r="D511" s="6"/>
    </row>
    <row r="512" spans="1:4">
      <c r="A512" s="6"/>
      <c r="D512" s="6"/>
    </row>
    <row r="513" spans="1:4">
      <c r="A513" s="6"/>
      <c r="D513" s="6"/>
    </row>
    <row r="514" spans="1:4">
      <c r="A514" s="6"/>
      <c r="D514" s="6"/>
    </row>
    <row r="515" spans="1:4">
      <c r="A515" s="6"/>
      <c r="D515" s="6"/>
    </row>
    <row r="516" spans="1:4">
      <c r="A516" s="6"/>
      <c r="D516" s="6"/>
    </row>
    <row r="517" spans="1:4">
      <c r="A517" s="6"/>
      <c r="D517" s="6"/>
    </row>
    <row r="518" spans="1:4">
      <c r="A518" s="6"/>
      <c r="D518" s="6"/>
    </row>
    <row r="519" spans="1:4">
      <c r="A519" s="6"/>
      <c r="D519" s="6"/>
    </row>
    <row r="520" spans="1:4">
      <c r="A520" s="6"/>
      <c r="D520" s="6"/>
    </row>
    <row r="521" spans="1:4">
      <c r="A521" s="6"/>
      <c r="D521" s="6"/>
    </row>
    <row r="522" spans="1:4">
      <c r="A522" s="6"/>
      <c r="D522" s="6"/>
    </row>
    <row r="523" spans="1:4">
      <c r="A523" s="6"/>
      <c r="D523" s="6"/>
    </row>
    <row r="524" spans="1:4">
      <c r="A524" s="6"/>
      <c r="D524" s="6"/>
    </row>
    <row r="525" spans="1:4">
      <c r="A525" s="6"/>
      <c r="D525" s="6"/>
    </row>
    <row r="526" spans="1:4">
      <c r="A526" s="6"/>
      <c r="D526" s="6"/>
    </row>
    <row r="527" spans="1:4">
      <c r="A527" s="6"/>
      <c r="D527" s="6"/>
    </row>
    <row r="528" spans="1:4">
      <c r="A528" s="6"/>
      <c r="D528" s="6"/>
    </row>
    <row r="529" spans="1:4">
      <c r="A529" s="6"/>
      <c r="D529" s="6"/>
    </row>
    <row r="530" spans="1:4">
      <c r="A530" s="6"/>
      <c r="D530" s="6"/>
    </row>
    <row r="531" spans="1:4">
      <c r="A531" s="6"/>
      <c r="D531" s="6"/>
    </row>
    <row r="532" spans="1:4">
      <c r="A532" s="6"/>
      <c r="D532" s="6"/>
    </row>
    <row r="533" spans="1:4">
      <c r="A533" s="6"/>
      <c r="D533" s="6"/>
    </row>
    <row r="534" spans="1:4">
      <c r="A534" s="6"/>
      <c r="D534" s="6"/>
    </row>
    <row r="535" spans="1:4">
      <c r="A535" s="6"/>
      <c r="D535" s="6"/>
    </row>
    <row r="536" spans="1:4">
      <c r="A536" s="6"/>
      <c r="D536" s="6"/>
    </row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" footer="0"/>
  <pageSetup fitToHeight="0"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Pautas</vt:lpstr>
      <vt:lpstr>Totales</vt:lpstr>
      <vt:lpstr>Input</vt:lpstr>
      <vt:lpstr>Moneda</vt:lpstr>
      <vt:lpstr>Tipo de Descuento</vt:lpstr>
      <vt:lpstr>MesAño</vt:lpstr>
      <vt:lpstr>SQL</vt:lpstr>
      <vt:lpstr>Cliente</vt:lpstr>
      <vt:lpstr>Anunciante</vt:lpstr>
      <vt:lpstr>Producto</vt:lpstr>
      <vt:lpstr>Campaña</vt:lpstr>
      <vt:lpstr>Condicion de Pago</vt:lpstr>
      <vt:lpstr>TipoMedio</vt:lpstr>
      <vt:lpstr>Medio</vt:lpstr>
      <vt:lpstr>Proveedor</vt:lpstr>
      <vt:lpstr>Agencias</vt:lpstr>
      <vt:lpstr>Plazas</vt:lpstr>
      <vt:lpstr>Tags</vt:lpstr>
      <vt:lpstr>Programas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de perosanz</dc:creator>
  <cp:lastModifiedBy>Cecilia Ruiz</cp:lastModifiedBy>
  <cp:lastPrinted>2024-02-29T13:48:40Z</cp:lastPrinted>
  <dcterms:created xsi:type="dcterms:W3CDTF">2022-07-25T15:08:13Z</dcterms:created>
  <dcterms:modified xsi:type="dcterms:W3CDTF">2025-09-23T21:02:35Z</dcterms:modified>
</cp:coreProperties>
</file>