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mab\OneDrive\Escritorio\IPT\loud\"/>
    </mc:Choice>
  </mc:AlternateContent>
  <xr:revisionPtr revIDLastSave="0" documentId="13_ncr:1_{DA97A3C2-9834-44FA-A0D5-1D54368A487C}" xr6:coauthVersionLast="47" xr6:coauthVersionMax="47" xr10:uidLastSave="{00000000-0000-0000-0000-000000000000}"/>
  <bookViews>
    <workbookView xWindow="-108" yWindow="-108" windowWidth="23256" windowHeight="12456" xr2:uid="{DCBEEBD2-9404-4DEC-9B55-5250C7B23F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D66" i="1"/>
  <c r="D65" i="1"/>
  <c r="E101" i="1"/>
  <c r="E100" i="1"/>
  <c r="B101" i="1"/>
  <c r="B102" i="1"/>
  <c r="B103" i="1"/>
  <c r="B104" i="1"/>
  <c r="B105" i="1"/>
  <c r="B106" i="1"/>
  <c r="B107" i="1"/>
  <c r="B108" i="1"/>
  <c r="B109" i="1"/>
  <c r="B100" i="1"/>
  <c r="H102" i="1"/>
  <c r="H100" i="1"/>
  <c r="H87" i="1"/>
  <c r="H89" i="1"/>
  <c r="H49" i="1"/>
  <c r="B47" i="1" s="1"/>
  <c r="B71" i="1"/>
  <c r="H72" i="1"/>
  <c r="B72" i="1" s="1"/>
  <c r="H70" i="1"/>
  <c r="H47" i="1"/>
  <c r="B48" i="1"/>
  <c r="B51" i="1"/>
  <c r="B56" i="1"/>
  <c r="H31" i="1"/>
  <c r="H33" i="1"/>
  <c r="B40" i="1" s="1"/>
  <c r="B95" i="1" l="1"/>
  <c r="B94" i="1"/>
  <c r="B96" i="1"/>
  <c r="B93" i="1"/>
  <c r="B92" i="1"/>
  <c r="B91" i="1"/>
  <c r="B90" i="1"/>
  <c r="B89" i="1"/>
  <c r="B88" i="1"/>
  <c r="B87" i="1"/>
  <c r="B39" i="1"/>
  <c r="B79" i="1"/>
  <c r="B78" i="1"/>
  <c r="B31" i="1"/>
  <c r="B38" i="1"/>
  <c r="B77" i="1"/>
  <c r="B34" i="1"/>
  <c r="B76" i="1"/>
  <c r="B36" i="1"/>
  <c r="B33" i="1"/>
  <c r="B75" i="1"/>
  <c r="B37" i="1"/>
  <c r="B35" i="1"/>
  <c r="B32" i="1"/>
  <c r="B74" i="1"/>
  <c r="B73" i="1"/>
  <c r="B70" i="1"/>
  <c r="B55" i="1"/>
  <c r="B54" i="1"/>
  <c r="B53" i="1"/>
  <c r="B52" i="1"/>
  <c r="B49" i="1"/>
  <c r="B50" i="1"/>
</calcChain>
</file>

<file path=xl/sharedStrings.xml><?xml version="1.0" encoding="utf-8"?>
<sst xmlns="http://schemas.openxmlformats.org/spreadsheetml/2006/main" count="85" uniqueCount="52">
  <si>
    <t>Diametro Spoke [mm]</t>
  </si>
  <si>
    <t>x</t>
  </si>
  <si>
    <t>Δ</t>
  </si>
  <si>
    <t>Diametro rueda [cm]</t>
  </si>
  <si>
    <t>placa 1 video 1</t>
  </si>
  <si>
    <t>velocidad rueda [s]</t>
  </si>
  <si>
    <t>primeros x [s]</t>
  </si>
  <si>
    <t>placa 1 grabacion 1</t>
  </si>
  <si>
    <t>Observaciones</t>
  </si>
  <si>
    <t>placa 1 baja rigidez alta elasticidad</t>
  </si>
  <si>
    <t>placa metalica verde video 1</t>
  </si>
  <si>
    <t>placa 2 alta rigidez alta elasticidad</t>
  </si>
  <si>
    <t>placa 2 video 1</t>
  </si>
  <si>
    <t>placa 2 grabacion 1</t>
  </si>
  <si>
    <t>placa 2 grabacion 2</t>
  </si>
  <si>
    <t>placa 2 grabacion 3</t>
  </si>
  <si>
    <t>placa madera video 1</t>
  </si>
  <si>
    <t>placa madera grabacion 1</t>
  </si>
  <si>
    <t>alta rigidez poca elasticidad</t>
  </si>
  <si>
    <t>placa madera grabacion 2</t>
  </si>
  <si>
    <t>placa madera grabacion 3</t>
  </si>
  <si>
    <t>la madera ofrece mucha resistencia a la placa mayor resistencia mejor sonido</t>
  </si>
  <si>
    <t>placa metal grabacion 1</t>
  </si>
  <si>
    <t>placa metal grabacion 2</t>
  </si>
  <si>
    <t>placa metal grabacion 3</t>
  </si>
  <si>
    <t>placa</t>
  </si>
  <si>
    <t>madera</t>
  </si>
  <si>
    <t>metal verde</t>
  </si>
  <si>
    <t>largo spoke [cm]</t>
  </si>
  <si>
    <t>Placa 1</t>
  </si>
  <si>
    <t>w observado</t>
  </si>
  <si>
    <t>w teorico</t>
  </si>
  <si>
    <t>error</t>
  </si>
  <si>
    <t>betaL</t>
  </si>
  <si>
    <t>densidad</t>
  </si>
  <si>
    <t>area</t>
  </si>
  <si>
    <t>young</t>
  </si>
  <si>
    <t>longitud [m]</t>
  </si>
  <si>
    <t>ancho [m]</t>
  </si>
  <si>
    <t>inercia</t>
  </si>
  <si>
    <t>espesor [m]</t>
  </si>
  <si>
    <t>longitud</t>
  </si>
  <si>
    <t>varilla</t>
  </si>
  <si>
    <t>frecuencia 2 placa</t>
  </si>
  <si>
    <t>frecuencia 3 placa</t>
  </si>
  <si>
    <t>teorico</t>
  </si>
  <si>
    <t>observado</t>
  </si>
  <si>
    <t>Placa plastica 1 PET</t>
  </si>
  <si>
    <t>Placa 2 PP</t>
  </si>
  <si>
    <t>Placa madera</t>
  </si>
  <si>
    <t>Placa aluminio</t>
  </si>
  <si>
    <t>3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</si>
</sst>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0" xfId="0" applyFont="1"/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8" xfId="0" applyFont="1" applyBorder="1"/>
    <xf numFmtId="11" fontId="0" fillId="0" borderId="6" xfId="0" applyNumberFormat="1" applyBorder="1"/>
    <xf numFmtId="2" fontId="0" fillId="0" borderId="1" xfId="0" applyNumberFormat="1" applyBorder="1"/>
    <xf numFmtId="0" fontId="1" fillId="2" borderId="1" xfId="0" applyFont="1" applyFill="1" applyBorder="1"/>
    <xf numFmtId="2" fontId="0" fillId="2" borderId="1" xfId="0" applyNumberForma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785C-39F8-42C3-8C4E-F5FEAB8F405F}">
  <dimension ref="A1:H109"/>
  <sheetViews>
    <sheetView tabSelected="1" topLeftCell="A36" zoomScale="97" zoomScaleNormal="107" workbookViewId="0">
      <selection activeCell="H46" sqref="H46"/>
    </sheetView>
  </sheetViews>
  <sheetFormatPr baseColWidth="10" defaultRowHeight="14.4" x14ac:dyDescent="0.3"/>
  <cols>
    <col min="1" max="1" width="28.109375" bestFit="1" customWidth="1"/>
    <col min="2" max="2" width="16.88671875" customWidth="1"/>
    <col min="3" max="3" width="12.33203125" style="16" bestFit="1" customWidth="1"/>
    <col min="4" max="4" width="65.44140625" bestFit="1" customWidth="1"/>
    <col min="8" max="8" width="13.109375" bestFit="1" customWidth="1"/>
  </cols>
  <sheetData>
    <row r="1" spans="1:4" x14ac:dyDescent="0.3">
      <c r="A1" s="2"/>
      <c r="B1" s="3" t="s">
        <v>1</v>
      </c>
      <c r="C1" s="17" t="s">
        <v>2</v>
      </c>
    </row>
    <row r="2" spans="1:4" x14ac:dyDescent="0.3">
      <c r="A2" s="4" t="s">
        <v>0</v>
      </c>
      <c r="B2" s="1">
        <v>1.92</v>
      </c>
      <c r="C2" s="18">
        <v>0.01</v>
      </c>
    </row>
    <row r="3" spans="1:4" x14ac:dyDescent="0.3">
      <c r="A3" s="4" t="s">
        <v>3</v>
      </c>
      <c r="B3" s="1">
        <v>40.64</v>
      </c>
      <c r="C3" s="18">
        <v>0.01</v>
      </c>
    </row>
    <row r="4" spans="1:4" ht="15" thickBot="1" x14ac:dyDescent="0.35">
      <c r="A4" s="6" t="s">
        <v>28</v>
      </c>
      <c r="B4" s="7">
        <v>19.5</v>
      </c>
      <c r="C4" s="19">
        <v>0.01</v>
      </c>
    </row>
    <row r="5" spans="1:4" ht="15" thickBot="1" x14ac:dyDescent="0.35"/>
    <row r="6" spans="1:4" x14ac:dyDescent="0.3">
      <c r="A6" s="2"/>
      <c r="B6" s="3" t="s">
        <v>5</v>
      </c>
      <c r="C6" s="20" t="s">
        <v>6</v>
      </c>
      <c r="D6" s="12" t="s">
        <v>8</v>
      </c>
    </row>
    <row r="7" spans="1:4" x14ac:dyDescent="0.3">
      <c r="A7" s="4" t="s">
        <v>4</v>
      </c>
      <c r="B7" s="1">
        <v>1E-3</v>
      </c>
      <c r="C7" s="21">
        <v>10</v>
      </c>
      <c r="D7" s="5" t="s">
        <v>9</v>
      </c>
    </row>
    <row r="8" spans="1:4" x14ac:dyDescent="0.3">
      <c r="A8" s="4" t="s">
        <v>7</v>
      </c>
      <c r="B8" s="1">
        <v>1.1000000000000001E-3</v>
      </c>
      <c r="C8" s="21">
        <v>10</v>
      </c>
      <c r="D8" s="5"/>
    </row>
    <row r="9" spans="1:4" x14ac:dyDescent="0.3">
      <c r="A9" s="4" t="s">
        <v>12</v>
      </c>
      <c r="B9" s="1">
        <v>1.1000000000000001E-3</v>
      </c>
      <c r="C9" s="21">
        <v>10</v>
      </c>
      <c r="D9" s="5" t="s">
        <v>11</v>
      </c>
    </row>
    <row r="10" spans="1:4" x14ac:dyDescent="0.3">
      <c r="A10" s="4" t="s">
        <v>13</v>
      </c>
      <c r="B10" s="1">
        <v>8.9999999999999998E-4</v>
      </c>
      <c r="C10" s="21">
        <v>10</v>
      </c>
      <c r="D10" s="5"/>
    </row>
    <row r="11" spans="1:4" x14ac:dyDescent="0.3">
      <c r="A11" s="4" t="s">
        <v>14</v>
      </c>
      <c r="B11" s="1">
        <v>6.9999999999999999E-4</v>
      </c>
      <c r="C11" s="21">
        <v>8</v>
      </c>
      <c r="D11" s="5"/>
    </row>
    <row r="12" spans="1:4" x14ac:dyDescent="0.3">
      <c r="A12" s="4" t="s">
        <v>15</v>
      </c>
      <c r="B12" s="1">
        <v>8.0000000000000004E-4</v>
      </c>
      <c r="C12" s="21">
        <v>8</v>
      </c>
      <c r="D12" s="5"/>
    </row>
    <row r="13" spans="1:4" x14ac:dyDescent="0.3">
      <c r="A13" s="4" t="s">
        <v>16</v>
      </c>
      <c r="B13" s="1">
        <v>1E-3</v>
      </c>
      <c r="C13" s="21">
        <v>5</v>
      </c>
      <c r="D13" s="5" t="s">
        <v>18</v>
      </c>
    </row>
    <row r="14" spans="1:4" x14ac:dyDescent="0.3">
      <c r="A14" s="4" t="s">
        <v>17</v>
      </c>
      <c r="B14" s="1">
        <v>1E-3</v>
      </c>
      <c r="C14" s="21">
        <v>5</v>
      </c>
      <c r="D14" s="5" t="s">
        <v>21</v>
      </c>
    </row>
    <row r="15" spans="1:4" x14ac:dyDescent="0.3">
      <c r="A15" s="4" t="s">
        <v>19</v>
      </c>
      <c r="B15" s="1">
        <v>1E-3</v>
      </c>
      <c r="C15" s="21">
        <v>5</v>
      </c>
      <c r="D15" s="5"/>
    </row>
    <row r="16" spans="1:4" x14ac:dyDescent="0.3">
      <c r="A16" s="4" t="s">
        <v>20</v>
      </c>
      <c r="B16" s="1">
        <v>1E-3</v>
      </c>
      <c r="C16" s="21">
        <v>5</v>
      </c>
      <c r="D16" s="5"/>
    </row>
    <row r="17" spans="1:8" x14ac:dyDescent="0.3">
      <c r="A17" s="4" t="s">
        <v>22</v>
      </c>
      <c r="B17" s="1">
        <v>2E-3</v>
      </c>
      <c r="C17" s="21">
        <v>10</v>
      </c>
      <c r="D17" s="5" t="s">
        <v>18</v>
      </c>
    </row>
    <row r="18" spans="1:8" x14ac:dyDescent="0.3">
      <c r="A18" s="4" t="s">
        <v>23</v>
      </c>
      <c r="B18" s="1">
        <v>1.8E-3</v>
      </c>
      <c r="C18" s="21">
        <v>10</v>
      </c>
      <c r="D18" s="5"/>
    </row>
    <row r="19" spans="1:8" x14ac:dyDescent="0.3">
      <c r="A19" s="4" t="s">
        <v>24</v>
      </c>
      <c r="B19" s="1">
        <v>4.0000000000000001E-3</v>
      </c>
      <c r="C19" s="21">
        <v>10</v>
      </c>
      <c r="D19" s="5"/>
    </row>
    <row r="20" spans="1:8" ht="15" thickBot="1" x14ac:dyDescent="0.35">
      <c r="A20" s="6" t="s">
        <v>10</v>
      </c>
      <c r="B20" s="7">
        <v>1.1999999999999999E-3</v>
      </c>
      <c r="C20" s="22">
        <v>10</v>
      </c>
      <c r="D20" s="8"/>
    </row>
    <row r="21" spans="1:8" ht="15" thickBot="1" x14ac:dyDescent="0.35"/>
    <row r="22" spans="1:8" x14ac:dyDescent="0.3">
      <c r="A22" s="10" t="s">
        <v>25</v>
      </c>
      <c r="B22" s="11" t="s">
        <v>37</v>
      </c>
      <c r="C22" s="20" t="s">
        <v>38</v>
      </c>
      <c r="D22" s="12" t="s">
        <v>40</v>
      </c>
    </row>
    <row r="23" spans="1:8" x14ac:dyDescent="0.3">
      <c r="A23" s="13">
        <v>1</v>
      </c>
      <c r="B23" s="9">
        <v>0.14199999999999999</v>
      </c>
      <c r="C23" s="21">
        <v>0.05</v>
      </c>
      <c r="D23" s="5">
        <v>5.1000000000000004E-4</v>
      </c>
    </row>
    <row r="24" spans="1:8" x14ac:dyDescent="0.3">
      <c r="A24" s="13">
        <v>2</v>
      </c>
      <c r="B24" s="9">
        <v>0.153</v>
      </c>
      <c r="C24" s="21">
        <v>0.05</v>
      </c>
      <c r="D24" s="5">
        <v>1.0499999999999999E-3</v>
      </c>
    </row>
    <row r="25" spans="1:8" x14ac:dyDescent="0.3">
      <c r="A25" s="13" t="s">
        <v>26</v>
      </c>
      <c r="B25" s="9">
        <v>0.161</v>
      </c>
      <c r="C25" s="21">
        <v>0.05</v>
      </c>
      <c r="D25" s="5">
        <v>4.0299999999999997E-3</v>
      </c>
    </row>
    <row r="26" spans="1:8" ht="15" thickBot="1" x14ac:dyDescent="0.35">
      <c r="A26" s="14" t="s">
        <v>27</v>
      </c>
      <c r="B26" s="15">
        <v>0.16300000000000001</v>
      </c>
      <c r="C26" s="22">
        <v>5.0999999999999997E-2</v>
      </c>
      <c r="D26" s="8">
        <v>8.0000000000000004E-4</v>
      </c>
    </row>
    <row r="29" spans="1:8" ht="15" thickBot="1" x14ac:dyDescent="0.35"/>
    <row r="30" spans="1:8" x14ac:dyDescent="0.3">
      <c r="A30" s="1" t="s">
        <v>29</v>
      </c>
      <c r="B30" s="21" t="s">
        <v>31</v>
      </c>
      <c r="C30" s="1" t="s">
        <v>30</v>
      </c>
      <c r="D30" s="1" t="s">
        <v>33</v>
      </c>
      <c r="E30" s="1" t="s">
        <v>32</v>
      </c>
      <c r="G30" s="2" t="s">
        <v>34</v>
      </c>
      <c r="H30" s="12">
        <v>1400</v>
      </c>
    </row>
    <row r="31" spans="1:8" x14ac:dyDescent="0.3">
      <c r="A31" s="1"/>
      <c r="B31" s="24">
        <f>D31*D31*SQRT(($H$33*$H$32)/($H$30*$H$31*$B$23*$B$23*$B$23*$B$23))</f>
        <v>36.305181686719479</v>
      </c>
      <c r="C31" s="16">
        <v>97.893723059999999</v>
      </c>
      <c r="D31" s="1">
        <v>1.8751040687118301</v>
      </c>
      <c r="E31" s="1"/>
      <c r="G31" s="4" t="s">
        <v>35</v>
      </c>
      <c r="H31" s="5">
        <f>C23*D23</f>
        <v>2.5500000000000003E-5</v>
      </c>
    </row>
    <row r="32" spans="1:8" x14ac:dyDescent="0.3">
      <c r="A32" s="1"/>
      <c r="B32" s="26">
        <f t="shared" ref="B32:B40" si="0">D32*D32*SQRT(($H$33*$H$32)/($H$30*$H$31*$B$23*$B$23*$B$23*$B$23))</f>
        <v>227.52068991187051</v>
      </c>
      <c r="C32" s="21">
        <v>148.04914907</v>
      </c>
      <c r="D32" s="1">
        <v>4.6940911329741697</v>
      </c>
      <c r="E32" s="1"/>
      <c r="G32" s="4" t="s">
        <v>36</v>
      </c>
      <c r="H32" s="23">
        <v>2800000000</v>
      </c>
    </row>
    <row r="33" spans="1:8" ht="15" thickBot="1" x14ac:dyDescent="0.35">
      <c r="A33" s="1"/>
      <c r="B33" s="26">
        <f t="shared" si="0"/>
        <v>637.06451986034756</v>
      </c>
      <c r="C33" s="21">
        <v>175.75980612999999</v>
      </c>
      <c r="D33" s="1">
        <v>7.85475743823761</v>
      </c>
      <c r="E33" s="1"/>
      <c r="G33" s="6" t="s">
        <v>39</v>
      </c>
      <c r="H33" s="8">
        <f>(1/12)*C23*D23*D23*D23</f>
        <v>5.527125000000001E-13</v>
      </c>
    </row>
    <row r="34" spans="1:8" x14ac:dyDescent="0.3">
      <c r="A34" s="1"/>
      <c r="B34" s="24">
        <f t="shared" si="0"/>
        <v>1248.3921978030617</v>
      </c>
      <c r="C34" s="25">
        <v>227.29644869000001</v>
      </c>
      <c r="D34" s="1">
        <v>10.9955407348754</v>
      </c>
      <c r="E34" s="1"/>
    </row>
    <row r="35" spans="1:8" x14ac:dyDescent="0.3">
      <c r="A35" s="1"/>
      <c r="B35" s="24">
        <f t="shared" si="0"/>
        <v>2063.6817529546979</v>
      </c>
      <c r="C35" s="21">
        <v>256.04301815999997</v>
      </c>
      <c r="D35" s="1">
        <v>14.1371683910464</v>
      </c>
      <c r="E35" s="1"/>
    </row>
    <row r="36" spans="1:8" x14ac:dyDescent="0.3">
      <c r="A36" s="1"/>
      <c r="B36" s="24">
        <f t="shared" si="0"/>
        <v>3082.7831984881059</v>
      </c>
      <c r="C36" s="21">
        <v>295.92564607999998</v>
      </c>
      <c r="D36" s="1">
        <v>17.278759532088198</v>
      </c>
      <c r="E36" s="1"/>
    </row>
    <row r="37" spans="1:8" x14ac:dyDescent="0.3">
      <c r="A37" s="1"/>
      <c r="B37" s="24">
        <f t="shared" si="0"/>
        <v>4305.7054914135751</v>
      </c>
      <c r="C37" s="21">
        <v>330.36973382000002</v>
      </c>
      <c r="D37" s="1">
        <v>20.420352251041201</v>
      </c>
      <c r="E37" s="1"/>
    </row>
    <row r="38" spans="1:8" x14ac:dyDescent="0.3">
      <c r="A38" s="1"/>
      <c r="B38" s="24">
        <f t="shared" si="0"/>
        <v>5732.4481378788514</v>
      </c>
      <c r="C38" s="21">
        <v>372.92846880000002</v>
      </c>
      <c r="D38" s="1">
        <v>23.561944901806399</v>
      </c>
      <c r="E38" s="1"/>
    </row>
    <row r="39" spans="1:8" x14ac:dyDescent="0.3">
      <c r="A39" s="1"/>
      <c r="B39" s="24">
        <f t="shared" si="0"/>
        <v>7363.0111638400613</v>
      </c>
      <c r="C39" s="21">
        <v>404.61012344</v>
      </c>
      <c r="D39" s="1">
        <v>26.703537555517801</v>
      </c>
      <c r="E39" s="1"/>
    </row>
    <row r="40" spans="1:8" x14ac:dyDescent="0.3">
      <c r="A40" s="1"/>
      <c r="B40" s="24">
        <f t="shared" si="0"/>
        <v>9197.3945679768585</v>
      </c>
      <c r="C40" s="21">
        <v>450.79455187000002</v>
      </c>
      <c r="D40" s="1">
        <v>29.845130209102798</v>
      </c>
      <c r="E40" s="1"/>
    </row>
    <row r="41" spans="1:8" x14ac:dyDescent="0.3">
      <c r="C41" s="16">
        <v>487.39679046999998</v>
      </c>
    </row>
    <row r="42" spans="1:8" x14ac:dyDescent="0.3">
      <c r="C42" s="16">
        <v>538.07017269000005</v>
      </c>
    </row>
    <row r="43" spans="1:8" x14ac:dyDescent="0.3">
      <c r="C43" s="16">
        <v>590.98803181000005</v>
      </c>
    </row>
    <row r="44" spans="1:8" x14ac:dyDescent="0.3">
      <c r="C44" s="27">
        <v>645.28710747000002</v>
      </c>
    </row>
    <row r="45" spans="1:8" ht="15" thickBot="1" x14ac:dyDescent="0.35"/>
    <row r="46" spans="1:8" x14ac:dyDescent="0.3">
      <c r="A46" s="1" t="s">
        <v>42</v>
      </c>
      <c r="B46" s="21" t="s">
        <v>31</v>
      </c>
      <c r="C46" s="1" t="s">
        <v>30</v>
      </c>
      <c r="D46" s="1" t="s">
        <v>33</v>
      </c>
      <c r="E46" s="1" t="s">
        <v>32</v>
      </c>
      <c r="G46" s="2" t="s">
        <v>34</v>
      </c>
      <c r="H46" s="12">
        <v>7850</v>
      </c>
    </row>
    <row r="47" spans="1:8" x14ac:dyDescent="0.3">
      <c r="A47" s="1"/>
      <c r="B47" s="24">
        <f>D47*D47*SQRT(($H$48*$H$49)/($H$46*$H$47*$H$50*$H$50*$H$50*$H$50))</f>
        <v>2851.0966733067353</v>
      </c>
      <c r="C47" s="16">
        <v>97.893723059999999</v>
      </c>
      <c r="D47" s="1">
        <v>4.7300407448625403</v>
      </c>
      <c r="E47" s="1"/>
      <c r="G47" s="4" t="s">
        <v>35</v>
      </c>
      <c r="H47" s="5">
        <f>3.141592*0.00192*0.00192</f>
        <v>1.15811647488E-5</v>
      </c>
    </row>
    <row r="48" spans="1:8" x14ac:dyDescent="0.3">
      <c r="A48" s="1"/>
      <c r="B48" s="24">
        <f t="shared" ref="B48:B56" si="1">D48*D48*SQRT(($H$48*$H$49)/($H$46*$H$47*$H$50*$H$50*$H$50*$H$50))</f>
        <v>7859.157767435142</v>
      </c>
      <c r="C48" s="21">
        <v>148.04914907</v>
      </c>
      <c r="D48" s="1">
        <v>7.85320462409583</v>
      </c>
      <c r="E48" s="1"/>
      <c r="G48" s="4" t="s">
        <v>36</v>
      </c>
      <c r="H48" s="23">
        <v>200000000000</v>
      </c>
    </row>
    <row r="49" spans="1:8" x14ac:dyDescent="0.3">
      <c r="A49" s="1"/>
      <c r="B49" s="24">
        <f t="shared" si="1"/>
        <v>15407.091584512567</v>
      </c>
      <c r="C49" s="21">
        <v>175.75980612999999</v>
      </c>
      <c r="D49" s="1">
        <v>10.9956078380016</v>
      </c>
      <c r="E49" s="1"/>
      <c r="G49" s="4" t="s">
        <v>39</v>
      </c>
      <c r="H49" s="5">
        <f>(3.141592/4)*0.00192*0.00192*0.00192*0.00192</f>
        <v>1.0673201432494081E-11</v>
      </c>
    </row>
    <row r="50" spans="1:8" ht="15" thickBot="1" x14ac:dyDescent="0.35">
      <c r="A50" s="1"/>
      <c r="B50" s="24">
        <f t="shared" si="1"/>
        <v>25468.705032491882</v>
      </c>
      <c r="C50" s="21">
        <v>227.29644869000001</v>
      </c>
      <c r="D50" s="16">
        <v>14.137165491257401</v>
      </c>
      <c r="E50" s="1"/>
      <c r="G50" s="6" t="s">
        <v>41</v>
      </c>
      <c r="H50" s="8">
        <v>0.19500000000000001</v>
      </c>
    </row>
    <row r="51" spans="1:8" x14ac:dyDescent="0.3">
      <c r="A51" s="1"/>
      <c r="B51" s="24">
        <f t="shared" si="1"/>
        <v>38045.851399967294</v>
      </c>
      <c r="C51" s="21">
        <v>256.04301815999997</v>
      </c>
      <c r="D51" s="1">
        <v>17.278759657399402</v>
      </c>
      <c r="E51" s="1"/>
    </row>
    <row r="52" spans="1:8" x14ac:dyDescent="0.3">
      <c r="A52" s="1"/>
      <c r="B52" s="24">
        <f t="shared" si="1"/>
        <v>53138.420150898877</v>
      </c>
      <c r="C52" s="21">
        <v>295.92564607999998</v>
      </c>
      <c r="D52" s="1">
        <v>20.420352245625999</v>
      </c>
      <c r="E52" s="1"/>
    </row>
    <row r="53" spans="1:8" x14ac:dyDescent="0.3">
      <c r="A53" s="1"/>
      <c r="B53" s="24">
        <f t="shared" si="1"/>
        <v>70746.417380127881</v>
      </c>
      <c r="C53" s="21">
        <v>330.36973382000002</v>
      </c>
      <c r="D53" s="1">
        <v>23.561944902040398</v>
      </c>
      <c r="E53" s="1"/>
    </row>
    <row r="54" spans="1:8" x14ac:dyDescent="0.3">
      <c r="A54" s="1"/>
      <c r="B54" s="24">
        <f t="shared" si="1"/>
        <v>90869.842767313356</v>
      </c>
      <c r="C54" s="21">
        <v>372.92846880000002</v>
      </c>
      <c r="D54" s="1">
        <v>26.703537555507701</v>
      </c>
      <c r="E54" s="1"/>
    </row>
    <row r="55" spans="1:8" x14ac:dyDescent="0.3">
      <c r="A55" s="1"/>
      <c r="B55" s="24">
        <f t="shared" si="1"/>
        <v>113508.69632876851</v>
      </c>
      <c r="C55" s="21">
        <v>404.61012344</v>
      </c>
      <c r="D55" s="1">
        <v>29.8451302091032</v>
      </c>
      <c r="E55" s="1"/>
    </row>
    <row r="56" spans="1:8" x14ac:dyDescent="0.3">
      <c r="A56" s="1"/>
      <c r="B56" s="24">
        <f t="shared" si="1"/>
        <v>0</v>
      </c>
      <c r="C56" s="21">
        <v>450.79455187000002</v>
      </c>
      <c r="D56" s="1">
        <v>0</v>
      </c>
      <c r="E56" s="1"/>
    </row>
    <row r="57" spans="1:8" x14ac:dyDescent="0.3">
      <c r="C57" s="16">
        <v>487.39679046999998</v>
      </c>
    </row>
    <row r="58" spans="1:8" x14ac:dyDescent="0.3">
      <c r="C58" s="16">
        <v>538.07017269000005</v>
      </c>
    </row>
    <row r="59" spans="1:8" x14ac:dyDescent="0.3">
      <c r="C59" s="16">
        <v>590.98803181000005</v>
      </c>
    </row>
    <row r="60" spans="1:8" x14ac:dyDescent="0.3">
      <c r="C60" s="27">
        <v>645.28710747000002</v>
      </c>
    </row>
    <row r="63" spans="1:8" x14ac:dyDescent="0.3">
      <c r="A63" s="1" t="s">
        <v>47</v>
      </c>
      <c r="B63" s="1" t="s">
        <v>45</v>
      </c>
      <c r="C63" s="21" t="s">
        <v>46</v>
      </c>
    </row>
    <row r="64" spans="1:8" x14ac:dyDescent="0.3">
      <c r="A64" s="1"/>
      <c r="B64" s="1"/>
      <c r="C64" s="21"/>
    </row>
    <row r="65" spans="1:8" x14ac:dyDescent="0.3">
      <c r="A65" s="1" t="s">
        <v>43</v>
      </c>
      <c r="B65" s="1">
        <v>227.52</v>
      </c>
      <c r="C65" s="21">
        <v>227.3</v>
      </c>
      <c r="D65">
        <f>(B65-C65)/B65</f>
        <v>9.6694796061884164E-4</v>
      </c>
      <c r="E65">
        <f>D65*100</f>
        <v>9.6694796061884164E-2</v>
      </c>
    </row>
    <row r="66" spans="1:8" x14ac:dyDescent="0.3">
      <c r="A66" s="1" t="s">
        <v>44</v>
      </c>
      <c r="B66" s="1">
        <v>637.05999999999995</v>
      </c>
      <c r="C66" s="21">
        <v>645.29</v>
      </c>
      <c r="D66">
        <f>(B66-C66)/B66</f>
        <v>-1.291872037170756E-2</v>
      </c>
    </row>
    <row r="68" spans="1:8" ht="15" thickBot="1" x14ac:dyDescent="0.35"/>
    <row r="69" spans="1:8" x14ac:dyDescent="0.3">
      <c r="A69" s="1" t="s">
        <v>48</v>
      </c>
      <c r="B69" s="21" t="s">
        <v>31</v>
      </c>
      <c r="C69" s="1" t="s">
        <v>30</v>
      </c>
      <c r="D69" s="1" t="s">
        <v>33</v>
      </c>
      <c r="E69" s="1" t="s">
        <v>32</v>
      </c>
      <c r="G69" s="2" t="s">
        <v>34</v>
      </c>
      <c r="H69" s="12">
        <v>900</v>
      </c>
    </row>
    <row r="70" spans="1:8" x14ac:dyDescent="0.3">
      <c r="A70" s="1"/>
      <c r="B70" s="24">
        <f>D70*D70*SQRT(($H$71*$H$72)/($H$70*$H$69*$B$24*$B$24*$B$24*$B$24))</f>
        <v>67.867259073697625</v>
      </c>
      <c r="D70" s="1">
        <v>1.8751040687118301</v>
      </c>
      <c r="E70" s="1"/>
      <c r="G70" s="4" t="s">
        <v>35</v>
      </c>
      <c r="H70" s="5">
        <f>C24*D24</f>
        <v>5.2500000000000002E-5</v>
      </c>
    </row>
    <row r="71" spans="1:8" x14ac:dyDescent="0.3">
      <c r="A71" s="1"/>
      <c r="B71" s="24">
        <f t="shared" ref="B71:B79" si="2">D71*D71*SQRT(($H$71*$H$72)/($H$70*$H$69*$B$24*$B$24*$B$24*$B$24))</f>
        <v>425.31685256718509</v>
      </c>
      <c r="C71" s="21"/>
      <c r="D71" s="1">
        <v>4.6940911329741697</v>
      </c>
      <c r="E71" s="1"/>
      <c r="G71" s="4" t="s">
        <v>36</v>
      </c>
      <c r="H71" s="23">
        <v>2000000000</v>
      </c>
    </row>
    <row r="72" spans="1:8" ht="15" thickBot="1" x14ac:dyDescent="0.35">
      <c r="A72" s="1"/>
      <c r="B72" s="24">
        <f>D72*D72*SQRT(($H$71*$H$72)/($H$70*$H$69*$B$24*$B$24*$B$24*$B$24))</f>
        <v>1190.899502696574</v>
      </c>
      <c r="C72" s="21"/>
      <c r="D72" s="1">
        <v>7.85475743823761</v>
      </c>
      <c r="E72" s="1"/>
      <c r="G72" s="6" t="s">
        <v>39</v>
      </c>
      <c r="H72" s="8">
        <f>(1/12)*C24*D24*D24*D24</f>
        <v>4.8234374999999989E-12</v>
      </c>
    </row>
    <row r="73" spans="1:8" x14ac:dyDescent="0.3">
      <c r="A73" s="1"/>
      <c r="B73" s="24">
        <f t="shared" si="2"/>
        <v>2333.6877210802045</v>
      </c>
      <c r="C73" s="21"/>
      <c r="D73" s="1">
        <v>10.9955407348754</v>
      </c>
      <c r="E73" s="1"/>
    </row>
    <row r="74" spans="1:8" x14ac:dyDescent="0.3">
      <c r="A74" s="1"/>
      <c r="B74" s="24">
        <f t="shared" si="2"/>
        <v>3857.7530166905049</v>
      </c>
      <c r="C74" s="21"/>
      <c r="D74" s="1">
        <v>14.1371683910464</v>
      </c>
      <c r="E74" s="1"/>
    </row>
    <row r="75" spans="1:8" x14ac:dyDescent="0.3">
      <c r="A75" s="1"/>
      <c r="B75" s="24">
        <f t="shared" si="2"/>
        <v>5762.8150109593771</v>
      </c>
      <c r="C75" s="21"/>
      <c r="D75" s="1">
        <v>17.278759532088198</v>
      </c>
      <c r="E75" s="1"/>
    </row>
    <row r="76" spans="1:8" x14ac:dyDescent="0.3">
      <c r="A76" s="1"/>
      <c r="B76" s="24">
        <f t="shared" si="2"/>
        <v>8048.8904477153765</v>
      </c>
      <c r="C76" s="21"/>
      <c r="D76" s="1">
        <v>20.420352251041201</v>
      </c>
      <c r="E76" s="1"/>
    </row>
    <row r="77" spans="1:8" x14ac:dyDescent="0.3">
      <c r="A77" s="1"/>
      <c r="B77" s="24">
        <f t="shared" si="2"/>
        <v>10715.978403773512</v>
      </c>
      <c r="C77" s="21"/>
      <c r="D77" s="1">
        <v>23.561944901806399</v>
      </c>
      <c r="E77" s="1"/>
    </row>
    <row r="78" spans="1:8" x14ac:dyDescent="0.3">
      <c r="A78" s="1"/>
      <c r="B78" s="24">
        <f t="shared" si="2"/>
        <v>13764.078927654988</v>
      </c>
      <c r="C78" s="21"/>
      <c r="D78" s="1">
        <v>26.703537555517801</v>
      </c>
      <c r="E78" s="1"/>
    </row>
    <row r="79" spans="1:8" x14ac:dyDescent="0.3">
      <c r="A79" s="1"/>
      <c r="B79" s="24">
        <f t="shared" si="2"/>
        <v>17193.192016891608</v>
      </c>
      <c r="C79" s="21"/>
      <c r="D79" s="1">
        <v>29.845130209102798</v>
      </c>
      <c r="E79" s="1"/>
    </row>
    <row r="85" spans="1:8" ht="15" thickBot="1" x14ac:dyDescent="0.35"/>
    <row r="86" spans="1:8" x14ac:dyDescent="0.3">
      <c r="A86" s="1" t="s">
        <v>49</v>
      </c>
      <c r="B86" s="21" t="s">
        <v>31</v>
      </c>
      <c r="C86" s="1" t="s">
        <v>30</v>
      </c>
      <c r="D86" s="1" t="s">
        <v>33</v>
      </c>
      <c r="E86" s="1" t="s">
        <v>32</v>
      </c>
      <c r="G86" s="2" t="s">
        <v>34</v>
      </c>
      <c r="H86" s="12">
        <v>150</v>
      </c>
    </row>
    <row r="87" spans="1:8" x14ac:dyDescent="0.3">
      <c r="A87" s="1"/>
      <c r="B87" s="24">
        <f>D87*D87*SQRT(($H$89*$H$88)/($H$86*$H$87*$B$25*$B$25*$B$25*$B$25))</f>
        <v>1288.4506646630841</v>
      </c>
      <c r="D87" s="1">
        <v>1.8751040687118301</v>
      </c>
      <c r="E87" s="1"/>
      <c r="G87" s="4" t="s">
        <v>35</v>
      </c>
      <c r="H87" s="5">
        <f>C25*D25</f>
        <v>2.0149999999999999E-4</v>
      </c>
    </row>
    <row r="88" spans="1:8" x14ac:dyDescent="0.3">
      <c r="A88" s="1"/>
      <c r="B88" s="24">
        <f t="shared" ref="B88:B96" si="3">D88*D88*SQRT(($H$89*$H$88)/($H$86*$H$87*$B$25*$B$25*$B$25*$B$25))</f>
        <v>8074.5824844277713</v>
      </c>
      <c r="C88" s="21"/>
      <c r="D88" s="1">
        <v>4.6940911329741697</v>
      </c>
      <c r="E88" s="1"/>
      <c r="G88" s="4" t="s">
        <v>36</v>
      </c>
      <c r="H88" s="23">
        <v>10000000000</v>
      </c>
    </row>
    <row r="89" spans="1:8" ht="15" thickBot="1" x14ac:dyDescent="0.35">
      <c r="A89" s="1"/>
      <c r="B89" s="24">
        <f t="shared" si="3"/>
        <v>22609.06476464745</v>
      </c>
      <c r="C89" s="21"/>
      <c r="D89" s="1">
        <v>7.85475743823761</v>
      </c>
      <c r="E89" s="1"/>
      <c r="G89" s="6" t="s">
        <v>39</v>
      </c>
      <c r="H89" s="8">
        <f>(1/12)*C25*D25*D25*D25</f>
        <v>2.7271177916666656E-10</v>
      </c>
    </row>
    <row r="90" spans="1:8" x14ac:dyDescent="0.3">
      <c r="A90" s="1"/>
      <c r="B90" s="24">
        <f t="shared" si="3"/>
        <v>44304.743353149315</v>
      </c>
      <c r="C90" s="21"/>
      <c r="D90" s="1">
        <v>10.9955407348754</v>
      </c>
      <c r="E90" s="1"/>
    </row>
    <row r="91" spans="1:8" x14ac:dyDescent="0.3">
      <c r="A91" s="1"/>
      <c r="B91" s="24">
        <f t="shared" si="3"/>
        <v>73238.915292915597</v>
      </c>
      <c r="C91" s="21"/>
      <c r="D91" s="1">
        <v>14.1371683910464</v>
      </c>
      <c r="E91" s="1"/>
    </row>
    <row r="92" spans="1:8" x14ac:dyDescent="0.3">
      <c r="A92" s="1"/>
      <c r="B92" s="24">
        <f t="shared" si="3"/>
        <v>109406.25763504057</v>
      </c>
      <c r="C92" s="21"/>
      <c r="D92" s="1">
        <v>17.278759532088198</v>
      </c>
      <c r="E92" s="1"/>
    </row>
    <row r="93" spans="1:8" x14ac:dyDescent="0.3">
      <c r="A93" s="1"/>
      <c r="B93" s="24">
        <f t="shared" si="3"/>
        <v>152807.08825882751</v>
      </c>
      <c r="C93" s="21"/>
      <c r="D93" s="1">
        <v>20.420352251041201</v>
      </c>
      <c r="E93" s="1"/>
    </row>
    <row r="94" spans="1:8" x14ac:dyDescent="0.3">
      <c r="A94" s="1"/>
      <c r="B94" s="24">
        <f t="shared" si="3"/>
        <v>203441.38963773515</v>
      </c>
      <c r="C94" s="21"/>
      <c r="D94" s="1">
        <v>23.561944901806399</v>
      </c>
      <c r="E94" s="1"/>
    </row>
    <row r="95" spans="1:8" x14ac:dyDescent="0.3">
      <c r="A95" s="1"/>
      <c r="B95" s="24">
        <f t="shared" si="3"/>
        <v>261309.16269293198</v>
      </c>
      <c r="C95" s="21"/>
      <c r="D95" s="1">
        <v>26.703537555517801</v>
      </c>
      <c r="E95" s="1"/>
    </row>
    <row r="96" spans="1:8" x14ac:dyDescent="0.3">
      <c r="A96" s="1"/>
      <c r="B96" s="24">
        <f t="shared" si="3"/>
        <v>326410.40737755963</v>
      </c>
      <c r="C96" s="21"/>
      <c r="D96" s="1">
        <v>29.845130209102798</v>
      </c>
      <c r="E96" s="1"/>
    </row>
    <row r="98" spans="1:8" ht="15" thickBot="1" x14ac:dyDescent="0.35"/>
    <row r="99" spans="1:8" x14ac:dyDescent="0.3">
      <c r="A99" s="1" t="s">
        <v>50</v>
      </c>
      <c r="B99" s="21" t="s">
        <v>31</v>
      </c>
      <c r="C99" s="1" t="s">
        <v>30</v>
      </c>
      <c r="D99" s="1" t="s">
        <v>33</v>
      </c>
      <c r="E99" s="1" t="s">
        <v>32</v>
      </c>
      <c r="G99" s="2" t="s">
        <v>34</v>
      </c>
      <c r="H99" s="12">
        <v>2700</v>
      </c>
    </row>
    <row r="100" spans="1:8" x14ac:dyDescent="0.3">
      <c r="A100" s="1" t="s">
        <v>51</v>
      </c>
      <c r="B100" s="24">
        <f>D100*D100*SQRT(($H$101*$H$102)/($H$99*$H$100*$B$26*$B$26*$B$26*$B$26))</f>
        <v>153.82292887034808</v>
      </c>
      <c r="C100" s="16">
        <v>149.01713710000001</v>
      </c>
      <c r="D100" s="1">
        <v>1.8751040687118301</v>
      </c>
      <c r="E100" s="1">
        <f>(B100-C100)/B100</f>
        <v>3.1242362927562627E-2</v>
      </c>
      <c r="G100" s="4" t="s">
        <v>35</v>
      </c>
      <c r="H100" s="5">
        <f>C26*D26</f>
        <v>4.0800000000000002E-5</v>
      </c>
    </row>
    <row r="101" spans="1:8" x14ac:dyDescent="0.3">
      <c r="A101" s="1"/>
      <c r="B101" s="24">
        <f t="shared" ref="B101:B109" si="4">D101*D101*SQRT(($H$101*$H$102)/($H$99*$H$100*$B$26*$B$26*$B$26*$B$26))</f>
        <v>963.99184014133414</v>
      </c>
      <c r="C101" s="21">
        <v>922.37903226000003</v>
      </c>
      <c r="D101" s="1">
        <v>4.6940911329741697</v>
      </c>
      <c r="E101" s="1">
        <f>(B101-C101)/B101</f>
        <v>4.3167178547105868E-2</v>
      </c>
      <c r="G101" s="4" t="s">
        <v>36</v>
      </c>
      <c r="H101" s="23">
        <v>68400000000</v>
      </c>
    </row>
    <row r="102" spans="1:8" ht="15" thickBot="1" x14ac:dyDescent="0.35">
      <c r="A102" s="1"/>
      <c r="B102" s="24">
        <f t="shared" si="4"/>
        <v>2699.2050658197786</v>
      </c>
      <c r="C102" s="21"/>
      <c r="D102" s="1">
        <v>7.85475743823761</v>
      </c>
      <c r="E102" s="1"/>
      <c r="G102" s="6" t="s">
        <v>39</v>
      </c>
      <c r="H102" s="8">
        <f>(1/12)*C26*D26*D26*D26</f>
        <v>2.176E-12</v>
      </c>
    </row>
    <row r="103" spans="1:8" x14ac:dyDescent="0.3">
      <c r="A103" s="1"/>
      <c r="B103" s="24">
        <f t="shared" si="4"/>
        <v>5289.3646395165506</v>
      </c>
      <c r="C103" s="21"/>
      <c r="D103" s="1">
        <v>10.9955407348754</v>
      </c>
      <c r="E103" s="1"/>
    </row>
    <row r="104" spans="1:8" x14ac:dyDescent="0.3">
      <c r="A104" s="1"/>
      <c r="B104" s="24">
        <f t="shared" si="4"/>
        <v>8743.6987434745861</v>
      </c>
      <c r="C104" s="21"/>
      <c r="D104" s="1">
        <v>14.1371683910464</v>
      </c>
      <c r="E104" s="1"/>
    </row>
    <row r="105" spans="1:8" x14ac:dyDescent="0.3">
      <c r="A105" s="1"/>
      <c r="B105" s="24">
        <f t="shared" si="4"/>
        <v>13061.571892290089</v>
      </c>
      <c r="C105" s="21"/>
      <c r="D105" s="1">
        <v>17.278759532088198</v>
      </c>
      <c r="E105" s="1"/>
    </row>
    <row r="106" spans="1:8" x14ac:dyDescent="0.3">
      <c r="A106" s="1"/>
      <c r="B106" s="24">
        <f t="shared" si="4"/>
        <v>18243.02203629115</v>
      </c>
      <c r="C106" s="21"/>
      <c r="D106" s="1">
        <v>20.420352251041201</v>
      </c>
      <c r="E106" s="1"/>
    </row>
    <row r="107" spans="1:8" x14ac:dyDescent="0.3">
      <c r="A107" s="1"/>
      <c r="B107" s="24">
        <f t="shared" si="4"/>
        <v>24288.047083054695</v>
      </c>
      <c r="C107" s="21"/>
      <c r="D107" s="1">
        <v>23.561944901806399</v>
      </c>
      <c r="E107" s="1"/>
    </row>
    <row r="108" spans="1:8" x14ac:dyDescent="0.3">
      <c r="A108" s="1"/>
      <c r="B108" s="24">
        <f t="shared" si="4"/>
        <v>31196.647142555306</v>
      </c>
      <c r="C108" s="21"/>
      <c r="D108" s="1">
        <v>26.703537555517801</v>
      </c>
      <c r="E108" s="1"/>
    </row>
    <row r="109" spans="1:8" x14ac:dyDescent="0.3">
      <c r="A109" s="1"/>
      <c r="B109" s="24">
        <f t="shared" si="4"/>
        <v>38968.822209198755</v>
      </c>
      <c r="C109" s="21"/>
      <c r="D109" s="1">
        <v>29.845130209102798</v>
      </c>
      <c r="E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YUDY MARLEN BONILLA BONILLA</dc:creator>
  <cp:lastModifiedBy>YUDY MARLEN BONILLA BONILLA</cp:lastModifiedBy>
  <dcterms:created xsi:type="dcterms:W3CDTF">2024-11-29T15:22:31Z</dcterms:created>
  <dcterms:modified xsi:type="dcterms:W3CDTF">2024-12-04T03:30:57Z</dcterms:modified>
</cp:coreProperties>
</file>