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440" firstSheet="14" activeTab="27"/>
  </bookViews>
  <sheets>
    <sheet name="monday_1" sheetId="1" r:id="rId1"/>
    <sheet name="remaining_pres" sheetId="8" r:id="rId2"/>
    <sheet name="tuesday_1" sheetId="9" r:id="rId3"/>
    <sheet name="remaining_pres_1" sheetId="18" r:id="rId4"/>
    <sheet name="tuesday_2" sheetId="10" r:id="rId5"/>
    <sheet name="remaining_pres_2" sheetId="19" r:id="rId6"/>
    <sheet name="wednesday_1" sheetId="13" r:id="rId7"/>
    <sheet name="remaining_pres_3" sheetId="20" r:id="rId8"/>
    <sheet name="wednesday_2" sheetId="16" r:id="rId9"/>
    <sheet name="remaining_pres_4" sheetId="25" r:id="rId10"/>
    <sheet name="thursday_1" sheetId="22" r:id="rId11"/>
    <sheet name="remaining_pres_5" sheetId="21" r:id="rId12"/>
    <sheet name="thursday_2" sheetId="23" r:id="rId13"/>
    <sheet name="remaining_pres_6" sheetId="24" r:id="rId14"/>
    <sheet name="Check_total" sheetId="36" r:id="rId15"/>
    <sheet name="S1" sheetId="27" r:id="rId16"/>
    <sheet name="S2" sheetId="28" r:id="rId17"/>
    <sheet name="S3" sheetId="29" r:id="rId18"/>
    <sheet name="S4" sheetId="30" r:id="rId19"/>
    <sheet name="S5" sheetId="31" r:id="rId20"/>
    <sheet name="S6" sheetId="32" r:id="rId21"/>
    <sheet name="S7" sheetId="33" r:id="rId22"/>
    <sheet name="S8" sheetId="34" r:id="rId23"/>
    <sheet name="S9" sheetId="35" r:id="rId24"/>
    <sheet name="poster_session_1" sheetId="37" r:id="rId25"/>
    <sheet name="poster_session_2" sheetId="38" r:id="rId26"/>
    <sheet name="poster_session_3" sheetId="39" r:id="rId27"/>
    <sheet name="forCompatCheck" sheetId="40" r:id="rId28"/>
  </sheets>
  <calcPr calcId="145621"/>
</workbook>
</file>

<file path=xl/calcChain.xml><?xml version="1.0" encoding="utf-8"?>
<calcChain xmlns="http://schemas.openxmlformats.org/spreadsheetml/2006/main">
  <c r="A3" i="40" l="1"/>
  <c r="B3" i="40" s="1"/>
  <c r="C3" i="40"/>
  <c r="D3" i="40"/>
  <c r="E3" i="40"/>
  <c r="F3" i="40" s="1"/>
  <c r="G3" i="40"/>
  <c r="H3" i="40"/>
  <c r="I3" i="40"/>
  <c r="J3" i="40" s="1"/>
  <c r="J4" i="40" s="1"/>
  <c r="K3" i="40"/>
  <c r="L3" i="40"/>
  <c r="M3" i="40"/>
  <c r="N3" i="40" s="1"/>
  <c r="N4" i="40" s="1"/>
  <c r="O3" i="40"/>
  <c r="P3" i="40"/>
  <c r="Q3" i="40"/>
  <c r="R3" i="40" s="1"/>
  <c r="A4" i="40"/>
  <c r="B4" i="40"/>
  <c r="C4" i="40"/>
  <c r="E4" i="40"/>
  <c r="F4" i="40"/>
  <c r="G4" i="40"/>
  <c r="H4" i="40" s="1"/>
  <c r="H5" i="40" s="1"/>
  <c r="I4" i="40"/>
  <c r="K4" i="40"/>
  <c r="L4" i="40" s="1"/>
  <c r="L5" i="40" s="1"/>
  <c r="M4" i="40"/>
  <c r="O4" i="40"/>
  <c r="P4" i="40" s="1"/>
  <c r="Q4" i="40"/>
  <c r="R4" i="40"/>
  <c r="A5" i="40"/>
  <c r="C5" i="40"/>
  <c r="E5" i="40"/>
  <c r="F5" i="40" s="1"/>
  <c r="G5" i="40"/>
  <c r="I5" i="40"/>
  <c r="K5" i="40"/>
  <c r="M5" i="40"/>
  <c r="N5" i="40" s="1"/>
  <c r="O5" i="40"/>
  <c r="P5" i="40"/>
  <c r="Q5" i="40"/>
  <c r="R5" i="40" s="1"/>
  <c r="A6" i="40"/>
  <c r="C6" i="40"/>
  <c r="D6" i="40" s="1"/>
  <c r="E6" i="40"/>
  <c r="F6" i="40"/>
  <c r="G6" i="40"/>
  <c r="I6" i="40"/>
  <c r="K6" i="40"/>
  <c r="M6" i="40"/>
  <c r="N6" i="40"/>
  <c r="O6" i="40"/>
  <c r="Q6" i="40"/>
  <c r="R6" i="40"/>
  <c r="A7" i="40"/>
  <c r="B7" i="40" s="1"/>
  <c r="C7" i="40"/>
  <c r="D7" i="40"/>
  <c r="E7" i="40"/>
  <c r="F7" i="40" s="1"/>
  <c r="G7" i="40"/>
  <c r="H7" i="40"/>
  <c r="I7" i="40"/>
  <c r="J7" i="40" s="1"/>
  <c r="K7" i="40"/>
  <c r="M7" i="40"/>
  <c r="O7" i="40"/>
  <c r="P7" i="40"/>
  <c r="Q7" i="40"/>
  <c r="R7" i="40" s="1"/>
  <c r="R8" i="40" s="1"/>
  <c r="A8" i="40"/>
  <c r="B8" i="40"/>
  <c r="C8" i="40"/>
  <c r="D8" i="40" s="1"/>
  <c r="E8" i="40"/>
  <c r="F8" i="40"/>
  <c r="G8" i="40"/>
  <c r="H8" i="40" s="1"/>
  <c r="I8" i="40"/>
  <c r="J8" i="40"/>
  <c r="K8" i="40"/>
  <c r="L8" i="40" s="1"/>
  <c r="M8" i="40"/>
  <c r="O8" i="40"/>
  <c r="P8" i="40" s="1"/>
  <c r="P9" i="40" s="1"/>
  <c r="Q8" i="40"/>
  <c r="A9" i="40"/>
  <c r="B9" i="40" s="1"/>
  <c r="C9" i="40"/>
  <c r="D9" i="40" s="1"/>
  <c r="E9" i="40"/>
  <c r="F9" i="40" s="1"/>
  <c r="G9" i="40"/>
  <c r="H9" i="40"/>
  <c r="I9" i="40"/>
  <c r="J9" i="40" s="1"/>
  <c r="K9" i="40"/>
  <c r="L9" i="40" s="1"/>
  <c r="M9" i="40"/>
  <c r="O9" i="40"/>
  <c r="Q9" i="40"/>
  <c r="R9" i="40" s="1"/>
  <c r="A10" i="40"/>
  <c r="B10" i="40" s="1"/>
  <c r="C10" i="40"/>
  <c r="D10" i="40" s="1"/>
  <c r="E10" i="40"/>
  <c r="F10" i="40"/>
  <c r="G10" i="40"/>
  <c r="I10" i="40"/>
  <c r="J10" i="40" s="1"/>
  <c r="K10" i="40"/>
  <c r="M10" i="40"/>
  <c r="N10" i="40"/>
  <c r="O10" i="40"/>
  <c r="Q10" i="40"/>
  <c r="R10" i="40" s="1"/>
  <c r="A11" i="40"/>
  <c r="C11" i="40"/>
  <c r="D11" i="40"/>
  <c r="E11" i="40"/>
  <c r="G11" i="40"/>
  <c r="I11" i="40"/>
  <c r="K11" i="40"/>
  <c r="M11" i="40"/>
  <c r="N11" i="40" s="1"/>
  <c r="O11" i="40"/>
  <c r="P11" i="40" s="1"/>
  <c r="Q11" i="40"/>
  <c r="A12" i="40"/>
  <c r="C12" i="40"/>
  <c r="E12" i="40"/>
  <c r="F12" i="40" s="1"/>
  <c r="G12" i="40"/>
  <c r="I12" i="40"/>
  <c r="K12" i="40"/>
  <c r="L12" i="40" s="1"/>
  <c r="M12" i="40"/>
  <c r="N12" i="40" s="1"/>
  <c r="O12" i="40"/>
  <c r="P12" i="40" s="1"/>
  <c r="Q12" i="40"/>
  <c r="A13" i="40"/>
  <c r="B13" i="40" s="1"/>
  <c r="C13" i="40"/>
  <c r="E13" i="40"/>
  <c r="F13" i="40" s="1"/>
  <c r="F14" i="40" s="1"/>
  <c r="G13" i="40"/>
  <c r="H13" i="40"/>
  <c r="I13" i="40"/>
  <c r="J13" i="40" s="1"/>
  <c r="K13" i="40"/>
  <c r="L13" i="40" s="1"/>
  <c r="M13" i="40"/>
  <c r="O13" i="40"/>
  <c r="P13" i="40"/>
  <c r="Q13" i="40"/>
  <c r="A14" i="40"/>
  <c r="B14" i="40" s="1"/>
  <c r="C14" i="40"/>
  <c r="E14" i="40"/>
  <c r="G14" i="40"/>
  <c r="H14" i="40" s="1"/>
  <c r="I14" i="40"/>
  <c r="J14" i="40" s="1"/>
  <c r="K14" i="40"/>
  <c r="M14" i="40"/>
  <c r="O14" i="40"/>
  <c r="Q14" i="40"/>
  <c r="A15" i="40"/>
  <c r="C15" i="40"/>
  <c r="E15" i="40"/>
  <c r="G15" i="40"/>
  <c r="H15" i="40" s="1"/>
  <c r="I15" i="40"/>
  <c r="K15" i="40"/>
  <c r="M15" i="40"/>
  <c r="O15" i="40"/>
  <c r="Q15" i="40"/>
  <c r="A16" i="40"/>
  <c r="C16" i="40"/>
  <c r="E16" i="40"/>
  <c r="G16" i="40"/>
  <c r="I16" i="40"/>
  <c r="K16" i="40"/>
  <c r="M16" i="40"/>
  <c r="O16" i="40"/>
  <c r="P16" i="40" s="1"/>
  <c r="Q16" i="40"/>
  <c r="R16" i="40"/>
  <c r="A17" i="40"/>
  <c r="B17" i="40" s="1"/>
  <c r="C17" i="40"/>
  <c r="D17" i="40" s="1"/>
  <c r="E17" i="40"/>
  <c r="F17" i="40" s="1"/>
  <c r="G17" i="40"/>
  <c r="H17" i="40"/>
  <c r="I17" i="40"/>
  <c r="J17" i="40" s="1"/>
  <c r="K17" i="40"/>
  <c r="L17" i="40" s="1"/>
  <c r="M17" i="40"/>
  <c r="N17" i="40" s="1"/>
  <c r="N18" i="40" s="1"/>
  <c r="O17" i="40"/>
  <c r="P17" i="40"/>
  <c r="Q17" i="40"/>
  <c r="R17" i="40" s="1"/>
  <c r="A18" i="40"/>
  <c r="B18" i="40" s="1"/>
  <c r="C18" i="40"/>
  <c r="E18" i="40"/>
  <c r="F18" i="40"/>
  <c r="G18" i="40"/>
  <c r="I18" i="40"/>
  <c r="J18" i="40" s="1"/>
  <c r="K18" i="40"/>
  <c r="M18" i="40"/>
  <c r="O18" i="40"/>
  <c r="Q18" i="40"/>
  <c r="R18" i="40" s="1"/>
  <c r="A19" i="40"/>
  <c r="C19" i="40"/>
  <c r="E19" i="40"/>
  <c r="G19" i="40"/>
  <c r="I19" i="40"/>
  <c r="K19" i="40"/>
  <c r="M19" i="40"/>
  <c r="O19" i="40"/>
  <c r="Q19" i="40"/>
  <c r="A20" i="40"/>
  <c r="C20" i="40"/>
  <c r="E20" i="40"/>
  <c r="G20" i="40"/>
  <c r="I20" i="40"/>
  <c r="K20" i="40"/>
  <c r="M20" i="40"/>
  <c r="O20" i="40"/>
  <c r="Q20" i="40"/>
  <c r="A21" i="40"/>
  <c r="B21" i="40" s="1"/>
  <c r="C21" i="40"/>
  <c r="D21" i="40" s="1"/>
  <c r="E21" i="40"/>
  <c r="F21" i="40" s="1"/>
  <c r="G21" i="40"/>
  <c r="H21" i="40"/>
  <c r="I21" i="40"/>
  <c r="J21" i="40" s="1"/>
  <c r="K21" i="40"/>
  <c r="L21" i="40" s="1"/>
  <c r="M21" i="40"/>
  <c r="O21" i="40"/>
  <c r="P21" i="40"/>
  <c r="Q21" i="40"/>
  <c r="A22" i="40"/>
  <c r="B22" i="40"/>
  <c r="C22" i="40"/>
  <c r="D22" i="40"/>
  <c r="E22" i="40"/>
  <c r="F22" i="40"/>
  <c r="F23" i="40" s="1"/>
  <c r="F24" i="40" s="1"/>
  <c r="F25" i="40" s="1"/>
  <c r="G22" i="40"/>
  <c r="H22" i="40"/>
  <c r="I22" i="40"/>
  <c r="J22" i="40"/>
  <c r="K22" i="40"/>
  <c r="L22" i="40"/>
  <c r="M22" i="40"/>
  <c r="N22" i="40"/>
  <c r="O22" i="40"/>
  <c r="P22" i="40"/>
  <c r="Q22" i="40"/>
  <c r="R22" i="40"/>
  <c r="A23" i="40"/>
  <c r="B23" i="40"/>
  <c r="C23" i="40"/>
  <c r="D23" i="40"/>
  <c r="E23" i="40"/>
  <c r="G23" i="40"/>
  <c r="H23" i="40"/>
  <c r="H24" i="40" s="1"/>
  <c r="H25" i="40" s="1"/>
  <c r="H26" i="40" s="1"/>
  <c r="I23" i="40"/>
  <c r="J23" i="40"/>
  <c r="K23" i="40"/>
  <c r="L23" i="40"/>
  <c r="L24" i="40" s="1"/>
  <c r="M23" i="40"/>
  <c r="N23" i="40"/>
  <c r="O23" i="40"/>
  <c r="P23" i="40"/>
  <c r="P24" i="40" s="1"/>
  <c r="Q23" i="40"/>
  <c r="R23" i="40"/>
  <c r="A24" i="40"/>
  <c r="B24" i="40"/>
  <c r="C24" i="40"/>
  <c r="D24" i="40"/>
  <c r="E24" i="40"/>
  <c r="G24" i="40"/>
  <c r="I24" i="40"/>
  <c r="J24" i="40"/>
  <c r="K24" i="40"/>
  <c r="M24" i="40"/>
  <c r="N24" i="40"/>
  <c r="O24" i="40"/>
  <c r="Q24" i="40"/>
  <c r="R24" i="40"/>
  <c r="A25" i="40"/>
  <c r="B25" i="40"/>
  <c r="C25" i="40"/>
  <c r="D25" i="40"/>
  <c r="E25" i="40"/>
  <c r="G25" i="40"/>
  <c r="I25" i="40"/>
  <c r="J25" i="40"/>
  <c r="K25" i="40"/>
  <c r="L25" i="40"/>
  <c r="M25" i="40"/>
  <c r="N25" i="40"/>
  <c r="O25" i="40"/>
  <c r="P25" i="40"/>
  <c r="Q25" i="40"/>
  <c r="R25" i="40"/>
  <c r="A26" i="40"/>
  <c r="B26" i="40"/>
  <c r="B27" i="40" s="1"/>
  <c r="B28" i="40" s="1"/>
  <c r="B29" i="40" s="1"/>
  <c r="B30" i="40" s="1"/>
  <c r="C26" i="40"/>
  <c r="D26" i="40"/>
  <c r="E26" i="40"/>
  <c r="F26" i="40"/>
  <c r="G26" i="40"/>
  <c r="I26" i="40"/>
  <c r="J26" i="40"/>
  <c r="J27" i="40" s="1"/>
  <c r="K26" i="40"/>
  <c r="L26" i="40"/>
  <c r="M26" i="40"/>
  <c r="N26" i="40"/>
  <c r="O26" i="40"/>
  <c r="P26" i="40"/>
  <c r="Q26" i="40"/>
  <c r="R26" i="40"/>
  <c r="R27" i="40" s="1"/>
  <c r="A27" i="40"/>
  <c r="C27" i="40"/>
  <c r="D27" i="40"/>
  <c r="D28" i="40" s="1"/>
  <c r="E27" i="40"/>
  <c r="F27" i="40"/>
  <c r="G27" i="40"/>
  <c r="H27" i="40"/>
  <c r="I27" i="40"/>
  <c r="K27" i="40"/>
  <c r="L27" i="40"/>
  <c r="M27" i="40"/>
  <c r="N27" i="40"/>
  <c r="O27" i="40"/>
  <c r="P27" i="40"/>
  <c r="Q27" i="40"/>
  <c r="A28" i="40"/>
  <c r="C28" i="40"/>
  <c r="E28" i="40"/>
  <c r="F28" i="40"/>
  <c r="F29" i="40" s="1"/>
  <c r="G28" i="40"/>
  <c r="H28" i="40"/>
  <c r="I28" i="40"/>
  <c r="J28" i="40"/>
  <c r="J29" i="40" s="1"/>
  <c r="K28" i="40"/>
  <c r="L28" i="40"/>
  <c r="M28" i="40"/>
  <c r="N28" i="40"/>
  <c r="N29" i="40" s="1"/>
  <c r="O28" i="40"/>
  <c r="P28" i="40"/>
  <c r="Q28" i="40"/>
  <c r="R28" i="40"/>
  <c r="R29" i="40" s="1"/>
  <c r="A29" i="40"/>
  <c r="C29" i="40"/>
  <c r="D29" i="40"/>
  <c r="D30" i="40" s="1"/>
  <c r="E29" i="40"/>
  <c r="G29" i="40"/>
  <c r="H29" i="40"/>
  <c r="H30" i="40" s="1"/>
  <c r="I29" i="40"/>
  <c r="K29" i="40"/>
  <c r="L29" i="40"/>
  <c r="M29" i="40"/>
  <c r="O29" i="40"/>
  <c r="P29" i="40"/>
  <c r="P30" i="40" s="1"/>
  <c r="Q29" i="40"/>
  <c r="A30" i="40"/>
  <c r="C30" i="40"/>
  <c r="E30" i="40"/>
  <c r="F30" i="40"/>
  <c r="G30" i="40"/>
  <c r="I30" i="40"/>
  <c r="J30" i="40"/>
  <c r="K30" i="40"/>
  <c r="L30" i="40"/>
  <c r="M30" i="40"/>
  <c r="N30" i="40"/>
  <c r="O30" i="40"/>
  <c r="Q30" i="40"/>
  <c r="R30" i="40"/>
  <c r="A31" i="40"/>
  <c r="B31" i="40"/>
  <c r="C31" i="40"/>
  <c r="D31" i="40"/>
  <c r="D32" i="40" s="1"/>
  <c r="E31" i="40"/>
  <c r="F31" i="40"/>
  <c r="G31" i="40"/>
  <c r="H31" i="40"/>
  <c r="I31" i="40"/>
  <c r="J31" i="40"/>
  <c r="K31" i="40"/>
  <c r="L31" i="40"/>
  <c r="L32" i="40" s="1"/>
  <c r="L33" i="40" s="1"/>
  <c r="M31" i="40"/>
  <c r="N31" i="40"/>
  <c r="O31" i="40"/>
  <c r="P31" i="40"/>
  <c r="P32" i="40" s="1"/>
  <c r="Q31" i="40"/>
  <c r="R31" i="40"/>
  <c r="A32" i="40"/>
  <c r="B32" i="40"/>
  <c r="B33" i="40" s="1"/>
  <c r="C32" i="40"/>
  <c r="E32" i="40"/>
  <c r="F32" i="40"/>
  <c r="F33" i="40" s="1"/>
  <c r="G32" i="40"/>
  <c r="H32" i="40"/>
  <c r="I32" i="40"/>
  <c r="J32" i="40"/>
  <c r="J33" i="40" s="1"/>
  <c r="K32" i="40"/>
  <c r="M32" i="40"/>
  <c r="N32" i="40"/>
  <c r="N33" i="40" s="1"/>
  <c r="O32" i="40"/>
  <c r="Q32" i="40"/>
  <c r="R32" i="40"/>
  <c r="A33" i="40"/>
  <c r="C33" i="40"/>
  <c r="D33" i="40"/>
  <c r="E33" i="40"/>
  <c r="G33" i="40"/>
  <c r="H33" i="40"/>
  <c r="H34" i="40" s="1"/>
  <c r="I33" i="40"/>
  <c r="K33" i="40"/>
  <c r="M33" i="40"/>
  <c r="O33" i="40"/>
  <c r="P33" i="40"/>
  <c r="Q33" i="40"/>
  <c r="R33" i="40"/>
  <c r="A34" i="40"/>
  <c r="B34" i="40"/>
  <c r="C34" i="40"/>
  <c r="D34" i="40"/>
  <c r="E34" i="40"/>
  <c r="F34" i="40"/>
  <c r="G34" i="40"/>
  <c r="I34" i="40"/>
  <c r="J34" i="40"/>
  <c r="J35" i="40" s="1"/>
  <c r="K34" i="40"/>
  <c r="L34" i="40"/>
  <c r="M34" i="40"/>
  <c r="N34" i="40"/>
  <c r="O34" i="40"/>
  <c r="P34" i="40"/>
  <c r="Q34" i="40"/>
  <c r="R34" i="40"/>
  <c r="R35" i="40" s="1"/>
  <c r="R36" i="40" s="1"/>
  <c r="R37" i="40" s="1"/>
  <c r="A35" i="40"/>
  <c r="B35" i="40"/>
  <c r="C35" i="40"/>
  <c r="D35" i="40"/>
  <c r="D36" i="40" s="1"/>
  <c r="E35" i="40"/>
  <c r="F35" i="40"/>
  <c r="G35" i="40"/>
  <c r="H35" i="40"/>
  <c r="H36" i="40" s="1"/>
  <c r="I35" i="40"/>
  <c r="K35" i="40"/>
  <c r="L35" i="40"/>
  <c r="L36" i="40" s="1"/>
  <c r="M35" i="40"/>
  <c r="N35" i="40"/>
  <c r="O35" i="40"/>
  <c r="P35" i="40"/>
  <c r="P36" i="40" s="1"/>
  <c r="Q35" i="40"/>
  <c r="A36" i="40"/>
  <c r="B36" i="40"/>
  <c r="B37" i="40" s="1"/>
  <c r="C36" i="40"/>
  <c r="E36" i="40"/>
  <c r="F36" i="40"/>
  <c r="F37" i="40" s="1"/>
  <c r="F38" i="40" s="1"/>
  <c r="G36" i="40"/>
  <c r="I36" i="40"/>
  <c r="J36" i="40"/>
  <c r="K36" i="40"/>
  <c r="M36" i="40"/>
  <c r="N36" i="40"/>
  <c r="N37" i="40" s="1"/>
  <c r="O36" i="40"/>
  <c r="Q36" i="40"/>
  <c r="A37" i="40"/>
  <c r="C37" i="40"/>
  <c r="D37" i="40"/>
  <c r="E37" i="40"/>
  <c r="G37" i="40"/>
  <c r="H37" i="40"/>
  <c r="I37" i="40"/>
  <c r="J37" i="40"/>
  <c r="K37" i="40"/>
  <c r="L37" i="40"/>
  <c r="L38" i="40" s="1"/>
  <c r="M37" i="40"/>
  <c r="O37" i="40"/>
  <c r="P37" i="40"/>
  <c r="Q37" i="40"/>
  <c r="A38" i="40"/>
  <c r="B38" i="40"/>
  <c r="C38" i="40"/>
  <c r="D38" i="40"/>
  <c r="E38" i="40"/>
  <c r="G38" i="40"/>
  <c r="H38" i="40"/>
  <c r="I38" i="40"/>
  <c r="J38" i="40"/>
  <c r="K38" i="40"/>
  <c r="M38" i="40"/>
  <c r="N38" i="40"/>
  <c r="O38" i="40"/>
  <c r="P38" i="40"/>
  <c r="Q38" i="40"/>
  <c r="R38" i="40"/>
  <c r="A39" i="40"/>
  <c r="B39" i="40"/>
  <c r="C39" i="40"/>
  <c r="D39" i="40"/>
  <c r="D40" i="40" s="1"/>
  <c r="D41" i="40" s="1"/>
  <c r="E39" i="40"/>
  <c r="F39" i="40"/>
  <c r="G39" i="40"/>
  <c r="H39" i="40"/>
  <c r="I39" i="40"/>
  <c r="J39" i="40"/>
  <c r="K39" i="40"/>
  <c r="L39" i="40"/>
  <c r="L40" i="40" s="1"/>
  <c r="M39" i="40"/>
  <c r="N39" i="40"/>
  <c r="O39" i="40"/>
  <c r="P39" i="40"/>
  <c r="Q39" i="40"/>
  <c r="R39" i="40"/>
  <c r="A40" i="40"/>
  <c r="B40" i="40"/>
  <c r="B41" i="40" s="1"/>
  <c r="C40" i="40"/>
  <c r="E40" i="40"/>
  <c r="F40" i="40"/>
  <c r="G40" i="40"/>
  <c r="H40" i="40"/>
  <c r="I40" i="40"/>
  <c r="J40" i="40"/>
  <c r="J41" i="40" s="1"/>
  <c r="K40" i="40"/>
  <c r="M40" i="40"/>
  <c r="N40" i="40"/>
  <c r="O40" i="40"/>
  <c r="P40" i="40"/>
  <c r="Q40" i="40"/>
  <c r="R40" i="40"/>
  <c r="A41" i="40"/>
  <c r="C41" i="40"/>
  <c r="E41" i="40"/>
  <c r="F41" i="40"/>
  <c r="G41" i="40"/>
  <c r="H41" i="40"/>
  <c r="I41" i="40"/>
  <c r="K41" i="40"/>
  <c r="L41" i="40"/>
  <c r="L42" i="40" s="1"/>
  <c r="M41" i="40"/>
  <c r="N41" i="40"/>
  <c r="O41" i="40"/>
  <c r="P41" i="40"/>
  <c r="Q41" i="40"/>
  <c r="R41" i="40"/>
  <c r="A42" i="40"/>
  <c r="B42" i="40"/>
  <c r="C42" i="40"/>
  <c r="D42" i="40"/>
  <c r="E42" i="40"/>
  <c r="F42" i="40"/>
  <c r="G42" i="40"/>
  <c r="H42" i="40"/>
  <c r="I42" i="40"/>
  <c r="J42" i="40"/>
  <c r="J43" i="40" s="1"/>
  <c r="K42" i="40"/>
  <c r="M42" i="40"/>
  <c r="N42" i="40"/>
  <c r="O42" i="40"/>
  <c r="P42" i="40"/>
  <c r="Q42" i="40"/>
  <c r="R42" i="40"/>
  <c r="A43" i="40"/>
  <c r="B43" i="40"/>
  <c r="C43" i="40"/>
  <c r="D43" i="40"/>
  <c r="E43" i="40"/>
  <c r="F43" i="40"/>
  <c r="G43" i="40"/>
  <c r="H43" i="40"/>
  <c r="I43" i="40"/>
  <c r="K43" i="40"/>
  <c r="L43" i="40"/>
  <c r="M43" i="40"/>
  <c r="N43" i="40"/>
  <c r="O43" i="40"/>
  <c r="P43" i="40"/>
  <c r="P44" i="40" s="1"/>
  <c r="Q43" i="40"/>
  <c r="R43" i="40"/>
  <c r="A44" i="40"/>
  <c r="B44" i="40"/>
  <c r="B45" i="40" s="1"/>
  <c r="C44" i="40"/>
  <c r="D44" i="40"/>
  <c r="E44" i="40"/>
  <c r="F44" i="40"/>
  <c r="F45" i="40" s="1"/>
  <c r="F46" i="40" s="1"/>
  <c r="F47" i="40" s="1"/>
  <c r="G44" i="40"/>
  <c r="H44" i="40"/>
  <c r="I44" i="40"/>
  <c r="J44" i="40"/>
  <c r="K44" i="40"/>
  <c r="L44" i="40"/>
  <c r="M44" i="40"/>
  <c r="N44" i="40"/>
  <c r="N45" i="40" s="1"/>
  <c r="O44" i="40"/>
  <c r="Q44" i="40"/>
  <c r="R44" i="40"/>
  <c r="A45" i="40"/>
  <c r="C45" i="40"/>
  <c r="D45" i="40"/>
  <c r="D46" i="40" s="1"/>
  <c r="D47" i="40" s="1"/>
  <c r="E45" i="40"/>
  <c r="G45" i="40"/>
  <c r="H45" i="40"/>
  <c r="H46" i="40" s="1"/>
  <c r="I45" i="40"/>
  <c r="J45" i="40"/>
  <c r="K45" i="40"/>
  <c r="L45" i="40"/>
  <c r="L46" i="40" s="1"/>
  <c r="M45" i="40"/>
  <c r="O45" i="40"/>
  <c r="P45" i="40"/>
  <c r="P46" i="40" s="1"/>
  <c r="Q45" i="40"/>
  <c r="R45" i="40"/>
  <c r="A46" i="40"/>
  <c r="B46" i="40"/>
  <c r="B47" i="40" s="1"/>
  <c r="C46" i="40"/>
  <c r="E46" i="40"/>
  <c r="G46" i="40"/>
  <c r="I46" i="40"/>
  <c r="J46" i="40"/>
  <c r="J47" i="40" s="1"/>
  <c r="K46" i="40"/>
  <c r="M46" i="40"/>
  <c r="N46" i="40"/>
  <c r="N47" i="40" s="1"/>
  <c r="O46" i="40"/>
  <c r="Q46" i="40"/>
  <c r="R46" i="40"/>
  <c r="R47" i="40" s="1"/>
  <c r="A47" i="40"/>
  <c r="C47" i="40"/>
  <c r="E47" i="40"/>
  <c r="G47" i="40"/>
  <c r="H47" i="40"/>
  <c r="H48" i="40" s="1"/>
  <c r="I47" i="40"/>
  <c r="K47" i="40"/>
  <c r="L47" i="40"/>
  <c r="L48" i="40" s="1"/>
  <c r="M47" i="40"/>
  <c r="O47" i="40"/>
  <c r="P47" i="40"/>
  <c r="Q47" i="40"/>
  <c r="A48" i="40"/>
  <c r="B48" i="40"/>
  <c r="C48" i="40"/>
  <c r="D48" i="40"/>
  <c r="E48" i="40"/>
  <c r="F48" i="40"/>
  <c r="G48" i="40"/>
  <c r="I48" i="40"/>
  <c r="J48" i="40"/>
  <c r="K48" i="40"/>
  <c r="M48" i="40"/>
  <c r="N48" i="40"/>
  <c r="O48" i="40"/>
  <c r="P48" i="40"/>
  <c r="Q48" i="40"/>
  <c r="R48" i="40"/>
  <c r="A49" i="40"/>
  <c r="B49" i="40"/>
  <c r="C49" i="40"/>
  <c r="D49" i="40"/>
  <c r="D50" i="40" s="1"/>
  <c r="D51" i="40" s="1"/>
  <c r="D52" i="40" s="1"/>
  <c r="E49" i="40"/>
  <c r="F49" i="40"/>
  <c r="G49" i="40"/>
  <c r="H49" i="40"/>
  <c r="H50" i="40" s="1"/>
  <c r="H51" i="40" s="1"/>
  <c r="H52" i="40" s="1"/>
  <c r="H53" i="40" s="1"/>
  <c r="I49" i="40"/>
  <c r="J49" i="40"/>
  <c r="K49" i="40"/>
  <c r="L49" i="40"/>
  <c r="L50" i="40" s="1"/>
  <c r="M49" i="40"/>
  <c r="N49" i="40"/>
  <c r="O49" i="40"/>
  <c r="P49" i="40"/>
  <c r="P50" i="40" s="1"/>
  <c r="Q49" i="40"/>
  <c r="R49" i="40"/>
  <c r="A50" i="40"/>
  <c r="B50" i="40"/>
  <c r="B51" i="40" s="1"/>
  <c r="C50" i="40"/>
  <c r="E50" i="40"/>
  <c r="F50" i="40"/>
  <c r="F51" i="40" s="1"/>
  <c r="G50" i="40"/>
  <c r="I50" i="40"/>
  <c r="J50" i="40"/>
  <c r="J51" i="40" s="1"/>
  <c r="K50" i="40"/>
  <c r="M50" i="40"/>
  <c r="N50" i="40"/>
  <c r="N51" i="40" s="1"/>
  <c r="O50" i="40"/>
  <c r="Q50" i="40"/>
  <c r="R50" i="40"/>
  <c r="R51" i="40" s="1"/>
  <c r="R52" i="40" s="1"/>
  <c r="A51" i="40"/>
  <c r="C51" i="40"/>
  <c r="E51" i="40"/>
  <c r="G51" i="40"/>
  <c r="I51" i="40"/>
  <c r="K51" i="40"/>
  <c r="L51" i="40"/>
  <c r="L52" i="40" s="1"/>
  <c r="M51" i="40"/>
  <c r="O51" i="40"/>
  <c r="P51" i="40"/>
  <c r="P52" i="40" s="1"/>
  <c r="Q51" i="40"/>
  <c r="A52" i="40"/>
  <c r="B52" i="40"/>
  <c r="C52" i="40"/>
  <c r="E52" i="40"/>
  <c r="F52" i="40"/>
  <c r="G52" i="40"/>
  <c r="I52" i="40"/>
  <c r="J52" i="40"/>
  <c r="J53" i="40" s="1"/>
  <c r="K52" i="40"/>
  <c r="M52" i="40"/>
  <c r="N52" i="40"/>
  <c r="O52" i="40"/>
  <c r="Q52" i="40"/>
  <c r="A53" i="40"/>
  <c r="B53" i="40"/>
  <c r="C53" i="40"/>
  <c r="D53" i="40"/>
  <c r="E53" i="40"/>
  <c r="F53" i="40"/>
  <c r="G53" i="40"/>
  <c r="I53" i="40"/>
  <c r="K53" i="40"/>
  <c r="L53" i="40"/>
  <c r="M53" i="40"/>
  <c r="N53" i="40"/>
  <c r="O53" i="40"/>
  <c r="P53" i="40"/>
  <c r="Q53" i="40"/>
  <c r="R53" i="40"/>
  <c r="A54" i="40"/>
  <c r="B54" i="40"/>
  <c r="B55" i="40" s="1"/>
  <c r="C54" i="40"/>
  <c r="D54" i="40"/>
  <c r="E54" i="40"/>
  <c r="F54" i="40"/>
  <c r="F55" i="40" s="1"/>
  <c r="G54" i="40"/>
  <c r="H54" i="40"/>
  <c r="I54" i="40"/>
  <c r="J54" i="40"/>
  <c r="K54" i="40"/>
  <c r="L54" i="40"/>
  <c r="M54" i="40"/>
  <c r="N54" i="40"/>
  <c r="N55" i="40" s="1"/>
  <c r="O54" i="40"/>
  <c r="P54" i="40"/>
  <c r="Q54" i="40"/>
  <c r="R54" i="40"/>
  <c r="R55" i="40" s="1"/>
  <c r="A55" i="40"/>
  <c r="C55" i="40"/>
  <c r="D55" i="40"/>
  <c r="D56" i="40" s="1"/>
  <c r="E55" i="40"/>
  <c r="G55" i="40"/>
  <c r="H55" i="40"/>
  <c r="H56" i="40" s="1"/>
  <c r="I55" i="40"/>
  <c r="J55" i="40"/>
  <c r="K55" i="40"/>
  <c r="L55" i="40"/>
  <c r="L56" i="40" s="1"/>
  <c r="M55" i="40"/>
  <c r="O55" i="40"/>
  <c r="P55" i="40"/>
  <c r="P56" i="40" s="1"/>
  <c r="Q55" i="40"/>
  <c r="A56" i="40"/>
  <c r="B56" i="40"/>
  <c r="B57" i="40" s="1"/>
  <c r="C56" i="40"/>
  <c r="E56" i="40"/>
  <c r="F56" i="40"/>
  <c r="G56" i="40"/>
  <c r="I56" i="40"/>
  <c r="J56" i="40"/>
  <c r="J57" i="40" s="1"/>
  <c r="K56" i="40"/>
  <c r="M56" i="40"/>
  <c r="N56" i="40"/>
  <c r="O56" i="40"/>
  <c r="Q56" i="40"/>
  <c r="R56" i="40"/>
  <c r="R57" i="40" s="1"/>
  <c r="A57" i="40"/>
  <c r="C57" i="40"/>
  <c r="D57" i="40"/>
  <c r="E57" i="40"/>
  <c r="F57" i="40"/>
  <c r="G57" i="40"/>
  <c r="H57" i="40"/>
  <c r="I57" i="40"/>
  <c r="K57" i="40"/>
  <c r="L57" i="40"/>
  <c r="M57" i="40"/>
  <c r="N57" i="40"/>
  <c r="O57" i="40"/>
  <c r="P57" i="40"/>
  <c r="Q57" i="40"/>
  <c r="A58" i="40"/>
  <c r="B58" i="40"/>
  <c r="C58" i="40"/>
  <c r="D58" i="40"/>
  <c r="E58" i="40"/>
  <c r="F58" i="40"/>
  <c r="G58" i="40"/>
  <c r="H58" i="40"/>
  <c r="I58" i="40"/>
  <c r="J58" i="40"/>
  <c r="K58" i="40"/>
  <c r="L58" i="40"/>
  <c r="M58" i="40"/>
  <c r="N58" i="40"/>
  <c r="O58" i="40"/>
  <c r="P58" i="40"/>
  <c r="Q58" i="40"/>
  <c r="R58" i="40"/>
  <c r="A59" i="40"/>
  <c r="B59" i="40"/>
  <c r="C59" i="40"/>
  <c r="D59" i="40"/>
  <c r="D60" i="40" s="1"/>
  <c r="E59" i="40"/>
  <c r="F59" i="40"/>
  <c r="G59" i="40"/>
  <c r="H59" i="40"/>
  <c r="I59" i="40"/>
  <c r="J59" i="40"/>
  <c r="K59" i="40"/>
  <c r="L59" i="40"/>
  <c r="L60" i="40" s="1"/>
  <c r="M59" i="40"/>
  <c r="N59" i="40"/>
  <c r="O59" i="40"/>
  <c r="P59" i="40"/>
  <c r="Q59" i="40"/>
  <c r="R59" i="40"/>
  <c r="A60" i="40"/>
  <c r="B60" i="40"/>
  <c r="C60" i="40"/>
  <c r="E60" i="40"/>
  <c r="F60" i="40"/>
  <c r="G60" i="40"/>
  <c r="H60" i="40"/>
  <c r="I60" i="40"/>
  <c r="J60" i="40"/>
  <c r="K60" i="40"/>
  <c r="M60" i="40"/>
  <c r="N60" i="40"/>
  <c r="N61" i="40" s="1"/>
  <c r="O60" i="40"/>
  <c r="P60" i="40"/>
  <c r="Q60" i="40"/>
  <c r="R60" i="40"/>
  <c r="A61" i="40"/>
  <c r="B61" i="40"/>
  <c r="C61" i="40"/>
  <c r="D61" i="40"/>
  <c r="D62" i="40" s="1"/>
  <c r="E61" i="40"/>
  <c r="F61" i="40"/>
  <c r="G61" i="40"/>
  <c r="H61" i="40"/>
  <c r="I61" i="40"/>
  <c r="J61" i="40"/>
  <c r="K61" i="40"/>
  <c r="L61" i="40"/>
  <c r="M61" i="40"/>
  <c r="O61" i="40"/>
  <c r="P61" i="40"/>
  <c r="Q61" i="40"/>
  <c r="R61" i="40"/>
  <c r="A62" i="40"/>
  <c r="B62" i="40"/>
  <c r="C62" i="40"/>
  <c r="E62" i="40"/>
  <c r="F62" i="40"/>
  <c r="G62" i="40"/>
  <c r="H62" i="40"/>
  <c r="I62" i="40"/>
  <c r="J62" i="40"/>
  <c r="K62" i="40"/>
  <c r="L62" i="40"/>
  <c r="M62" i="40"/>
  <c r="N62" i="40"/>
  <c r="O62" i="40"/>
  <c r="P62" i="40"/>
  <c r="Q62" i="40"/>
  <c r="R62" i="40"/>
  <c r="R63" i="40" s="1"/>
  <c r="A63" i="40"/>
  <c r="B63" i="40"/>
  <c r="C63" i="40"/>
  <c r="D63" i="40"/>
  <c r="E63" i="40"/>
  <c r="F63" i="40"/>
  <c r="G63" i="40"/>
  <c r="H63" i="40"/>
  <c r="H64" i="40" s="1"/>
  <c r="H65" i="40" s="1"/>
  <c r="I63" i="40"/>
  <c r="J63" i="40"/>
  <c r="K63" i="40"/>
  <c r="L63" i="40"/>
  <c r="L64" i="40" s="1"/>
  <c r="M63" i="40"/>
  <c r="N63" i="40"/>
  <c r="O63" i="40"/>
  <c r="P63" i="40"/>
  <c r="P64" i="40" s="1"/>
  <c r="Q63" i="40"/>
  <c r="A64" i="40"/>
  <c r="B64" i="40"/>
  <c r="B65" i="40" s="1"/>
  <c r="C64" i="40"/>
  <c r="D64" i="40"/>
  <c r="E64" i="40"/>
  <c r="F64" i="40"/>
  <c r="G64" i="40"/>
  <c r="I64" i="40"/>
  <c r="J64" i="40"/>
  <c r="J65" i="40" s="1"/>
  <c r="J66" i="40" s="1"/>
  <c r="K64" i="40"/>
  <c r="M64" i="40"/>
  <c r="N64" i="40"/>
  <c r="N65" i="40" s="1"/>
  <c r="N66" i="40" s="1"/>
  <c r="O64" i="40"/>
  <c r="Q64" i="40"/>
  <c r="R64" i="40"/>
  <c r="R65" i="40" s="1"/>
  <c r="A65" i="40"/>
  <c r="C65" i="40"/>
  <c r="D65" i="40"/>
  <c r="D66" i="40" s="1"/>
  <c r="E65" i="40"/>
  <c r="F65" i="40"/>
  <c r="G65" i="40"/>
  <c r="I65" i="40"/>
  <c r="K65" i="40"/>
  <c r="L65" i="40"/>
  <c r="M65" i="40"/>
  <c r="O65" i="40"/>
  <c r="P65" i="40"/>
  <c r="Q65" i="40"/>
  <c r="A66" i="40"/>
  <c r="B66" i="40"/>
  <c r="C66" i="40"/>
  <c r="E66" i="40"/>
  <c r="F66" i="40"/>
  <c r="G66" i="40"/>
  <c r="H66" i="40"/>
  <c r="I66" i="40"/>
  <c r="K66" i="40"/>
  <c r="L66" i="40"/>
  <c r="M66" i="40"/>
  <c r="O66" i="40"/>
  <c r="P66" i="40"/>
  <c r="Q66" i="40"/>
  <c r="R66" i="40"/>
  <c r="A67" i="40"/>
  <c r="B67" i="40"/>
  <c r="C67" i="40"/>
  <c r="D67" i="40"/>
  <c r="E67" i="40"/>
  <c r="F67" i="40"/>
  <c r="G67" i="40"/>
  <c r="H67" i="40"/>
  <c r="I67" i="40"/>
  <c r="J67" i="40"/>
  <c r="K67" i="40"/>
  <c r="L67" i="40"/>
  <c r="M67" i="40"/>
  <c r="N67" i="40"/>
  <c r="O67" i="40"/>
  <c r="P67" i="40"/>
  <c r="Q67" i="40"/>
  <c r="R67" i="40"/>
  <c r="A68" i="40"/>
  <c r="B68" i="40"/>
  <c r="C68" i="40"/>
  <c r="D68" i="40"/>
  <c r="E68" i="40"/>
  <c r="F68" i="40"/>
  <c r="G68" i="40"/>
  <c r="H68" i="40"/>
  <c r="I68" i="40"/>
  <c r="J68" i="40"/>
  <c r="K68" i="40"/>
  <c r="L68" i="40"/>
  <c r="M68" i="40"/>
  <c r="N68" i="40"/>
  <c r="O68" i="40"/>
  <c r="P68" i="40"/>
  <c r="Q68" i="40"/>
  <c r="R68" i="40"/>
  <c r="R69" i="40" s="1"/>
  <c r="A69" i="40"/>
  <c r="B69" i="40"/>
  <c r="C69" i="40"/>
  <c r="D69" i="40"/>
  <c r="E69" i="40"/>
  <c r="F69" i="40"/>
  <c r="G69" i="40"/>
  <c r="H69" i="40"/>
  <c r="I69" i="40"/>
  <c r="J69" i="40"/>
  <c r="K69" i="40"/>
  <c r="L69" i="40"/>
  <c r="M69" i="40"/>
  <c r="N69" i="40"/>
  <c r="O69" i="40"/>
  <c r="P69" i="40"/>
  <c r="Q69" i="40"/>
  <c r="H3" i="23"/>
  <c r="C10" i="22"/>
  <c r="C6" i="21" s="1"/>
  <c r="N20" i="40" l="1"/>
  <c r="N21" i="40" s="1"/>
  <c r="B15" i="40"/>
  <c r="B16" i="40" s="1"/>
  <c r="J11" i="40"/>
  <c r="J12" i="40" s="1"/>
  <c r="L10" i="40"/>
  <c r="L11" i="40" s="1"/>
  <c r="N9" i="40"/>
  <c r="D20" i="40"/>
  <c r="F19" i="40"/>
  <c r="F20" i="40" s="1"/>
  <c r="H18" i="40"/>
  <c r="H19" i="40" s="1"/>
  <c r="H20" i="40" s="1"/>
  <c r="L16" i="40"/>
  <c r="N15" i="40"/>
  <c r="N16" i="40" s="1"/>
  <c r="P14" i="40"/>
  <c r="P15" i="40" s="1"/>
  <c r="D12" i="40"/>
  <c r="D13" i="40" s="1"/>
  <c r="D14" i="40" s="1"/>
  <c r="D15" i="40" s="1"/>
  <c r="D16" i="40" s="1"/>
  <c r="F11" i="40"/>
  <c r="H10" i="40"/>
  <c r="H11" i="40" s="1"/>
  <c r="H12" i="40" s="1"/>
  <c r="N7" i="40"/>
  <c r="N8" i="40" s="1"/>
  <c r="P6" i="40"/>
  <c r="B5" i="40"/>
  <c r="B6" i="40" s="1"/>
  <c r="D4" i="40"/>
  <c r="D5" i="40" s="1"/>
  <c r="L18" i="40"/>
  <c r="L19" i="40" s="1"/>
  <c r="L20" i="40"/>
  <c r="N19" i="40"/>
  <c r="P18" i="40"/>
  <c r="P19" i="40" s="1"/>
  <c r="P20" i="40" s="1"/>
  <c r="F15" i="40"/>
  <c r="F16" i="40" s="1"/>
  <c r="P10" i="40"/>
  <c r="H6" i="40"/>
  <c r="J5" i="40"/>
  <c r="J6" i="40" s="1"/>
  <c r="J19" i="40"/>
  <c r="J20" i="40" s="1"/>
  <c r="R19" i="40"/>
  <c r="R20" i="40" s="1"/>
  <c r="R21" i="40" s="1"/>
  <c r="B19" i="40"/>
  <c r="B20" i="40" s="1"/>
  <c r="D18" i="40"/>
  <c r="D19" i="40" s="1"/>
  <c r="H16" i="40"/>
  <c r="J15" i="40"/>
  <c r="J16" i="40" s="1"/>
  <c r="L14" i="40"/>
  <c r="L15" i="40" s="1"/>
  <c r="N13" i="40"/>
  <c r="N14" i="40" s="1"/>
  <c r="R11" i="40"/>
  <c r="R12" i="40" s="1"/>
  <c r="R13" i="40" s="1"/>
  <c r="R14" i="40" s="1"/>
  <c r="R15" i="40" s="1"/>
  <c r="B11" i="40"/>
  <c r="B12" i="40" s="1"/>
  <c r="L6" i="40"/>
  <c r="L7" i="40" s="1"/>
  <c r="G2" i="40"/>
  <c r="H2" i="40" s="1"/>
  <c r="A2" i="40"/>
  <c r="B2" i="40" s="1"/>
  <c r="C2" i="40"/>
  <c r="D2" i="40" s="1"/>
  <c r="E2" i="40"/>
  <c r="F2" i="40" s="1"/>
  <c r="I2" i="40"/>
  <c r="J2" i="40" s="1"/>
  <c r="K2" i="40"/>
  <c r="L2" i="40" s="1"/>
  <c r="M2" i="40"/>
  <c r="N2" i="40" s="1"/>
  <c r="O2" i="40"/>
  <c r="P2" i="40" s="1"/>
  <c r="Q2" i="40"/>
  <c r="R2" i="40" s="1"/>
  <c r="I3" i="9" l="1"/>
  <c r="I7" i="16"/>
  <c r="I7" i="23"/>
  <c r="I3" i="23"/>
  <c r="O4" i="8"/>
  <c r="O4" i="19" s="1"/>
  <c r="O4" i="20" s="1"/>
  <c r="O4" i="25" s="1"/>
  <c r="O4" i="21" s="1"/>
  <c r="I12" i="1"/>
  <c r="O9" i="8" s="1"/>
  <c r="O9" i="18" s="1"/>
  <c r="K11" i="1"/>
  <c r="O4" i="24" l="1"/>
  <c r="O4" i="18"/>
  <c r="O9" i="19"/>
  <c r="O9" i="20" s="1"/>
  <c r="O9" i="25" s="1"/>
  <c r="O9" i="21" s="1"/>
  <c r="O9" i="24" s="1"/>
  <c r="C4" i="19"/>
  <c r="F7" i="23"/>
  <c r="K9" i="16"/>
  <c r="I30" i="36" l="1"/>
  <c r="F30" i="36"/>
  <c r="E30" i="36"/>
  <c r="D30" i="36"/>
  <c r="C30" i="36"/>
  <c r="I29" i="36"/>
  <c r="G29" i="36"/>
  <c r="F29" i="36"/>
  <c r="E29" i="36"/>
  <c r="D29" i="36"/>
  <c r="J28" i="36"/>
  <c r="I28" i="36"/>
  <c r="H28" i="36"/>
  <c r="E28" i="36"/>
  <c r="D28" i="36"/>
  <c r="B28" i="36"/>
  <c r="J27" i="36"/>
  <c r="H27" i="36"/>
  <c r="F27" i="36"/>
  <c r="C27" i="36"/>
  <c r="B27" i="36"/>
  <c r="J25" i="36"/>
  <c r="H25" i="36"/>
  <c r="F25" i="36"/>
  <c r="J24" i="36"/>
  <c r="H24" i="36"/>
  <c r="F24" i="36"/>
  <c r="C24" i="36"/>
  <c r="J23" i="36"/>
  <c r="I23" i="36"/>
  <c r="H23" i="36"/>
  <c r="F23" i="36"/>
  <c r="E23" i="36"/>
  <c r="C23" i="36"/>
  <c r="B23" i="36"/>
  <c r="J22" i="36"/>
  <c r="I22" i="36"/>
  <c r="H22" i="36"/>
  <c r="F22" i="36"/>
  <c r="E22" i="36"/>
  <c r="D22" i="36"/>
  <c r="C22" i="36"/>
  <c r="B22" i="36"/>
  <c r="J21" i="36"/>
  <c r="I21" i="36"/>
  <c r="H21" i="36"/>
  <c r="G21" i="36"/>
  <c r="F21" i="36"/>
  <c r="E21" i="36"/>
  <c r="D21" i="36"/>
  <c r="C21" i="36"/>
  <c r="B21" i="36"/>
  <c r="J20" i="36"/>
  <c r="I20" i="36"/>
  <c r="H20" i="36"/>
  <c r="G20" i="36"/>
  <c r="F20" i="36"/>
  <c r="E20" i="36"/>
  <c r="D20" i="36"/>
  <c r="C20" i="36"/>
  <c r="B20" i="36"/>
  <c r="J19" i="36"/>
  <c r="I19" i="36"/>
  <c r="H19" i="36"/>
  <c r="G19" i="36"/>
  <c r="F19" i="36"/>
  <c r="E19" i="36"/>
  <c r="D19" i="36"/>
  <c r="C19" i="36"/>
  <c r="B19" i="36"/>
  <c r="K7" i="1"/>
  <c r="K3" i="9"/>
  <c r="K7" i="10"/>
  <c r="S7" i="8"/>
  <c r="S6" i="8"/>
  <c r="S3" i="8"/>
  <c r="S3" i="18" s="1"/>
  <c r="S3" i="19" s="1"/>
  <c r="S3" i="20" s="1"/>
  <c r="S3" i="25" s="1"/>
  <c r="L19" i="36" l="1"/>
  <c r="S3" i="21"/>
  <c r="S3" i="24" s="1"/>
  <c r="K8" i="22"/>
  <c r="K3" i="22"/>
  <c r="K6" i="13"/>
  <c r="K3" i="13"/>
  <c r="I7" i="22"/>
  <c r="G3" i="9"/>
  <c r="K5" i="18" s="1"/>
  <c r="G9" i="16"/>
  <c r="G7" i="23"/>
  <c r="F9" i="16"/>
  <c r="F4" i="13"/>
  <c r="F3" i="9"/>
  <c r="F15" i="1"/>
  <c r="F9" i="1"/>
  <c r="I4" i="8"/>
  <c r="G3" i="23"/>
  <c r="F3" i="23"/>
  <c r="E3" i="23"/>
  <c r="E3" i="10"/>
  <c r="G4" i="8"/>
  <c r="J8" i="22"/>
  <c r="J3" i="22"/>
  <c r="F9" i="22"/>
  <c r="G9" i="22"/>
  <c r="I5" i="8" l="1"/>
  <c r="I5" i="18" s="1"/>
  <c r="I5" i="19" s="1"/>
  <c r="I5" i="20" s="1"/>
  <c r="I5" i="25" s="1"/>
  <c r="I5" i="21" s="1"/>
  <c r="I5" i="24" s="1"/>
  <c r="I4" i="18"/>
  <c r="I4" i="19" s="1"/>
  <c r="E8" i="13" l="1"/>
  <c r="C6" i="25"/>
  <c r="Q13" i="25"/>
  <c r="M13" i="25"/>
  <c r="K13" i="25"/>
  <c r="I13" i="25"/>
  <c r="G13" i="25"/>
  <c r="C12" i="25"/>
  <c r="K8" i="25"/>
  <c r="E8" i="25"/>
  <c r="Q7" i="25"/>
  <c r="I7" i="25"/>
  <c r="E7" i="25"/>
  <c r="M5" i="25"/>
  <c r="K4" i="25"/>
  <c r="D3" i="23" l="1"/>
  <c r="K4" i="24"/>
  <c r="K6" i="23"/>
  <c r="K3" i="23"/>
  <c r="J7" i="23"/>
  <c r="Q7" i="24" s="1"/>
  <c r="H6" i="23"/>
  <c r="D8" i="23"/>
  <c r="C7" i="23"/>
  <c r="C6" i="24" s="1"/>
  <c r="J3" i="23"/>
  <c r="C3" i="23"/>
  <c r="H8" i="22"/>
  <c r="H3" i="22"/>
  <c r="G3" i="22"/>
  <c r="K8" i="21" s="1"/>
  <c r="K8" i="24" s="1"/>
  <c r="F3" i="22"/>
  <c r="I7" i="21" s="1"/>
  <c r="I7" i="24" s="1"/>
  <c r="E3" i="22"/>
  <c r="D8" i="22"/>
  <c r="D3" i="22"/>
  <c r="C7" i="22"/>
  <c r="I3" i="22"/>
  <c r="C3" i="22"/>
  <c r="Q13" i="21"/>
  <c r="M13" i="21"/>
  <c r="K13" i="21"/>
  <c r="I13" i="21"/>
  <c r="G13" i="21"/>
  <c r="C12" i="21"/>
  <c r="E8" i="21"/>
  <c r="Q7" i="21"/>
  <c r="K4" i="21"/>
  <c r="J7" i="16"/>
  <c r="H8" i="16"/>
  <c r="H3" i="16"/>
  <c r="G3" i="16"/>
  <c r="E7" i="16"/>
  <c r="D9" i="16"/>
  <c r="D3" i="16"/>
  <c r="C8" i="16"/>
  <c r="C3" i="16"/>
  <c r="Q13" i="20"/>
  <c r="M13" i="20"/>
  <c r="K13" i="20"/>
  <c r="I13" i="20"/>
  <c r="G13" i="20"/>
  <c r="S12" i="20"/>
  <c r="Q12" i="20"/>
  <c r="O12" i="20"/>
  <c r="I12" i="20"/>
  <c r="G12" i="20"/>
  <c r="C12" i="20"/>
  <c r="K9" i="20"/>
  <c r="K9" i="25" s="1"/>
  <c r="K9" i="21" s="1"/>
  <c r="K9" i="24" s="1"/>
  <c r="K8" i="20"/>
  <c r="E8" i="20"/>
  <c r="Q7" i="20"/>
  <c r="I7" i="20"/>
  <c r="E7" i="20"/>
  <c r="C6" i="20"/>
  <c r="M5" i="20"/>
  <c r="E5" i="20"/>
  <c r="C5" i="20"/>
  <c r="K4" i="20"/>
  <c r="G4" i="13"/>
  <c r="H7" i="13"/>
  <c r="H3" i="13"/>
  <c r="I8" i="13"/>
  <c r="I3" i="13"/>
  <c r="J6" i="13"/>
  <c r="J3" i="13"/>
  <c r="E3" i="13"/>
  <c r="D7" i="13"/>
  <c r="D3" i="13"/>
  <c r="C7" i="13"/>
  <c r="C3" i="13"/>
  <c r="Q13" i="19"/>
  <c r="M13" i="19"/>
  <c r="K13" i="19"/>
  <c r="I13" i="19"/>
  <c r="G13" i="19"/>
  <c r="S12" i="19"/>
  <c r="Q12" i="19"/>
  <c r="O12" i="19"/>
  <c r="I12" i="19"/>
  <c r="G12" i="19"/>
  <c r="C12" i="19"/>
  <c r="K9" i="19"/>
  <c r="K8" i="19"/>
  <c r="E8" i="19"/>
  <c r="Q7" i="19"/>
  <c r="O7" i="19"/>
  <c r="K7" i="19"/>
  <c r="I7" i="19"/>
  <c r="E7" i="19"/>
  <c r="K6" i="19"/>
  <c r="K6" i="20" s="1"/>
  <c r="C6" i="19"/>
  <c r="M5" i="19"/>
  <c r="E5" i="19"/>
  <c r="C5" i="19"/>
  <c r="K4" i="19"/>
  <c r="I9" i="10"/>
  <c r="J9" i="10"/>
  <c r="G7" i="10"/>
  <c r="E8" i="10"/>
  <c r="Q13" i="18"/>
  <c r="M13" i="18"/>
  <c r="K13" i="18"/>
  <c r="S12" i="18"/>
  <c r="Q12" i="18"/>
  <c r="O12" i="18"/>
  <c r="S11" i="18"/>
  <c r="O11" i="18"/>
  <c r="K11" i="18"/>
  <c r="K9" i="18"/>
  <c r="K8" i="18"/>
  <c r="Q7" i="18"/>
  <c r="O7" i="18"/>
  <c r="K7" i="18"/>
  <c r="K6" i="18"/>
  <c r="M5" i="18"/>
  <c r="Q4" i="18"/>
  <c r="K4" i="18"/>
  <c r="K4" i="8"/>
  <c r="S5" i="8"/>
  <c r="Q4" i="8"/>
  <c r="O5" i="8"/>
  <c r="O5" i="18" s="1"/>
  <c r="M5" i="8"/>
  <c r="M4" i="8"/>
  <c r="K5" i="8"/>
  <c r="E14" i="1"/>
  <c r="G6" i="8" s="1"/>
  <c r="G5" i="8"/>
  <c r="E5" i="8"/>
  <c r="E5" i="18" s="1"/>
  <c r="C5" i="8"/>
  <c r="C5" i="18" s="1"/>
  <c r="C4" i="8"/>
  <c r="C4" i="18" s="1"/>
  <c r="J13" i="1"/>
  <c r="J9" i="1"/>
  <c r="H14" i="1"/>
  <c r="H10" i="1"/>
  <c r="E10" i="1"/>
  <c r="D8" i="1"/>
  <c r="D12" i="1"/>
  <c r="E4" i="8" s="1"/>
  <c r="E4" i="18" s="1"/>
  <c r="C11" i="1"/>
  <c r="C14" i="23" l="1"/>
  <c r="O5" i="19"/>
  <c r="O5" i="20" s="1"/>
  <c r="O5" i="25" s="1"/>
  <c r="O5" i="21" s="1"/>
  <c r="O5" i="24" s="1"/>
  <c r="S5" i="18"/>
  <c r="K6" i="25"/>
  <c r="K6" i="21" s="1"/>
  <c r="K6" i="24" s="1"/>
  <c r="K5" i="24"/>
  <c r="K5" i="25"/>
  <c r="K5" i="20"/>
  <c r="K5" i="19"/>
  <c r="K5" i="21"/>
  <c r="C5" i="25"/>
  <c r="E8" i="24"/>
  <c r="M13" i="24"/>
  <c r="G13" i="24"/>
  <c r="I13" i="24"/>
  <c r="Q13" i="24"/>
  <c r="K13" i="24"/>
  <c r="E7" i="24"/>
  <c r="M5" i="24"/>
  <c r="C5" i="24"/>
  <c r="E7" i="21"/>
  <c r="M5" i="21"/>
  <c r="C12" i="24"/>
  <c r="E5" i="21"/>
  <c r="E5" i="25"/>
  <c r="E5" i="24"/>
  <c r="C11" i="13"/>
  <c r="G4" i="18"/>
  <c r="G4" i="19" s="1"/>
  <c r="G4" i="20" s="1"/>
  <c r="G4" i="25" s="1"/>
  <c r="G4" i="21" s="1"/>
  <c r="G4" i="24" s="1"/>
  <c r="C4" i="25"/>
  <c r="O7" i="25"/>
  <c r="O7" i="21"/>
  <c r="C4" i="24"/>
  <c r="C4" i="21"/>
  <c r="O7" i="24"/>
  <c r="K7" i="20"/>
  <c r="K7" i="25"/>
  <c r="K7" i="24"/>
  <c r="K7" i="21"/>
  <c r="C5" i="21"/>
  <c r="C13" i="22"/>
  <c r="C4" i="20"/>
  <c r="O7" i="20"/>
  <c r="K3" i="16"/>
  <c r="J3" i="16"/>
  <c r="I3" i="16"/>
  <c r="F3" i="16"/>
  <c r="E3" i="16"/>
  <c r="D7" i="10"/>
  <c r="E4" i="19" s="1"/>
  <c r="C7" i="10"/>
  <c r="K3" i="1"/>
  <c r="S4" i="8" s="1"/>
  <c r="J3" i="1"/>
  <c r="H3" i="1"/>
  <c r="H3" i="10"/>
  <c r="F9" i="10"/>
  <c r="F3" i="10"/>
  <c r="D3" i="1"/>
  <c r="C15" i="1"/>
  <c r="K3" i="10"/>
  <c r="I3" i="10"/>
  <c r="G3" i="10"/>
  <c r="D3" i="10"/>
  <c r="C3" i="10"/>
  <c r="I7" i="1"/>
  <c r="I3" i="1"/>
  <c r="G3" i="1"/>
  <c r="F3" i="1"/>
  <c r="I3" i="8" s="1"/>
  <c r="E3" i="1"/>
  <c r="J3" i="10"/>
  <c r="J3" i="9"/>
  <c r="H3" i="9"/>
  <c r="M4" i="18" s="1"/>
  <c r="M4" i="19" s="1"/>
  <c r="M4" i="20" s="1"/>
  <c r="E3" i="9"/>
  <c r="G5" i="19" s="1"/>
  <c r="D3" i="9"/>
  <c r="C3" i="9"/>
  <c r="Q5" i="8"/>
  <c r="Q5" i="18" s="1"/>
  <c r="Q5" i="19" s="1"/>
  <c r="Q5" i="20" s="1"/>
  <c r="Q5" i="25" s="1"/>
  <c r="Q5" i="21" s="1"/>
  <c r="Q5" i="24" s="1"/>
  <c r="C3" i="1"/>
  <c r="Q13" i="8"/>
  <c r="M13" i="8"/>
  <c r="K13" i="8"/>
  <c r="I13" i="8"/>
  <c r="I13" i="18" s="1"/>
  <c r="G13" i="8"/>
  <c r="G13" i="18" s="1"/>
  <c r="S12" i="8"/>
  <c r="Q12" i="8"/>
  <c r="O12" i="8"/>
  <c r="I12" i="8"/>
  <c r="I12" i="18" s="1"/>
  <c r="G12" i="8"/>
  <c r="G12" i="18" s="1"/>
  <c r="C12" i="8"/>
  <c r="C12" i="18" s="1"/>
  <c r="S11" i="8"/>
  <c r="O11" i="8"/>
  <c r="K11" i="8"/>
  <c r="E11" i="8"/>
  <c r="E11" i="18" s="1"/>
  <c r="C11" i="8"/>
  <c r="C11" i="18" s="1"/>
  <c r="S9" i="8"/>
  <c r="S9" i="18" s="1"/>
  <c r="S9" i="19" s="1"/>
  <c r="S9" i="20" s="1"/>
  <c r="S9" i="25" s="1"/>
  <c r="S9" i="21" s="1"/>
  <c r="S9" i="24" s="1"/>
  <c r="K9" i="8"/>
  <c r="S8" i="8"/>
  <c r="S8" i="18" s="1"/>
  <c r="O8" i="8"/>
  <c r="K8" i="8"/>
  <c r="E8" i="8"/>
  <c r="E8" i="18" s="1"/>
  <c r="S7" i="18"/>
  <c r="S7" i="19" s="1"/>
  <c r="S7" i="20" s="1"/>
  <c r="S7" i="25" s="1"/>
  <c r="S7" i="21" s="1"/>
  <c r="S7" i="24" s="1"/>
  <c r="Q7" i="8"/>
  <c r="O7" i="8"/>
  <c r="K7" i="8"/>
  <c r="I7" i="8"/>
  <c r="I7" i="18" s="1"/>
  <c r="E7" i="8"/>
  <c r="E7" i="18" s="1"/>
  <c r="C7" i="8"/>
  <c r="S6" i="18"/>
  <c r="S6" i="19" s="1"/>
  <c r="Q6" i="8"/>
  <c r="O6" i="8"/>
  <c r="O6" i="18" s="1"/>
  <c r="O6" i="19" s="1"/>
  <c r="O6" i="20" s="1"/>
  <c r="O6" i="25" s="1"/>
  <c r="O6" i="21" s="1"/>
  <c r="O6" i="24" s="1"/>
  <c r="K6" i="8"/>
  <c r="I6" i="8"/>
  <c r="I6" i="18" s="1"/>
  <c r="G6" i="18"/>
  <c r="G6" i="19" s="1"/>
  <c r="G6" i="20" s="1"/>
  <c r="G6" i="25" s="1"/>
  <c r="G6" i="21" s="1"/>
  <c r="G6" i="24" s="1"/>
  <c r="E6" i="8"/>
  <c r="C6" i="8"/>
  <c r="C6" i="18" s="1"/>
  <c r="O8" i="18" l="1"/>
  <c r="O8" i="19" s="1"/>
  <c r="O8" i="20" s="1"/>
  <c r="C3" i="8"/>
  <c r="S5" i="19"/>
  <c r="S5" i="20" s="1"/>
  <c r="S5" i="25" s="1"/>
  <c r="S5" i="21" s="1"/>
  <c r="S5" i="24" s="1"/>
  <c r="S8" i="19"/>
  <c r="S8" i="20" s="1"/>
  <c r="S8" i="25" s="1"/>
  <c r="S8" i="21" s="1"/>
  <c r="S8" i="24" s="1"/>
  <c r="S6" i="20"/>
  <c r="M4" i="25"/>
  <c r="M4" i="21" s="1"/>
  <c r="M4" i="24" s="1"/>
  <c r="I6" i="19"/>
  <c r="I6" i="20" s="1"/>
  <c r="I6" i="25" s="1"/>
  <c r="I6" i="21" s="1"/>
  <c r="I6" i="24" s="1"/>
  <c r="C8" i="9"/>
  <c r="Q6" i="18"/>
  <c r="Q6" i="19" s="1"/>
  <c r="Q6" i="20" s="1"/>
  <c r="Q6" i="25" s="1"/>
  <c r="Q6" i="21" s="1"/>
  <c r="Q6" i="24" s="1"/>
  <c r="C19" i="1"/>
  <c r="E6" i="18"/>
  <c r="C7" i="18"/>
  <c r="I12" i="21"/>
  <c r="I12" i="25"/>
  <c r="I12" i="24"/>
  <c r="Q12" i="21"/>
  <c r="Q12" i="25"/>
  <c r="Q12" i="24"/>
  <c r="S12" i="21"/>
  <c r="S12" i="25"/>
  <c r="S12" i="24"/>
  <c r="G12" i="21"/>
  <c r="G12" i="25"/>
  <c r="G12" i="24"/>
  <c r="O12" i="21"/>
  <c r="O12" i="25"/>
  <c r="O12" i="24"/>
  <c r="C13" i="16"/>
  <c r="C12" i="10"/>
  <c r="E4" i="21"/>
  <c r="E4" i="20"/>
  <c r="E4" i="25"/>
  <c r="O11" i="19"/>
  <c r="O11" i="25"/>
  <c r="O11" i="24"/>
  <c r="O11" i="21"/>
  <c r="O11" i="20"/>
  <c r="E11" i="25"/>
  <c r="E11" i="21"/>
  <c r="E11" i="20"/>
  <c r="E11" i="24"/>
  <c r="K11" i="19"/>
  <c r="K11" i="25"/>
  <c r="K11" i="20"/>
  <c r="K11" i="24"/>
  <c r="K11" i="21"/>
  <c r="Q4" i="25"/>
  <c r="Q4" i="24"/>
  <c r="Q4" i="20"/>
  <c r="Q4" i="21"/>
  <c r="C11" i="25"/>
  <c r="C11" i="24"/>
  <c r="C11" i="21"/>
  <c r="C11" i="20"/>
  <c r="S11" i="25"/>
  <c r="S11" i="20"/>
  <c r="S11" i="21"/>
  <c r="S11" i="24"/>
  <c r="E4" i="24"/>
  <c r="G5" i="18"/>
  <c r="G5" i="20"/>
  <c r="C7" i="25"/>
  <c r="C7" i="24"/>
  <c r="C7" i="20"/>
  <c r="C7" i="21"/>
  <c r="C7" i="19"/>
  <c r="E6" i="25"/>
  <c r="E6" i="24"/>
  <c r="E6" i="21"/>
  <c r="E6" i="20"/>
  <c r="E6" i="19"/>
  <c r="G5" i="21"/>
  <c r="G5" i="25"/>
  <c r="G5" i="24"/>
  <c r="M3" i="25"/>
  <c r="M3" i="8"/>
  <c r="M3" i="21"/>
  <c r="M3" i="20"/>
  <c r="M3" i="24"/>
  <c r="M3" i="18"/>
  <c r="G3" i="25"/>
  <c r="G3" i="21"/>
  <c r="G3" i="20"/>
  <c r="G3" i="19"/>
  <c r="G3" i="24"/>
  <c r="I4" i="20"/>
  <c r="Q3" i="25"/>
  <c r="Q3" i="19"/>
  <c r="Q3" i="20"/>
  <c r="Q3" i="24"/>
  <c r="Q3" i="18"/>
  <c r="Q3" i="8"/>
  <c r="Q3" i="21"/>
  <c r="O3" i="25"/>
  <c r="O3" i="21"/>
  <c r="O3" i="20"/>
  <c r="O3" i="18"/>
  <c r="O3" i="19"/>
  <c r="O3" i="24"/>
  <c r="O3" i="8"/>
  <c r="I3" i="18"/>
  <c r="I3" i="19" s="1"/>
  <c r="K3" i="25"/>
  <c r="K3" i="24"/>
  <c r="K3" i="19"/>
  <c r="K3" i="18"/>
  <c r="K3" i="21"/>
  <c r="K3" i="8"/>
  <c r="K3" i="20"/>
  <c r="E3" i="25"/>
  <c r="E3" i="19"/>
  <c r="E3" i="21"/>
  <c r="E3" i="20"/>
  <c r="E3" i="24"/>
  <c r="M3" i="19"/>
  <c r="S4" i="18"/>
  <c r="S4" i="19" s="1"/>
  <c r="S4" i="20" s="1"/>
  <c r="S4" i="25" s="1"/>
  <c r="S11" i="19"/>
  <c r="C11" i="19"/>
  <c r="Q4" i="19"/>
  <c r="E11" i="19"/>
  <c r="G3" i="8"/>
  <c r="G3" i="18" s="1"/>
  <c r="E3" i="8"/>
  <c r="E3" i="18" s="1"/>
  <c r="O8" i="25" l="1"/>
  <c r="O8" i="21" s="1"/>
  <c r="O8" i="24" s="1"/>
  <c r="S6" i="25"/>
  <c r="S6" i="21" s="1"/>
  <c r="S6" i="24" s="1"/>
  <c r="B2" i="36"/>
  <c r="S4" i="21"/>
  <c r="S4" i="24" s="1"/>
  <c r="I3" i="20"/>
  <c r="I3" i="25" s="1"/>
  <c r="I3" i="21" s="1"/>
  <c r="I3" i="24" s="1"/>
  <c r="I4" i="25"/>
  <c r="I4" i="21" s="1"/>
  <c r="I4" i="24" s="1"/>
  <c r="C3" i="18"/>
  <c r="C3" i="19" s="1"/>
  <c r="C3" i="20" s="1"/>
  <c r="C3" i="25" s="1"/>
  <c r="C3" i="21" s="1"/>
  <c r="C3" i="24" s="1"/>
</calcChain>
</file>

<file path=xl/sharedStrings.xml><?xml version="1.0" encoding="utf-8"?>
<sst xmlns="http://schemas.openxmlformats.org/spreadsheetml/2006/main" count="1843" uniqueCount="782">
  <si>
    <t>S1</t>
  </si>
  <si>
    <t>S2</t>
  </si>
  <si>
    <t>S3</t>
  </si>
  <si>
    <t>S4</t>
  </si>
  <si>
    <t>S5</t>
  </si>
  <si>
    <t>S6</t>
  </si>
  <si>
    <t>S7</t>
  </si>
  <si>
    <t>S8</t>
  </si>
  <si>
    <t>S9</t>
  </si>
  <si>
    <t>1. Localised sheet forming</t>
  </si>
  <si>
    <t>2. Hot/warm forming of sheets and tubes</t>
  </si>
  <si>
    <t>3. Bulk forming and friction weld</t>
  </si>
  <si>
    <t>4. Joining and rolling</t>
  </si>
  <si>
    <t>5. Interesting processes, materials and models</t>
  </si>
  <si>
    <t>6. Steel microsructure and constitutive models</t>
  </si>
  <si>
    <t>7. Non ferrous and related processes</t>
  </si>
  <si>
    <t>8. Micro-, Electro and Surfaces</t>
  </si>
  <si>
    <t>9. Testing and limits</t>
  </si>
  <si>
    <t>Yanagimoto; Other materials; (4)</t>
  </si>
  <si>
    <t>Ou; Gear and spline forming; (5)</t>
  </si>
  <si>
    <t>Merklein; Plate forging and peening; (3)</t>
  </si>
  <si>
    <t>Pietrzyk; Steel micro-structure; (6)</t>
  </si>
  <si>
    <t>Lin; Creep age forming; (3)</t>
  </si>
  <si>
    <t>Bressan; Superplastic forming; (5)</t>
  </si>
  <si>
    <t>Groche; Sensor development; (3)</t>
  </si>
  <si>
    <t>Cazacu; Testing (high strain rates); (4)</t>
  </si>
  <si>
    <t xml:space="preserve">Incremental Sheet Forming (16) </t>
  </si>
  <si>
    <t>Roll forming (9)</t>
  </si>
  <si>
    <t xml:space="preserve">Sheet bending (11) </t>
  </si>
  <si>
    <t xml:space="preserve">Spinning (sheets) (6) </t>
  </si>
  <si>
    <t xml:space="preserve">Tube bending (4) </t>
  </si>
  <si>
    <t>Heat treatment (7)</t>
  </si>
  <si>
    <t xml:space="preserve">Hot stamping (17) </t>
  </si>
  <si>
    <t xml:space="preserve">Sheet and tube hydroforming (6) </t>
  </si>
  <si>
    <t xml:space="preserve">Warm stamping (4) </t>
  </si>
  <si>
    <t xml:space="preserve">Spinning and shaping tubes (7) </t>
  </si>
  <si>
    <t xml:space="preserve">Tube production (7) </t>
  </si>
  <si>
    <t xml:space="preserve">Other materials (7) </t>
  </si>
  <si>
    <t xml:space="preserve">Friction welding and thixoforming (7) </t>
  </si>
  <si>
    <t xml:space="preserve">Extrusion (11) </t>
  </si>
  <si>
    <t xml:space="preserve">Forging (17) </t>
  </si>
  <si>
    <t xml:space="preserve">Mechanical Joining (10) </t>
  </si>
  <si>
    <t xml:space="preserve">Solid bonding (8) </t>
  </si>
  <si>
    <t xml:space="preserve">Ring rolling (8) </t>
  </si>
  <si>
    <t xml:space="preserve">Rolling (control) (8) </t>
  </si>
  <si>
    <t xml:space="preserve">Rolling (flat and sections) (8) </t>
  </si>
  <si>
    <t xml:space="preserve">Gear and spline forming (5) </t>
  </si>
  <si>
    <t xml:space="preserve">Plate forging and peening (6) </t>
  </si>
  <si>
    <t xml:space="preserve">Shearing and blanking (9) </t>
  </si>
  <si>
    <t xml:space="preserve">Composites (8) </t>
  </si>
  <si>
    <t xml:space="preserve">Layered materials (4) </t>
  </si>
  <si>
    <t xml:space="preserve">Powder materials (8) </t>
  </si>
  <si>
    <t xml:space="preserve">Novel modelling approaches (4) </t>
  </si>
  <si>
    <t xml:space="preserve">Steel micro-structure (16) </t>
  </si>
  <si>
    <t xml:space="preserve">Constitutive models (20) </t>
  </si>
  <si>
    <t xml:space="preserve">Theory (micro-structure) (13) </t>
  </si>
  <si>
    <t xml:space="preserve">Creep age forming (7) </t>
  </si>
  <si>
    <t xml:space="preserve">Severe Plastic Deflrmation (9) </t>
  </si>
  <si>
    <t xml:space="preserve">Superplastic forming (5) </t>
  </si>
  <si>
    <t xml:space="preserve">Aluminium microstructure (7) </t>
  </si>
  <si>
    <t xml:space="preserve">Magnesium microstructure (7) </t>
  </si>
  <si>
    <t xml:space="preserve">Shape memory alloys (5) </t>
  </si>
  <si>
    <t>Titanium microstructure (6)</t>
  </si>
  <si>
    <t xml:space="preserve">Micro Forming (12) </t>
  </si>
  <si>
    <t xml:space="preserve">Tools (6) </t>
  </si>
  <si>
    <t xml:space="preserve">Tribology (14) </t>
  </si>
  <si>
    <t xml:space="preserve">Electro-magnetic processes (9) </t>
  </si>
  <si>
    <t xml:space="preserve">Electro-plasticity (3) </t>
  </si>
  <si>
    <t xml:space="preserve">Sensor development (3) </t>
  </si>
  <si>
    <t xml:space="preserve">Testing (14) </t>
  </si>
  <si>
    <t xml:space="preserve">Testing (high strain rates) (4) </t>
  </si>
  <si>
    <t xml:space="preserve">Crash testing (3) </t>
  </si>
  <si>
    <t xml:space="preserve">Forming limit analysis (6) </t>
  </si>
  <si>
    <t xml:space="preserve">Theory of ductile fracture (11) </t>
  </si>
  <si>
    <t>IW: future car body (3)</t>
  </si>
  <si>
    <t>IW: sustainability (3)</t>
  </si>
  <si>
    <t>IW: non-ferrous rolling (3)</t>
  </si>
  <si>
    <t>Posters (3)</t>
  </si>
  <si>
    <t>Doflou;  Incremental sheet forming; (5)</t>
  </si>
  <si>
    <t>Bambach; Heat treatment; (4)</t>
  </si>
  <si>
    <t>Fratini; Friction welding and thixoforming; (4)</t>
  </si>
  <si>
    <t>Madej; Constitutive models; (4)</t>
  </si>
  <si>
    <t>Balan; Theory (microstructure); (3)</t>
  </si>
  <si>
    <t>Y Lee; Warm stamping; (4)</t>
  </si>
  <si>
    <t>van den Boogaard; Constitutive models; (4)</t>
  </si>
  <si>
    <t>Karodogan; Testing; (4)</t>
  </si>
  <si>
    <t>IW; Future car bodies; (3)</t>
  </si>
  <si>
    <t>Utsunomiya; Layered materials; (4)</t>
  </si>
  <si>
    <t>Otsu; Micro forming; (5)</t>
  </si>
  <si>
    <t>Pesin; Rolling (control); (3)</t>
  </si>
  <si>
    <t>Furushima; Micro forming; (4)</t>
  </si>
  <si>
    <t>Galdos; Sheet bending; (3)</t>
  </si>
  <si>
    <t>Montmitonnet; Rolling (flat and sections); (3)</t>
  </si>
  <si>
    <t>F Yoshida; Constitutive models; (3)</t>
  </si>
  <si>
    <t>Lin; Creep age forming; (4)</t>
  </si>
  <si>
    <t>Matsumoto; Tribology; (2)</t>
  </si>
  <si>
    <t>IW; Non-ferrous rolling; (3)</t>
  </si>
  <si>
    <t>Manabe;  Incremental sheet forming; (3)</t>
  </si>
  <si>
    <t>Bambach; Heat treatment; (3)</t>
  </si>
  <si>
    <t>Yanagimoto; Other materials; (3)</t>
  </si>
  <si>
    <t>Kitamura; Mechanical Joining; (5)</t>
  </si>
  <si>
    <t>R S Lee; Mechanical Joining; (5)</t>
  </si>
  <si>
    <t>Gronotstajski; Steel micro-structure; (3)</t>
  </si>
  <si>
    <t>Gronotstajski; Steel micro-structure; (4)</t>
  </si>
  <si>
    <t>Furushima; Micro forming; (3)</t>
  </si>
  <si>
    <t>Poole; Aluminium microstructure; (4)</t>
  </si>
  <si>
    <t>Ngaile; Extrusion; (4)</t>
  </si>
  <si>
    <t>Homberg;  Incremental sheet forming; (5)</t>
  </si>
  <si>
    <t>Fratini; Friction welding and thixoforming; (3)</t>
  </si>
  <si>
    <t>Volk; Shearing and blanking; (4)</t>
  </si>
  <si>
    <t>Zhao; Shearing and blanking; (5)</t>
  </si>
  <si>
    <t>Tekkaya; Steel micro-structure; (3)</t>
  </si>
  <si>
    <t>Dean; Tools; (3)</t>
  </si>
  <si>
    <t>Ishikawa; Severe plastic deformation; (3)</t>
  </si>
  <si>
    <t>Altan; Roll forming; (3)</t>
  </si>
  <si>
    <t>Y-M Hwang; Extrusion; (4)</t>
  </si>
  <si>
    <t>Y-M Hwang; Extrusion; (3)</t>
  </si>
  <si>
    <t>Gronostajski; Crash testing; (3)</t>
  </si>
  <si>
    <t>Matsumoto; Tribology; (4)</t>
  </si>
  <si>
    <t>Misiolek; Magnesium microstructure; (4)</t>
  </si>
  <si>
    <t>Misiolek; Magnesium microstructure; (3)</t>
  </si>
  <si>
    <t>Huh; Composites; (3)</t>
  </si>
  <si>
    <t>Pesin; Rolling (control); (5)</t>
  </si>
  <si>
    <t>Takahashi; Sheet bending; (4)</t>
  </si>
  <si>
    <t>Huh; Composites; (5)</t>
  </si>
  <si>
    <t>Loukaides; Novel modelling approaches; (4)</t>
  </si>
  <si>
    <t>Banabic; Forming limit analysis; (4)</t>
  </si>
  <si>
    <t>Groche; Roll forming; (3)</t>
  </si>
  <si>
    <t>Music; Spinning and shaping tubes; (4)</t>
  </si>
  <si>
    <t>Music; Spinning and shaping tubes; (3)</t>
  </si>
  <si>
    <t>C-G Kang; Forging; (3)</t>
  </si>
  <si>
    <t>Montmitonnet; Rolling (flat and sections); (5)</t>
  </si>
  <si>
    <t>Beygelzimer; Powder materials; (5)</t>
  </si>
  <si>
    <t>Balan; Theory (microstructure); (4)</t>
  </si>
  <si>
    <t>Poole; Aluminium microstructure; (3)</t>
  </si>
  <si>
    <t>Yoshida; Shape memory alloys; (5)</t>
  </si>
  <si>
    <t>Banabic; Forming limit analysis; (2)</t>
  </si>
  <si>
    <t>IW; Sustainability and metal forming; (3)</t>
  </si>
  <si>
    <t>Long; Spinning (sheets); (3)</t>
  </si>
  <si>
    <t>S Yuan; Tube production; (4)</t>
  </si>
  <si>
    <t>S Yuan; Tube production; (3)</t>
  </si>
  <si>
    <t>Beygelzimer; Powder materials; (3)</t>
  </si>
  <si>
    <t>Kinsey; Electro-plasticity; (3)</t>
  </si>
  <si>
    <t>Bouchard; Theory of ductile fracture; (4)</t>
  </si>
  <si>
    <t>LT2</t>
  </si>
  <si>
    <t>LT1</t>
  </si>
  <si>
    <t>LT0</t>
  </si>
  <si>
    <t>LR3</t>
  </si>
  <si>
    <t>LT6</t>
  </si>
  <si>
    <t>LR5</t>
  </si>
  <si>
    <t>LR3A</t>
  </si>
  <si>
    <t>LR3B</t>
  </si>
  <si>
    <t>JDBSR</t>
  </si>
  <si>
    <t>Kinsey; Electro-magnetic processes; (4)</t>
  </si>
  <si>
    <t>Golovashchenko; Electro-magnetic processes; (5)</t>
  </si>
  <si>
    <t>Hyakawa; Tribology; (4)</t>
  </si>
  <si>
    <t>Osakada; Forging; (4)</t>
  </si>
  <si>
    <t>Hirt; Ring rolling; (5)</t>
  </si>
  <si>
    <t>Hirt; Ring rolling; (3)</t>
  </si>
  <si>
    <t>Bay; Solid bonding; (4)</t>
  </si>
  <si>
    <t>Geijselaers; Solid bonding; (4)</t>
  </si>
  <si>
    <t>Poster session 1; (2)</t>
  </si>
  <si>
    <t>Poster session 2; (2)</t>
  </si>
  <si>
    <t>Poster session 3; (2)</t>
  </si>
  <si>
    <t>Madej; Constitutive models; (5)</t>
  </si>
  <si>
    <t>F Yoshida; Constitutive models; (4)</t>
  </si>
  <si>
    <t>Starting time</t>
  </si>
  <si>
    <t>Presentation number</t>
  </si>
  <si>
    <t>Title</t>
  </si>
  <si>
    <t>Topic</t>
  </si>
  <si>
    <t>Chair</t>
  </si>
  <si>
    <t>Session</t>
  </si>
  <si>
    <t>Monday 1</t>
  </si>
  <si>
    <t>Improvement of Forming Limit and Accuracy in Friction Stir Incremental Forming with Multistage Forming</t>
  </si>
  <si>
    <t>Friction stir incremental forming of AA7075-O sheets: investigation on process feasibility</t>
  </si>
  <si>
    <t>Development of Friction Stir Incremental Forming Process Using Penetrating Tool</t>
  </si>
  <si>
    <t>Microstructure refinement by tool rotation induced vibration in incremental sheet forming</t>
  </si>
  <si>
    <t>Reduction of springback in V-shaped parts using electromagnetic impulse calibration</t>
  </si>
  <si>
    <t>Coffee break</t>
  </si>
  <si>
    <t>Incremental sheet forming</t>
  </si>
  <si>
    <t>Doflou</t>
  </si>
  <si>
    <t>Effects of ultrasonic vibration on deformation mechanism of incremental sheet forming process</t>
  </si>
  <si>
    <t>Development of optical-heating-assisted incremental forming method for CFRTP sheet - Fundamental forming characteristics in spot-forming.</t>
  </si>
  <si>
    <t>Incremental Sheet Forming of a composite made of thermoplastic matrix and glass-fiber reinforcement</t>
  </si>
  <si>
    <t>Compensating geometric inaccuracies in incremental sheet forming at elevated temperatures</t>
  </si>
  <si>
    <t>INFLUENCE OF TEMPERATURE ON ALLOY TI6Al4V FORMABILITY DURING WARM SPIF PROCESS</t>
  </si>
  <si>
    <t>Numerical and Experimental Study of the Micro Single Point Incremental Sheet Forming Process</t>
  </si>
  <si>
    <t>Simulation of incremental sheet forming using partial sheet models</t>
  </si>
  <si>
    <t>FEM Investigation of Ductile Fracture in Two-Point Incremental Forming Process</t>
  </si>
  <si>
    <t>Tuesday 1</t>
  </si>
  <si>
    <t>A novel forming method for curved aluminium profiles: Feasibility study</t>
  </si>
  <si>
    <t>Increasing The Efficiency Of Hot Mandrel Bending Of Pipe Elbows</t>
  </si>
  <si>
    <t>Dynamic detection of instability defects in tubes three-roll bending</t>
  </si>
  <si>
    <t>The reciprocal effects of bending and torsion on springback during 3D bending of profiles</t>
  </si>
  <si>
    <t>No presentation</t>
  </si>
  <si>
    <t>Tuesday 2</t>
  </si>
  <si>
    <t>Tube bending</t>
  </si>
  <si>
    <t>IW; Future car bodies</t>
  </si>
  <si>
    <t>One novel method to improve surface quality in incremental sheet forming</t>
  </si>
  <si>
    <t>Deformation and fracture of AMC under different heat treatment conditions and its suitability for incremental sheet forming</t>
  </si>
  <si>
    <t>Outwards and inwards crimping of tube ends by single-point incremental forming</t>
  </si>
  <si>
    <t>Poster session</t>
  </si>
  <si>
    <t>Wednesday 1</t>
  </si>
  <si>
    <t>Roll forming</t>
  </si>
  <si>
    <t>Altan</t>
  </si>
  <si>
    <t>A predictive model of flexibly-reconfigurable roll forming process using regression analysis.</t>
  </si>
  <si>
    <t>Using 2-D and 3-D numerical methods in assisting process design for Chain-die forming</t>
  </si>
  <si>
    <t>Validation of a finite element model of the cold roll forming process on the basis of 3D geometric accuracy</t>
  </si>
  <si>
    <t>Optimization of the UltraSTEEL dimpling forming process for energy absorption</t>
  </si>
  <si>
    <t>Effects of cold roll dimpling process on mechanical and structural properties of dimpled steel</t>
  </si>
  <si>
    <t>Determination of microstructure evolution in metallic components produced by Chain-die forming</t>
  </si>
  <si>
    <t>Wednesday 2</t>
  </si>
  <si>
    <t>An Online Intelligent Algorithm Pipeline for the Elimination of Springback Effect During Sheet Metal Bending</t>
  </si>
  <si>
    <t>Investigations on Springback in High Manganese TWIP-Steels using U-Profile Draw Bending</t>
  </si>
  <si>
    <t>Investigation of a process simulation method for flexible clamping of sheet metal parts</t>
  </si>
  <si>
    <t>POD surrogate models using adaptive sampling space parameters for springback optimization in sheet metal forming</t>
  </si>
  <si>
    <t>Theoretical predictions of fracture and springback for high tensile strength steel sheets under stretch bending</t>
  </si>
  <si>
    <t>Calculation Tool and Closed Loop Control for the JCO Pipe Forming Process</t>
  </si>
  <si>
    <t>Modeling of Forming Instability in In-plane Roll-bending Process by Considering Multi-modal Geometric Micro-defects of Strip</t>
  </si>
  <si>
    <t>On Simulation Analysis of Plate Forming and Deformation Compensation Technology of the side roll for Four-roll Plate Bending Machine</t>
  </si>
  <si>
    <t>Sheet bending</t>
  </si>
  <si>
    <t>Takahashi</t>
  </si>
  <si>
    <t>Thursday 1</t>
  </si>
  <si>
    <t>the roll-die forming of variable height roll forming technology</t>
  </si>
  <si>
    <t>Die Designs of Cold Roll Forming Process for Car Bumper Using Advanced High Strength Steel</t>
  </si>
  <si>
    <t>The bendability of ultra high strength steels</t>
  </si>
  <si>
    <t>Accurate prediction of large radius air bending using regression</t>
  </si>
  <si>
    <t>Uniform Angle Distribution in V-Shaped Bending of Ultra-high Strength Steel Sheets Having Wall Thickness Distribution</t>
  </si>
  <si>
    <t>Numerical and experimental investigations on the springback behaviour of stamping and bending parts</t>
  </si>
  <si>
    <t>Galdos</t>
  </si>
  <si>
    <t>Groche</t>
  </si>
  <si>
    <t>Thursday 2</t>
  </si>
  <si>
    <t>IW; Sustainability and metal forming</t>
  </si>
  <si>
    <t>Long</t>
  </si>
  <si>
    <t>Investigation of forming accuracy in mandrel-free hot-spinning</t>
  </si>
  <si>
    <t>Toolpath generation for asymmetric mandrel-free spinning</t>
  </si>
  <si>
    <t>Shear forming of 304L stainless steel – microstructural aspects</t>
  </si>
  <si>
    <t>A unique spinning method for grain refinement: repetitive shear spinning</t>
  </si>
  <si>
    <t>Spinning Process Design Using Finite Element Analysis and Taguchi Method</t>
  </si>
  <si>
    <t>An optimized neck-spinning method for improving the inner surface quality of titanium domes</t>
  </si>
  <si>
    <t>Heat treatment</t>
  </si>
  <si>
    <t>Bambach</t>
  </si>
  <si>
    <t>Mori</t>
  </si>
  <si>
    <t>Hot stamping</t>
  </si>
  <si>
    <t>Oldenburg</t>
  </si>
  <si>
    <t>Brosius</t>
  </si>
  <si>
    <t>Qin</t>
  </si>
  <si>
    <t>Sheet and tube hydroforming</t>
  </si>
  <si>
    <t>Spinning and shaping tubes</t>
  </si>
  <si>
    <t>Music</t>
  </si>
  <si>
    <t>Tube production</t>
  </si>
  <si>
    <t>S Yuan</t>
  </si>
  <si>
    <t>Improving the mechanical properties of TIG welding Ti-6Al-4V by post weld heat treatment</t>
  </si>
  <si>
    <t>Internal Friction Study of Aging Hardening and Kinetics in Low Carbon Steel</t>
  </si>
  <si>
    <t>Analysis on heating performance and thermal forming of lightweight alloy using pulse current heating</t>
  </si>
  <si>
    <t>The dependence of the tensile deformation behavior on the annealing temperature of a TRIP-aided lean duplex stainless steel</t>
  </si>
  <si>
    <t>Influence of temperature on austenite grain growth of 300M steel in heating process</t>
  </si>
  <si>
    <t>Hot plastic deformation behavior and its effect on microstructure of low carbon multi-microalloyed steel</t>
  </si>
  <si>
    <t>Cyclic and Biaxial Deformation Behavior for Bake-hardenable Steel Sheet</t>
  </si>
  <si>
    <t>Numerical modeling and experimental verification of ductile damage in Boron steel hot stamping process</t>
  </si>
  <si>
    <t>Experimental investigations for electric heating rotary stretch bending process of extruded Ti-6Al-4V Alloy profile with T-section</t>
  </si>
  <si>
    <t>2-stage progressive-die hot stamping of ultra-high strength steel parts using resistance heating</t>
  </si>
  <si>
    <t>Modelling of Plastic Deformation and Fracture in Hot Stamped Steel with Multi-Phase Microstructure</t>
  </si>
  <si>
    <t>The optimisation of cruciform specimen for the formability evaluation of AA6082 under hot stamping conditions</t>
  </si>
  <si>
    <t>Investigation of the lubrication performance using WC: C coated tool surfaces for hot stamping AA7075</t>
  </si>
  <si>
    <t>Effect of servo press speed on formability of aluminum alloy thin wall parts</t>
  </si>
  <si>
    <t>Research on Q&amp;P hot stamping process integrated with fractional cooling strategy</t>
  </si>
  <si>
    <t>Reduction in length of transient region in successive forging of tailored blank for hot stamping of ultra-high strength steel parts</t>
  </si>
  <si>
    <t>Investigation on temperature uniformity of blanks by conduction heating</t>
  </si>
  <si>
    <t>Development of a new press hardening process with improved formability and productivity</t>
  </si>
  <si>
    <t>Determination of Interfacial Heat Transfer Coefficient between AA7075 and Coated Forming Tools in Hot Stamping Process</t>
  </si>
  <si>
    <t>An Online Dwell Time Optimization Method Based on Parts Performance for Hot Stamping</t>
  </si>
  <si>
    <t>Formability of a B-pillar in hot stamping with 6061 and 7075 aluminum alloy sheets</t>
  </si>
  <si>
    <t>Hot stamped parts with desirable properties in a Q&amp;P steel</t>
  </si>
  <si>
    <t>Increasing performance of hot stamping systems</t>
  </si>
  <si>
    <t>Hot stamping of AA6082 tailor welded blanks for automotive applications</t>
  </si>
  <si>
    <t>Qin; Sheet and tube hydroforming; (3)</t>
  </si>
  <si>
    <t>Study of Compound Hydroforming of Profiled Tubes</t>
  </si>
  <si>
    <t>Factors Influencing the Forming Characteristics in Micro Tube Hydroforming by Ultra High-Forming Pressure</t>
  </si>
  <si>
    <t>Approach to Enhance Gas Bulging Formability of TA15 Titanium Alloy Tubes Based on Dynamic Recrystallization</t>
  </si>
  <si>
    <t>A multi-deformable bodies solution method coupling finite element with meshless method in sheet metal flexible-die forming</t>
  </si>
  <si>
    <t>Experimental investigation of fracture in rubber pad forming of bipolar plate’s micro channels</t>
  </si>
  <si>
    <t>Wrinkling control of aluminum alloy thinner curved sheet parts using double-layer sheets hydroforming</t>
  </si>
  <si>
    <t>Analysis and experimental study on compound mechanical bulging process for Medium-sized Vehicle Drive Axle Housing</t>
  </si>
  <si>
    <t>Two-step forming for improvement of forming limit in rotary nosing with relieved die for reduction of tube tip</t>
  </si>
  <si>
    <t>Friction-Spinning – Possibility of Grain Structure Adjustment</t>
  </si>
  <si>
    <t>Internal Flow-Turning – a new approach for the manufacture of tailored tubes with a constant external diameter</t>
  </si>
  <si>
    <t>Spinning workability of Al-Mg-Si alloy extruded tube using the forming die</t>
  </si>
  <si>
    <t>Investigation of New Tool Designs for Incremental Profile Forming</t>
  </si>
  <si>
    <t>On the utilization of circle grid analysis in thin-walled forming of tubes: experimental and numerical evaluation</t>
  </si>
  <si>
    <t>Force Analysis during cold Pilgering process for Zircaloy alloy tube by both experiments and 3D FE simulation</t>
  </si>
  <si>
    <t>Physical and Numerical Modelling of Laser Dieless Drawing Process of Tubes from Magnesium Alloy</t>
  </si>
  <si>
    <t>Modelling challenges for incremental bulk processes despite advances in simulation technology: example issues and approaches</t>
  </si>
  <si>
    <t>Proposal of a numerical model using the finite element analysis of pilger rolling for improvement of computation precision and efficiency</t>
  </si>
  <si>
    <t>Finite Element Analysis of cold pilgering using elastic roll dies</t>
  </si>
  <si>
    <t>Effect of mandrel on non-circularity in cross wedge rolling for hollow shafts</t>
  </si>
  <si>
    <t>On numerical modelling of multi-rifled tube drawing</t>
  </si>
  <si>
    <t>Other materials</t>
  </si>
  <si>
    <t>Yanagimoto</t>
  </si>
  <si>
    <t>Forging</t>
  </si>
  <si>
    <t>Osakada</t>
  </si>
  <si>
    <t>Extrusion</t>
  </si>
  <si>
    <t>Ngaile</t>
  </si>
  <si>
    <t>Fratini</t>
  </si>
  <si>
    <t>Friction welding and thixoforming</t>
  </si>
  <si>
    <t>Y-M Hwang</t>
  </si>
  <si>
    <t>IW; Non-ferrous rolling</t>
  </si>
  <si>
    <t>J-X Xie</t>
  </si>
  <si>
    <t>C-G Kang</t>
  </si>
  <si>
    <t>The cliff-valley approach in the P-maps of PM/W joints for manufacturing the dual-alloys turbine disc</t>
  </si>
  <si>
    <t>Deformation behavior and microstructural evolution of two typical structures in Udimet 720Li ingot</t>
  </si>
  <si>
    <t>Microstructure Evolution of IN718 alloy during the Delta Process</t>
  </si>
  <si>
    <t>Study on Texture Evolution and Deformation Mechanism of the Cu-Ni-Si Alloy during Cold-rolling Treatment</t>
  </si>
  <si>
    <t>Characteristics of Microstructure Evolution of Two-phase H62 Brass Alloy During Continuous Extrusion</t>
  </si>
  <si>
    <t>The effect of wire drawing and aging on mechanical and electrical properties of Cu-Cr-Zr alloy</t>
  </si>
  <si>
    <t>APPLICABILITY OF JMAK-TYPE MODEL FOR PREDICTING MICROSTRUCTURAL EVOLUTION IN NICKEL-BASED SUPERALLOYS</t>
  </si>
  <si>
    <t>Optimizing Design of Two-dimensional Forging Preform by Bi-directional Evolutionary Structural Optimization Method</t>
  </si>
  <si>
    <t>Development of Knowledge-Expandable Ontology-Based Expert System for Process Planning in Cold Forging of Flange Nuts</t>
  </si>
  <si>
    <t>Process-integrated compensation of geometrical deviations for bulk forming</t>
  </si>
  <si>
    <t>Formation mechanism, prediction and control of the forming defects in transitional region during local loading forming of Ti-alloy rib-web component</t>
  </si>
  <si>
    <t>A Dynamic Model for Simulation of Hot Radial Forging Process</t>
  </si>
  <si>
    <t>Influence of the application of a PN+CrN hybrid layer on improvement of the lifetime of hot forging tools</t>
  </si>
  <si>
    <t>Quality optimization for aluminum precision forging processes in completely enclosed dies of long forging parts by prediction and avoidance of thin flash generation</t>
  </si>
  <si>
    <t>Study on ultrasonic vibration assisted upsetting of 6063 and 2A12 aluminum alloys</t>
  </si>
  <si>
    <t>Influence of strain induced grain boundary migration on grain growth of 300M ultrahigh strength steel under multi-pass hot compression</t>
  </si>
  <si>
    <t>Difference between traditional cold forging and cold orbital forging of a spur bevel gear</t>
  </si>
  <si>
    <t>Testing an Injection Forging Process for the Production of Automotive Fasteners</t>
  </si>
  <si>
    <t>General Step Reduction Method for Knowledge-based Process Planning of Non-Axisymmetrical Forged Products</t>
  </si>
  <si>
    <t>Numerical Investigation of the Oxide Scale Deformation Behaviour with Consideration of Carbon Content during Hot Forging</t>
  </si>
  <si>
    <t>Development of a Non-Isothermal Forging Process for Hollow Power Transmission Shafts</t>
  </si>
  <si>
    <t>Numerical simulation of different types of voids closure in large continuous casting billet during multi-pass stretching process</t>
  </si>
  <si>
    <t>Characteristics of 8T-bolt manufactured by the Yield-Ratio-Control-Steel for Cold Former</t>
  </si>
  <si>
    <t>Effect of Billet Preheating Temperature on Continuous Extrusion Forming of Al-Sr Alloy</t>
  </si>
  <si>
    <t>Study on the welding quality in the porthole die extrusion process of aluminum alloy profiles</t>
  </si>
  <si>
    <t>ANALYSIS OF METAL EXTRUSION BY THE FINITE VOLUME METHOD</t>
  </si>
  <si>
    <t>FEM simulation and experimental study of four-channel continuous sheathing process for large diameter aluminum sheathed cable</t>
  </si>
  <si>
    <t>Development of extrusion technology for hollow shape magnesium alloy ZE20 profiles</t>
  </si>
  <si>
    <t>Improvement of surface quality of aluminum product in cold extrusion by using reuse tool with groove array formed on tool surface</t>
  </si>
  <si>
    <t>Investigation of Clad Wire Production by Conclad Extrusion with Twin Wheels</t>
  </si>
  <si>
    <t>Damage dependent material properties in a Finite Element Simulation of a hybrid forward extrusion process</t>
  </si>
  <si>
    <t>A novel backward extrusion process through rotating die and open punch</t>
  </si>
  <si>
    <t>Co-extrusion of Dual Aluminum Alloys with Excellent Surface Properties</t>
  </si>
  <si>
    <t>Al-SiC Metal Matrix Composite production through Friction Stir Extrusion of aluminum chips</t>
  </si>
  <si>
    <t>Using Coupled Eulerian Lagrangian Formulation for Accurate Modeling of the Friction Stir Welding Process</t>
  </si>
  <si>
    <t>Application of Adaptive Element-Free Galerkin Method to Simulate Friction Stir Welding of Aluminum 2024</t>
  </si>
  <si>
    <t>Hardness prediction of weldment in friction stir welding of AA6061 based on numerical approach</t>
  </si>
  <si>
    <t>Characteristics of friction welding within a short time for aluminum alloy deformed by ECAE process</t>
  </si>
  <si>
    <t>The influence of process parameters on mechanical properties and corrosion behaviour of friction stir welded aluminum joints</t>
  </si>
  <si>
    <t>Effects of backwards thixo-extrusion on the microstructure and mechanical properties of Mg–8.20Gd–4.48Y–3.34Zn–0.36Zr alloy</t>
  </si>
  <si>
    <t>THIXOFORGING OF LOW CARBON STEEL SAE1006 or C05</t>
  </si>
  <si>
    <t>Mechanical joining</t>
  </si>
  <si>
    <t>Kitamura</t>
  </si>
  <si>
    <t>Ring rolling</t>
  </si>
  <si>
    <t>Hirt</t>
  </si>
  <si>
    <t>Solid bonding</t>
  </si>
  <si>
    <t>Bay</t>
  </si>
  <si>
    <t>Rolling (control)</t>
  </si>
  <si>
    <t>Pesin</t>
  </si>
  <si>
    <t>R S Lee</t>
  </si>
  <si>
    <t>Geijselaers</t>
  </si>
  <si>
    <t>Rolling (flat and sections)</t>
  </si>
  <si>
    <t>Montmitonnet</t>
  </si>
  <si>
    <t>Stacking with cylindrical spots in lamination of stamped electrical steel sheets</t>
  </si>
  <si>
    <t>Simultaneous forming and joining by linear flow splitting - From basic mechanisms to the continuous manufacturing line</t>
  </si>
  <si>
    <t>A Joining Method of Shaft and Holed Part Using Plastic Deformation</t>
  </si>
  <si>
    <t>Front Face Flow Drilling of Lightweight Cast Materials</t>
  </si>
  <si>
    <t>Assembly of ultra-high strength steel hollow part by hemming using pre-bent inner sheet</t>
  </si>
  <si>
    <t>Mechanical joining of shaft and disc in rotational and axial directions</t>
  </si>
  <si>
    <t>Friction Self-Piercing Riveting (F-SPR) of Dissimilar Materials</t>
  </si>
  <si>
    <t>Parametric Study on the Electromagnetic Force-Fit Joining of Carbon Fiber Reinforced Plastic and Aluminum Tubes</t>
  </si>
  <si>
    <t>Creating load-adapted mechanical joints between tubes and sheets by controlling the material flow under plastically unstable tube upsetting</t>
  </si>
  <si>
    <t>Failure mode dependent load bearing characteristics of mechanical clinching under mixed mode loading condition</t>
  </si>
  <si>
    <t>Influence of hot ring rolling on uniform deformation of High-speed rail bearing ring</t>
  </si>
  <si>
    <t>Warm ring rolling experiment of 521006 bearing steel with extra fine carbide</t>
  </si>
  <si>
    <t>Research Status and Developing Trends on the Ring Rolling Process of Profile Ring Parts</t>
  </si>
  <si>
    <t>Driver roll speed influence in Ring Rolling process</t>
  </si>
  <si>
    <t>Investigation of a composite ring rolling process considering bonding behaviour in FEM and experiment</t>
  </si>
  <si>
    <t>Investigations for an Automated Avoidance of Ring Climbing in Radial-Axial Ring Rolling</t>
  </si>
  <si>
    <t>Incremental ring rolling to create conical profile rings</t>
  </si>
  <si>
    <t>The residual stress of the cold rolled bearing race</t>
  </si>
  <si>
    <t>Experimental and numerical investigations on transverse weld of hollow aluminum profile during porthole extrusion process</t>
  </si>
  <si>
    <t>Incremental forming of serial arranged hybrid parts using cross-wedge rolling</t>
  </si>
  <si>
    <t>Radial forging of aluminum to the steel preform for the production of light-weighted wheel bearing outer race</t>
  </si>
  <si>
    <t>Impact of steel substrate pre-heating on microstructure and properties of twin-roll cast aluminium-steel clad strips</t>
  </si>
  <si>
    <t>A Comparative Study of Three Ductile Damage Model Approaches for Joint Strength Prediction in Hot Shear Joining Process</t>
  </si>
  <si>
    <t>Mirostructure and properties of laser welded joints of dual phase and press-hardened steels</t>
  </si>
  <si>
    <t>Dry friction and solid state bonding during sliding of AA1050 on AA2024 at elevated temperature.</t>
  </si>
  <si>
    <t>Enhancing the applicability of Al-Mg compounds by using forming and welding technologies</t>
  </si>
  <si>
    <t>Work roll shifting method by optimum calculation of work roll profile in hot strip rolling</t>
  </si>
  <si>
    <t>Experimental study on transverse displacement of the metal during cold thin strip rolling</t>
  </si>
  <si>
    <t>A strategy for the controlled setting of flatness and residual stress distribution in sheet metals via roller levelling</t>
  </si>
  <si>
    <t>Development of Flexible-Tailored Aluminum Sheet</t>
  </si>
  <si>
    <t>Surface roughness controlling of AA6061 sheet under uniaxial tension</t>
  </si>
  <si>
    <t>DEVELOPMENT OF LEVELLING STRATEGIES FOR HEAVY PLATES VIA CONTROLLED FE-MODELS</t>
  </si>
  <si>
    <t>Meta-Analysis of Curvature Trends in Asymmetric Rolling</t>
  </si>
  <si>
    <t>Numerical Approach on the Duplication of a Strip End Flip Phenomenon in Finishing Mill</t>
  </si>
  <si>
    <t>Formation of Roll Coating in Cold Rolling of Titanium Sheets</t>
  </si>
  <si>
    <t>Reduction of off-centering at tail end caused by unstable work roll position with mill stabilizing device in hot rolling</t>
  </si>
  <si>
    <t>An advanced 3D mathematical model for 6-high Tandem Cold Rolling process</t>
  </si>
  <si>
    <t>Effects of oil-in-water based nanolubricant containing TiO2 in hot rolling of 304 stainless steel</t>
  </si>
  <si>
    <t>Extension of Orowan’s method to analysis of rolling of clad sheets</t>
  </si>
  <si>
    <t>Study of void closure in hot rolling of stainless steel slabs</t>
  </si>
  <si>
    <t>Experimental study of material flow in cold rolling.</t>
  </si>
  <si>
    <t>Flange width alteration in universal rolling for production of T-bars with diverse section sizes</t>
  </si>
  <si>
    <t>Ou</t>
  </si>
  <si>
    <t>Gear and spline forming</t>
  </si>
  <si>
    <t>Plate forging and peening</t>
  </si>
  <si>
    <t>Merklein</t>
  </si>
  <si>
    <t>Shearing and blanking</t>
  </si>
  <si>
    <t>Volk</t>
  </si>
  <si>
    <t>Zhao</t>
  </si>
  <si>
    <t>Layered materials</t>
  </si>
  <si>
    <t>Utsunomiya</t>
  </si>
  <si>
    <t>Composites</t>
  </si>
  <si>
    <t>Huh</t>
  </si>
  <si>
    <t>Powder materials</t>
  </si>
  <si>
    <t>Beygelzimer</t>
  </si>
  <si>
    <t>Novel modelling approaches</t>
  </si>
  <si>
    <t>Loukaides</t>
  </si>
  <si>
    <t>Thread rolling and performance evaluations of a new anti-loosening double thread bolt combining a single thread and multiple threads</t>
  </si>
  <si>
    <t>Numerical Simulation and Experimental Investigation on the gear rolling process</t>
  </si>
  <si>
    <t>Hot forming of large spur gears</t>
  </si>
  <si>
    <t>FE simulation and experiment study on flow forming of inner-splined flange</t>
  </si>
  <si>
    <t>Effect of Relief-hole Diameter on Die Elastic Deformation during Cold Precision Forging of Helical Gears</t>
  </si>
  <si>
    <t>Characterization of Surface Profile of Shot Peened Cemented Tungsten Carbide Dies with Micro Valleys and Their Lubrication Performance in Cold Forging</t>
  </si>
  <si>
    <t>Analysis of surface defects on industrial casting tools for automotive applications after machine hammer peening</t>
  </si>
  <si>
    <t>Successive Forming of Multi-thickness Plates by Using Wedge-shaped Tool</t>
  </si>
  <si>
    <t>Rib-Structures on A5083 Aluminum Alloy Sheet Generated by Friction Stir Forming</t>
  </si>
  <si>
    <t>Investigation on dimple defect mechanism in solid boss forming process by plate forging</t>
  </si>
  <si>
    <t>Study on hot multi-point forming process with cooling system for Al thick plate by using numerical analysis</t>
  </si>
  <si>
    <t>The effect of using rubber for applying counter force in fine blanking of AISI 304 Stainless Steel</t>
  </si>
  <si>
    <t>Analysis of phase transformation and blanking accuracy of B1500HS steel during hot blanking</t>
  </si>
  <si>
    <t>Investigation of a novel modified die design for fine-blanking process to reduce the die-roll size</t>
  </si>
  <si>
    <t>Trimming and sheared edge stretchability of light weight sheet metal blanks</t>
  </si>
  <si>
    <t>Hole Making Process of Metal and Composite Sheets by Impact Hydraulic Pressure</t>
  </si>
  <si>
    <t>Prediction of die-roll in fine blanking by use of geometrical profile parameters</t>
  </si>
  <si>
    <t>Numerical simulation and experiment study on the nuclear fuel spacer grid stamping of Inconel718</t>
  </si>
  <si>
    <t>An investigation of the trimming process of boron steel (22MnB5) during the die-quenching process</t>
  </si>
  <si>
    <t>On the opportunities of problem- and process-adapted shear cutting simulations for effective process design</t>
  </si>
  <si>
    <t>Tensile characteristics of glass fiber based single face board</t>
  </si>
  <si>
    <t>Plastic Deformability at Micro-Scale of Fiber-Reinforced Ceramics with Porous Matrix during Grinding</t>
  </si>
  <si>
    <t>A study on the process design of prepreg compression forming using rapid heating and cooling system</t>
  </si>
  <si>
    <t>A characterisation of tool-ply friction behaviors in thermoplastic composite</t>
  </si>
  <si>
    <t>Fabrication and Characterization of Aligned Carbon Nanotubes Cluster Reinforced Magnesium Composite Based On Ultrasound/Magnetic Compound Field</t>
  </si>
  <si>
    <t>Development of a Combined Process of Organic Sheet Forming and GMT Compression Molding</t>
  </si>
  <si>
    <t>Influence of Mechanical Characteristics of Epoxy on the Formability of CFRP Sheets under Different Temperatures</t>
  </si>
  <si>
    <t>Molding of wood powder with natural binder</t>
  </si>
  <si>
    <t>Hardness and microstructure of metal powder particles: comparison with bulk material</t>
  </si>
  <si>
    <t>Discrete modelling techniques in application to generation of 3D synthetic microstructures of porous metallic materials</t>
  </si>
  <si>
    <t>Solidifying behaviour of metallic powder in selective laser melting process</t>
  </si>
  <si>
    <t>Forming of Miniature Components from Powders by Combining Field-activated Sintering and Micro-Forming</t>
  </si>
  <si>
    <t>Fabrication of Micro Metal Parts by Forging Process Combined with Powder Pressing</t>
  </si>
  <si>
    <t>Hot workability and microstructure evolution of pre-forms for forgings produced by additive manufacturing</t>
  </si>
  <si>
    <t>New process chains involving additive manufacturing and metal forming – a chance for saving energy?</t>
  </si>
  <si>
    <t>An integrated method for net-shape manufacturing components combining additive manufacturing and compressive forming processes</t>
  </si>
  <si>
    <t>Scaling of metal forming processes</t>
  </si>
  <si>
    <t>Physical modelling for metal forming processes</t>
  </si>
  <si>
    <t>Application of 3D (color) printing for the visualization and optimization of complex plastic forming proces</t>
  </si>
  <si>
    <t>Natural element method in the numerical simulation of metal forming process</t>
  </si>
  <si>
    <t>Steel microstructure</t>
  </si>
  <si>
    <t>Pietrzyk</t>
  </si>
  <si>
    <t>Gronotstajski</t>
  </si>
  <si>
    <t>van den Boogaard</t>
  </si>
  <si>
    <t>Constitutive models</t>
  </si>
  <si>
    <t>Tekkaya</t>
  </si>
  <si>
    <t>F Yoshida</t>
  </si>
  <si>
    <t>Bressan</t>
  </si>
  <si>
    <t>Superplastic forming</t>
  </si>
  <si>
    <t>Madej</t>
  </si>
  <si>
    <t>Theory (microstructure)</t>
  </si>
  <si>
    <t>Balan</t>
  </si>
  <si>
    <t>Shivpuri</t>
  </si>
  <si>
    <t>Influence of boron addition on microstructure and properties of a low-carbon cold rolled enamel steel</t>
  </si>
  <si>
    <t>Investigation of forging process for eliminating delta ferrites in USC unites last stage blades steel 10Cr12Ni3Mo2VN</t>
  </si>
  <si>
    <t>The evolution of microtexture of pipeline steel from strip to bare pipe to coated pipe</t>
  </si>
  <si>
    <t>Hybrid nanostructure stainless steel with super-high strength and toughness</t>
  </si>
  <si>
    <t>Effects of Hydrogen on Tensile Properties at Slow Strain Rate of Ultra High-Strength TRIP-aided Bainitic Ferrite Steels</t>
  </si>
  <si>
    <t>The effect of finish rolling temperature on the microstructure and properties of non-quenched and tempered bainite steel</t>
  </si>
  <si>
    <t>Stacking fault energy and compression deformation behavior of ultra-high manganese steel</t>
  </si>
  <si>
    <t>Plastic deformation of SS 316LN: Thermo-mechanical and microstructural aspects</t>
  </si>
  <si>
    <t>Numerical and experimental investigations of the anisotropic transformation strains during martensitic transformations for a high tensile steel 42CrMo4</t>
  </si>
  <si>
    <t>Towards virtual deformation dilatometry for the design of hot stamping processes</t>
  </si>
  <si>
    <t>Influence of the thermal history before hot working on hot workability of multi-phase steel</t>
  </si>
  <si>
    <t>Influence of Intercritical Annealing on Microstructure and Mechanical Properties of a Medium Manganese Steel</t>
  </si>
  <si>
    <t>Hot deformation behavior and dynamic recrystallization of Mn18Cr18N austenitic stainless steel in as-cast and as-forged conditions</t>
  </si>
  <si>
    <t>Influence of burnishing condition on static recrystallization of an iron sheet</t>
  </si>
  <si>
    <t>Severe deformation of nanostructured bainitic steel</t>
  </si>
  <si>
    <t>Comparison of thermo-mechanical treatment of C-Mn-Si-Nb and C-Mn-Si-Al-Nb TRIP steels</t>
  </si>
  <si>
    <t>J2-J3 based anisotropic yield function under spatial loading</t>
  </si>
  <si>
    <t>Stress-strain curve of pure aluminum in a super large strain range with strain rate and temperature dependency</t>
  </si>
  <si>
    <t>Thermodynamically consistent directional distortional hardening of Mg alloy: experiments and constitutive modeling</t>
  </si>
  <si>
    <t>Effect of Hardening Rule for Spring Back Behaver of Forging</t>
  </si>
  <si>
    <t>Springback prediction of sheet metals using improved material models</t>
  </si>
  <si>
    <t>Applying the damage constitutive model for predicting thermal deformation of AA7075 aluminum sheet</t>
  </si>
  <si>
    <t>Evolving hardening behaviors of high strength steel sheets under altered loading paths</t>
  </si>
  <si>
    <t>Dara-Driven Computational Plasticity</t>
  </si>
  <si>
    <t>Stress state dependency of unloading behavior in high strength steels</t>
  </si>
  <si>
    <t>A newly proposed polycrystal plasticity model and its deployment in stretch forming for highly formable sheet steels</t>
  </si>
  <si>
    <t>Identification of advanced constitutive model parameters through global optimization approach for DP780 steels</t>
  </si>
  <si>
    <t>Numerical implementation of a general asymmetrical yield function for pressure sensitive metals</t>
  </si>
  <si>
    <t>Hot deformation behavior of n-ODS-18Cr steel</t>
  </si>
  <si>
    <t>A modified Johnson-Cook model of as-quenched AA2219 considering negative to positive strain rate sensitivities over a wide temperature range</t>
  </si>
  <si>
    <t>On the characterisation of a generic strain hardening model beyond the onset of necking.</t>
  </si>
  <si>
    <t>Numerical simulation of U-Drawing test of Fortiform 1050 steel using different material models</t>
  </si>
  <si>
    <t>Modeling of rate-dependent hardening behaviors of AHSS in tension and compression</t>
  </si>
  <si>
    <t>Material model based on stress-rate dependency related with non-associated flow rule for fracture prediction in metal forming</t>
  </si>
  <si>
    <t>Modelling of anelastic deformation in dual-phase steel for improved springback simulation</t>
  </si>
  <si>
    <t>Prediction of anisotropy of textured sheets based on a new polycrystal model</t>
  </si>
  <si>
    <t>Effect of recrystallization annealing temperature on microstructure, texture and magnetic properties of non-oriented silicon steel produced by strip casting</t>
  </si>
  <si>
    <t>Quantification analysis of the heterogeneity of microstructure of dual phase steel</t>
  </si>
  <si>
    <t>Research on grain feature parameters based on inhomogeneous plastic deformation in microstructure of ferrite/martensite dual phase steels</t>
  </si>
  <si>
    <t>Modelling and optimization of the manufacturing chain for rails</t>
  </si>
  <si>
    <t>Size effect affected earing in micro deep drawing of TWIP steels using dislocation based crystal plasticity model</t>
  </si>
  <si>
    <t>Crystal plasticity analysis of anisotropic work hardening behavior in IF steel</t>
  </si>
  <si>
    <t>Study of factors affecting simulation of static recrystallization of Ni-based superalloy using cellular automaton model</t>
  </si>
  <si>
    <t>Study on the dynamic recrystallization behavior of Ti-55 titanium alloy during hot compression based on Cellular Automaton mothod</t>
  </si>
  <si>
    <t>A new model for dynamic recrystallization under hot working conditions based on critical dislocation gradients</t>
  </si>
  <si>
    <t>Dynamic recrystallization behaviors of typical solution-treated and aged Ni-based superalloy under stepped strain rates</t>
  </si>
  <si>
    <t>Evolution of annealing twins in a hot deformed nickel-based superalloy</t>
  </si>
  <si>
    <t>Microstructure prediction of a nickel-based superalloy during multi-pass hot deformation</t>
  </si>
  <si>
    <t>New analytic criterion for FCC single crystals</t>
  </si>
  <si>
    <t>Creep age forming</t>
  </si>
  <si>
    <t>Lin</t>
  </si>
  <si>
    <t>Severe plastic deformation</t>
  </si>
  <si>
    <t>Rosochowski</t>
  </si>
  <si>
    <t>Shape memory alloys</t>
  </si>
  <si>
    <t>Yoshida</t>
  </si>
  <si>
    <t>Ishikawa</t>
  </si>
  <si>
    <t>Magnesium microstructure</t>
  </si>
  <si>
    <t>Misiolek</t>
  </si>
  <si>
    <t>No presentations</t>
  </si>
  <si>
    <t>Aluminium microstructure</t>
  </si>
  <si>
    <t>Poole</t>
  </si>
  <si>
    <t>Titanium microstructure</t>
  </si>
  <si>
    <t>Bruschi</t>
  </si>
  <si>
    <t>Constitutive modelling of a T74 multi-step creep ageing behaviour of AA7050 and its application to stress relaxation ageing in age formed aluminium components</t>
  </si>
  <si>
    <t>Time-dependent springback of a commercially pure titanium sheet</t>
  </si>
  <si>
    <t>Effects of asymmetric creep-ageing behaviour on springback of AA2050-T34 after creep age forming</t>
  </si>
  <si>
    <t>Numerical simulation of temperature field in large integral panel during age forming process: Effect of autoclave characteristics</t>
  </si>
  <si>
    <t>Constitutive modelling of anelastic creep recovery on creep age forming</t>
  </si>
  <si>
    <t>Experimental studies and constitutive modelling of AA6082 in stress-relaxation age forming condition</t>
  </si>
  <si>
    <t>Numerical simulation for creep age forming of 7050 aluminum alloy saddle shaped part</t>
  </si>
  <si>
    <t>On the role of experimental variables in the Repetitive Corrugation and Straightening of an Al-Mg alloy</t>
  </si>
  <si>
    <t>Effect of strain reversal on microstructure and mechanical properties of Ti-6Al-4V alloy under cyclic torsion deformation</t>
  </si>
  <si>
    <t>Physical simulation of asymmetric sheet rolling process by multicycle shear-compression testing</t>
  </si>
  <si>
    <t>Finite element simulation of extremely high shear strain during a single-pass asymmetric warm rolling of Al-6.2Mg-0.7Mn alloy sheets</t>
  </si>
  <si>
    <t>Effect of severe plastic deformation and post-annealing on the mechanical properties and corrosion rate of AZ31 magnesium alloy</t>
  </si>
  <si>
    <t>New method of producing tailored blanks with constant thickness</t>
  </si>
  <si>
    <t>Improvement in mechanical properties of semi-solid AA7075 aluminum alloys by Equal-Channel Angular Pressing</t>
  </si>
  <si>
    <t>Modelling of High Pressure Torsion using FEM</t>
  </si>
  <si>
    <t>Influence of incremental ECAP on the microstructure and tensile behaviour of commercial purity titanium</t>
  </si>
  <si>
    <t>Mechanisms of nanocrystallization and amorphization of NiTiNb shape memory alloy subjected to severe plastic deformation</t>
  </si>
  <si>
    <t>Plastic deformation mechanisms of NiTiFe shape memory alloy subjected to equal channel angular extrusion</t>
  </si>
  <si>
    <t>Enhancement of Superelasticity in Fe-Ni-Co Based Shape Memory Alloys by Microstructure and Texture Control</t>
  </si>
  <si>
    <t>Thermally activated lightweight actuator based on hot extruded shape memory metal matrix composites (SMA-MMC)</t>
  </si>
  <si>
    <t>Process design of precision tube drawing for manufacturing Ni-Ti shape memory alloy tube</t>
  </si>
  <si>
    <t>Isothermal Precision forging of magnesium alloy components with high performance</t>
  </si>
  <si>
    <t>Improvement of formability of AZ31magnesium alloy by repeated roll bending process</t>
  </si>
  <si>
    <t>Modeling the microstructure evolution in AZ31 magnesium alloys during hot rolling</t>
  </si>
  <si>
    <t>Effect of thermomechanical parameters on microstructure evolution of as-cast AZ91 magnesium alloy</t>
  </si>
  <si>
    <t>The influence of Ca and Gd microalloying on microstructure and mechanical property of hot rolled Mg-3Al alloy</t>
  </si>
  <si>
    <t>Microstructures and mechanical properties of direct-extruded novel Mg alloys</t>
  </si>
  <si>
    <t>Twinning and detwinning behaviors of Mg–3Al–1Zn sheets subjected to different loading paths</t>
  </si>
  <si>
    <t>Mechanism-based constitutive equations for superplastic forming of TA15 with equiaxed fine grain structure</t>
  </si>
  <si>
    <t>Effect of grain size on the superplastic deformation behavior of Ti-55 alloy</t>
  </si>
  <si>
    <t>Optimal Design of Structural and Forming Parameters for 3-layer SPF/DB structures</t>
  </si>
  <si>
    <t>Investigation of stress-strain behaviour of a sheet material using free bulging test</t>
  </si>
  <si>
    <t>Industrial applications of the superplastic forming by using Infra-Red heater</t>
  </si>
  <si>
    <t>Static recovery of an AlMg4.5Mn aluminium alloy during multi-pass hot-rolling</t>
  </si>
  <si>
    <t>Hall-Petch equation in a hypoeutectic Al-Si cast alloy: grain size vs</t>
  </si>
  <si>
    <t>Experimental Investigation of tensile properties and Anisotropy of 1420, 8090, and 2060 Al-Li alloys sheet undergoing different Strain rates and Fibre orientation: A Comparative Study</t>
  </si>
  <si>
    <t>Dissolution of hardening phases during deformation in an A6061 Aluminium alloy</t>
  </si>
  <si>
    <t>The flow stress evolution and grain refinement mechanisms during hot deformation of Al-Mg alloy</t>
  </si>
  <si>
    <t>Al-Li Alloys – The specifics of Microstructure Formation during Hot Forging and the Possibility of its Modelling</t>
  </si>
  <si>
    <t>Modelling and experimentation of texture evolution in AA-5083 aluminium alloy during earing cupping test</t>
  </si>
  <si>
    <t>Quantitative analysis of the effect of deformation temperature on microstructural evolution and mechanical property of isothermally forged BT25y titanium alloy</t>
  </si>
  <si>
    <t>Investigation of Mechanical and Microstructural Properties of Ti-6Al-4V Alloy Depending on Hot Forging Process Parameters</t>
  </si>
  <si>
    <t>Microstructure evolution in near isothermal forming of titanium alloy component</t>
  </si>
  <si>
    <t>Anisotropy influence on the mechanical and failure characteristics of Ti6Al4V sheets deformed in a wide range of temperatures and strain rates</t>
  </si>
  <si>
    <t>Experimental and simulated analysis on texture evolution of TA15 titanium alloy sheet during hot tensile deformation</t>
  </si>
  <si>
    <t>High temperature plasticity of Ti-6Al-4V Alloy Oxidized in different Phase Region</t>
  </si>
  <si>
    <t>Micro forming</t>
  </si>
  <si>
    <t>Otsu</t>
  </si>
  <si>
    <t>Furushima</t>
  </si>
  <si>
    <t>Electro-magnetic processes</t>
  </si>
  <si>
    <t>Kinsey</t>
  </si>
  <si>
    <t>Tools</t>
  </si>
  <si>
    <t>Dean</t>
  </si>
  <si>
    <t>Tribology</t>
  </si>
  <si>
    <t>Matsumoto</t>
  </si>
  <si>
    <t>Golovashchenko</t>
  </si>
  <si>
    <t>Hyakawa</t>
  </si>
  <si>
    <t>Electro-plasticity</t>
  </si>
  <si>
    <t>Micro-piercing of electromagnetic steel sheeets by the plasma-nitrided ounches and dies</t>
  </si>
  <si>
    <t>Direct metal to metal nano-imprinting for developing 1-step manufacturing process of metal nano-engineered surface</t>
  </si>
  <si>
    <t>Investigations on mechanical properties of copper foil under ultrasonic vibration coupled with size effect</t>
  </si>
  <si>
    <t>Study of micro hydromechanical deep drawing of SUS304 circular cups by an ALE model</t>
  </si>
  <si>
    <t>Impact effect of superimposed ultrasonic vibration on material characteristics in compression tests</t>
  </si>
  <si>
    <t>Experimental and Numerical Study on Micro Deep Drawing with Aluminium-Copper Composite Material</t>
  </si>
  <si>
    <t>Development of a novel resistance heating system for micro forming by modifying surface of dies</t>
  </si>
  <si>
    <t>Size effect on the forming limit of sheet metals in micro-scaled plastic deformation considering free surface roughening</t>
  </si>
  <si>
    <t>Influences of grains and grain boundaries on cup characteristic parameters in micro hydro forming of stainless steel</t>
  </si>
  <si>
    <t>Micro structuring of AlMg4.5Mn0.7 sheets by a warm forming process</t>
  </si>
  <si>
    <t>Micromechanical Modelling of Size Effects in Microforming</t>
  </si>
  <si>
    <t>Application of semi-physical modeling of interface surface roughness in pre-stressed micro-dies for microforming</t>
  </si>
  <si>
    <t>Warm Electrohydraulic Forming: A novel high speed forming process</t>
  </si>
  <si>
    <t>The research of electromagnetic incremental forming process of aluminum alloy sheet and the interaction between the die and the sheet</t>
  </si>
  <si>
    <t>Investigation of the limit flanging coefficient and control of the final shape in the electromagnetic hole-flanging process of aluminum alloy</t>
  </si>
  <si>
    <t>High speed hydroforming and direct quenching: An alternative method for production of hot stamped parts with high productivity</t>
  </si>
  <si>
    <t>Effect of Workpiece Deformation on Joule Heat Losses in Electromagnetic Forming Coils</t>
  </si>
  <si>
    <t>Numerical and experimental study on electrohydraulic forming process</t>
  </si>
  <si>
    <t>Analysis of fundamental dependences between manufacturing and processing Tailored Blanks in sheet-bulk metal forming processes</t>
  </si>
  <si>
    <t>Design and implementation of a pulsed electromagnetic blankholder system for electromagnetic forming</t>
  </si>
  <si>
    <t>Process analysis for magnetic pulse welding of similar and dissimilar material sheet metal joints</t>
  </si>
  <si>
    <t>Effects of Thermal Cycle on Microstructure and Mechanical Property in WAAM for Hot Forging Die Remanufacturing</t>
  </si>
  <si>
    <t>Evaluation of pulsed laser deposited nano layer properties on the basis of the nano indentation test.</t>
  </si>
  <si>
    <t>Plasma Polishing and Finishing of CVD-Diamond Coated WC(Co) Dies for Dry Stamping</t>
  </si>
  <si>
    <t>Locally Graded Steel Materials for Self-Sharpening Cutting Blades</t>
  </si>
  <si>
    <t>In-situ observation of lubricant flow on laser textured die surface in sheet metal forming</t>
  </si>
  <si>
    <t>Determination of optimal shrink fitting ratio for 2-layer compound forging die by improving fatigue life in backward extrusion</t>
  </si>
  <si>
    <t>Numerical and experimental investigation of dry deep drawing of aluminium alloys with conventional and coated tool surfaces</t>
  </si>
  <si>
    <t>Overview of friction modelling in metal forming processes</t>
  </si>
  <si>
    <t>The Distribution of Oil Film on Work Piece and Rollers in Cold Rolling Using O/W Emulsions</t>
  </si>
  <si>
    <t>Effects of lubricants on the rolling performances of cold rolled copper strips</t>
  </si>
  <si>
    <t>Continuous Strip Reduction Test Simulating Tribological Conditions in Ironing</t>
  </si>
  <si>
    <t>Wear behavior and subsurface layer work hardening mechanism of Fe-24.1Mn-1.21C-0.48Si steel</t>
  </si>
  <si>
    <t>The influence of tool texture on friction and lubrication in strip reduction</t>
  </si>
  <si>
    <t>Characterization of Ti64 forging friction factor using ceramic coatings and different contact conditions</t>
  </si>
  <si>
    <t>Evaluation of anti-galling property of sulfurized olefins with overbased calcium sulfonates for stainless steel by cup internal ironing test</t>
  </si>
  <si>
    <t>Experimental investigation on friction law under starved lubrication in metal forming</t>
  </si>
  <si>
    <t>Galling mechanism in metal forming process with TD coated die against advanced high strength steel sheet</t>
  </si>
  <si>
    <t>A new design of friction test rig and determination of friction coefficient when warm forming an aluminium alloy</t>
  </si>
  <si>
    <t>Quantitative analysis of galling in cold forming of a commercial Al-Mg-Si alloy</t>
  </si>
  <si>
    <t>Estimation of friction by using improved calibration carves of ring compression test for hot forging of steel</t>
  </si>
  <si>
    <t>Effect of Pulsed Currents on the Springback Reduction of Ultra-High Strength Steels</t>
  </si>
  <si>
    <t>Experimental study and analysis on the electrically-assisted tensile behaviors of Inconel 718 alloy</t>
  </si>
  <si>
    <t>Effect of Pre-strain on Tensile Properties of Al5052-H32 under an Elctropulsing Condition</t>
  </si>
  <si>
    <t>Sensor development</t>
  </si>
  <si>
    <t>Testing</t>
  </si>
  <si>
    <t>Kuwabara</t>
  </si>
  <si>
    <t>Crash testing</t>
  </si>
  <si>
    <t>Gronostajski</t>
  </si>
  <si>
    <t>Testing (high strain rates)</t>
  </si>
  <si>
    <t>Cazacu</t>
  </si>
  <si>
    <t>Cold stamping</t>
  </si>
  <si>
    <t>Chan</t>
  </si>
  <si>
    <t>Forming limit analysis</t>
  </si>
  <si>
    <t>Banabic</t>
  </si>
  <si>
    <t>IW; Non-ferrous rolling;</t>
  </si>
  <si>
    <t>Theory of ductile fracture</t>
  </si>
  <si>
    <t>Martins</t>
  </si>
  <si>
    <t>Karodogan</t>
  </si>
  <si>
    <t>Bouchard</t>
  </si>
  <si>
    <t>Controlling the sensor properties of smart structures produced by metal forming</t>
  </si>
  <si>
    <t>Acoustic emission monitoring of the bending under tension test</t>
  </si>
  <si>
    <t>Non-destructive investigation to assist the mechanical data acquisition for raw and cased porous magnesium-alloys</t>
  </si>
  <si>
    <t>In-situ Neutron Diffraction Analysis of Crystal Plasticity of Retained Austenite in Bearing Steel</t>
  </si>
  <si>
    <t>Process-oriented validation of hardening models in a cyclic bending test</t>
  </si>
  <si>
    <t>Compression testing of martensitic stainless steel with superimposed ultrasonic vibration</t>
  </si>
  <si>
    <t>Analysis on Ultrasonic TOFD Imaging Testing for Ultra-thick-walled EWB Weld of Aluminum Alloy</t>
  </si>
  <si>
    <t>Material characterization for plane and curved sheets using the in-plane torsion test – An Overview</t>
  </si>
  <si>
    <t>INVESTIGATION OF PRACTICAL SOLUTIONS TO MYSTICAL MATERIALS PROBLEM IN INSTRUMENTED INDENTATION TEST</t>
  </si>
  <si>
    <t>Experiment Research on Tensile and Compression Cyclic Loading of Sheet Metal</t>
  </si>
  <si>
    <t>A Novel and Simple Cruciform Specimen Without Slits On Legs Yet Higher Plastic Strains In Gauge</t>
  </si>
  <si>
    <t>Experimental investigation of stretch flangeability of high-strength steel sheets by means of in-plane stretch bending</t>
  </si>
  <si>
    <t>An analytical study of tension under bending and compression in double side incremental forming</t>
  </si>
  <si>
    <t>Measurement and Analysis of the Elastic-Plastic Deformation Behavior of an Ultra-thin Austenitic Stainless Steel Sheet Subjected to In-plane Reverse Loading</t>
  </si>
  <si>
    <t>Numerical and experimental investigation of formability enhancement during continuous-bending-under-tension (CBT) of AA6022-T4</t>
  </si>
  <si>
    <t>Development of Compact Marchiniak Testing Apparatus for In-situ Microscopic Observation of Surface Roughening and Plastic Strain Distribution</t>
  </si>
  <si>
    <t>Experimental Verification of the Tension-Compression Asymmetry of the Flow Stresses of a High Strength Steel Sheet</t>
  </si>
  <si>
    <t>Characterization of dynamic hardening behavior using acceleration information</t>
  </si>
  <si>
    <t>Deformation behavior of axially compressed aluminum polygonal tube</t>
  </si>
  <si>
    <t>Increasing the energy absorption capacity of structural components made of low alloy steel by combining strain hardening and local heat treatment</t>
  </si>
  <si>
    <t>Study on effect of strain rate on elongation in advanced high strength steel</t>
  </si>
  <si>
    <t>Full-Field Measurement of Strain and Temperature in Quasi-Static and Dynamic Tensile Tests on Stainless Steel 316L</t>
  </si>
  <si>
    <t>Principle and setup for characterisation of material parameters for high-speed forming and cutting</t>
  </si>
  <si>
    <t>Rate Effects on Transformation Kinetics in an Evolving Duplex Stainless Steel</t>
  </si>
  <si>
    <t>A knowledge-based control system for the robust manufacturing of deep drawn parts</t>
  </si>
  <si>
    <t>Deep drawing process without lubrication – an adapted tool for a stable, economic and environmentally friendly process</t>
  </si>
  <si>
    <t>A comprehensive electromagnetic forming approach for large sheet metal forming</t>
  </si>
  <si>
    <t>Towards prediction of springback in deep drawing using a micromechanical modeling scheme</t>
  </si>
  <si>
    <t>New approach on controlling strain distribution manufactured in sheet metal components during deep drawing process</t>
  </si>
  <si>
    <t>Theoretical prediction of high strength steel 22MnB5 forming limit in high temperature based on M-K model</t>
  </si>
  <si>
    <t>The Evaluation of Formability of the 3th Advanced High Strength Steels QP980 based on Digital Image Correlation Method</t>
  </si>
  <si>
    <t>Prediction of Forming Limit Curves for 2A16 Aluminum Alloy</t>
  </si>
  <si>
    <t>Identification of forming limits at fracture of DP600 sheet metal under linear and unloaded non-linear strain paths</t>
  </si>
  <si>
    <t>Investigation and compensation of biaxial pre-strain during the standard Nakajima- and Marciniak-test using Generalized Forming Limit Concept</t>
  </si>
  <si>
    <t>Determination of the formability limits for Grade 1 titanium sheet by means of ALSAD method</t>
  </si>
  <si>
    <t>Parameter calibration of ductile fracture criterion considering computational efficiency and accuracy</t>
  </si>
  <si>
    <t>Improvement of the ellipsoidal void model for predicting ductile fracture</t>
  </si>
  <si>
    <t>A Micromechanically-motivated phenomenological model for predicting ductile fracture initiation</t>
  </si>
  <si>
    <t>Predicting the onset of cracks in bulk metal forming by ductile damage criteria</t>
  </si>
  <si>
    <t>On Complete Solutions for the Problem of Diffuse Necking in Sheet Metal</t>
  </si>
  <si>
    <t>A sable finite element method for computing combined viscous, plastic, and damage behaviour</t>
  </si>
  <si>
    <t>Identification of Ductile Fracture Parameter with Stress Correction Method Using Notched Round-Bar Tensile Test</t>
  </si>
  <si>
    <t>Failure assessment in sheet metal forming using a phenomenological damage model and fracture criterion: experiments, parameter identification and validation</t>
  </si>
  <si>
    <t>Ductile fracture occurrence and analysis considering stress state and Zener–Hollomon parameter in hot deformation of metallic materials</t>
  </si>
  <si>
    <t>Ductile fracture of 6000-series aluminum alloys</t>
  </si>
  <si>
    <t>Analysis and modeling of the failure behavior of carbonitrided parts</t>
  </si>
  <si>
    <t>Bouchard; Theory of ductile fracture; (2)</t>
  </si>
  <si>
    <t>Chan; Cold stamping; (6)</t>
  </si>
  <si>
    <t>Kuwabara; Testing; (3)</t>
  </si>
  <si>
    <t>Martins; Theory of ductile fracture; (5)</t>
  </si>
  <si>
    <t xml:space="preserve">Cold stamping (6) </t>
  </si>
  <si>
    <t>Modeling and numerical simulation of AA1050-O embossed sheet metal stamping</t>
  </si>
  <si>
    <t>Manabe</t>
  </si>
  <si>
    <t>Homberg</t>
  </si>
  <si>
    <t>Spinning (sheets)</t>
  </si>
  <si>
    <t>Ghiotti</t>
  </si>
  <si>
    <t>Ghiotti; Tube bending; (4)</t>
  </si>
  <si>
    <t>Warm stamping</t>
  </si>
  <si>
    <t>Y Lee</t>
  </si>
  <si>
    <t>Springback and hardness of aluminum alloy sheet part manufactured by warm forming process using non-isothermal dies</t>
  </si>
  <si>
    <t>Effect of Stress Relaxation on Springback in Warm Forming of High Strength Steel Sheet</t>
  </si>
  <si>
    <t>Warm forming of 7075 aluminum alloys</t>
  </si>
  <si>
    <t>Stress Relaxation of AA5182-O Aluminum Alloy Sheet at Warm Temperature</t>
  </si>
  <si>
    <t>Mori; Hot stamping; (5)</t>
  </si>
  <si>
    <t>Brosius; Hot stamping; (6)</t>
  </si>
  <si>
    <t>Oldenburg; Hot stamping; (3)</t>
  </si>
  <si>
    <t>Process design for the shaping of sandwich sheets with sensor and actuator functionality</t>
  </si>
  <si>
    <t>Material property of metal skin – sheet molding compound laminate structures for the production of lightweight vehicles body frame</t>
  </si>
  <si>
    <t>Resource-efficient development of thermally highly resistant engine components of hybrid metal composites – experiments and numerical analysis</t>
  </si>
  <si>
    <t>Analysis of the forming behaviour of in-situ drawn sandwich sheets</t>
  </si>
  <si>
    <t>P: Cold stamping (1)</t>
  </si>
  <si>
    <t>427. Improvement of formability for multi-point forming of Al and Cu sheets using elastic cushion</t>
  </si>
  <si>
    <t>518. Effect of the tool deformation on spring-back of a B-pillar outer panel of the ultra-high strength steel sheet</t>
  </si>
  <si>
    <t>822. Yield Improvement Opportunities for Manufacturing Automotive Sheet Metal Components</t>
  </si>
  <si>
    <t>913. Effect of thermal exposure factor on microscale structure compose and properties of Ti-22Al-25Nb/TC11 joint</t>
  </si>
  <si>
    <t>P: Presses (17)</t>
  </si>
  <si>
    <t>558. Research on Asynchronous Control of Servo Press based on dual-motor servo drive with 2 - DOF Planar Nine-bar Linkage Mechanism</t>
  </si>
  <si>
    <t>781. Experimental analysis of compression of hollow work filled with oil</t>
  </si>
  <si>
    <t>809. Research and Development of Remote Monitoring and Fault Diagnosis System for Hydraulic Press</t>
  </si>
  <si>
    <t>M: Steel m-structure (47)</t>
  </si>
  <si>
    <t>327. Effect of the alloyed element of Mn, Si on the oxidation behavior, inhibition layer morphology for the galvanized 340MPa steel</t>
  </si>
  <si>
    <t>892. The coarsening effect of SA508-3 steel used as heavy forgings material</t>
  </si>
  <si>
    <t>P: Forging (7)</t>
  </si>
  <si>
    <t>519. Cold Forging Process Design of Electrical Parking Brake Part Considering Formability and Die Life Cycle</t>
  </si>
  <si>
    <t>P:Electro-plasticity (5)</t>
  </si>
  <si>
    <t>741. Effect of tensile pre-strain and electric energy density on the formability of 5182 aluminum alloy</t>
  </si>
  <si>
    <t>905. Micro-deformation behavior of electrically-assisted micro-tension in pure titanium</t>
  </si>
  <si>
    <t>P: Hot stamping (11)</t>
  </si>
  <si>
    <t>761. Multilayer sheet hot stamping and application on electric power fitting products</t>
  </si>
  <si>
    <t>P: Micro Forming (14)</t>
  </si>
  <si>
    <t>818. Process simulation for ultra-thin sheet metal forming</t>
  </si>
  <si>
    <t>P: Spinning (sheets) (29)</t>
  </si>
  <si>
    <t>620. Capturing craftsmen skill for toolpath design in metal spinning</t>
  </si>
  <si>
    <t>P: Tube bending (36)</t>
  </si>
  <si>
    <t>676. Comparison of springback prediction capability for various constitutive models in Ti-3Al-2.5V tube bending</t>
  </si>
  <si>
    <t>P: Tools (35)</t>
  </si>
  <si>
    <t>716. Tool Design for Large and Thick Plate Forming of Hollow-Partitioned Turbine Stator</t>
  </si>
  <si>
    <t>P: Shearing and blanking (25)</t>
  </si>
  <si>
    <t>653. Comparison of different extrapolation models for materials in the closed-extruding fine blanking simulation</t>
  </si>
  <si>
    <t>P: Solid bonding (28)</t>
  </si>
  <si>
    <t>552. FEM Analytical Attempt on Duplex Embossed Sheet Metal using Conventional In-plane Uniaxial Compression Method of Sheet Metal</t>
  </si>
  <si>
    <t>634. Joining by Plastic Deformation for Endless Hot Rolling</t>
  </si>
  <si>
    <t>P: Roll forming (19)</t>
  </si>
  <si>
    <t>440. Numerical analysis of 3D sheet metal forming in flexibly-reconfigurable roll forming process</t>
  </si>
  <si>
    <t>P: Sensor development (23)</t>
  </si>
  <si>
    <t>810. Measurement of Displacement Distribution in Cold Forging by Capacitive Displacement Transducer</t>
  </si>
  <si>
    <t>A: Theory of ductile fracture (52)</t>
  </si>
  <si>
    <t>570. Implementation of elastic-plastic and GTN damage prediciton models for forming processes with highly localised large strain</t>
  </si>
  <si>
    <t>M: Aluminium microstructure (40)</t>
  </si>
  <si>
    <t>407. The role of crystallographic texture on the deformation response of 6xxx aluminum extrusions</t>
  </si>
  <si>
    <t>M: Layered materials (42)</t>
  </si>
  <si>
    <t>536. Experiment and Theoretical Study on the Spring Back of CFRP/CR340 Hybrid Composite Materials</t>
  </si>
  <si>
    <t>P: Crash testing (2)</t>
  </si>
  <si>
    <t>529. A Study on the Collision Characteristic of the Side Crash Simulation with Three Dimensional structure</t>
  </si>
  <si>
    <t>P: Extrusion (6)</t>
  </si>
  <si>
    <t>280. The research on multi-directional extrusion preforming process for complex aluminum alloy control arm forgings</t>
  </si>
  <si>
    <t>Bruschi; Titanium microstructure; (6)</t>
  </si>
  <si>
    <t xml:space="preserve">Severe Plastic Deflrmation (10) </t>
  </si>
  <si>
    <t>Rosochowski; Severe plastic deformation; (4)</t>
  </si>
  <si>
    <t>Rosochowski; Severe plastic deformation; (3)</t>
  </si>
  <si>
    <t>The microstructure and mechanical properties evaluation of UFG Titanium Grade 4 in relation to the technological aspects of the CONFORM SPD process</t>
  </si>
  <si>
    <t>336. Validation of strain rate effect material property and its experimental test using electromagnetic taylor bar</t>
  </si>
  <si>
    <t>325. Plastic Flow Machining process for producing metal sheets/strips with ultra fine grained structure</t>
  </si>
  <si>
    <t>835. Influence of a stress-strain state scheme during hot forming simulation of steels and alloys on the results of the experiment.</t>
  </si>
  <si>
    <t>886. Fuzzy inference based Taylor expansion online modelling method for isothermal die forging process</t>
  </si>
  <si>
    <t xml:space="preserve">Forging (16) </t>
  </si>
  <si>
    <t>J-X Xie; Forging; (5)</t>
  </si>
  <si>
    <t>Shivpuri; Theory (microstructure); (2)</t>
  </si>
  <si>
    <t>Shivpuri; Theory (microstructure);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</si>
</sst>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MU Serif"/>
      <family val="2"/>
    </font>
    <font>
      <b/>
      <sz val="11"/>
      <color theme="1"/>
      <name val="CMU Serif"/>
    </font>
    <font>
      <sz val="11"/>
      <name val="CMU Serif"/>
      <family val="2"/>
    </font>
    <font>
      <sz val="12"/>
      <color theme="1"/>
      <name val="Calibri"/>
      <family val="2"/>
      <scheme val="minor"/>
    </font>
    <font>
      <sz val="11"/>
      <color theme="1"/>
      <name val="CMU Serif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mbria"/>
    </font>
  </fonts>
  <fills count="3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/>
    <xf numFmtId="0" fontId="5" fillId="0" borderId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5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24" applyNumberFormat="0" applyFill="0" applyAlignment="0" applyProtection="0"/>
    <xf numFmtId="0" fontId="2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21" fillId="37" borderId="0" applyNumberFormat="0" applyBorder="0" applyAlignment="0" applyProtection="0"/>
  </cellStyleXfs>
  <cellXfs count="1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0" fontId="0" fillId="3" borderId="3" xfId="0" quotePrefix="1" applyFill="1" applyBorder="1" applyAlignment="1">
      <alignment vertical="top" wrapText="1"/>
    </xf>
    <xf numFmtId="20" fontId="1" fillId="0" borderId="0" xfId="0" applyNumberFormat="1" applyFont="1" applyAlignment="1">
      <alignment vertical="top"/>
    </xf>
    <xf numFmtId="0" fontId="1" fillId="0" borderId="8" xfId="0" applyFont="1" applyBorder="1" applyAlignment="1">
      <alignment horizontal="center" vertical="center"/>
    </xf>
    <xf numFmtId="0" fontId="0" fillId="0" borderId="0" xfId="0" applyBorder="1"/>
    <xf numFmtId="0" fontId="0" fillId="3" borderId="0" xfId="0" applyFill="1" applyBorder="1" applyAlignment="1">
      <alignment vertical="top" wrapText="1"/>
    </xf>
    <xf numFmtId="0" fontId="0" fillId="0" borderId="6" xfId="0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4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left"/>
    </xf>
    <xf numFmtId="0" fontId="0" fillId="3" borderId="2" xfId="0" applyFill="1" applyBorder="1" applyAlignment="1">
      <alignment horizontal="left" vertical="top" wrapText="1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left" vertical="top" wrapText="1"/>
    </xf>
    <xf numFmtId="0" fontId="0" fillId="3" borderId="10" xfId="0" applyFill="1" applyBorder="1" applyAlignment="1">
      <alignment horizontal="center" vertical="top" wrapText="1"/>
    </xf>
    <xf numFmtId="0" fontId="0" fillId="3" borderId="12" xfId="0" applyFill="1" applyBorder="1" applyAlignment="1">
      <alignment horizontal="left" vertical="top" wrapText="1"/>
    </xf>
    <xf numFmtId="0" fontId="0" fillId="3" borderId="12" xfId="0" applyFill="1" applyBorder="1" applyAlignment="1">
      <alignment horizontal="center" vertical="top" wrapText="1"/>
    </xf>
    <xf numFmtId="0" fontId="1" fillId="3" borderId="4" xfId="0" applyFont="1" applyFill="1" applyBorder="1" applyAlignment="1">
      <alignment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top" wrapText="1"/>
    </xf>
    <xf numFmtId="0" fontId="0" fillId="3" borderId="4" xfId="0" applyFill="1" applyBorder="1" applyAlignment="1">
      <alignment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6" xfId="0" applyFill="1" applyBorder="1"/>
    <xf numFmtId="0" fontId="0" fillId="0" borderId="3" xfId="0" applyBorder="1"/>
    <xf numFmtId="0" fontId="0" fillId="3" borderId="7" xfId="0" applyFill="1" applyBorder="1" applyAlignment="1">
      <alignment vertical="top" wrapText="1"/>
    </xf>
    <xf numFmtId="0" fontId="0" fillId="2" borderId="13" xfId="0" applyFill="1" applyBorder="1" applyAlignment="1">
      <alignment horizontal="left" vertical="top" wrapText="1"/>
    </xf>
    <xf numFmtId="0" fontId="0" fillId="3" borderId="12" xfId="0" applyFill="1" applyBorder="1" applyAlignment="1">
      <alignment vertical="top" wrapText="1"/>
    </xf>
    <xf numFmtId="0" fontId="0" fillId="3" borderId="9" xfId="0" applyFill="1" applyBorder="1" applyAlignment="1">
      <alignment vertical="top" wrapText="1"/>
    </xf>
    <xf numFmtId="0" fontId="0" fillId="3" borderId="3" xfId="0" applyFill="1" applyBorder="1"/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vertical="top" wrapText="1"/>
    </xf>
    <xf numFmtId="20" fontId="1" fillId="0" borderId="0" xfId="0" applyNumberFormat="1" applyFont="1" applyFill="1" applyBorder="1" applyAlignment="1">
      <alignment vertical="top"/>
    </xf>
    <xf numFmtId="0" fontId="1" fillId="0" borderId="12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left" vertical="top" wrapText="1"/>
    </xf>
    <xf numFmtId="0" fontId="0" fillId="0" borderId="4" xfId="0" applyBorder="1"/>
    <xf numFmtId="0" fontId="0" fillId="0" borderId="3" xfId="0" applyFill="1" applyBorder="1" applyAlignment="1">
      <alignment vertical="top" wrapText="1"/>
    </xf>
    <xf numFmtId="0" fontId="1" fillId="0" borderId="10" xfId="0" applyFont="1" applyBorder="1" applyAlignment="1">
      <alignment horizontal="center" vertical="center"/>
    </xf>
    <xf numFmtId="0" fontId="0" fillId="2" borderId="3" xfId="0" applyFill="1" applyBorder="1" applyAlignment="1">
      <alignment vertical="top" wrapText="1"/>
    </xf>
    <xf numFmtId="0" fontId="0" fillId="4" borderId="5" xfId="0" applyFill="1" applyBorder="1" applyAlignment="1">
      <alignment vertical="top" wrapText="1"/>
    </xf>
    <xf numFmtId="0" fontId="0" fillId="2" borderId="5" xfId="0" applyFill="1" applyBorder="1" applyAlignment="1">
      <alignment vertical="top" wrapText="1"/>
    </xf>
    <xf numFmtId="0" fontId="0" fillId="4" borderId="6" xfId="0" applyFill="1" applyBorder="1"/>
    <xf numFmtId="0" fontId="0" fillId="0" borderId="5" xfId="0" applyFill="1" applyBorder="1" applyAlignment="1">
      <alignment vertical="top" wrapText="1"/>
    </xf>
    <xf numFmtId="0" fontId="0" fillId="0" borderId="3" xfId="0" applyFill="1" applyBorder="1"/>
    <xf numFmtId="0" fontId="0" fillId="0" borderId="6" xfId="0" applyFill="1" applyBorder="1" applyAlignment="1">
      <alignment vertical="top" wrapText="1"/>
    </xf>
    <xf numFmtId="0" fontId="1" fillId="0" borderId="7" xfId="0" applyFont="1" applyBorder="1" applyAlignment="1">
      <alignment horizontal="center" vertical="center"/>
    </xf>
    <xf numFmtId="0" fontId="0" fillId="3" borderId="10" xfId="0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0" fillId="3" borderId="4" xfId="0" applyFill="1" applyBorder="1"/>
    <xf numFmtId="0" fontId="0" fillId="0" borderId="15" xfId="0" applyFill="1" applyBorder="1" applyAlignment="1">
      <alignment vertical="top" wrapText="1"/>
    </xf>
    <xf numFmtId="0" fontId="0" fillId="3" borderId="2" xfId="0" applyFill="1" applyBorder="1"/>
    <xf numFmtId="0" fontId="0" fillId="3" borderId="15" xfId="0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3" borderId="15" xfId="0" applyFill="1" applyBorder="1"/>
    <xf numFmtId="0" fontId="0" fillId="0" borderId="9" xfId="0" applyFill="1" applyBorder="1"/>
    <xf numFmtId="0" fontId="0" fillId="0" borderId="14" xfId="0" applyFill="1" applyBorder="1" applyAlignment="1">
      <alignment vertical="top" wrapText="1"/>
    </xf>
    <xf numFmtId="0" fontId="0" fillId="3" borderId="4" xfId="0" quotePrefix="1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0" fillId="4" borderId="15" xfId="0" applyFill="1" applyBorder="1"/>
    <xf numFmtId="0" fontId="0" fillId="2" borderId="8" xfId="0" applyFill="1" applyBorder="1" applyAlignment="1">
      <alignment horizontal="left" vertical="top" wrapText="1"/>
    </xf>
    <xf numFmtId="0" fontId="0" fillId="5" borderId="3" xfId="0" applyFill="1" applyBorder="1"/>
    <xf numFmtId="0" fontId="0" fillId="5" borderId="6" xfId="0" applyFill="1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0" fillId="5" borderId="0" xfId="0" applyFill="1" applyBorder="1"/>
    <xf numFmtId="0" fontId="0" fillId="5" borderId="1" xfId="0" applyFill="1" applyBorder="1"/>
    <xf numFmtId="0" fontId="0" fillId="2" borderId="13" xfId="0" applyFill="1" applyBorder="1" applyAlignment="1">
      <alignment vertical="top" wrapText="1"/>
    </xf>
    <xf numFmtId="0" fontId="0" fillId="2" borderId="5" xfId="0" applyFill="1" applyBorder="1"/>
    <xf numFmtId="0" fontId="0" fillId="3" borderId="0" xfId="0" applyFill="1" applyBorder="1" applyAlignment="1">
      <alignment horizontal="left" vertical="top" wrapText="1"/>
    </xf>
    <xf numFmtId="0" fontId="0" fillId="2" borderId="7" xfId="0" applyFill="1" applyBorder="1" applyAlignment="1">
      <alignment vertical="top" wrapText="1"/>
    </xf>
    <xf numFmtId="0" fontId="0" fillId="2" borderId="11" xfId="0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5" borderId="8" xfId="0" applyFill="1" applyBorder="1"/>
    <xf numFmtId="0" fontId="0" fillId="5" borderId="11" xfId="0" applyFill="1" applyBorder="1" applyAlignment="1">
      <alignment vertical="top" wrapText="1"/>
    </xf>
    <xf numFmtId="0" fontId="0" fillId="3" borderId="0" xfId="0" quotePrefix="1" applyFill="1" applyBorder="1" applyAlignment="1">
      <alignment vertical="top" wrapText="1"/>
    </xf>
    <xf numFmtId="0" fontId="0" fillId="3" borderId="5" xfId="0" applyFill="1" applyBorder="1"/>
    <xf numFmtId="0" fontId="0" fillId="5" borderId="1" xfId="0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5" borderId="9" xfId="0" applyFill="1" applyBorder="1"/>
    <xf numFmtId="0" fontId="0" fillId="5" borderId="9" xfId="0" applyFill="1" applyBorder="1" applyAlignment="1">
      <alignment vertical="top" wrapText="1"/>
    </xf>
    <xf numFmtId="0" fontId="1" fillId="0" borderId="7" xfId="0" applyFont="1" applyFill="1" applyBorder="1" applyAlignment="1">
      <alignment horizontal="center" vertical="center"/>
    </xf>
    <xf numFmtId="0" fontId="0" fillId="5" borderId="6" xfId="0" applyFill="1" applyBorder="1"/>
    <xf numFmtId="0" fontId="0" fillId="5" borderId="3" xfId="0" applyFill="1" applyBorder="1" applyAlignment="1">
      <alignment vertical="top" wrapText="1"/>
    </xf>
    <xf numFmtId="0" fontId="0" fillId="6" borderId="0" xfId="0" applyFill="1" applyBorder="1"/>
    <xf numFmtId="0" fontId="0" fillId="6" borderId="5" xfId="0" applyFill="1" applyBorder="1" applyAlignment="1">
      <alignment vertical="top" wrapText="1"/>
    </xf>
    <xf numFmtId="0" fontId="0" fillId="6" borderId="3" xfId="0" applyFill="1" applyBorder="1"/>
    <xf numFmtId="0" fontId="0" fillId="6" borderId="12" xfId="0" applyFill="1" applyBorder="1" applyAlignment="1">
      <alignment vertical="top" wrapText="1"/>
    </xf>
    <xf numFmtId="0" fontId="0" fillId="6" borderId="9" xfId="0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7" xfId="0" applyFill="1" applyBorder="1" applyAlignment="1">
      <alignment vertical="top" wrapText="1"/>
    </xf>
    <xf numFmtId="0" fontId="0" fillId="6" borderId="4" xfId="0" applyFill="1" applyBorder="1"/>
    <xf numFmtId="0" fontId="0" fillId="6" borderId="6" xfId="0" quotePrefix="1" applyFill="1" applyBorder="1" applyAlignment="1">
      <alignment vertical="top" wrapText="1"/>
    </xf>
    <xf numFmtId="0" fontId="0" fillId="6" borderId="4" xfId="0" quotePrefix="1" applyFill="1" applyBorder="1" applyAlignment="1">
      <alignment vertical="top" wrapText="1"/>
    </xf>
    <xf numFmtId="0" fontId="0" fillId="6" borderId="3" xfId="0" quotePrefix="1" applyFill="1" applyBorder="1" applyAlignment="1">
      <alignment vertical="top" wrapText="1"/>
    </xf>
    <xf numFmtId="0" fontId="0" fillId="3" borderId="9" xfId="0" applyFill="1" applyBorder="1"/>
    <xf numFmtId="0" fontId="0" fillId="5" borderId="0" xfId="0" applyFill="1"/>
    <xf numFmtId="0" fontId="0" fillId="5" borderId="8" xfId="0" applyFill="1" applyBorder="1" applyAlignment="1">
      <alignment vertical="top" wrapText="1"/>
    </xf>
    <xf numFmtId="0" fontId="0" fillId="5" borderId="15" xfId="0" applyFill="1" applyBorder="1"/>
    <xf numFmtId="0" fontId="0" fillId="5" borderId="5" xfId="0" quotePrefix="1" applyFill="1" applyBorder="1" applyAlignment="1">
      <alignment vertical="top" wrapText="1"/>
    </xf>
    <xf numFmtId="0" fontId="0" fillId="0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2" fillId="2" borderId="8" xfId="0" applyFont="1" applyFill="1" applyBorder="1"/>
    <xf numFmtId="20" fontId="0" fillId="0" borderId="0" xfId="0" applyNumberFormat="1"/>
    <xf numFmtId="0" fontId="0" fillId="0" borderId="0" xfId="0" applyAlignment="1"/>
    <xf numFmtId="0" fontId="4" fillId="0" borderId="12" xfId="1" applyFont="1" applyBorder="1" applyAlignment="1">
      <alignment vertical="center"/>
    </xf>
    <xf numFmtId="20" fontId="0" fillId="0" borderId="12" xfId="0" applyNumberFormat="1" applyBorder="1"/>
    <xf numFmtId="0" fontId="0" fillId="0" borderId="12" xfId="0" applyBorder="1"/>
    <xf numFmtId="0" fontId="0" fillId="2" borderId="5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20" fontId="0" fillId="0" borderId="0" xfId="0" applyNumberFormat="1" applyBorder="1"/>
    <xf numFmtId="0" fontId="1" fillId="0" borderId="12" xfId="0" applyFont="1" applyBorder="1"/>
    <xf numFmtId="0" fontId="1" fillId="0" borderId="0" xfId="0" applyFont="1" applyBorder="1"/>
    <xf numFmtId="0" fontId="1" fillId="0" borderId="0" xfId="0" applyFont="1"/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4" fillId="0" borderId="0" xfId="1" applyFont="1" applyBorder="1" applyAlignment="1">
      <alignment vertical="center"/>
    </xf>
    <xf numFmtId="0" fontId="0" fillId="0" borderId="9" xfId="0" applyBorder="1"/>
    <xf numFmtId="0" fontId="0" fillId="5" borderId="6" xfId="0" applyFill="1" applyBorder="1" applyAlignment="1">
      <alignment horizontal="left" vertical="top" wrapText="1"/>
    </xf>
    <xf numFmtId="0" fontId="22" fillId="0" borderId="0" xfId="1" applyFont="1" applyBorder="1" applyAlignment="1">
      <alignment vertical="center" wrapText="1"/>
    </xf>
  </cellXfs>
  <cellStyles count="44">
    <cellStyle name="20% - Accent1 2" xfId="21"/>
    <cellStyle name="20% - Accent2 2" xfId="25"/>
    <cellStyle name="20% - Accent3 2" xfId="29"/>
    <cellStyle name="20% - Accent4 2" xfId="33"/>
    <cellStyle name="20% - Accent5 2" xfId="37"/>
    <cellStyle name="20% - Accent6 2" xfId="41"/>
    <cellStyle name="40% - Accent1 2" xfId="22"/>
    <cellStyle name="40% - Accent2 2" xfId="26"/>
    <cellStyle name="40% - Accent3 2" xfId="30"/>
    <cellStyle name="40% - Accent4 2" xfId="34"/>
    <cellStyle name="40% - Accent5 2" xfId="38"/>
    <cellStyle name="40% - Accent6 2" xfId="42"/>
    <cellStyle name="60% - Accent1 2" xfId="23"/>
    <cellStyle name="60% - Accent2 2" xfId="27"/>
    <cellStyle name="60% - Accent3 2" xfId="31"/>
    <cellStyle name="60% - Accent4 2" xfId="35"/>
    <cellStyle name="60% - Accent5 2" xfId="39"/>
    <cellStyle name="60% - Accent6 2" xfId="43"/>
    <cellStyle name="Accent1 2" xfId="20"/>
    <cellStyle name="Accent2 2" xfId="24"/>
    <cellStyle name="Accent3 2" xfId="28"/>
    <cellStyle name="Accent4 2" xfId="32"/>
    <cellStyle name="Accent5 2" xfId="36"/>
    <cellStyle name="Accent6 2" xfId="40"/>
    <cellStyle name="Bad 2" xfId="9"/>
    <cellStyle name="Calculation 2" xfId="13"/>
    <cellStyle name="Check Cell 2" xfId="15"/>
    <cellStyle name="Explanatory Text 2" xfId="18"/>
    <cellStyle name="Good 2" xfId="8"/>
    <cellStyle name="Heading 1 2" xfId="4"/>
    <cellStyle name="Heading 2 2" xfId="5"/>
    <cellStyle name="Heading 3 2" xfId="6"/>
    <cellStyle name="Heading 4 2" xfId="7"/>
    <cellStyle name="Input 2" xfId="11"/>
    <cellStyle name="Linked Cell 2" xfId="14"/>
    <cellStyle name="Neutral 2" xfId="10"/>
    <cellStyle name="Normal" xfId="0" builtinId="0"/>
    <cellStyle name="Normal 2" xfId="1"/>
    <cellStyle name="Normal 2 2" xfId="2"/>
    <cellStyle name="Note 2" xfId="17"/>
    <cellStyle name="Output 2" xfId="12"/>
    <cellStyle name="Title 2" xfId="3"/>
    <cellStyle name="Total 2" xfId="19"/>
    <cellStyle name="Warning Text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zoomScale="70" zoomScaleNormal="70" zoomScalePageLayoutView="55" workbookViewId="0">
      <selection activeCell="F14" sqref="F14"/>
    </sheetView>
  </sheetViews>
  <sheetFormatPr defaultRowHeight="16.5" x14ac:dyDescent="0.3"/>
  <cols>
    <col min="1" max="1" width="7.109375" customWidth="1"/>
    <col min="2" max="2" width="5.5546875" customWidth="1"/>
    <col min="3" max="11" width="20" customWidth="1"/>
  </cols>
  <sheetData>
    <row r="1" spans="1:11" ht="46.5" customHeight="1" x14ac:dyDescent="0.3">
      <c r="C1" s="1" t="s">
        <v>0</v>
      </c>
      <c r="D1" s="1" t="s">
        <v>1</v>
      </c>
      <c r="E1" s="1" t="s">
        <v>2</v>
      </c>
      <c r="F1" s="1" t="s">
        <v>3</v>
      </c>
      <c r="G1" s="43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ht="46.5" customHeight="1" x14ac:dyDescent="0.3">
      <c r="A2" s="10">
        <v>0.54166666666666663</v>
      </c>
      <c r="B2" s="1">
        <v>1</v>
      </c>
      <c r="C2" s="38" t="s">
        <v>78</v>
      </c>
      <c r="D2" s="6" t="s">
        <v>79</v>
      </c>
      <c r="E2" s="38" t="s">
        <v>18</v>
      </c>
      <c r="F2" s="6" t="s">
        <v>100</v>
      </c>
      <c r="G2" s="6" t="s">
        <v>19</v>
      </c>
      <c r="H2" s="6" t="s">
        <v>21</v>
      </c>
      <c r="I2" s="6" t="s">
        <v>22</v>
      </c>
      <c r="J2" s="40" t="s">
        <v>88</v>
      </c>
      <c r="K2" s="6" t="s">
        <v>701</v>
      </c>
    </row>
    <row r="3" spans="1:11" ht="46.5" customHeight="1" x14ac:dyDescent="0.3">
      <c r="B3" s="1">
        <v>2</v>
      </c>
      <c r="C3" s="53">
        <f t="shared" ref="C3:J3" si="0">SUMPRODUCT(MID(0&amp;C2,LARGE(INDEX(ISNUMBER(--MID(C2,ROW($1:$49),1))* ROW($1:$49),0),ROW($1:$49))+1,1)*10^ROW($1:$49)/10)</f>
        <v>5</v>
      </c>
      <c r="D3" s="37">
        <f t="shared" si="0"/>
        <v>4</v>
      </c>
      <c r="E3" s="53">
        <f t="shared" si="0"/>
        <v>4</v>
      </c>
      <c r="F3" s="42">
        <f t="shared" si="0"/>
        <v>5</v>
      </c>
      <c r="G3" s="37">
        <f t="shared" si="0"/>
        <v>5</v>
      </c>
      <c r="H3" s="37">
        <f t="shared" si="0"/>
        <v>6</v>
      </c>
      <c r="I3" s="37">
        <f t="shared" si="0"/>
        <v>3</v>
      </c>
      <c r="J3">
        <f t="shared" si="0"/>
        <v>5</v>
      </c>
      <c r="K3" s="37">
        <f>SUMPRODUCT(MID(0&amp;K2,LARGE(INDEX(ISNUMBER(--MID(K2,ROW($1:$49),1))* ROW($1:$49),0),ROW($1:$49))+1,1)*10^ROW($1:$49)/10)</f>
        <v>3</v>
      </c>
    </row>
    <row r="4" spans="1:11" ht="46.5" customHeight="1" x14ac:dyDescent="0.3">
      <c r="B4" s="1">
        <v>3</v>
      </c>
      <c r="C4" s="75"/>
      <c r="D4" s="7"/>
      <c r="E4" s="34"/>
      <c r="F4" s="7"/>
      <c r="G4" s="7"/>
      <c r="H4" s="7"/>
      <c r="I4" s="8"/>
      <c r="J4" s="13"/>
      <c r="K4" s="7"/>
    </row>
    <row r="5" spans="1:11" ht="46.5" customHeight="1" x14ac:dyDescent="0.3">
      <c r="B5" s="1">
        <v>4</v>
      </c>
      <c r="C5" s="34"/>
      <c r="D5" s="37"/>
      <c r="E5" s="70"/>
      <c r="F5" s="42"/>
      <c r="G5" s="7"/>
      <c r="H5" s="7"/>
      <c r="I5" s="3"/>
      <c r="J5" s="13"/>
      <c r="K5" s="3"/>
    </row>
    <row r="6" spans="1:11" ht="46.5" customHeight="1" x14ac:dyDescent="0.3">
      <c r="B6" s="1">
        <v>5</v>
      </c>
      <c r="D6" s="3"/>
      <c r="E6" s="78"/>
      <c r="F6" s="36"/>
      <c r="G6" s="8"/>
      <c r="H6" s="7"/>
      <c r="I6" s="6" t="s">
        <v>94</v>
      </c>
      <c r="K6" s="6" t="s">
        <v>701</v>
      </c>
    </row>
    <row r="7" spans="1:11" ht="46.5" customHeight="1" x14ac:dyDescent="0.3">
      <c r="B7" s="1">
        <v>6</v>
      </c>
      <c r="C7" s="76" t="s">
        <v>161</v>
      </c>
      <c r="D7" s="6" t="s">
        <v>98</v>
      </c>
      <c r="E7" s="76" t="s">
        <v>161</v>
      </c>
      <c r="F7" s="3"/>
      <c r="G7" s="57" t="s">
        <v>161</v>
      </c>
      <c r="H7" s="8"/>
      <c r="I7" s="37">
        <f>SUMPRODUCT(MID(0&amp;I6,LARGE(INDEX(ISNUMBER(--MID(I6,ROW($1:$49),1))* ROW($1:$49),0),ROW($1:$49))+1,1)*10^ROW($1:$49)/10)</f>
        <v>4</v>
      </c>
      <c r="J7" s="39"/>
      <c r="K7" s="42">
        <f>SUMPRODUCT(MID(0&amp;K6,LARGE(INDEX(ISNUMBER(--MID(K6,ROW($1:$49),1))* ROW($1:$49),0),ROW($1:$49))+1,1)*10^ROW($1:$49)/10)</f>
        <v>3</v>
      </c>
    </row>
    <row r="8" spans="1:11" ht="46.5" customHeight="1" x14ac:dyDescent="0.3">
      <c r="B8" s="1">
        <v>7</v>
      </c>
      <c r="C8" s="77"/>
      <c r="D8" s="42">
        <f>SUMPRODUCT(MID(0&amp;D7,LARGE(INDEX(ISNUMBER(--MID(D7,ROW($1:$49),1))* ROW($1:$49),0),ROW($1:$49))+1,1)*10^ROW($1:$49)/10)</f>
        <v>3</v>
      </c>
      <c r="E8" s="77"/>
      <c r="F8" s="6" t="s">
        <v>157</v>
      </c>
      <c r="G8" s="59"/>
      <c r="H8" s="3"/>
      <c r="I8" s="7"/>
      <c r="J8" s="40" t="s">
        <v>104</v>
      </c>
      <c r="K8" s="36"/>
    </row>
    <row r="9" spans="1:11" ht="46.5" customHeight="1" x14ac:dyDescent="0.3">
      <c r="B9" s="1">
        <v>8</v>
      </c>
      <c r="C9" s="78"/>
      <c r="D9" s="42"/>
      <c r="E9" s="38" t="s">
        <v>99</v>
      </c>
      <c r="F9" s="67">
        <f t="shared" ref="E9:F10" si="1">SUMPRODUCT(MID(0&amp;F8,LARGE(INDEX(ISNUMBER(--MID(F8,ROW($1:$49),1))* ROW($1:$49),0),ROW($1:$49))+1,1)*10^ROW($1:$49)/10)</f>
        <v>5</v>
      </c>
      <c r="G9" s="3"/>
      <c r="H9" s="6" t="s">
        <v>102</v>
      </c>
      <c r="I9" s="7"/>
      <c r="J9">
        <f t="shared" ref="J9" si="2">SUMPRODUCT(MID(0&amp;J8,LARGE(INDEX(ISNUMBER(--MID(J8,ROW($1:$49),1))* ROW($1:$49),0),ROW($1:$49))+1,1)*10^ROW($1:$49)/10)</f>
        <v>3</v>
      </c>
      <c r="K9" s="128"/>
    </row>
    <row r="10" spans="1:11" ht="46.5" customHeight="1" x14ac:dyDescent="0.3">
      <c r="B10" s="1">
        <v>9</v>
      </c>
      <c r="C10" s="38" t="s">
        <v>97</v>
      </c>
      <c r="D10" s="3"/>
      <c r="E10" s="67">
        <f t="shared" si="1"/>
        <v>3</v>
      </c>
      <c r="F10" s="42"/>
      <c r="G10" s="6" t="s">
        <v>20</v>
      </c>
      <c r="H10" s="37">
        <f t="shared" ref="H10" si="3">SUMPRODUCT(MID(0&amp;H9,LARGE(INDEX(ISNUMBER(--MID(H9,ROW($1:$49),1))* ROW($1:$49),0),ROW($1:$49))+1,1)*10^ROW($1:$49)/10)</f>
        <v>3</v>
      </c>
      <c r="I10" s="4"/>
      <c r="J10" s="13"/>
      <c r="K10" s="71" t="s">
        <v>700</v>
      </c>
    </row>
    <row r="11" spans="1:11" ht="46.5" customHeight="1" x14ac:dyDescent="0.3">
      <c r="B11" s="1">
        <v>10</v>
      </c>
      <c r="C11" s="67">
        <f>SUMPRODUCT(MID(0&amp;C10,LARGE(INDEX(ISNUMBER(--MID(C10,ROW($1:$49),1))* ROW($1:$49),0),ROW($1:$49))+1,1)*10^ROW($1:$49)/10)</f>
        <v>3</v>
      </c>
      <c r="D11" s="6" t="s">
        <v>717</v>
      </c>
      <c r="E11" s="17"/>
      <c r="F11" s="42"/>
      <c r="G11" s="7">
        <v>3</v>
      </c>
      <c r="H11" s="7"/>
      <c r="I11" s="6" t="s">
        <v>769</v>
      </c>
      <c r="J11" s="39"/>
      <c r="K11" s="42">
        <f t="shared" ref="J11:K13" si="4">SUMPRODUCT(MID(0&amp;K10,LARGE(INDEX(ISNUMBER(--MID(K10,ROW($1:$49),1))* ROW($1:$49),0),ROW($1:$49))+1,1)*10^ROW($1:$49)/10)</f>
        <v>6</v>
      </c>
    </row>
    <row r="12" spans="1:11" ht="46.5" customHeight="1" x14ac:dyDescent="0.3">
      <c r="B12" s="1">
        <v>11</v>
      </c>
      <c r="C12" s="70"/>
      <c r="D12" s="42">
        <f>SUMPRODUCT(MID(0&amp;D11,LARGE(INDEX(ISNUMBER(--MID(D11,ROW($1:$49),1))* ROW($1:$49),0),ROW($1:$49))+1,1)*10^ROW($1:$49)/10)</f>
        <v>6</v>
      </c>
      <c r="E12" s="78"/>
      <c r="F12" s="37"/>
      <c r="G12" s="8"/>
      <c r="H12" s="4"/>
      <c r="I12" s="42">
        <f t="shared" ref="I12" si="5">SUMPRODUCT(MID(0&amp;I11,LARGE(INDEX(ISNUMBER(--MID(I11,ROW($1:$49),1))* ROW($1:$49),0),ROW($1:$49))+1,1)*10^ROW($1:$49)/10)</f>
        <v>6</v>
      </c>
      <c r="J12" s="38" t="s">
        <v>90</v>
      </c>
      <c r="K12" s="7"/>
    </row>
    <row r="13" spans="1:11" ht="46.5" customHeight="1" x14ac:dyDescent="0.3">
      <c r="B13" s="1">
        <v>12</v>
      </c>
      <c r="C13" s="78"/>
      <c r="D13" s="42"/>
      <c r="E13" s="38" t="s">
        <v>156</v>
      </c>
      <c r="F13" s="3"/>
      <c r="G13" s="3"/>
      <c r="H13" s="6" t="s">
        <v>103</v>
      </c>
      <c r="I13" s="67"/>
      <c r="J13" s="67">
        <f t="shared" si="4"/>
        <v>4</v>
      </c>
      <c r="K13" s="7"/>
    </row>
    <row r="14" spans="1:11" ht="46.5" customHeight="1" x14ac:dyDescent="0.3">
      <c r="B14" s="1">
        <v>13</v>
      </c>
      <c r="C14" s="38" t="s">
        <v>97</v>
      </c>
      <c r="D14" s="42"/>
      <c r="E14" s="67">
        <f t="shared" ref="E14" si="6">SUMPRODUCT(MID(0&amp;E13,LARGE(INDEX(ISNUMBER(--MID(E13,ROW($1:$49),1))* ROW($1:$49),0),ROW($1:$49))+1,1)*10^ROW($1:$49)/10)</f>
        <v>4</v>
      </c>
      <c r="F14" s="6" t="s">
        <v>158</v>
      </c>
      <c r="G14" s="6" t="s">
        <v>20</v>
      </c>
      <c r="H14" s="42">
        <f t="shared" ref="H14" si="7">SUMPRODUCT(MID(0&amp;H13,LARGE(INDEX(ISNUMBER(--MID(H13,ROW($1:$49),1))* ROW($1:$49),0),ROW($1:$49))+1,1)*10^ROW($1:$49)/10)</f>
        <v>4</v>
      </c>
      <c r="I14" s="34"/>
      <c r="J14" s="67"/>
      <c r="K14" s="42"/>
    </row>
    <row r="15" spans="1:11" ht="46.5" customHeight="1" x14ac:dyDescent="0.3">
      <c r="B15" s="1">
        <v>14</v>
      </c>
      <c r="C15" s="53">
        <f>SUMPRODUCT(MID(0&amp;C14,LARGE(INDEX(ISNUMBER(--MID(C14,ROW($1:$49),1))* ROW($1:$49),0),ROW($1:$49))+1,1)*10^ROW($1:$49)/10)</f>
        <v>3</v>
      </c>
      <c r="D15" s="42"/>
      <c r="E15" s="34"/>
      <c r="F15" s="67">
        <f t="shared" ref="F15" si="8">SUMPRODUCT(MID(0&amp;F14,LARGE(INDEX(ISNUMBER(--MID(F14,ROW($1:$49),1))* ROW($1:$49),0),ROW($1:$49))+1,1)*10^ROW($1:$49)/10)</f>
        <v>3</v>
      </c>
      <c r="G15" s="7">
        <v>3</v>
      </c>
      <c r="H15" s="42"/>
      <c r="I15" s="34"/>
      <c r="J15" s="70"/>
      <c r="K15" s="8"/>
    </row>
    <row r="16" spans="1:11" ht="46.5" customHeight="1" x14ac:dyDescent="0.3">
      <c r="B16" s="5">
        <v>15</v>
      </c>
      <c r="C16" s="70"/>
      <c r="D16" s="8"/>
      <c r="E16" s="70"/>
      <c r="F16" s="36"/>
      <c r="G16" s="8"/>
      <c r="H16" s="36"/>
      <c r="I16" s="70"/>
      <c r="J16" s="90"/>
      <c r="K16" s="80"/>
    </row>
    <row r="17" spans="1:11" ht="29.25" customHeight="1" x14ac:dyDescent="0.3">
      <c r="A17" s="10">
        <v>0.75</v>
      </c>
      <c r="C17" s="108" t="s">
        <v>146</v>
      </c>
      <c r="D17" s="108" t="s">
        <v>144</v>
      </c>
      <c r="E17" s="108" t="s">
        <v>150</v>
      </c>
      <c r="F17" s="108" t="s">
        <v>148</v>
      </c>
      <c r="G17" s="108" t="s">
        <v>151</v>
      </c>
      <c r="H17" s="108" t="s">
        <v>145</v>
      </c>
      <c r="I17" s="108" t="s">
        <v>149</v>
      </c>
      <c r="J17" s="108" t="s">
        <v>147</v>
      </c>
      <c r="K17" s="109" t="s">
        <v>152</v>
      </c>
    </row>
    <row r="19" spans="1:11" x14ac:dyDescent="0.3">
      <c r="C19">
        <f>SUM(C2:K16)-C8-E8-G8</f>
        <v>109</v>
      </c>
    </row>
  </sheetData>
  <pageMargins left="0.7" right="0.7" top="0.75" bottom="0.75" header="0.3" footer="0.3"/>
  <pageSetup paperSize="9" scale="64" orientation="landscape" r:id="rId1"/>
  <headerFooter>
    <oddHeader>&amp;CICTP Monday 1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"/>
  <sheetViews>
    <sheetView zoomScale="110" zoomScaleNormal="110" workbookViewId="0">
      <selection activeCell="O4" sqref="O4"/>
    </sheetView>
  </sheetViews>
  <sheetFormatPr defaultRowHeight="16.5" x14ac:dyDescent="0.3"/>
  <cols>
    <col min="1" max="1" width="8.88671875" style="17"/>
    <col min="2" max="2" width="12.5546875" style="17" customWidth="1"/>
    <col min="3" max="3" width="4.109375" style="25" customWidth="1"/>
    <col min="4" max="4" width="12.5546875" style="17" customWidth="1"/>
    <col min="5" max="5" width="4.109375" style="25" customWidth="1"/>
    <col min="6" max="6" width="12.5546875" style="17" customWidth="1"/>
    <col min="7" max="7" width="4.109375" style="25" customWidth="1"/>
    <col min="8" max="8" width="12.5546875" style="17" customWidth="1"/>
    <col min="9" max="9" width="4.109375" style="25" customWidth="1"/>
    <col min="10" max="10" width="12.5546875" style="17" customWidth="1"/>
    <col min="11" max="11" width="4.109375" style="25" customWidth="1"/>
    <col min="12" max="12" width="12.5546875" style="17" customWidth="1"/>
    <col min="13" max="13" width="4.109375" style="25" customWidth="1"/>
    <col min="14" max="14" width="12.5546875" style="17" customWidth="1"/>
    <col min="15" max="15" width="4.109375" style="25" customWidth="1"/>
    <col min="16" max="16" width="12.5546875" style="17" customWidth="1"/>
    <col min="17" max="17" width="4.109375" style="25" customWidth="1"/>
    <col min="18" max="18" width="12.5546875" style="17" customWidth="1"/>
    <col min="19" max="19" width="4.109375" style="25" customWidth="1"/>
    <col min="20" max="16384" width="8.88671875" style="17"/>
  </cols>
  <sheetData>
    <row r="1" spans="2:19" x14ac:dyDescent="0.3">
      <c r="B1" s="15"/>
      <c r="C1" s="16"/>
      <c r="D1" s="15"/>
      <c r="E1" s="16"/>
      <c r="F1" s="15"/>
      <c r="G1" s="16"/>
      <c r="H1" s="15"/>
      <c r="I1" s="16"/>
      <c r="J1" s="15"/>
      <c r="K1" s="16"/>
      <c r="L1" s="15"/>
      <c r="M1" s="16"/>
      <c r="N1" s="15"/>
      <c r="O1" s="16"/>
      <c r="P1" s="15"/>
      <c r="Q1" s="16"/>
      <c r="R1" s="15"/>
      <c r="S1" s="16"/>
    </row>
    <row r="2" spans="2:19" s="18" customFormat="1" ht="51.75" customHeight="1" x14ac:dyDescent="0.3">
      <c r="B2" s="30" t="s">
        <v>9</v>
      </c>
      <c r="C2" s="31"/>
      <c r="D2" s="30" t="s">
        <v>10</v>
      </c>
      <c r="E2" s="31"/>
      <c r="F2" s="30" t="s">
        <v>11</v>
      </c>
      <c r="G2" s="31"/>
      <c r="H2" s="30" t="s">
        <v>12</v>
      </c>
      <c r="I2" s="31"/>
      <c r="J2" s="30" t="s">
        <v>13</v>
      </c>
      <c r="K2" s="31"/>
      <c r="L2" s="32" t="s">
        <v>14</v>
      </c>
      <c r="M2" s="33"/>
      <c r="N2" s="30" t="s">
        <v>15</v>
      </c>
      <c r="O2" s="31"/>
      <c r="P2" s="32" t="s">
        <v>16</v>
      </c>
      <c r="Q2" s="33"/>
      <c r="R2" s="30" t="s">
        <v>17</v>
      </c>
      <c r="S2" s="31"/>
    </row>
    <row r="3" spans="2:19" s="23" customFormat="1" ht="37.5" customHeight="1" x14ac:dyDescent="0.3">
      <c r="B3" s="26" t="s">
        <v>26</v>
      </c>
      <c r="C3" s="27">
        <f>remaining_pres_3!C3</f>
        <v>0</v>
      </c>
      <c r="D3" s="26" t="s">
        <v>31</v>
      </c>
      <c r="E3" s="27">
        <f>SUMPRODUCT(MID(0&amp;D3,LARGE(INDEX(ISNUMBER(--MID(D3,ROW($1:$49),1))* ROW($1:$49),0),ROW($1:$49))+1,1)*10^ROW($1:$49)/10)-monday_1!D3-monday_1!D8</f>
        <v>0</v>
      </c>
      <c r="F3" s="26" t="s">
        <v>37</v>
      </c>
      <c r="G3" s="27">
        <f>SUMPRODUCT(MID(0&amp;F3,LARGE(INDEX(ISNUMBER(--MID(F3,ROW($1:$49),1))* ROW($1:$49),0),ROW($1:$49))+1,1)*10^ROW($1:$49)/10)-monday_1!E3-monday_1!E10</f>
        <v>0</v>
      </c>
      <c r="H3" s="26" t="s">
        <v>41</v>
      </c>
      <c r="I3" s="27">
        <f>remaining_pres_3!I3</f>
        <v>0</v>
      </c>
      <c r="J3" s="26" t="s">
        <v>46</v>
      </c>
      <c r="K3" s="27">
        <f>SUMPRODUCT(MID(0&amp;J3,LARGE(INDEX(ISNUMBER(--MID(J3,ROW($1:$49),1))* ROW($1:$49),0),ROW($1:$49))+1,1)*10^ROW($1:$49)/10)-monday_1!G3</f>
        <v>0</v>
      </c>
      <c r="L3" s="28" t="s">
        <v>53</v>
      </c>
      <c r="M3" s="29">
        <f>SUMPRODUCT(MID(0&amp;L3,LARGE(INDEX(ISNUMBER(--MID(L3,ROW($1:$49),1))* ROW($1:$49),0),ROW($1:$49))+1,1)*10^ROW($1:$49)/10)-monday_1!H3-monday_1!H10-monday_1!H14-tuesday_2!H3</f>
        <v>0</v>
      </c>
      <c r="N3" s="26" t="s">
        <v>56</v>
      </c>
      <c r="O3" s="27">
        <f>SUMPRODUCT(MID(0&amp;N3,LARGE(INDEX(ISNUMBER(--MID(N3,ROW($1:$49),1))* ROW($1:$49),0),ROW($1:$49))+1,1)*10^ROW($1:$49)/10)-monday_1!I3-monday_1!I7</f>
        <v>0</v>
      </c>
      <c r="P3" s="28" t="s">
        <v>63</v>
      </c>
      <c r="Q3" s="29">
        <f>SUMPRODUCT(MID(0&amp;P3,LARGE(INDEX(ISNUMBER(--MID(P3,ROW($1:$49),1))* ROW($1:$49),0),ROW($1:$49))+1,1)*10^ROW($1:$49)/10)-monday_1!J3-monday_1!J9-monday_1!J13</f>
        <v>0</v>
      </c>
      <c r="R3" s="26" t="s">
        <v>68</v>
      </c>
      <c r="S3" s="27">
        <f>remaining_pres_3!S3</f>
        <v>3</v>
      </c>
    </row>
    <row r="4" spans="2:19" s="23" customFormat="1" ht="37.5" customHeight="1" x14ac:dyDescent="0.3">
      <c r="B4" s="19" t="s">
        <v>27</v>
      </c>
      <c r="C4" s="20">
        <f>SUMPRODUCT(MID(0&amp;B4,LARGE(INDEX(ISNUMBER(--MID(B4,ROW($1:$49),1))* ROW($1:$49),0),ROW($1:$49))+1,1)*10^ROW($1:$49)/10)-wednesday_1!C3-wednesday_1!C7</f>
        <v>3</v>
      </c>
      <c r="D4" s="19" t="s">
        <v>32</v>
      </c>
      <c r="E4" s="20">
        <f>SUMPRODUCT(MID(0&amp;D4,LARGE(INDEX(ISNUMBER(--MID(D4,ROW($1:$49),1))* ROW($1:$49),0),ROW($1:$49))+1,1)*10^ROW($1:$49)/10)-monday_1!D12-tuesday_2!D7-wednesday_1!D3-wednesday_1!D7</f>
        <v>0</v>
      </c>
      <c r="F4" s="19" t="s">
        <v>38</v>
      </c>
      <c r="G4" s="20">
        <f>remaining_pres_3!G4</f>
        <v>0</v>
      </c>
      <c r="H4" s="19" t="s">
        <v>42</v>
      </c>
      <c r="I4" s="20">
        <f>remaining_pres_3!I4-wednesday_2!F9</f>
        <v>0</v>
      </c>
      <c r="J4" s="19" t="s">
        <v>47</v>
      </c>
      <c r="K4" s="20">
        <f>SUMPRODUCT(MID(0&amp;J4,LARGE(INDEX(ISNUMBER(--MID(J4,ROW($1:$49),1))* ROW($1:$49),0),ROW($1:$49))+1,1)*10^ROW($1:$49)/10)-monday_1!G11-monday_1!G15</f>
        <v>0</v>
      </c>
      <c r="L4" s="21" t="s">
        <v>54</v>
      </c>
      <c r="M4" s="22">
        <f>remaining_pres_3!M4-wednesday_2!H3-wednesday_2!H8</f>
        <v>0</v>
      </c>
      <c r="N4" s="19" t="s">
        <v>57</v>
      </c>
      <c r="O4" s="20">
        <f>remaining_pres_3!O4</f>
        <v>7</v>
      </c>
      <c r="P4" s="21" t="s">
        <v>64</v>
      </c>
      <c r="Q4" s="22">
        <f>SUMPRODUCT(MID(0&amp;P4,LARGE(INDEX(ISNUMBER(--MID(P4,ROW($1:$49),1))* ROW($1:$49),0),ROW($1:$49))+1,1)*10^ROW($1:$49)/10)-tuesday_2!J3-tuesday_2!J9</f>
        <v>0</v>
      </c>
      <c r="R4" s="19" t="s">
        <v>69</v>
      </c>
      <c r="S4" s="20">
        <f>remaining_pres_3!S4</f>
        <v>8</v>
      </c>
    </row>
    <row r="5" spans="2:19" s="23" customFormat="1" ht="37.5" customHeight="1" x14ac:dyDescent="0.3">
      <c r="B5" s="19" t="s">
        <v>28</v>
      </c>
      <c r="C5" s="20">
        <f>SUMPRODUCT(MID(0&amp;B5,LARGE(INDEX(ISNUMBER(--MID(B5,ROW($1:$49),1))* ROW($1:$49),0),ROW($1:$49))+1,1)*10^ROW($1:$49)/10)-wednesday_2!C3-wednesday_2!C8</f>
        <v>3</v>
      </c>
      <c r="D5" s="19" t="s">
        <v>33</v>
      </c>
      <c r="E5" s="20">
        <f>SUMPRODUCT(MID(0&amp;D5,LARGE(INDEX(ISNUMBER(--MID(D5,ROW($1:$49),1))* ROW($1:$49),0),ROW($1:$49))+1,1)*10^ROW($1:$49)/10)-wednesday_2!D3-wednesday_2!D9</f>
        <v>0</v>
      </c>
      <c r="F5" s="19" t="s">
        <v>39</v>
      </c>
      <c r="G5" s="20">
        <f>SUMPRODUCT(MID(0&amp;F5,LARGE(INDEX(ISNUMBER(--MID(F5,ROW($1:$49),1))* ROW($1:$49),0),ROW($1:$49))+1,1)*10^ROW($1:$49)/10)-tuesday_1!E3-wednesday_1!E3-wednesday_1!E8</f>
        <v>0</v>
      </c>
      <c r="H5" s="19" t="s">
        <v>43</v>
      </c>
      <c r="I5" s="20">
        <f>remaining_pres_3!I5</f>
        <v>0</v>
      </c>
      <c r="J5" s="19" t="s">
        <v>48</v>
      </c>
      <c r="K5" s="20">
        <f>SUMPRODUCT(MID(0&amp;J5,LARGE(INDEX(ISNUMBER(--MID(J5,ROW($1:$49),1))* ROW($1:$49),0),ROW($1:$49))+1,1)*10^ROW($1:$49)/10)-tuesday_1!G3-tuesday_2!G7</f>
        <v>0</v>
      </c>
      <c r="L5" s="21" t="s">
        <v>55</v>
      </c>
      <c r="M5" s="22">
        <f>SUMPRODUCT(MID(0&amp;L5,LARGE(INDEX(ISNUMBER(--MID(L5,ROW($1:$49),1))* ROW($1:$49),0),ROW($1:$49))+1,1)*10^ROW($1:$49)/10)</f>
        <v>13</v>
      </c>
      <c r="N5" s="19" t="s">
        <v>58</v>
      </c>
      <c r="O5" s="20">
        <f>remaining_pres_3!O5</f>
        <v>0</v>
      </c>
      <c r="P5" s="21" t="s">
        <v>65</v>
      </c>
      <c r="Q5" s="22">
        <f>remaining_pres_3!Q5</f>
        <v>8</v>
      </c>
      <c r="R5" s="19" t="s">
        <v>70</v>
      </c>
      <c r="S5" s="20">
        <f>remaining_pres_3!S5</f>
        <v>0</v>
      </c>
    </row>
    <row r="6" spans="2:19" s="23" customFormat="1" ht="37.5" customHeight="1" x14ac:dyDescent="0.3">
      <c r="B6" s="19" t="s">
        <v>29</v>
      </c>
      <c r="C6" s="20">
        <f>SUMPRODUCT(MID(0&amp;B6,LARGE(INDEX(ISNUMBER(--MID(B6,ROW($1:$49),1))* ROW($1:$49),0),ROW($1:$49))+1,1)*10^ROW($1:$49)/10)</f>
        <v>6</v>
      </c>
      <c r="D6" s="19" t="s">
        <v>34</v>
      </c>
      <c r="E6" s="20">
        <f>SUMPRODUCT(MID(0&amp;D6,LARGE(INDEX(ISNUMBER(--MID(D6,ROW($1:$49),1))* ROW($1:$49),0),ROW($1:$49))+1,1)*10^ROW($1:$49)/10)-tuesday_1!D3</f>
        <v>0</v>
      </c>
      <c r="F6" s="19" t="s">
        <v>40</v>
      </c>
      <c r="G6" s="20">
        <f>remaining_pres_3!G6-wednesday_2!E7</f>
        <v>7</v>
      </c>
      <c r="H6" s="19" t="s">
        <v>44</v>
      </c>
      <c r="I6" s="20">
        <f>remaining_pres_3!I6</f>
        <v>0</v>
      </c>
      <c r="J6" s="19" t="s">
        <v>49</v>
      </c>
      <c r="K6" s="20">
        <f>remaining_pres_3!K6-wednesday_2!G3-wednesday_2!G9</f>
        <v>0</v>
      </c>
      <c r="L6" s="21"/>
      <c r="M6" s="22"/>
      <c r="N6" s="19" t="s">
        <v>59</v>
      </c>
      <c r="O6" s="20">
        <f>remaining_pres_3!O6</f>
        <v>7</v>
      </c>
      <c r="P6" s="21" t="s">
        <v>66</v>
      </c>
      <c r="Q6" s="22">
        <f>remaining_pres_3!Q6-wednesday_2!J7</f>
        <v>0</v>
      </c>
      <c r="R6" s="19" t="s">
        <v>71</v>
      </c>
      <c r="S6" s="20">
        <f>remaining_pres_3!S6-wednesday_2!K9</f>
        <v>0</v>
      </c>
    </row>
    <row r="7" spans="2:19" s="23" customFormat="1" ht="37.5" customHeight="1" x14ac:dyDescent="0.3">
      <c r="B7" s="19" t="s">
        <v>30</v>
      </c>
      <c r="C7" s="20">
        <f>SUMPRODUCT(MID(0&amp;B7,LARGE(INDEX(ISNUMBER(--MID(B7,ROW($1:$49),1))* ROW($1:$49),0),ROW($1:$49))+1,1)*10^ROW($1:$49)/10)-tuesday_1!C3</f>
        <v>0</v>
      </c>
      <c r="D7" s="19" t="s">
        <v>35</v>
      </c>
      <c r="E7" s="20">
        <f>SUMPRODUCT(MID(0&amp;D7,LARGE(INDEX(ISNUMBER(--MID(D7,ROW($1:$49),1))* ROW($1:$49),0),ROW($1:$49))+1,1)*10^ROW($1:$49)/10)</f>
        <v>7</v>
      </c>
      <c r="F7" s="19"/>
      <c r="G7" s="20"/>
      <c r="H7" s="19" t="s">
        <v>45</v>
      </c>
      <c r="I7" s="20">
        <f>SUMPRODUCT(MID(0&amp;H7,LARGE(INDEX(ISNUMBER(--MID(H7,ROW($1:$49),1))* ROW($1:$49),0),ROW($1:$49))+1,1)*10^ROW($1:$49)/10)</f>
        <v>8</v>
      </c>
      <c r="J7" s="19" t="s">
        <v>50</v>
      </c>
      <c r="K7" s="20">
        <f>SUMPRODUCT(MID(0&amp;J7,LARGE(INDEX(ISNUMBER(--MID(J7,ROW($1:$49),1))* ROW($1:$49),0),ROW($1:$49))+1,1)*10^ROW($1:$49)/10)-wednesday_1!G4</f>
        <v>0</v>
      </c>
      <c r="L7" s="21"/>
      <c r="M7" s="22"/>
      <c r="N7" s="19" t="s">
        <v>60</v>
      </c>
      <c r="O7" s="20">
        <f>SUMPRODUCT(MID(0&amp;N7,LARGE(INDEX(ISNUMBER(--MID(N7,ROW($1:$49),1))* ROW($1:$49),0),ROW($1:$49))+1,1)*10^ROW($1:$49)/10)-wednesday_1!I3-wednesday_1!I8</f>
        <v>0</v>
      </c>
      <c r="P7" s="21" t="s">
        <v>67</v>
      </c>
      <c r="Q7" s="22">
        <f>SUMPRODUCT(MID(0&amp;P7,LARGE(INDEX(ISNUMBER(--MID(P7,ROW($1:$49),1))* ROW($1:$49),0),ROW($1:$49))+1,1)*10^ROW($1:$49)/10)</f>
        <v>3</v>
      </c>
      <c r="R7" s="19" t="s">
        <v>703</v>
      </c>
      <c r="S7" s="20">
        <f>remaining_pres_3!S7</f>
        <v>0</v>
      </c>
    </row>
    <row r="8" spans="2:19" s="23" customFormat="1" ht="37.5" customHeight="1" x14ac:dyDescent="0.3">
      <c r="B8" s="19"/>
      <c r="C8" s="20"/>
      <c r="D8" s="19" t="s">
        <v>36</v>
      </c>
      <c r="E8" s="20">
        <f>SUMPRODUCT(MID(0&amp;D8,LARGE(INDEX(ISNUMBER(--MID(D8,ROW($1:$49),1))* ROW($1:$49),0),ROW($1:$49))+1,1)*10^ROW($1:$49)/10)</f>
        <v>7</v>
      </c>
      <c r="F8" s="19"/>
      <c r="G8" s="20"/>
      <c r="H8" s="19"/>
      <c r="I8" s="20"/>
      <c r="J8" s="19" t="s">
        <v>51</v>
      </c>
      <c r="K8" s="20">
        <f>SUMPRODUCT(MID(0&amp;J8,LARGE(INDEX(ISNUMBER(--MID(J8,ROW($1:$49),1))* ROW($1:$49),0),ROW($1:$49))+1,1)*10^ROW($1:$49)/10)</f>
        <v>8</v>
      </c>
      <c r="L8" s="21"/>
      <c r="M8" s="22"/>
      <c r="N8" s="19" t="s">
        <v>61</v>
      </c>
      <c r="O8" s="20">
        <f>remaining_pres_3!O8-wednesday_2!I7</f>
        <v>0</v>
      </c>
      <c r="P8" s="21"/>
      <c r="Q8" s="22"/>
      <c r="R8" s="19" t="s">
        <v>72</v>
      </c>
      <c r="S8" s="20">
        <f>remaining_pres_3!S8</f>
        <v>0</v>
      </c>
    </row>
    <row r="9" spans="2:19" s="23" customFormat="1" ht="37.5" customHeight="1" x14ac:dyDescent="0.3">
      <c r="B9" s="19"/>
      <c r="C9" s="20"/>
      <c r="D9" s="19"/>
      <c r="E9" s="20"/>
      <c r="F9" s="19"/>
      <c r="G9" s="20"/>
      <c r="H9" s="19"/>
      <c r="I9" s="20"/>
      <c r="J9" s="19" t="s">
        <v>52</v>
      </c>
      <c r="K9" s="20">
        <f>remaining_pres_3!K9</f>
        <v>4</v>
      </c>
      <c r="L9" s="21"/>
      <c r="M9" s="22"/>
      <c r="N9" s="19" t="s">
        <v>62</v>
      </c>
      <c r="O9" s="20">
        <f>remaining_pres_3!O9</f>
        <v>0</v>
      </c>
      <c r="P9" s="21"/>
      <c r="Q9" s="22"/>
      <c r="R9" s="19" t="s">
        <v>73</v>
      </c>
      <c r="S9" s="20">
        <f>remaining_pres_3!S9</f>
        <v>6</v>
      </c>
    </row>
    <row r="10" spans="2:19" s="23" customFormat="1" ht="37.5" customHeight="1" x14ac:dyDescent="0.3">
      <c r="B10" s="19"/>
      <c r="C10" s="20"/>
      <c r="D10" s="19"/>
      <c r="E10" s="20"/>
      <c r="F10" s="19"/>
      <c r="G10" s="20"/>
      <c r="H10" s="19"/>
      <c r="I10" s="20"/>
      <c r="J10" s="19"/>
      <c r="K10" s="20"/>
      <c r="L10" s="21"/>
      <c r="M10" s="22"/>
      <c r="N10" s="19"/>
      <c r="O10" s="20"/>
      <c r="P10" s="21"/>
      <c r="Q10" s="22"/>
      <c r="R10" s="19"/>
      <c r="S10" s="20"/>
    </row>
    <row r="11" spans="2:19" s="23" customFormat="1" ht="37.5" customHeight="1" x14ac:dyDescent="0.3">
      <c r="B11" s="19" t="s">
        <v>74</v>
      </c>
      <c r="C11" s="20">
        <f>SUMPRODUCT(MID(0&amp;B11,LARGE(INDEX(ISNUMBER(--MID(B11,ROW($1:$49),1))* ROW($1:$49),0),ROW($1:$49))+1,1)*10^ROW($1:$49)/10)-tuesday_2!C3</f>
        <v>0</v>
      </c>
      <c r="D11" s="19" t="s">
        <v>74</v>
      </c>
      <c r="E11" s="20">
        <f>SUMPRODUCT(MID(0&amp;D11,LARGE(INDEX(ISNUMBER(--MID(D11,ROW($1:$49),1))* ROW($1:$49),0),ROW($1:$49))+1,1)*10^ROW($1:$49)/10)-tuesday_2!D3</f>
        <v>0</v>
      </c>
      <c r="F11" s="19"/>
      <c r="G11" s="20"/>
      <c r="H11" s="19"/>
      <c r="I11" s="20"/>
      <c r="J11" s="19" t="s">
        <v>74</v>
      </c>
      <c r="K11" s="20">
        <f>SUMPRODUCT(MID(0&amp;J11,LARGE(INDEX(ISNUMBER(--MID(J11,ROW($1:$49),1))* ROW($1:$49),0),ROW($1:$49))+1,1)*10^ROW($1:$49)/10)-tuesday_2!G3</f>
        <v>0</v>
      </c>
      <c r="L11" s="21"/>
      <c r="M11" s="22"/>
      <c r="N11" s="19" t="s">
        <v>74</v>
      </c>
      <c r="O11" s="20">
        <f>SUMPRODUCT(MID(0&amp;N11,LARGE(INDEX(ISNUMBER(--MID(N11,ROW($1:$49),1))* ROW($1:$49),0),ROW($1:$49))+1,1)*10^ROW($1:$49)/10)-tuesday_2!I3</f>
        <v>0</v>
      </c>
      <c r="P11" s="21"/>
      <c r="Q11" s="22"/>
      <c r="R11" s="19" t="s">
        <v>74</v>
      </c>
      <c r="S11" s="20">
        <f>SUMPRODUCT(MID(0&amp;R11,LARGE(INDEX(ISNUMBER(--MID(R11,ROW($1:$49),1))* ROW($1:$49),0),ROW($1:$49))+1,1)*10^ROW($1:$49)/10)-tuesday_2!K3</f>
        <v>0</v>
      </c>
    </row>
    <row r="12" spans="2:19" s="23" customFormat="1" ht="37.5" customHeight="1" x14ac:dyDescent="0.3">
      <c r="B12" s="19" t="s">
        <v>75</v>
      </c>
      <c r="C12" s="20">
        <f>SUMPRODUCT(MID(0&amp;B12,LARGE(INDEX(ISNUMBER(--MID(B12,ROW($1:$49),1))* ROW($1:$49),0),ROW($1:$49))+1,1)*10^ROW($1:$49)/10)</f>
        <v>3</v>
      </c>
      <c r="D12" s="19"/>
      <c r="E12" s="20"/>
      <c r="F12" s="19" t="s">
        <v>76</v>
      </c>
      <c r="G12" s="20">
        <f>SUMPRODUCT(MID(0&amp;F12,LARGE(INDEX(ISNUMBER(--MID(F12,ROW($1:$49),1))* ROW($1:$49),0),ROW($1:$49))+1,1)*10^ROW($1:$49)/10)-wednesday_2!E3</f>
        <v>0</v>
      </c>
      <c r="H12" s="19" t="s">
        <v>76</v>
      </c>
      <c r="I12" s="20">
        <f>SUMPRODUCT(MID(0&amp;H12,LARGE(INDEX(ISNUMBER(--MID(H12,ROW($1:$49),1))* ROW($1:$49),0),ROW($1:$49))+1,1)*10^ROW($1:$49)/10)-wednesday_2!F3</f>
        <v>0</v>
      </c>
      <c r="J12" s="19"/>
      <c r="K12" s="20"/>
      <c r="L12" s="21"/>
      <c r="M12" s="22"/>
      <c r="N12" s="19" t="s">
        <v>76</v>
      </c>
      <c r="O12" s="20">
        <f>SUMPRODUCT(MID(0&amp;N12,LARGE(INDEX(ISNUMBER(--MID(N12,ROW($1:$49),1))* ROW($1:$49),0),ROW($1:$49))+1,1)*10^ROW($1:$49)/10)-wednesday_2!I3</f>
        <v>0</v>
      </c>
      <c r="P12" s="21" t="s">
        <v>76</v>
      </c>
      <c r="Q12" s="22">
        <f>SUMPRODUCT(MID(0&amp;P12,LARGE(INDEX(ISNUMBER(--MID(P12,ROW($1:$49),1))* ROW($1:$49),0),ROW($1:$49))+1,1)*10^ROW($1:$49)/10)-wednesday_2!J3</f>
        <v>0</v>
      </c>
      <c r="R12" s="19" t="s">
        <v>76</v>
      </c>
      <c r="S12" s="20">
        <f>SUMPRODUCT(MID(0&amp;R12,LARGE(INDEX(ISNUMBER(--MID(R12,ROW($1:$49),1))* ROW($1:$49),0),ROW($1:$49))+1,1)*10^ROW($1:$49)/10)-wednesday_2!K3</f>
        <v>0</v>
      </c>
    </row>
    <row r="13" spans="2:19" s="23" customFormat="1" ht="37.5" customHeight="1" x14ac:dyDescent="0.3">
      <c r="B13" s="19"/>
      <c r="C13" s="20"/>
      <c r="D13" s="19"/>
      <c r="E13" s="20"/>
      <c r="F13" s="19" t="s">
        <v>75</v>
      </c>
      <c r="G13" s="20">
        <f>SUMPRODUCT(MID(0&amp;F13,LARGE(INDEX(ISNUMBER(--MID(F13,ROW($1:$49),1))* ROW($1:$49),0),ROW($1:$49))+1,1)*10^ROW($1:$49)/10)</f>
        <v>3</v>
      </c>
      <c r="H13" s="19" t="s">
        <v>75</v>
      </c>
      <c r="I13" s="20">
        <f>SUMPRODUCT(MID(0&amp;H13,LARGE(INDEX(ISNUMBER(--MID(H13,ROW($1:$49),1))* ROW($1:$49),0),ROW($1:$49))+1,1)*10^ROW($1:$49)/10)</f>
        <v>3</v>
      </c>
      <c r="J13" s="19" t="s">
        <v>75</v>
      </c>
      <c r="K13" s="20">
        <f>SUMPRODUCT(MID(0&amp;J13,LARGE(INDEX(ISNUMBER(--MID(J13,ROW($1:$49),1))* ROW($1:$49),0),ROW($1:$49))+1,1)*10^ROW($1:$49)/10)</f>
        <v>3</v>
      </c>
      <c r="L13" s="21" t="s">
        <v>75</v>
      </c>
      <c r="M13" s="22">
        <f>SUMPRODUCT(MID(0&amp;L13,LARGE(INDEX(ISNUMBER(--MID(L13,ROW($1:$49),1))* ROW($1:$49),0),ROW($1:$49))+1,1)*10^ROW($1:$49)/10)</f>
        <v>3</v>
      </c>
      <c r="N13" s="19"/>
      <c r="O13" s="20"/>
      <c r="P13" s="21" t="s">
        <v>75</v>
      </c>
      <c r="Q13" s="22">
        <f>SUMPRODUCT(MID(0&amp;P13,LARGE(INDEX(ISNUMBER(--MID(P13,ROW($1:$49),1))* ROW($1:$49),0),ROW($1:$49))+1,1)*10^ROW($1:$49)/10)</f>
        <v>3</v>
      </c>
      <c r="R13" s="19"/>
      <c r="S13" s="20"/>
    </row>
    <row r="14" spans="2:19" s="23" customFormat="1" ht="37.5" customHeight="1" x14ac:dyDescent="0.3">
      <c r="B14" s="19"/>
      <c r="C14" s="24"/>
      <c r="D14" s="19"/>
      <c r="E14" s="20"/>
      <c r="F14" s="19"/>
      <c r="G14" s="20"/>
      <c r="H14" s="19"/>
      <c r="I14" s="20"/>
      <c r="J14" s="19"/>
      <c r="K14" s="20"/>
      <c r="L14" s="21"/>
      <c r="M14" s="22"/>
      <c r="N14" s="19"/>
      <c r="O14" s="20"/>
      <c r="P14" s="21"/>
      <c r="Q14" s="22"/>
      <c r="R14" s="19"/>
      <c r="S14" s="20"/>
    </row>
    <row r="15" spans="2:19" x14ac:dyDescent="0.3">
      <c r="B15" s="15"/>
      <c r="C15" s="16"/>
      <c r="D15" s="15"/>
      <c r="E15" s="16"/>
      <c r="F15" s="15"/>
      <c r="G15" s="16"/>
      <c r="H15" s="15"/>
      <c r="I15" s="16"/>
      <c r="J15" s="15"/>
      <c r="K15" s="16"/>
      <c r="L15" s="15"/>
      <c r="M15" s="16"/>
      <c r="N15" s="15"/>
      <c r="O15" s="16"/>
      <c r="P15" s="15"/>
      <c r="Q15" s="16"/>
      <c r="R15" s="15"/>
      <c r="S15" s="16"/>
    </row>
    <row r="16" spans="2:19" x14ac:dyDescent="0.3">
      <c r="B16" s="15"/>
      <c r="C16" s="16"/>
      <c r="D16" s="15"/>
      <c r="E16" s="16"/>
      <c r="F16" s="15"/>
      <c r="G16" s="16"/>
      <c r="H16" s="15"/>
      <c r="I16" s="16"/>
      <c r="J16" s="15"/>
      <c r="K16" s="16"/>
      <c r="L16" s="15"/>
      <c r="M16" s="16"/>
      <c r="N16" s="15"/>
      <c r="O16" s="16"/>
      <c r="P16" s="15"/>
      <c r="Q16" s="16"/>
      <c r="R16" s="15"/>
      <c r="S16" s="16"/>
    </row>
  </sheetData>
  <pageMargins left="0.7" right="0.7" top="0.75" bottom="0.75" header="0.3" footer="0.3"/>
  <pageSetup paperSize="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zoomScale="70" zoomScaleNormal="70" zoomScalePageLayoutView="55" workbookViewId="0">
      <selection activeCell="B11" sqref="B11"/>
    </sheetView>
  </sheetViews>
  <sheetFormatPr defaultRowHeight="16.5" x14ac:dyDescent="0.3"/>
  <cols>
    <col min="1" max="1" width="7.109375" customWidth="1"/>
    <col min="2" max="2" width="5.5546875" customWidth="1"/>
    <col min="3" max="11" width="20" customWidth="1"/>
  </cols>
  <sheetData>
    <row r="1" spans="1:11" ht="46.5" customHeight="1" x14ac:dyDescent="0.3">
      <c r="C1" s="44" t="s">
        <v>0</v>
      </c>
      <c r="D1" s="44" t="s">
        <v>1</v>
      </c>
      <c r="E1" s="44" t="s">
        <v>2</v>
      </c>
      <c r="F1" s="44" t="s">
        <v>3</v>
      </c>
      <c r="G1" s="55" t="s">
        <v>4</v>
      </c>
      <c r="H1" s="44" t="s">
        <v>5</v>
      </c>
      <c r="I1" s="44" t="s">
        <v>6</v>
      </c>
      <c r="J1" s="44" t="s">
        <v>7</v>
      </c>
      <c r="K1" s="44" t="s">
        <v>8</v>
      </c>
    </row>
    <row r="2" spans="1:11" ht="46.5" customHeight="1" x14ac:dyDescent="0.3">
      <c r="A2" s="10">
        <v>0.40277777777777773</v>
      </c>
      <c r="B2" s="11">
        <v>1</v>
      </c>
      <c r="C2" s="6" t="s">
        <v>127</v>
      </c>
      <c r="D2" s="40" t="s">
        <v>128</v>
      </c>
      <c r="E2" s="60" t="s">
        <v>130</v>
      </c>
      <c r="F2" s="6" t="s">
        <v>131</v>
      </c>
      <c r="G2" s="6" t="s">
        <v>132</v>
      </c>
      <c r="H2" s="40" t="s">
        <v>133</v>
      </c>
      <c r="I2" s="6" t="s">
        <v>134</v>
      </c>
      <c r="J2" s="40" t="s">
        <v>155</v>
      </c>
      <c r="K2" s="6" t="s">
        <v>85</v>
      </c>
    </row>
    <row r="3" spans="1:11" ht="46.5" customHeight="1" x14ac:dyDescent="0.3">
      <c r="B3" s="11">
        <v>2</v>
      </c>
      <c r="C3" s="42">
        <f t="shared" ref="C3:E3" si="0">SUMPRODUCT(MID(0&amp;C2,LARGE(INDEX(ISNUMBER(--MID(C2,ROW($1:$49),1))* ROW($1:$49),0),ROW($1:$49))+1,1)*10^ROW($1:$49)/10)</f>
        <v>3</v>
      </c>
      <c r="D3" s="42">
        <f t="shared" si="0"/>
        <v>4</v>
      </c>
      <c r="E3" s="42">
        <f t="shared" si="0"/>
        <v>3</v>
      </c>
      <c r="F3" s="42">
        <f>SUMPRODUCT(MID(0&amp;F2,LARGE(INDEX(ISNUMBER(--MID(F2,ROW($1:$49),1))* ROW($1:$49),0),ROW($1:$49))+1,1)*10^ROW($1:$49)/10)</f>
        <v>5</v>
      </c>
      <c r="G3" s="42">
        <f>SUMPRODUCT(MID(0&amp;G2,LARGE(INDEX(ISNUMBER(--MID(G2,ROW($1:$49),1))* ROW($1:$49),0),ROW($1:$49))+1,1)*10^ROW($1:$49)/10)</f>
        <v>5</v>
      </c>
      <c r="H3" s="42">
        <f t="shared" ref="H3" si="1">SUMPRODUCT(MID(0&amp;H2,LARGE(INDEX(ISNUMBER(--MID(H2,ROW($1:$49),1))* ROW($1:$49),0),ROW($1:$49))+1,1)*10^ROW($1:$49)/10)</f>
        <v>4</v>
      </c>
      <c r="I3" s="42">
        <f t="shared" ref="I3:J3" si="2">SUMPRODUCT(MID(0&amp;I2,LARGE(INDEX(ISNUMBER(--MID(I2,ROW($1:$49),1))* ROW($1:$49),0),ROW($1:$49))+1,1)*10^ROW($1:$49)/10)</f>
        <v>3</v>
      </c>
      <c r="J3" s="67">
        <f t="shared" si="2"/>
        <v>4</v>
      </c>
      <c r="K3" s="42">
        <f>SUMPRODUCT(MID(0&amp;K2,LARGE(INDEX(ISNUMBER(--MID(K2,ROW($1:$49),1))* ROW($1:$49),0),ROW($1:$49))+1,1)*10^ROW($1:$49)/10)</f>
        <v>4</v>
      </c>
    </row>
    <row r="4" spans="1:11" ht="46.5" customHeight="1" x14ac:dyDescent="0.3">
      <c r="B4" s="11">
        <v>3</v>
      </c>
      <c r="C4" s="9"/>
      <c r="D4" s="92"/>
      <c r="E4" s="54"/>
      <c r="F4" s="7"/>
      <c r="G4" s="7"/>
      <c r="H4" s="13"/>
      <c r="I4" s="7"/>
      <c r="J4" s="13"/>
      <c r="K4" s="7"/>
    </row>
    <row r="5" spans="1:11" ht="46.5" customHeight="1" x14ac:dyDescent="0.3">
      <c r="B5" s="11">
        <v>4</v>
      </c>
      <c r="C5" s="4"/>
      <c r="D5" s="13"/>
      <c r="E5" s="4"/>
      <c r="F5" s="7"/>
      <c r="G5" s="7"/>
      <c r="H5" s="13"/>
      <c r="I5" s="4"/>
      <c r="J5" s="17"/>
      <c r="K5" s="7"/>
    </row>
    <row r="6" spans="1:11" ht="46.5" customHeight="1" x14ac:dyDescent="0.3">
      <c r="B6" s="11">
        <v>5</v>
      </c>
      <c r="C6" s="7" t="s">
        <v>91</v>
      </c>
      <c r="D6" s="4"/>
      <c r="E6" s="54" t="s">
        <v>130</v>
      </c>
      <c r="F6" s="36"/>
      <c r="G6" s="36"/>
      <c r="H6" s="4"/>
      <c r="I6" s="6" t="s">
        <v>105</v>
      </c>
      <c r="J6" s="122"/>
      <c r="K6" s="2"/>
    </row>
    <row r="7" spans="1:11" ht="46.5" customHeight="1" x14ac:dyDescent="0.3">
      <c r="B7" s="11">
        <v>6</v>
      </c>
      <c r="C7" s="42">
        <f t="shared" ref="C7" si="3">SUMPRODUCT(MID(0&amp;C6,LARGE(INDEX(ISNUMBER(--MID(C6,ROW($1:$49),1))* ROW($1:$49),0),ROW($1:$49))+1,1)*10^ROW($1:$49)/10)</f>
        <v>3</v>
      </c>
      <c r="D7" s="49" t="s">
        <v>129</v>
      </c>
      <c r="E7" s="42">
        <v>4</v>
      </c>
      <c r="F7" s="4"/>
      <c r="G7" s="4"/>
      <c r="H7" s="49" t="s">
        <v>82</v>
      </c>
      <c r="I7" s="42">
        <f t="shared" ref="I7" si="4">SUMPRODUCT(MID(0&amp;I6,LARGE(INDEX(ISNUMBER(--MID(I6,ROW($1:$49),1))* ROW($1:$49),0),ROW($1:$49))+1,1)*10^ROW($1:$49)/10)</f>
        <v>4</v>
      </c>
      <c r="J7" s="40" t="s">
        <v>155</v>
      </c>
      <c r="K7" s="6" t="s">
        <v>85</v>
      </c>
    </row>
    <row r="8" spans="1:11" ht="46.5" customHeight="1" x14ac:dyDescent="0.3">
      <c r="B8" s="11">
        <v>7</v>
      </c>
      <c r="C8" s="61"/>
      <c r="D8" s="42">
        <f t="shared" ref="D8" si="5">SUMPRODUCT(MID(0&amp;D7,LARGE(INDEX(ISNUMBER(--MID(D7,ROW($1:$49),1))* ROW($1:$49),0),ROW($1:$49))+1,1)*10^ROW($1:$49)/10)</f>
        <v>3</v>
      </c>
      <c r="E8" s="54"/>
      <c r="F8" s="6" t="s">
        <v>92</v>
      </c>
      <c r="G8" s="7" t="s">
        <v>141</v>
      </c>
      <c r="H8" s="42">
        <f t="shared" ref="H8" si="6">SUMPRODUCT(MID(0&amp;H7,LARGE(INDEX(ISNUMBER(--MID(H7,ROW($1:$49),1))* ROW($1:$49),0),ROW($1:$49))+1,1)*10^ROW($1:$49)/10)</f>
        <v>3</v>
      </c>
      <c r="I8" s="7"/>
      <c r="J8" s="67">
        <f t="shared" ref="J8" si="7">SUMPRODUCT(MID(0&amp;J7,LARGE(INDEX(ISNUMBER(--MID(J7,ROW($1:$49),1))* ROW($1:$49),0),ROW($1:$49))+1,1)*10^ROW($1:$49)/10)</f>
        <v>4</v>
      </c>
      <c r="K8" s="42">
        <f>SUMPRODUCT(MID(0&amp;K7,LARGE(INDEX(ISNUMBER(--MID(K7,ROW($1:$49),1))* ROW($1:$49),0),ROW($1:$49))+1,1)*10^ROW($1:$49)/10)</f>
        <v>4</v>
      </c>
    </row>
    <row r="9" spans="1:11" ht="46.5" customHeight="1" x14ac:dyDescent="0.3">
      <c r="B9" s="11">
        <v>8</v>
      </c>
      <c r="C9" s="6" t="s">
        <v>138</v>
      </c>
      <c r="D9" s="49"/>
      <c r="E9" s="7"/>
      <c r="F9" s="42">
        <f>SUMPRODUCT(MID(0&amp;F8,LARGE(INDEX(ISNUMBER(--MID(F8,ROW($1:$49),1))* ROW($1:$49),0),ROW($1:$49))+1,1)*10^ROW($1:$49)/10)</f>
        <v>3</v>
      </c>
      <c r="G9" s="42">
        <f>SUMPRODUCT(MID(0&amp;G8,LARGE(INDEX(ISNUMBER(--MID(G8,ROW($1:$49),1))* ROW($1:$49),0),ROW($1:$49))+1,1)*10^ROW($1:$49)/10)</f>
        <v>3</v>
      </c>
      <c r="H9" s="47"/>
      <c r="I9" s="7"/>
      <c r="J9" s="15"/>
      <c r="K9" s="42"/>
    </row>
    <row r="10" spans="1:11" ht="46.5" customHeight="1" x14ac:dyDescent="0.3">
      <c r="B10" s="5">
        <v>9</v>
      </c>
      <c r="C10" s="42">
        <f>SUMPRODUCT(MID(0&amp;C9,LARGE(INDEX(ISNUMBER(--MID(C9,ROW($1:$49),1))* ROW($1:$49),0),ROW($1:$49))+1,1)*10^ROW($1:$49)/10)</f>
        <v>3</v>
      </c>
      <c r="D10" s="98"/>
      <c r="E10" s="101"/>
      <c r="F10" s="41"/>
      <c r="G10" s="8"/>
      <c r="H10" s="98"/>
      <c r="I10" s="101"/>
      <c r="J10" s="115"/>
      <c r="K10" s="8"/>
    </row>
    <row r="11" spans="1:11" ht="46.5" customHeight="1" x14ac:dyDescent="0.3">
      <c r="B11" s="1">
        <v>10</v>
      </c>
      <c r="C11" s="36"/>
      <c r="D11" s="83"/>
      <c r="E11" s="83"/>
      <c r="F11" s="83"/>
      <c r="G11" s="83"/>
      <c r="H11" s="83"/>
      <c r="I11" s="83"/>
      <c r="J11" s="83"/>
      <c r="K11" s="83"/>
    </row>
    <row r="12" spans="1:11" ht="46.5" customHeight="1" x14ac:dyDescent="0.3">
      <c r="A12" s="10">
        <v>0.54166666666666663</v>
      </c>
      <c r="B12" s="46"/>
      <c r="C12" s="136" t="s">
        <v>145</v>
      </c>
      <c r="D12" s="137" t="s">
        <v>151</v>
      </c>
      <c r="E12" s="136" t="s">
        <v>146</v>
      </c>
      <c r="F12" s="136" t="s">
        <v>150</v>
      </c>
      <c r="G12" s="137" t="s">
        <v>149</v>
      </c>
      <c r="H12" s="136" t="s">
        <v>144</v>
      </c>
      <c r="I12" s="136" t="s">
        <v>152</v>
      </c>
      <c r="J12" s="136" t="s">
        <v>147</v>
      </c>
      <c r="K12" s="137" t="s">
        <v>148</v>
      </c>
    </row>
    <row r="13" spans="1:11" ht="46.5" customHeight="1" x14ac:dyDescent="0.3">
      <c r="B13" s="46"/>
      <c r="C13" s="47">
        <f>SUM(C2:K10)</f>
        <v>69</v>
      </c>
      <c r="D13" s="49"/>
      <c r="E13" s="49"/>
      <c r="F13" s="47"/>
      <c r="G13" s="49"/>
      <c r="H13" s="49"/>
      <c r="I13" s="47"/>
      <c r="J13" s="47"/>
      <c r="K13" s="48"/>
    </row>
    <row r="14" spans="1:11" ht="46.5" customHeight="1" x14ac:dyDescent="0.3">
      <c r="B14" s="45"/>
      <c r="D14" s="49"/>
      <c r="E14" s="49"/>
      <c r="F14" s="47"/>
      <c r="G14" s="49"/>
      <c r="H14" s="49"/>
      <c r="I14" s="49"/>
      <c r="J14" s="49"/>
      <c r="K14" s="47"/>
    </row>
    <row r="15" spans="1:11" ht="46.5" customHeight="1" x14ac:dyDescent="0.3">
      <c r="B15" s="45"/>
      <c r="D15" s="47"/>
      <c r="E15" s="49"/>
      <c r="F15" s="49"/>
      <c r="G15" s="49"/>
      <c r="H15" s="47"/>
      <c r="I15" s="49"/>
      <c r="J15" s="47"/>
      <c r="K15" s="49"/>
    </row>
    <row r="16" spans="1:11" ht="46.5" customHeight="1" x14ac:dyDescent="0.3">
      <c r="B16" s="46"/>
      <c r="D16" s="49"/>
      <c r="E16" s="49"/>
      <c r="F16" s="47"/>
      <c r="G16" s="47"/>
      <c r="H16" s="47"/>
      <c r="I16" s="49"/>
      <c r="J16" s="47"/>
      <c r="K16" s="49"/>
    </row>
    <row r="17" ht="29.25" customHeight="1" x14ac:dyDescent="0.3"/>
  </sheetData>
  <pageMargins left="0.7" right="0.7" top="0.75" bottom="0.75" header="0.3" footer="0.3"/>
  <pageSetup paperSize="9" scale="68" orientation="landscape" r:id="rId1"/>
  <headerFooter>
    <oddHeader xml:space="preserve">&amp;CICTP Thursday 1
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"/>
  <sheetViews>
    <sheetView zoomScale="110" zoomScaleNormal="110" workbookViewId="0">
      <selection activeCell="C7" sqref="C7"/>
    </sheetView>
  </sheetViews>
  <sheetFormatPr defaultRowHeight="16.5" x14ac:dyDescent="0.3"/>
  <cols>
    <col min="1" max="1" width="8.88671875" style="17"/>
    <col min="2" max="2" width="12.5546875" style="17" customWidth="1"/>
    <col min="3" max="3" width="4.109375" style="25" customWidth="1"/>
    <col min="4" max="4" width="12.5546875" style="17" customWidth="1"/>
    <col min="5" max="5" width="4.109375" style="25" customWidth="1"/>
    <col min="6" max="6" width="12.5546875" style="17" customWidth="1"/>
    <col min="7" max="7" width="4.109375" style="25" customWidth="1"/>
    <col min="8" max="8" width="12.5546875" style="17" customWidth="1"/>
    <col min="9" max="9" width="4.109375" style="25" customWidth="1"/>
    <col min="10" max="10" width="12.5546875" style="17" customWidth="1"/>
    <col min="11" max="11" width="4.109375" style="25" customWidth="1"/>
    <col min="12" max="12" width="12.5546875" style="17" customWidth="1"/>
    <col min="13" max="13" width="4.109375" style="25" customWidth="1"/>
    <col min="14" max="14" width="12.5546875" style="17" customWidth="1"/>
    <col min="15" max="15" width="4.109375" style="25" customWidth="1"/>
    <col min="16" max="16" width="12.5546875" style="17" customWidth="1"/>
    <col min="17" max="17" width="4.109375" style="25" customWidth="1"/>
    <col min="18" max="18" width="12.5546875" style="17" customWidth="1"/>
    <col min="19" max="19" width="4.109375" style="25" customWidth="1"/>
    <col min="20" max="16384" width="8.88671875" style="17"/>
  </cols>
  <sheetData>
    <row r="1" spans="2:19" x14ac:dyDescent="0.3">
      <c r="B1" s="15"/>
      <c r="C1" s="16"/>
      <c r="D1" s="15"/>
      <c r="E1" s="16"/>
      <c r="F1" s="15"/>
      <c r="G1" s="16"/>
      <c r="H1" s="15"/>
      <c r="I1" s="16"/>
      <c r="J1" s="15"/>
      <c r="K1" s="16"/>
      <c r="L1" s="15"/>
      <c r="M1" s="16"/>
      <c r="N1" s="15"/>
      <c r="O1" s="16"/>
      <c r="P1" s="15"/>
      <c r="Q1" s="16"/>
      <c r="R1" s="15"/>
      <c r="S1" s="16"/>
    </row>
    <row r="2" spans="2:19" s="18" customFormat="1" ht="51.75" customHeight="1" x14ac:dyDescent="0.3">
      <c r="B2" s="30" t="s">
        <v>9</v>
      </c>
      <c r="C2" s="31"/>
      <c r="D2" s="30" t="s">
        <v>10</v>
      </c>
      <c r="E2" s="31"/>
      <c r="F2" s="30" t="s">
        <v>11</v>
      </c>
      <c r="G2" s="31"/>
      <c r="H2" s="30" t="s">
        <v>12</v>
      </c>
      <c r="I2" s="31"/>
      <c r="J2" s="30" t="s">
        <v>13</v>
      </c>
      <c r="K2" s="31"/>
      <c r="L2" s="32" t="s">
        <v>14</v>
      </c>
      <c r="M2" s="33"/>
      <c r="N2" s="30" t="s">
        <v>15</v>
      </c>
      <c r="O2" s="31"/>
      <c r="P2" s="32" t="s">
        <v>16</v>
      </c>
      <c r="Q2" s="33"/>
      <c r="R2" s="30" t="s">
        <v>17</v>
      </c>
      <c r="S2" s="31"/>
    </row>
    <row r="3" spans="2:19" s="23" customFormat="1" ht="37.5" customHeight="1" x14ac:dyDescent="0.3">
      <c r="B3" s="26" t="s">
        <v>26</v>
      </c>
      <c r="C3" s="27">
        <f>remaining_pres_4!C3</f>
        <v>0</v>
      </c>
      <c r="D3" s="26" t="s">
        <v>31</v>
      </c>
      <c r="E3" s="27">
        <f>SUMPRODUCT(MID(0&amp;D3,LARGE(INDEX(ISNUMBER(--MID(D3,ROW($1:$49),1))* ROW($1:$49),0),ROW($1:$49))+1,1)*10^ROW($1:$49)/10)-monday_1!D3-monday_1!D8</f>
        <v>0</v>
      </c>
      <c r="F3" s="26" t="s">
        <v>37</v>
      </c>
      <c r="G3" s="27">
        <f>SUMPRODUCT(MID(0&amp;F3,LARGE(INDEX(ISNUMBER(--MID(F3,ROW($1:$49),1))* ROW($1:$49),0),ROW($1:$49))+1,1)*10^ROW($1:$49)/10)-monday_1!E3-monday_1!E10</f>
        <v>0</v>
      </c>
      <c r="H3" s="26" t="s">
        <v>41</v>
      </c>
      <c r="I3" s="27">
        <f>remaining_pres_4!I3</f>
        <v>0</v>
      </c>
      <c r="J3" s="26" t="s">
        <v>46</v>
      </c>
      <c r="K3" s="27">
        <f>SUMPRODUCT(MID(0&amp;J3,LARGE(INDEX(ISNUMBER(--MID(J3,ROW($1:$49),1))* ROW($1:$49),0),ROW($1:$49))+1,1)*10^ROW($1:$49)/10)-monday_1!G3</f>
        <v>0</v>
      </c>
      <c r="L3" s="28" t="s">
        <v>53</v>
      </c>
      <c r="M3" s="29">
        <f>SUMPRODUCT(MID(0&amp;L3,LARGE(INDEX(ISNUMBER(--MID(L3,ROW($1:$49),1))* ROW($1:$49),0),ROW($1:$49))+1,1)*10^ROW($1:$49)/10)-monday_1!H3-monday_1!H10-monday_1!H14-tuesday_2!H3</f>
        <v>0</v>
      </c>
      <c r="N3" s="26" t="s">
        <v>56</v>
      </c>
      <c r="O3" s="27">
        <f>SUMPRODUCT(MID(0&amp;N3,LARGE(INDEX(ISNUMBER(--MID(N3,ROW($1:$49),1))* ROW($1:$49),0),ROW($1:$49))+1,1)*10^ROW($1:$49)/10)-monday_1!I3-monday_1!I7</f>
        <v>0</v>
      </c>
      <c r="P3" s="28" t="s">
        <v>63</v>
      </c>
      <c r="Q3" s="29">
        <f>SUMPRODUCT(MID(0&amp;P3,LARGE(INDEX(ISNUMBER(--MID(P3,ROW($1:$49),1))* ROW($1:$49),0),ROW($1:$49))+1,1)*10^ROW($1:$49)/10)-monday_1!J3-monday_1!J9-monday_1!J13</f>
        <v>0</v>
      </c>
      <c r="R3" s="26" t="s">
        <v>68</v>
      </c>
      <c r="S3" s="27">
        <f>remaining_pres_4!S3</f>
        <v>3</v>
      </c>
    </row>
    <row r="4" spans="2:19" s="23" customFormat="1" ht="37.5" customHeight="1" x14ac:dyDescent="0.3">
      <c r="B4" s="19" t="s">
        <v>27</v>
      </c>
      <c r="C4" s="20">
        <f>SUMPRODUCT(MID(0&amp;B4,LARGE(INDEX(ISNUMBER(--MID(B4,ROW($1:$49),1))* ROW($1:$49),0),ROW($1:$49))+1,1)*10^ROW($1:$49)/10)-wednesday_1!C3-wednesday_1!C7-thursday_1!C3</f>
        <v>0</v>
      </c>
      <c r="D4" s="19" t="s">
        <v>32</v>
      </c>
      <c r="E4" s="20">
        <f>SUMPRODUCT(MID(0&amp;D4,LARGE(INDEX(ISNUMBER(--MID(D4,ROW($1:$49),1))* ROW($1:$49),0),ROW($1:$49))+1,1)*10^ROW($1:$49)/10)-monday_1!D12-tuesday_2!D7-wednesday_1!D3-wednesday_1!D7</f>
        <v>0</v>
      </c>
      <c r="F4" s="19" t="s">
        <v>38</v>
      </c>
      <c r="G4" s="20">
        <f>remaining_pres_4!G4</f>
        <v>0</v>
      </c>
      <c r="H4" s="19" t="s">
        <v>42</v>
      </c>
      <c r="I4" s="20">
        <f>remaining_pres_4!I4</f>
        <v>0</v>
      </c>
      <c r="J4" s="19" t="s">
        <v>47</v>
      </c>
      <c r="K4" s="20">
        <f>SUMPRODUCT(MID(0&amp;J4,LARGE(INDEX(ISNUMBER(--MID(J4,ROW($1:$49),1))* ROW($1:$49),0),ROW($1:$49))+1,1)*10^ROW($1:$49)/10)-monday_1!G11-monday_1!G15</f>
        <v>0</v>
      </c>
      <c r="L4" s="21" t="s">
        <v>54</v>
      </c>
      <c r="M4" s="22">
        <f>remaining_pres_4!M4</f>
        <v>0</v>
      </c>
      <c r="N4" s="19" t="s">
        <v>57</v>
      </c>
      <c r="O4" s="20">
        <f>remaining_pres_4!O4</f>
        <v>7</v>
      </c>
      <c r="P4" s="21" t="s">
        <v>64</v>
      </c>
      <c r="Q4" s="22">
        <f>SUMPRODUCT(MID(0&amp;P4,LARGE(INDEX(ISNUMBER(--MID(P4,ROW($1:$49),1))* ROW($1:$49),0),ROW($1:$49))+1,1)*10^ROW($1:$49)/10)-tuesday_2!J3-tuesday_2!J9</f>
        <v>0</v>
      </c>
      <c r="R4" s="19" t="s">
        <v>69</v>
      </c>
      <c r="S4" s="20">
        <f>remaining_pres_4!S4-thursday_1!K3-thursday_1!K8</f>
        <v>0</v>
      </c>
    </row>
    <row r="5" spans="2:19" s="23" customFormat="1" ht="37.5" customHeight="1" x14ac:dyDescent="0.3">
      <c r="B5" s="19" t="s">
        <v>28</v>
      </c>
      <c r="C5" s="20">
        <f>SUMPRODUCT(MID(0&amp;B5,LARGE(INDEX(ISNUMBER(--MID(B5,ROW($1:$49),1))* ROW($1:$49),0),ROW($1:$49))+1,1)*10^ROW($1:$49)/10)-wednesday_2!C8-wednesday_2!C8-thursday_1!C7</f>
        <v>0</v>
      </c>
      <c r="D5" s="19" t="s">
        <v>33</v>
      </c>
      <c r="E5" s="20">
        <f>SUMPRODUCT(MID(0&amp;D5,LARGE(INDEX(ISNUMBER(--MID(D5,ROW($1:$49),1))* ROW($1:$49),0),ROW($1:$49))+1,1)*10^ROW($1:$49)/10)-wednesday_2!D3-wednesday_2!D9</f>
        <v>0</v>
      </c>
      <c r="F5" s="19" t="s">
        <v>39</v>
      </c>
      <c r="G5" s="20">
        <f>SUMPRODUCT(MID(0&amp;F5,LARGE(INDEX(ISNUMBER(--MID(F5,ROW($1:$49),1))* ROW($1:$49),0),ROW($1:$49))+1,1)*10^ROW($1:$49)/10)-tuesday_1!E3-wednesday_1!E3-wednesday_1!E8</f>
        <v>0</v>
      </c>
      <c r="H5" s="19" t="s">
        <v>43</v>
      </c>
      <c r="I5" s="20">
        <f>remaining_pres_4!I5</f>
        <v>0</v>
      </c>
      <c r="J5" s="19" t="s">
        <v>48</v>
      </c>
      <c r="K5" s="20">
        <f>SUMPRODUCT(MID(0&amp;J5,LARGE(INDEX(ISNUMBER(--MID(J5,ROW($1:$49),1))* ROW($1:$49),0),ROW($1:$49))+1,1)*10^ROW($1:$49)/10)-tuesday_1!G3-tuesday_2!G7</f>
        <v>0</v>
      </c>
      <c r="L5" s="21" t="s">
        <v>55</v>
      </c>
      <c r="M5" s="22">
        <f>SUMPRODUCT(MID(0&amp;L5,LARGE(INDEX(ISNUMBER(--MID(L5,ROW($1:$49),1))* ROW($1:$49),0),ROW($1:$49))+1,1)*10^ROW($1:$49)/10)-thursday_1!H3-thursday_1!H8</f>
        <v>6</v>
      </c>
      <c r="N5" s="19" t="s">
        <v>58</v>
      </c>
      <c r="O5" s="20">
        <f>remaining_pres_4!O5</f>
        <v>0</v>
      </c>
      <c r="P5" s="21" t="s">
        <v>65</v>
      </c>
      <c r="Q5" s="22">
        <f>remaining_pres_4!Q5-thursday_1!J3-thursday_1!J8</f>
        <v>0</v>
      </c>
      <c r="R5" s="19" t="s">
        <v>70</v>
      </c>
      <c r="S5" s="20">
        <f>remaining_pres_4!S5</f>
        <v>0</v>
      </c>
    </row>
    <row r="6" spans="2:19" s="23" customFormat="1" ht="37.5" customHeight="1" x14ac:dyDescent="0.3">
      <c r="B6" s="19" t="s">
        <v>29</v>
      </c>
      <c r="C6" s="20">
        <f>remaining_pres_4!C6-thursday_1!C10</f>
        <v>3</v>
      </c>
      <c r="D6" s="19" t="s">
        <v>34</v>
      </c>
      <c r="E6" s="20">
        <f>SUMPRODUCT(MID(0&amp;D6,LARGE(INDEX(ISNUMBER(--MID(D6,ROW($1:$49),1))* ROW($1:$49),0),ROW($1:$49))+1,1)*10^ROW($1:$49)/10)-tuesday_1!D3</f>
        <v>0</v>
      </c>
      <c r="F6" s="19" t="s">
        <v>40</v>
      </c>
      <c r="G6" s="20">
        <f>remaining_pres_4!G6-thursday_1!E3-thursday_1!E7</f>
        <v>0</v>
      </c>
      <c r="H6" s="19" t="s">
        <v>44</v>
      </c>
      <c r="I6" s="20">
        <f>remaining_pres_4!I6</f>
        <v>0</v>
      </c>
      <c r="J6" s="19" t="s">
        <v>49</v>
      </c>
      <c r="K6" s="20">
        <f>remaining_pres_4!K6</f>
        <v>0</v>
      </c>
      <c r="L6" s="21"/>
      <c r="M6" s="22"/>
      <c r="N6" s="19" t="s">
        <v>59</v>
      </c>
      <c r="O6" s="20">
        <f>remaining_pres_4!O6-thursday_1!I3-thursday_1!I7</f>
        <v>0</v>
      </c>
      <c r="P6" s="21" t="s">
        <v>66</v>
      </c>
      <c r="Q6" s="22">
        <f>remaining_pres_4!Q6</f>
        <v>0</v>
      </c>
      <c r="R6" s="19" t="s">
        <v>71</v>
      </c>
      <c r="S6" s="20">
        <f>remaining_pres_4!S6</f>
        <v>0</v>
      </c>
    </row>
    <row r="7" spans="2:19" s="23" customFormat="1" ht="37.5" customHeight="1" x14ac:dyDescent="0.3">
      <c r="B7" s="19" t="s">
        <v>30</v>
      </c>
      <c r="C7" s="20">
        <f>SUMPRODUCT(MID(0&amp;B7,LARGE(INDEX(ISNUMBER(--MID(B7,ROW($1:$49),1))* ROW($1:$49),0),ROW($1:$49))+1,1)*10^ROW($1:$49)/10)-tuesday_1!C3</f>
        <v>0</v>
      </c>
      <c r="D7" s="19" t="s">
        <v>35</v>
      </c>
      <c r="E7" s="20">
        <f>SUMPRODUCT(MID(0&amp;D7,LARGE(INDEX(ISNUMBER(--MID(D7,ROW($1:$49),1))* ROW($1:$49),0),ROW($1:$49))+1,1)*10^ROW($1:$49)/10)-thursday_1!D3-thursday_1!D8</f>
        <v>0</v>
      </c>
      <c r="F7" s="19"/>
      <c r="G7" s="20"/>
      <c r="H7" s="19" t="s">
        <v>45</v>
      </c>
      <c r="I7" s="20">
        <f>remaining_pres_4!I7-thursday_1!F3-thursday_1!F9</f>
        <v>0</v>
      </c>
      <c r="J7" s="19" t="s">
        <v>50</v>
      </c>
      <c r="K7" s="20">
        <f>SUMPRODUCT(MID(0&amp;J7,LARGE(INDEX(ISNUMBER(--MID(J7,ROW($1:$49),1))* ROW($1:$49),0),ROW($1:$49))+1,1)*10^ROW($1:$49)/10)-wednesday_1!G4</f>
        <v>0</v>
      </c>
      <c r="L7" s="21"/>
      <c r="M7" s="22"/>
      <c r="N7" s="19" t="s">
        <v>60</v>
      </c>
      <c r="O7" s="20">
        <f>SUMPRODUCT(MID(0&amp;N7,LARGE(INDEX(ISNUMBER(--MID(N7,ROW($1:$49),1))* ROW($1:$49),0),ROW($1:$49))+1,1)*10^ROW($1:$49)/10)-wednesday_1!I3-wednesday_1!I8</f>
        <v>0</v>
      </c>
      <c r="P7" s="21" t="s">
        <v>67</v>
      </c>
      <c r="Q7" s="22">
        <f>SUMPRODUCT(MID(0&amp;P7,LARGE(INDEX(ISNUMBER(--MID(P7,ROW($1:$49),1))* ROW($1:$49),0),ROW($1:$49))+1,1)*10^ROW($1:$49)/10)</f>
        <v>3</v>
      </c>
      <c r="R7" s="19" t="s">
        <v>703</v>
      </c>
      <c r="S7" s="20">
        <f>remaining_pres_4!S7</f>
        <v>0</v>
      </c>
    </row>
    <row r="8" spans="2:19" s="23" customFormat="1" ht="37.5" customHeight="1" x14ac:dyDescent="0.3">
      <c r="B8" s="19"/>
      <c r="C8" s="20"/>
      <c r="D8" s="19" t="s">
        <v>36</v>
      </c>
      <c r="E8" s="20">
        <f>SUMPRODUCT(MID(0&amp;D8,LARGE(INDEX(ISNUMBER(--MID(D8,ROW($1:$49),1))* ROW($1:$49),0),ROW($1:$49))+1,1)*10^ROW($1:$49)/10)</f>
        <v>7</v>
      </c>
      <c r="F8" s="19"/>
      <c r="G8" s="20"/>
      <c r="H8" s="19"/>
      <c r="I8" s="20"/>
      <c r="J8" s="19" t="s">
        <v>51</v>
      </c>
      <c r="K8" s="20">
        <f>remaining_pres_4!K8-thursday_1!G3-thursday_1!G9</f>
        <v>0</v>
      </c>
      <c r="L8" s="21"/>
      <c r="M8" s="22"/>
      <c r="N8" s="19" t="s">
        <v>61</v>
      </c>
      <c r="O8" s="20">
        <f>remaining_pres_4!O8</f>
        <v>0</v>
      </c>
      <c r="P8" s="21"/>
      <c r="Q8" s="22"/>
      <c r="R8" s="19" t="s">
        <v>72</v>
      </c>
      <c r="S8" s="20">
        <f>remaining_pres_4!S8</f>
        <v>0</v>
      </c>
    </row>
    <row r="9" spans="2:19" s="23" customFormat="1" ht="37.5" customHeight="1" x14ac:dyDescent="0.3">
      <c r="B9" s="19"/>
      <c r="C9" s="20"/>
      <c r="D9" s="19"/>
      <c r="E9" s="20"/>
      <c r="F9" s="19"/>
      <c r="G9" s="20"/>
      <c r="H9" s="19"/>
      <c r="I9" s="20"/>
      <c r="J9" s="19" t="s">
        <v>52</v>
      </c>
      <c r="K9" s="20">
        <f>remaining_pres_4!K9</f>
        <v>4</v>
      </c>
      <c r="L9" s="21"/>
      <c r="M9" s="22"/>
      <c r="N9" s="19" t="s">
        <v>62</v>
      </c>
      <c r="O9" s="20">
        <f>remaining_pres_4!O9</f>
        <v>0</v>
      </c>
      <c r="P9" s="21"/>
      <c r="Q9" s="22"/>
      <c r="R9" s="19" t="s">
        <v>73</v>
      </c>
      <c r="S9" s="20">
        <f>remaining_pres_4!S9</f>
        <v>6</v>
      </c>
    </row>
    <row r="10" spans="2:19" s="23" customFormat="1" ht="37.5" customHeight="1" x14ac:dyDescent="0.3">
      <c r="B10" s="19"/>
      <c r="C10" s="20"/>
      <c r="D10" s="19"/>
      <c r="E10" s="20"/>
      <c r="F10" s="19"/>
      <c r="G10" s="20"/>
      <c r="H10" s="19"/>
      <c r="I10" s="20"/>
      <c r="J10" s="19"/>
      <c r="K10" s="20"/>
      <c r="L10" s="21"/>
      <c r="M10" s="22"/>
      <c r="N10" s="19"/>
      <c r="O10" s="20"/>
      <c r="P10" s="21"/>
      <c r="Q10" s="22"/>
      <c r="R10" s="19"/>
      <c r="S10" s="20"/>
    </row>
    <row r="11" spans="2:19" s="23" customFormat="1" ht="37.5" customHeight="1" x14ac:dyDescent="0.3">
      <c r="B11" s="19" t="s">
        <v>74</v>
      </c>
      <c r="C11" s="20">
        <f>SUMPRODUCT(MID(0&amp;B11,LARGE(INDEX(ISNUMBER(--MID(B11,ROW($1:$49),1))* ROW($1:$49),0),ROW($1:$49))+1,1)*10^ROW($1:$49)/10)-tuesday_2!C3</f>
        <v>0</v>
      </c>
      <c r="D11" s="19" t="s">
        <v>74</v>
      </c>
      <c r="E11" s="20">
        <f>SUMPRODUCT(MID(0&amp;D11,LARGE(INDEX(ISNUMBER(--MID(D11,ROW($1:$49),1))* ROW($1:$49),0),ROW($1:$49))+1,1)*10^ROW($1:$49)/10)-tuesday_2!D3</f>
        <v>0</v>
      </c>
      <c r="F11" s="19"/>
      <c r="G11" s="20"/>
      <c r="H11" s="19"/>
      <c r="I11" s="20"/>
      <c r="J11" s="19" t="s">
        <v>74</v>
      </c>
      <c r="K11" s="20">
        <f>SUMPRODUCT(MID(0&amp;J11,LARGE(INDEX(ISNUMBER(--MID(J11,ROW($1:$49),1))* ROW($1:$49),0),ROW($1:$49))+1,1)*10^ROW($1:$49)/10)-tuesday_2!G3</f>
        <v>0</v>
      </c>
      <c r="L11" s="21"/>
      <c r="M11" s="22"/>
      <c r="N11" s="19" t="s">
        <v>74</v>
      </c>
      <c r="O11" s="20">
        <f>SUMPRODUCT(MID(0&amp;N11,LARGE(INDEX(ISNUMBER(--MID(N11,ROW($1:$49),1))* ROW($1:$49),0),ROW($1:$49))+1,1)*10^ROW($1:$49)/10)-tuesday_2!I3</f>
        <v>0</v>
      </c>
      <c r="P11" s="21"/>
      <c r="Q11" s="22"/>
      <c r="R11" s="19" t="s">
        <v>74</v>
      </c>
      <c r="S11" s="20">
        <f>SUMPRODUCT(MID(0&amp;R11,LARGE(INDEX(ISNUMBER(--MID(R11,ROW($1:$49),1))* ROW($1:$49),0),ROW($1:$49))+1,1)*10^ROW($1:$49)/10)-tuesday_2!K3</f>
        <v>0</v>
      </c>
    </row>
    <row r="12" spans="2:19" s="23" customFormat="1" ht="37.5" customHeight="1" x14ac:dyDescent="0.3">
      <c r="B12" s="19" t="s">
        <v>75</v>
      </c>
      <c r="C12" s="20">
        <f>SUMPRODUCT(MID(0&amp;B12,LARGE(INDEX(ISNUMBER(--MID(B12,ROW($1:$49),1))* ROW($1:$49),0),ROW($1:$49))+1,1)*10^ROW($1:$49)/10)</f>
        <v>3</v>
      </c>
      <c r="D12" s="19"/>
      <c r="E12" s="20"/>
      <c r="F12" s="19" t="s">
        <v>76</v>
      </c>
      <c r="G12" s="20">
        <f>SUMPRODUCT(MID(0&amp;F12,LARGE(INDEX(ISNUMBER(--MID(F12,ROW($1:$49),1))* ROW($1:$49),0),ROW($1:$49))+1,1)*10^ROW($1:$49)/10)-wednesday_2!E3</f>
        <v>0</v>
      </c>
      <c r="H12" s="19" t="s">
        <v>76</v>
      </c>
      <c r="I12" s="20">
        <f>SUMPRODUCT(MID(0&amp;H12,LARGE(INDEX(ISNUMBER(--MID(H12,ROW($1:$49),1))* ROW($1:$49),0),ROW($1:$49))+1,1)*10^ROW($1:$49)/10)-wednesday_2!F3</f>
        <v>0</v>
      </c>
      <c r="J12" s="19"/>
      <c r="K12" s="20"/>
      <c r="L12" s="21"/>
      <c r="M12" s="22"/>
      <c r="N12" s="19" t="s">
        <v>76</v>
      </c>
      <c r="O12" s="20">
        <f>SUMPRODUCT(MID(0&amp;N12,LARGE(INDEX(ISNUMBER(--MID(N12,ROW($1:$49),1))* ROW($1:$49),0),ROW($1:$49))+1,1)*10^ROW($1:$49)/10)-wednesday_2!I3</f>
        <v>0</v>
      </c>
      <c r="P12" s="21" t="s">
        <v>76</v>
      </c>
      <c r="Q12" s="22">
        <f>SUMPRODUCT(MID(0&amp;P12,LARGE(INDEX(ISNUMBER(--MID(P12,ROW($1:$49),1))* ROW($1:$49),0),ROW($1:$49))+1,1)*10^ROW($1:$49)/10)-wednesday_2!J3</f>
        <v>0</v>
      </c>
      <c r="R12" s="19" t="s">
        <v>76</v>
      </c>
      <c r="S12" s="20">
        <f>SUMPRODUCT(MID(0&amp;R12,LARGE(INDEX(ISNUMBER(--MID(R12,ROW($1:$49),1))* ROW($1:$49),0),ROW($1:$49))+1,1)*10^ROW($1:$49)/10)-wednesday_2!K3</f>
        <v>0</v>
      </c>
    </row>
    <row r="13" spans="2:19" s="23" customFormat="1" ht="37.5" customHeight="1" x14ac:dyDescent="0.3">
      <c r="B13" s="19"/>
      <c r="C13" s="20"/>
      <c r="D13" s="19"/>
      <c r="E13" s="20"/>
      <c r="F13" s="19" t="s">
        <v>75</v>
      </c>
      <c r="G13" s="20">
        <f>SUMPRODUCT(MID(0&amp;F13,LARGE(INDEX(ISNUMBER(--MID(F13,ROW($1:$49),1))* ROW($1:$49),0),ROW($1:$49))+1,1)*10^ROW($1:$49)/10)</f>
        <v>3</v>
      </c>
      <c r="H13" s="19" t="s">
        <v>75</v>
      </c>
      <c r="I13" s="20">
        <f>SUMPRODUCT(MID(0&amp;H13,LARGE(INDEX(ISNUMBER(--MID(H13,ROW($1:$49),1))* ROW($1:$49),0),ROW($1:$49))+1,1)*10^ROW($1:$49)/10)</f>
        <v>3</v>
      </c>
      <c r="J13" s="19" t="s">
        <v>75</v>
      </c>
      <c r="K13" s="20">
        <f>SUMPRODUCT(MID(0&amp;J13,LARGE(INDEX(ISNUMBER(--MID(J13,ROW($1:$49),1))* ROW($1:$49),0),ROW($1:$49))+1,1)*10^ROW($1:$49)/10)</f>
        <v>3</v>
      </c>
      <c r="L13" s="21" t="s">
        <v>75</v>
      </c>
      <c r="M13" s="22">
        <f>SUMPRODUCT(MID(0&amp;L13,LARGE(INDEX(ISNUMBER(--MID(L13,ROW($1:$49),1))* ROW($1:$49),0),ROW($1:$49))+1,1)*10^ROW($1:$49)/10)</f>
        <v>3</v>
      </c>
      <c r="N13" s="19"/>
      <c r="O13" s="20"/>
      <c r="P13" s="21" t="s">
        <v>75</v>
      </c>
      <c r="Q13" s="22">
        <f>SUMPRODUCT(MID(0&amp;P13,LARGE(INDEX(ISNUMBER(--MID(P13,ROW($1:$49),1))* ROW($1:$49),0),ROW($1:$49))+1,1)*10^ROW($1:$49)/10)</f>
        <v>3</v>
      </c>
      <c r="R13" s="19"/>
      <c r="S13" s="20"/>
    </row>
    <row r="14" spans="2:19" s="23" customFormat="1" ht="37.5" customHeight="1" x14ac:dyDescent="0.3">
      <c r="B14" s="19"/>
      <c r="C14" s="24"/>
      <c r="D14" s="19"/>
      <c r="E14" s="20"/>
      <c r="F14" s="19"/>
      <c r="G14" s="20"/>
      <c r="H14" s="19"/>
      <c r="I14" s="20"/>
      <c r="J14" s="19"/>
      <c r="K14" s="20"/>
      <c r="L14" s="21"/>
      <c r="M14" s="22"/>
      <c r="N14" s="19"/>
      <c r="O14" s="20"/>
      <c r="P14" s="21"/>
      <c r="Q14" s="22"/>
      <c r="R14" s="19"/>
      <c r="S14" s="20"/>
    </row>
    <row r="15" spans="2:19" x14ac:dyDescent="0.3">
      <c r="B15" s="15"/>
      <c r="C15" s="16"/>
      <c r="D15" s="15"/>
      <c r="E15" s="16"/>
      <c r="F15" s="15"/>
      <c r="G15" s="16"/>
      <c r="H15" s="15"/>
      <c r="I15" s="16"/>
      <c r="J15" s="15"/>
      <c r="K15" s="16"/>
      <c r="L15" s="15"/>
      <c r="M15" s="16"/>
      <c r="N15" s="15"/>
      <c r="O15" s="16"/>
      <c r="P15" s="15"/>
      <c r="Q15" s="16"/>
      <c r="R15" s="15"/>
      <c r="S15" s="16"/>
    </row>
    <row r="16" spans="2:19" x14ac:dyDescent="0.3">
      <c r="B16" s="15"/>
      <c r="C16" s="16"/>
      <c r="D16" s="15"/>
      <c r="E16" s="16"/>
      <c r="F16" s="15"/>
      <c r="G16" s="16"/>
      <c r="H16" s="15"/>
      <c r="I16" s="16"/>
      <c r="J16" s="15"/>
      <c r="K16" s="16"/>
      <c r="L16" s="15"/>
      <c r="M16" s="16"/>
      <c r="N16" s="15"/>
      <c r="O16" s="16"/>
      <c r="P16" s="15"/>
      <c r="Q16" s="16"/>
      <c r="R16" s="15"/>
      <c r="S16" s="16"/>
    </row>
  </sheetData>
  <pageMargins left="0.7" right="0.7" top="0.75" bottom="0.75" header="0.3" footer="0.3"/>
  <pageSetup paperSize="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zoomScale="70" zoomScaleNormal="70" zoomScalePageLayoutView="55" workbookViewId="0">
      <selection activeCell="H12" sqref="H12"/>
    </sheetView>
  </sheetViews>
  <sheetFormatPr defaultRowHeight="16.5" x14ac:dyDescent="0.3"/>
  <cols>
    <col min="1" max="1" width="7.109375" customWidth="1"/>
    <col min="2" max="2" width="5.5546875" customWidth="1"/>
    <col min="3" max="11" width="20" customWidth="1"/>
  </cols>
  <sheetData>
    <row r="1" spans="1:11" ht="46.5" customHeight="1" x14ac:dyDescent="0.3">
      <c r="C1" s="44" t="s">
        <v>0</v>
      </c>
      <c r="D1" s="44" t="s">
        <v>1</v>
      </c>
      <c r="E1" s="55" t="s">
        <v>2</v>
      </c>
      <c r="F1" s="44" t="s">
        <v>3</v>
      </c>
      <c r="G1" s="44" t="s">
        <v>4</v>
      </c>
      <c r="H1" s="55" t="s">
        <v>5</v>
      </c>
      <c r="I1" s="44" t="s">
        <v>6</v>
      </c>
      <c r="J1" s="44" t="s">
        <v>7</v>
      </c>
      <c r="K1" s="44" t="s">
        <v>8</v>
      </c>
    </row>
    <row r="2" spans="1:11" ht="46.5" customHeight="1" x14ac:dyDescent="0.3">
      <c r="A2" s="10">
        <v>0.58333333333333337</v>
      </c>
      <c r="B2" s="11">
        <v>1</v>
      </c>
      <c r="C2" s="104" t="s">
        <v>137</v>
      </c>
      <c r="D2" s="6" t="s">
        <v>139</v>
      </c>
      <c r="E2" s="106" t="s">
        <v>137</v>
      </c>
      <c r="F2" s="104" t="s">
        <v>137</v>
      </c>
      <c r="G2" s="106" t="s">
        <v>137</v>
      </c>
      <c r="H2" s="6" t="s">
        <v>780</v>
      </c>
      <c r="I2" s="6" t="s">
        <v>772</v>
      </c>
      <c r="J2" s="106" t="s">
        <v>137</v>
      </c>
      <c r="K2" s="6" t="s">
        <v>699</v>
      </c>
    </row>
    <row r="3" spans="1:11" ht="46.5" customHeight="1" x14ac:dyDescent="0.3">
      <c r="B3" s="11">
        <v>2</v>
      </c>
      <c r="C3" s="105">
        <f t="shared" ref="C3:D3" si="0">SUMPRODUCT(MID(0&amp;C2,LARGE(INDEX(ISNUMBER(--MID(C2,ROW($1:$49),1))* ROW($1:$49),0),ROW($1:$49))+1,1)*10^ROW($1:$49)/10)</f>
        <v>3</v>
      </c>
      <c r="D3" s="42">
        <f t="shared" si="0"/>
        <v>4</v>
      </c>
      <c r="E3" s="103">
        <f t="shared" ref="E3:K3" si="1">SUMPRODUCT(MID(0&amp;E2,LARGE(INDEX(ISNUMBER(--MID(E2,ROW($1:$49),1))* ROW($1:$49),0),ROW($1:$49))+1,1)*10^ROW($1:$49)/10)</f>
        <v>3</v>
      </c>
      <c r="F3" s="105">
        <f t="shared" si="1"/>
        <v>3</v>
      </c>
      <c r="G3" s="103">
        <f t="shared" si="1"/>
        <v>3</v>
      </c>
      <c r="H3" s="36">
        <f>SUMPRODUCT(MID(0&amp;H2,LARGE(INDEX(ISNUMBER(--MID(H2,ROW($1:$49),1))* ROW($1:$49),0),ROW($1:$49))+1,1)*10^ROW($1:$49)/10)</f>
        <v>2</v>
      </c>
      <c r="I3" s="42">
        <f>SUMPRODUCT(MID(0&amp;I2,LARGE(INDEX(ISNUMBER(--MID(I2,ROW($1:$49),1))* ROW($1:$49),0),ROW($1:$49))+1,1)*10^ROW($1:$49)/10)</f>
        <v>3</v>
      </c>
      <c r="J3" s="103">
        <f t="shared" si="1"/>
        <v>3</v>
      </c>
      <c r="K3" s="42">
        <f t="shared" si="1"/>
        <v>2</v>
      </c>
    </row>
    <row r="4" spans="1:11" ht="46.5" customHeight="1" x14ac:dyDescent="0.3">
      <c r="B4" s="11">
        <v>3</v>
      </c>
      <c r="C4" s="96"/>
      <c r="D4" s="9"/>
      <c r="E4" s="107"/>
      <c r="F4" s="96"/>
      <c r="G4" s="107"/>
      <c r="H4" s="4"/>
      <c r="I4" s="14"/>
      <c r="J4" s="107"/>
      <c r="K4" s="4"/>
    </row>
    <row r="5" spans="1:11" ht="46.5" customHeight="1" x14ac:dyDescent="0.3">
      <c r="B5" s="11">
        <v>4</v>
      </c>
      <c r="C5" s="4"/>
      <c r="D5" s="7"/>
      <c r="E5" s="79"/>
      <c r="F5" s="4"/>
      <c r="G5" s="2"/>
      <c r="H5" s="13" t="s">
        <v>781</v>
      </c>
      <c r="I5" s="4"/>
      <c r="J5" s="84"/>
      <c r="K5" s="6" t="s">
        <v>143</v>
      </c>
    </row>
    <row r="6" spans="1:11" ht="46.5" customHeight="1" x14ac:dyDescent="0.3">
      <c r="B6" s="11">
        <v>5</v>
      </c>
      <c r="C6" s="7" t="s">
        <v>138</v>
      </c>
      <c r="D6" s="4"/>
      <c r="E6" s="79"/>
      <c r="F6" s="6" t="s">
        <v>24</v>
      </c>
      <c r="G6" s="7" t="s">
        <v>125</v>
      </c>
      <c r="H6" s="69">
        <f>SUMPRODUCT(MID(0&amp;H5,LARGE(INDEX(ISNUMBER(--MID(H5,ROW($1:$49),1))* ROW($1:$49),0),ROW($1:$49))+1,1)*10^ROW($1:$49)/10)</f>
        <v>4</v>
      </c>
      <c r="I6" s="6" t="s">
        <v>771</v>
      </c>
      <c r="J6" s="13" t="s">
        <v>142</v>
      </c>
      <c r="K6" s="42">
        <f>SUMPRODUCT(MID(0&amp;K5,LARGE(INDEX(ISNUMBER(--MID(K5,ROW($1:$49),1))* ROW($1:$49),0),ROW($1:$49))+1,1)*10^ROW($1:$49)/10)</f>
        <v>4</v>
      </c>
    </row>
    <row r="7" spans="1:11" ht="46.5" customHeight="1" x14ac:dyDescent="0.3">
      <c r="B7" s="11">
        <v>6</v>
      </c>
      <c r="C7" s="42">
        <f t="shared" ref="C7:D8" si="2">SUMPRODUCT(MID(0&amp;C6,LARGE(INDEX(ISNUMBER(--MID(C6,ROW($1:$49),1))* ROW($1:$49),0),ROW($1:$49))+1,1)*10^ROW($1:$49)/10)</f>
        <v>3</v>
      </c>
      <c r="D7" s="6" t="s">
        <v>140</v>
      </c>
      <c r="E7" s="79"/>
      <c r="F7" s="37">
        <f>SUMPRODUCT(MID(0&amp;F6,LARGE(INDEX(ISNUMBER(--MID(F6,ROW($1:$49),1))* ROW($1:$49),0),ROW($1:$49))+1,1)*10^ROW($1:$49)/10)</f>
        <v>3</v>
      </c>
      <c r="G7" s="42">
        <f t="shared" ref="G7" si="3">SUMPRODUCT(MID(0&amp;G6,LARGE(INDEX(ISNUMBER(--MID(G6,ROW($1:$49),1))* ROW($1:$49),0),ROW($1:$49))+1,1)*10^ROW($1:$49)/10)</f>
        <v>4</v>
      </c>
      <c r="H7" s="13"/>
      <c r="I7" s="67">
        <f>SUMPRODUCT(MID(0&amp;I6,LARGE(INDEX(ISNUMBER(--MID(I6,ROW($1:$49),1))* ROW($1:$49),0),ROW($1:$49))+1,1)*10^ROW($1:$49)/10)</f>
        <v>4</v>
      </c>
      <c r="J7" s="67">
        <f>SUMPRODUCT(MID(0&amp;J6,LARGE(INDEX(ISNUMBER(--MID(J6,ROW($1:$49),1))* ROW($1:$49),0),ROW($1:$49))+1,1)*10^ROW($1:$49)/10)</f>
        <v>3</v>
      </c>
      <c r="K7" s="42"/>
    </row>
    <row r="8" spans="1:11" ht="46.5" customHeight="1" x14ac:dyDescent="0.3">
      <c r="B8" s="11">
        <v>7</v>
      </c>
      <c r="C8" s="42"/>
      <c r="D8" s="42">
        <f t="shared" si="2"/>
        <v>3</v>
      </c>
      <c r="E8" s="79"/>
      <c r="F8" s="8"/>
      <c r="G8" s="7"/>
      <c r="I8" s="7"/>
      <c r="J8" s="15"/>
      <c r="K8" s="14"/>
    </row>
    <row r="9" spans="1:11" ht="46.5" customHeight="1" x14ac:dyDescent="0.3">
      <c r="B9" s="11">
        <v>8</v>
      </c>
      <c r="C9" s="97"/>
      <c r="D9" s="7"/>
      <c r="E9" s="79"/>
      <c r="F9" s="79"/>
      <c r="G9" s="36"/>
      <c r="H9" s="116"/>
      <c r="I9" s="7"/>
      <c r="J9" s="83"/>
      <c r="K9" s="116"/>
    </row>
    <row r="10" spans="1:11" ht="46.5" customHeight="1" x14ac:dyDescent="0.3">
      <c r="B10" s="63">
        <v>9</v>
      </c>
      <c r="C10" s="102"/>
      <c r="D10" s="79"/>
      <c r="E10" s="79"/>
      <c r="F10" s="79"/>
      <c r="G10" s="79"/>
      <c r="H10" s="116"/>
      <c r="I10" s="79"/>
      <c r="J10" s="116"/>
      <c r="K10" s="116"/>
    </row>
    <row r="11" spans="1:11" ht="46.5" customHeight="1" x14ac:dyDescent="0.3">
      <c r="B11" s="95">
        <v>10</v>
      </c>
      <c r="C11" s="79"/>
      <c r="D11" s="79"/>
      <c r="E11" s="79"/>
      <c r="F11" s="79"/>
      <c r="G11" s="79"/>
      <c r="H11" s="116"/>
      <c r="I11" s="102"/>
      <c r="J11" s="116"/>
      <c r="K11" s="116"/>
    </row>
    <row r="12" spans="1:11" ht="46.5" customHeight="1" x14ac:dyDescent="0.3">
      <c r="B12" s="100">
        <v>11</v>
      </c>
      <c r="C12" s="101"/>
      <c r="D12" s="80"/>
      <c r="E12" s="101"/>
      <c r="F12" s="101"/>
      <c r="G12" s="101"/>
      <c r="H12" s="116"/>
      <c r="I12" s="101"/>
      <c r="J12" s="82"/>
      <c r="K12" s="116"/>
    </row>
    <row r="13" spans="1:11" ht="46.5" customHeight="1" x14ac:dyDescent="0.3">
      <c r="A13" s="10">
        <v>0.73611111111111116</v>
      </c>
      <c r="B13" s="51"/>
      <c r="C13" s="135" t="s">
        <v>148</v>
      </c>
      <c r="D13" s="135" t="s">
        <v>144</v>
      </c>
      <c r="E13" s="134"/>
      <c r="F13" s="135"/>
      <c r="G13" s="134" t="s">
        <v>149</v>
      </c>
      <c r="H13" s="134" t="s">
        <v>146</v>
      </c>
      <c r="I13" s="137" t="s">
        <v>147</v>
      </c>
      <c r="J13" s="136" t="s">
        <v>150</v>
      </c>
      <c r="K13" s="136" t="s">
        <v>145</v>
      </c>
    </row>
    <row r="14" spans="1:11" ht="46.5" customHeight="1" x14ac:dyDescent="0.3">
      <c r="B14" s="45"/>
      <c r="C14" s="47" t="e">
        <f>SUM(C2:K12)-(C3+#REF!+J3+E3+F3+G3)</f>
        <v>#REF!</v>
      </c>
      <c r="D14" s="49"/>
      <c r="E14" s="49"/>
      <c r="F14" s="47"/>
      <c r="G14" s="49"/>
      <c r="H14" s="49"/>
      <c r="I14" s="49"/>
      <c r="J14" s="49"/>
    </row>
    <row r="15" spans="1:11" ht="46.5" customHeight="1" x14ac:dyDescent="0.3">
      <c r="B15" s="45"/>
      <c r="C15" s="49"/>
      <c r="D15" s="47"/>
      <c r="E15" s="49"/>
      <c r="F15" s="49"/>
      <c r="G15" s="49"/>
      <c r="H15" s="47"/>
      <c r="I15" s="49"/>
      <c r="J15" s="47"/>
    </row>
    <row r="16" spans="1:11" ht="46.5" customHeight="1" x14ac:dyDescent="0.3">
      <c r="B16" s="46"/>
      <c r="C16" s="49"/>
      <c r="D16" s="49"/>
      <c r="E16" s="49"/>
      <c r="F16" s="47"/>
      <c r="G16" s="47"/>
      <c r="H16" s="47"/>
      <c r="I16" s="47"/>
      <c r="J16" s="47"/>
    </row>
    <row r="17" spans="9:9" ht="29.25" customHeight="1" x14ac:dyDescent="0.3">
      <c r="I17" s="47"/>
    </row>
    <row r="18" spans="9:9" x14ac:dyDescent="0.3">
      <c r="I18" s="49"/>
    </row>
    <row r="19" spans="9:9" x14ac:dyDescent="0.3">
      <c r="I19" s="49"/>
    </row>
    <row r="20" spans="9:9" x14ac:dyDescent="0.3">
      <c r="I20" s="49"/>
    </row>
    <row r="21" spans="9:9" x14ac:dyDescent="0.3">
      <c r="I21" s="47"/>
    </row>
    <row r="22" spans="9:9" x14ac:dyDescent="0.3">
      <c r="I22" s="138"/>
    </row>
    <row r="23" spans="9:9" x14ac:dyDescent="0.3">
      <c r="I23" s="138"/>
    </row>
  </sheetData>
  <pageMargins left="0.7" right="0.7" top="0.75" bottom="0.75" header="0.3" footer="0.3"/>
  <pageSetup paperSize="9" scale="68" orientation="landscape" r:id="rId1"/>
  <headerFooter>
    <oddHeader xml:space="preserve">&amp;CICTP Thursday 2
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"/>
  <sheetViews>
    <sheetView zoomScale="110" zoomScaleNormal="110" workbookViewId="0">
      <selection activeCell="C6" sqref="C6"/>
    </sheetView>
  </sheetViews>
  <sheetFormatPr defaultRowHeight="16.5" x14ac:dyDescent="0.3"/>
  <cols>
    <col min="1" max="1" width="8.88671875" style="17"/>
    <col min="2" max="2" width="12.5546875" style="17" customWidth="1"/>
    <col min="3" max="3" width="4.109375" style="25" customWidth="1"/>
    <col min="4" max="4" width="12.5546875" style="17" customWidth="1"/>
    <col min="5" max="5" width="4.109375" style="25" customWidth="1"/>
    <col min="6" max="6" width="12.5546875" style="17" customWidth="1"/>
    <col min="7" max="7" width="4.109375" style="25" customWidth="1"/>
    <col min="8" max="8" width="12.5546875" style="17" customWidth="1"/>
    <col min="9" max="9" width="4.109375" style="25" customWidth="1"/>
    <col min="10" max="10" width="12.5546875" style="17" customWidth="1"/>
    <col min="11" max="11" width="4.109375" style="25" customWidth="1"/>
    <col min="12" max="12" width="12.5546875" style="17" customWidth="1"/>
    <col min="13" max="13" width="4.109375" style="25" customWidth="1"/>
    <col min="14" max="14" width="12.5546875" style="17" customWidth="1"/>
    <col min="15" max="15" width="4.109375" style="25" customWidth="1"/>
    <col min="16" max="16" width="12.5546875" style="17" customWidth="1"/>
    <col min="17" max="17" width="4.109375" style="25" customWidth="1"/>
    <col min="18" max="18" width="12.5546875" style="17" customWidth="1"/>
    <col min="19" max="19" width="4.109375" style="25" customWidth="1"/>
    <col min="20" max="16384" width="8.88671875" style="17"/>
  </cols>
  <sheetData>
    <row r="1" spans="2:19" x14ac:dyDescent="0.3">
      <c r="B1" s="15"/>
      <c r="C1" s="16"/>
      <c r="D1" s="15"/>
      <c r="E1" s="16"/>
      <c r="F1" s="15"/>
      <c r="G1" s="16"/>
      <c r="H1" s="15"/>
      <c r="I1" s="16"/>
      <c r="J1" s="15"/>
      <c r="K1" s="16"/>
      <c r="L1" s="15"/>
      <c r="M1" s="16"/>
      <c r="N1" s="15"/>
      <c r="O1" s="16"/>
      <c r="P1" s="15"/>
      <c r="Q1" s="16"/>
      <c r="R1" s="15"/>
      <c r="S1" s="16"/>
    </row>
    <row r="2" spans="2:19" s="18" customFormat="1" ht="51.75" customHeight="1" x14ac:dyDescent="0.3">
      <c r="B2" s="30" t="s">
        <v>9</v>
      </c>
      <c r="C2" s="31"/>
      <c r="D2" s="30" t="s">
        <v>10</v>
      </c>
      <c r="E2" s="31"/>
      <c r="F2" s="30" t="s">
        <v>11</v>
      </c>
      <c r="G2" s="31"/>
      <c r="H2" s="30" t="s">
        <v>12</v>
      </c>
      <c r="I2" s="31"/>
      <c r="J2" s="30" t="s">
        <v>13</v>
      </c>
      <c r="K2" s="31"/>
      <c r="L2" s="32" t="s">
        <v>14</v>
      </c>
      <c r="M2" s="33"/>
      <c r="N2" s="30" t="s">
        <v>15</v>
      </c>
      <c r="O2" s="31"/>
      <c r="P2" s="32" t="s">
        <v>16</v>
      </c>
      <c r="Q2" s="33"/>
      <c r="R2" s="30" t="s">
        <v>17</v>
      </c>
      <c r="S2" s="31"/>
    </row>
    <row r="3" spans="2:19" s="23" customFormat="1" ht="37.5" customHeight="1" x14ac:dyDescent="0.3">
      <c r="B3" s="26" t="s">
        <v>26</v>
      </c>
      <c r="C3" s="27">
        <f>remaining_pres_5!C3</f>
        <v>0</v>
      </c>
      <c r="D3" s="26" t="s">
        <v>31</v>
      </c>
      <c r="E3" s="27">
        <f>SUMPRODUCT(MID(0&amp;D3,LARGE(INDEX(ISNUMBER(--MID(D3,ROW($1:$49),1))* ROW($1:$49),0),ROW($1:$49))+1,1)*10^ROW($1:$49)/10)-monday_1!D3-monday_1!D8</f>
        <v>0</v>
      </c>
      <c r="F3" s="26" t="s">
        <v>37</v>
      </c>
      <c r="G3" s="27">
        <f>SUMPRODUCT(MID(0&amp;F3,LARGE(INDEX(ISNUMBER(--MID(F3,ROW($1:$49),1))* ROW($1:$49),0),ROW($1:$49))+1,1)*10^ROW($1:$49)/10)-monday_1!E3-monday_1!E10</f>
        <v>0</v>
      </c>
      <c r="H3" s="26" t="s">
        <v>41</v>
      </c>
      <c r="I3" s="27">
        <f>remaining_pres_5!I3</f>
        <v>0</v>
      </c>
      <c r="J3" s="26" t="s">
        <v>46</v>
      </c>
      <c r="K3" s="27">
        <f>SUMPRODUCT(MID(0&amp;J3,LARGE(INDEX(ISNUMBER(--MID(J3,ROW($1:$49),1))* ROW($1:$49),0),ROW($1:$49))+1,1)*10^ROW($1:$49)/10)-monday_1!G3</f>
        <v>0</v>
      </c>
      <c r="L3" s="28" t="s">
        <v>53</v>
      </c>
      <c r="M3" s="29">
        <f>SUMPRODUCT(MID(0&amp;L3,LARGE(INDEX(ISNUMBER(--MID(L3,ROW($1:$49),1))* ROW($1:$49),0),ROW($1:$49))+1,1)*10^ROW($1:$49)/10)-monday_1!H3-monday_1!H10-monday_1!H14-tuesday_2!H3</f>
        <v>0</v>
      </c>
      <c r="N3" s="26" t="s">
        <v>56</v>
      </c>
      <c r="O3" s="27">
        <f>SUMPRODUCT(MID(0&amp;N3,LARGE(INDEX(ISNUMBER(--MID(N3,ROW($1:$49),1))* ROW($1:$49),0),ROW($1:$49))+1,1)*10^ROW($1:$49)/10)-monday_1!I3-monday_1!I7</f>
        <v>0</v>
      </c>
      <c r="P3" s="28" t="s">
        <v>63</v>
      </c>
      <c r="Q3" s="29">
        <f>SUMPRODUCT(MID(0&amp;P3,LARGE(INDEX(ISNUMBER(--MID(P3,ROW($1:$49),1))* ROW($1:$49),0),ROW($1:$49))+1,1)*10^ROW($1:$49)/10)-monday_1!J3-monday_1!J9-monday_1!J13</f>
        <v>0</v>
      </c>
      <c r="R3" s="26" t="s">
        <v>68</v>
      </c>
      <c r="S3" s="27">
        <f>remaining_pres_5!S3-thursday_2!F7</f>
        <v>0</v>
      </c>
    </row>
    <row r="4" spans="2:19" s="23" customFormat="1" ht="37.5" customHeight="1" x14ac:dyDescent="0.3">
      <c r="B4" s="19" t="s">
        <v>27</v>
      </c>
      <c r="C4" s="20">
        <f>SUMPRODUCT(MID(0&amp;B4,LARGE(INDEX(ISNUMBER(--MID(B4,ROW($1:$49),1))* ROW($1:$49),0),ROW($1:$49))+1,1)*10^ROW($1:$49)/10)-wednesday_1!C3-wednesday_1!C7-thursday_1!C3</f>
        <v>0</v>
      </c>
      <c r="D4" s="19" t="s">
        <v>32</v>
      </c>
      <c r="E4" s="20">
        <f>SUMPRODUCT(MID(0&amp;D4,LARGE(INDEX(ISNUMBER(--MID(D4,ROW($1:$49),1))* ROW($1:$49),0),ROW($1:$49))+1,1)*10^ROW($1:$49)/10)-monday_1!D12-tuesday_2!D7-wednesday_1!D3-wednesday_1!D7</f>
        <v>0</v>
      </c>
      <c r="F4" s="19" t="s">
        <v>38</v>
      </c>
      <c r="G4" s="20">
        <f>remaining_pres_5!G4</f>
        <v>0</v>
      </c>
      <c r="H4" s="19" t="s">
        <v>42</v>
      </c>
      <c r="I4" s="20">
        <f>remaining_pres_5!I4</f>
        <v>0</v>
      </c>
      <c r="J4" s="86" t="s">
        <v>47</v>
      </c>
      <c r="K4" s="20">
        <f>SUMPRODUCT(MID(0&amp;J4,LARGE(INDEX(ISNUMBER(--MID(J4,ROW($1:$49),1))* ROW($1:$49),0),ROW($1:$49))+1,1)*10^ROW($1:$49)/10)-monday_1!G11-monday_1!G15</f>
        <v>0</v>
      </c>
      <c r="L4" s="21" t="s">
        <v>54</v>
      </c>
      <c r="M4" s="22">
        <f>remaining_pres_5!M4</f>
        <v>0</v>
      </c>
      <c r="N4" s="19" t="s">
        <v>770</v>
      </c>
      <c r="O4" s="20">
        <f>remaining_pres_5!O4-thursday_2!I3-thursday_2!I7</f>
        <v>0</v>
      </c>
      <c r="P4" s="21" t="s">
        <v>64</v>
      </c>
      <c r="Q4" s="22">
        <f>SUMPRODUCT(MID(0&amp;P4,LARGE(INDEX(ISNUMBER(--MID(P4,ROW($1:$49),1))* ROW($1:$49),0),ROW($1:$49))+1,1)*10^ROW($1:$49)/10)-tuesday_2!J3-tuesday_2!J9</f>
        <v>0</v>
      </c>
      <c r="R4" s="19" t="s">
        <v>69</v>
      </c>
      <c r="S4" s="20">
        <f>remaining_pres_5!S4</f>
        <v>0</v>
      </c>
    </row>
    <row r="5" spans="2:19" s="23" customFormat="1" ht="37.5" customHeight="1" x14ac:dyDescent="0.3">
      <c r="B5" s="19" t="s">
        <v>28</v>
      </c>
      <c r="C5" s="20">
        <f>SUMPRODUCT(MID(0&amp;B5,LARGE(INDEX(ISNUMBER(--MID(B5,ROW($1:$49),1))* ROW($1:$49),0),ROW($1:$49))+1,1)*10^ROW($1:$49)/10)-wednesday_2!C8-wednesday_2!C8-thursday_1!C7</f>
        <v>0</v>
      </c>
      <c r="D5" s="19" t="s">
        <v>33</v>
      </c>
      <c r="E5" s="20">
        <f>SUMPRODUCT(MID(0&amp;D5,LARGE(INDEX(ISNUMBER(--MID(D5,ROW($1:$49),1))* ROW($1:$49),0),ROW($1:$49))+1,1)*10^ROW($1:$49)/10)-wednesday_2!D3-wednesday_2!D9</f>
        <v>0</v>
      </c>
      <c r="F5" s="19" t="s">
        <v>39</v>
      </c>
      <c r="G5" s="20">
        <f>SUMPRODUCT(MID(0&amp;F5,LARGE(INDEX(ISNUMBER(--MID(F5,ROW($1:$49),1))* ROW($1:$49),0),ROW($1:$49))+1,1)*10^ROW($1:$49)/10)-tuesday_1!E3-wednesday_1!E3-wednesday_1!E8</f>
        <v>0</v>
      </c>
      <c r="H5" s="19" t="s">
        <v>43</v>
      </c>
      <c r="I5" s="20">
        <f>remaining_pres_5!I5</f>
        <v>0</v>
      </c>
      <c r="J5" s="19" t="s">
        <v>48</v>
      </c>
      <c r="K5" s="20">
        <f>SUMPRODUCT(MID(0&amp;J5,LARGE(INDEX(ISNUMBER(--MID(J5,ROW($1:$49),1))* ROW($1:$49),0),ROW($1:$49))+1,1)*10^ROW($1:$49)/10)-tuesday_1!G3-tuesday_2!G7</f>
        <v>0</v>
      </c>
      <c r="L5" s="21" t="s">
        <v>55</v>
      </c>
      <c r="M5" s="22">
        <f>SUMPRODUCT(MID(0&amp;L5,LARGE(INDEX(ISNUMBER(--MID(L5,ROW($1:$49),1))* ROW($1:$49),0),ROW($1:$49))+1,1)*10^ROW($1:$49)/10)-thursday_1!H3-thursday_1!H8-thursday_2!H3-thursday_2!H6</f>
        <v>0</v>
      </c>
      <c r="N5" s="19" t="s">
        <v>58</v>
      </c>
      <c r="O5" s="20">
        <f>remaining_pres_5!O5</f>
        <v>0</v>
      </c>
      <c r="P5" s="21" t="s">
        <v>65</v>
      </c>
      <c r="Q5" s="22">
        <f>remaining_pres_5!Q5</f>
        <v>0</v>
      </c>
      <c r="R5" s="19" t="s">
        <v>70</v>
      </c>
      <c r="S5" s="20">
        <f>remaining_pres_5!S5</f>
        <v>0</v>
      </c>
    </row>
    <row r="6" spans="2:19" s="23" customFormat="1" ht="37.5" customHeight="1" x14ac:dyDescent="0.3">
      <c r="B6" s="19" t="s">
        <v>29</v>
      </c>
      <c r="C6" s="20">
        <f>remaining_pres_5!C6-thursday_2!C7</f>
        <v>0</v>
      </c>
      <c r="D6" s="19" t="s">
        <v>34</v>
      </c>
      <c r="E6" s="20">
        <f>SUMPRODUCT(MID(0&amp;D6,LARGE(INDEX(ISNUMBER(--MID(D6,ROW($1:$49),1))* ROW($1:$49),0),ROW($1:$49))+1,1)*10^ROW($1:$49)/10)-tuesday_1!D3</f>
        <v>0</v>
      </c>
      <c r="F6" s="19" t="s">
        <v>778</v>
      </c>
      <c r="G6" s="20">
        <f>remaining_pres_5!G6</f>
        <v>0</v>
      </c>
      <c r="H6" s="19" t="s">
        <v>44</v>
      </c>
      <c r="I6" s="20">
        <f>remaining_pres_5!I6</f>
        <v>0</v>
      </c>
      <c r="J6" s="19" t="s">
        <v>49</v>
      </c>
      <c r="K6" s="20">
        <f>remaining_pres_5!K6</f>
        <v>0</v>
      </c>
      <c r="L6" s="21"/>
      <c r="M6" s="22"/>
      <c r="N6" s="19" t="s">
        <v>59</v>
      </c>
      <c r="O6" s="20">
        <f>remaining_pres_5!O6</f>
        <v>0</v>
      </c>
      <c r="P6" s="21" t="s">
        <v>66</v>
      </c>
      <c r="Q6" s="22">
        <f>remaining_pres_5!Q6</f>
        <v>0</v>
      </c>
      <c r="R6" s="19" t="s">
        <v>71</v>
      </c>
      <c r="S6" s="20">
        <f>remaining_pres_5!S6</f>
        <v>0</v>
      </c>
    </row>
    <row r="7" spans="2:19" s="23" customFormat="1" ht="37.5" customHeight="1" x14ac:dyDescent="0.3">
      <c r="B7" s="19" t="s">
        <v>30</v>
      </c>
      <c r="C7" s="20">
        <f>SUMPRODUCT(MID(0&amp;B7,LARGE(INDEX(ISNUMBER(--MID(B7,ROW($1:$49),1))* ROW($1:$49),0),ROW($1:$49))+1,1)*10^ROW($1:$49)/10)-tuesday_1!C3</f>
        <v>0</v>
      </c>
      <c r="D7" s="19" t="s">
        <v>35</v>
      </c>
      <c r="E7" s="20">
        <f>SUMPRODUCT(MID(0&amp;D7,LARGE(INDEX(ISNUMBER(--MID(D7,ROW($1:$49),1))* ROW($1:$49),0),ROW($1:$49))+1,1)*10^ROW($1:$49)/10)-thursday_1!D3-thursday_1!D8</f>
        <v>0</v>
      </c>
      <c r="F7" s="19"/>
      <c r="G7" s="20"/>
      <c r="H7" s="19" t="s">
        <v>45</v>
      </c>
      <c r="I7" s="20">
        <f>remaining_pres_5!I7</f>
        <v>0</v>
      </c>
      <c r="J7" s="19" t="s">
        <v>50</v>
      </c>
      <c r="K7" s="20">
        <f>SUMPRODUCT(MID(0&amp;J7,LARGE(INDEX(ISNUMBER(--MID(J7,ROW($1:$49),1))* ROW($1:$49),0),ROW($1:$49))+1,1)*10^ROW($1:$49)/10)-wednesday_1!G4</f>
        <v>0</v>
      </c>
      <c r="L7" s="21"/>
      <c r="M7" s="22"/>
      <c r="N7" s="19" t="s">
        <v>60</v>
      </c>
      <c r="O7" s="20">
        <f>SUMPRODUCT(MID(0&amp;N7,LARGE(INDEX(ISNUMBER(--MID(N7,ROW($1:$49),1))* ROW($1:$49),0),ROW($1:$49))+1,1)*10^ROW($1:$49)/10)-wednesday_1!I3-wednesday_1!I8</f>
        <v>0</v>
      </c>
      <c r="P7" s="21" t="s">
        <v>67</v>
      </c>
      <c r="Q7" s="22">
        <f>SUMPRODUCT(MID(0&amp;P7,LARGE(INDEX(ISNUMBER(--MID(P7,ROW($1:$49),1))* ROW($1:$49),0),ROW($1:$49))+1,1)*10^ROW($1:$49)/10)-thursday_2!J7</f>
        <v>0</v>
      </c>
      <c r="R7" s="19" t="s">
        <v>703</v>
      </c>
      <c r="S7" s="20">
        <f>remaining_pres_5!S7</f>
        <v>0</v>
      </c>
    </row>
    <row r="8" spans="2:19" s="23" customFormat="1" ht="37.5" customHeight="1" x14ac:dyDescent="0.3">
      <c r="B8" s="19"/>
      <c r="C8" s="20"/>
      <c r="D8" s="19" t="s">
        <v>36</v>
      </c>
      <c r="E8" s="20">
        <f>SUMPRODUCT(MID(0&amp;D8,LARGE(INDEX(ISNUMBER(--MID(D8,ROW($1:$49),1))* ROW($1:$49),0),ROW($1:$49))+1,1)*10^ROW($1:$49)/10)-thursday_2!D8-thursday_2!D3</f>
        <v>0</v>
      </c>
      <c r="F8" s="19"/>
      <c r="G8" s="20"/>
      <c r="H8" s="19"/>
      <c r="I8" s="20"/>
      <c r="J8" s="19" t="s">
        <v>51</v>
      </c>
      <c r="K8" s="20">
        <f>remaining_pres_5!K8</f>
        <v>0</v>
      </c>
      <c r="L8" s="21"/>
      <c r="M8" s="22"/>
      <c r="N8" s="19" t="s">
        <v>61</v>
      </c>
      <c r="O8" s="20">
        <f>remaining_pres_5!O8</f>
        <v>0</v>
      </c>
      <c r="P8" s="21"/>
      <c r="Q8" s="22"/>
      <c r="R8" s="19" t="s">
        <v>72</v>
      </c>
      <c r="S8" s="20">
        <f>remaining_pres_5!S8</f>
        <v>0</v>
      </c>
    </row>
    <row r="9" spans="2:19" s="23" customFormat="1" ht="37.5" customHeight="1" x14ac:dyDescent="0.3">
      <c r="B9" s="19"/>
      <c r="C9" s="20"/>
      <c r="D9" s="19"/>
      <c r="E9" s="20"/>
      <c r="F9" s="19"/>
      <c r="G9" s="20"/>
      <c r="H9" s="19"/>
      <c r="I9" s="20"/>
      <c r="J9" s="19" t="s">
        <v>52</v>
      </c>
      <c r="K9" s="20">
        <f>remaining_pres_5!K9-thursday_2!G7</f>
        <v>0</v>
      </c>
      <c r="L9" s="21"/>
      <c r="M9" s="22"/>
      <c r="N9" s="19" t="s">
        <v>62</v>
      </c>
      <c r="O9" s="20">
        <f>remaining_pres_5!O9</f>
        <v>0</v>
      </c>
      <c r="P9" s="21"/>
      <c r="Q9" s="22"/>
      <c r="R9" s="19" t="s">
        <v>73</v>
      </c>
      <c r="S9" s="20">
        <f>remaining_pres_5!S9-thursday_2!K3-thursday_2!K6</f>
        <v>0</v>
      </c>
    </row>
    <row r="10" spans="2:19" s="23" customFormat="1" ht="37.5" customHeight="1" x14ac:dyDescent="0.3">
      <c r="B10" s="19"/>
      <c r="C10" s="20"/>
      <c r="D10" s="19"/>
      <c r="E10" s="20"/>
      <c r="F10" s="19"/>
      <c r="G10" s="20"/>
      <c r="H10" s="19"/>
      <c r="I10" s="20"/>
      <c r="J10" s="19"/>
      <c r="K10" s="20"/>
      <c r="L10" s="21"/>
      <c r="M10" s="22"/>
      <c r="N10" s="19"/>
      <c r="O10" s="20"/>
      <c r="P10" s="21"/>
      <c r="Q10" s="22"/>
      <c r="R10" s="19"/>
      <c r="S10" s="20"/>
    </row>
    <row r="11" spans="2:19" s="23" customFormat="1" ht="37.5" customHeight="1" x14ac:dyDescent="0.3">
      <c r="B11" s="19" t="s">
        <v>74</v>
      </c>
      <c r="C11" s="20">
        <f>SUMPRODUCT(MID(0&amp;B11,LARGE(INDEX(ISNUMBER(--MID(B11,ROW($1:$49),1))* ROW($1:$49),0),ROW($1:$49))+1,1)*10^ROW($1:$49)/10)-tuesday_2!C3</f>
        <v>0</v>
      </c>
      <c r="D11" s="19" t="s">
        <v>74</v>
      </c>
      <c r="E11" s="20">
        <f>SUMPRODUCT(MID(0&amp;D11,LARGE(INDEX(ISNUMBER(--MID(D11,ROW($1:$49),1))* ROW($1:$49),0),ROW($1:$49))+1,1)*10^ROW($1:$49)/10)-tuesday_2!D3</f>
        <v>0</v>
      </c>
      <c r="F11" s="19"/>
      <c r="G11" s="20"/>
      <c r="H11" s="19"/>
      <c r="I11" s="20"/>
      <c r="J11" s="19" t="s">
        <v>74</v>
      </c>
      <c r="K11" s="20">
        <f>SUMPRODUCT(MID(0&amp;J11,LARGE(INDEX(ISNUMBER(--MID(J11,ROW($1:$49),1))* ROW($1:$49),0),ROW($1:$49))+1,1)*10^ROW($1:$49)/10)-tuesday_2!G3</f>
        <v>0</v>
      </c>
      <c r="L11" s="21"/>
      <c r="M11" s="22"/>
      <c r="N11" s="19" t="s">
        <v>74</v>
      </c>
      <c r="O11" s="20">
        <f>SUMPRODUCT(MID(0&amp;N11,LARGE(INDEX(ISNUMBER(--MID(N11,ROW($1:$49),1))* ROW($1:$49),0),ROW($1:$49))+1,1)*10^ROW($1:$49)/10)-tuesday_2!I3</f>
        <v>0</v>
      </c>
      <c r="P11" s="21"/>
      <c r="Q11" s="22"/>
      <c r="R11" s="19" t="s">
        <v>74</v>
      </c>
      <c r="S11" s="20">
        <f>SUMPRODUCT(MID(0&amp;R11,LARGE(INDEX(ISNUMBER(--MID(R11,ROW($1:$49),1))* ROW($1:$49),0),ROW($1:$49))+1,1)*10^ROW($1:$49)/10)-tuesday_2!K3</f>
        <v>0</v>
      </c>
    </row>
    <row r="12" spans="2:19" s="23" customFormat="1" ht="37.5" customHeight="1" x14ac:dyDescent="0.3">
      <c r="B12" s="19" t="s">
        <v>75</v>
      </c>
      <c r="C12" s="20">
        <f>SUMPRODUCT(MID(0&amp;B12,LARGE(INDEX(ISNUMBER(--MID(B12,ROW($1:$49),1))* ROW($1:$49),0),ROW($1:$49))+1,1)*10^ROW($1:$49)/10)-thursday_2!C3</f>
        <v>0</v>
      </c>
      <c r="D12" s="19"/>
      <c r="E12" s="20"/>
      <c r="F12" s="19" t="s">
        <v>76</v>
      </c>
      <c r="G12" s="20">
        <f>SUMPRODUCT(MID(0&amp;F12,LARGE(INDEX(ISNUMBER(--MID(F12,ROW($1:$49),1))* ROW($1:$49),0),ROW($1:$49))+1,1)*10^ROW($1:$49)/10)-wednesday_2!E3</f>
        <v>0</v>
      </c>
      <c r="H12" s="19" t="s">
        <v>76</v>
      </c>
      <c r="I12" s="20">
        <f>SUMPRODUCT(MID(0&amp;H12,LARGE(INDEX(ISNUMBER(--MID(H12,ROW($1:$49),1))* ROW($1:$49),0),ROW($1:$49))+1,1)*10^ROW($1:$49)/10)-wednesday_2!F3</f>
        <v>0</v>
      </c>
      <c r="J12" s="19"/>
      <c r="K12" s="20"/>
      <c r="L12" s="21"/>
      <c r="M12" s="22"/>
      <c r="N12" s="19" t="s">
        <v>76</v>
      </c>
      <c r="O12" s="20">
        <f>SUMPRODUCT(MID(0&amp;N12,LARGE(INDEX(ISNUMBER(--MID(N12,ROW($1:$49),1))* ROW($1:$49),0),ROW($1:$49))+1,1)*10^ROW($1:$49)/10)-wednesday_2!I3</f>
        <v>0</v>
      </c>
      <c r="P12" s="21" t="s">
        <v>76</v>
      </c>
      <c r="Q12" s="22">
        <f>SUMPRODUCT(MID(0&amp;P12,LARGE(INDEX(ISNUMBER(--MID(P12,ROW($1:$49),1))* ROW($1:$49),0),ROW($1:$49))+1,1)*10^ROW($1:$49)/10)-wednesday_2!J3</f>
        <v>0</v>
      </c>
      <c r="R12" s="19" t="s">
        <v>76</v>
      </c>
      <c r="S12" s="20">
        <f>SUMPRODUCT(MID(0&amp;R12,LARGE(INDEX(ISNUMBER(--MID(R12,ROW($1:$49),1))* ROW($1:$49),0),ROW($1:$49))+1,1)*10^ROW($1:$49)/10)-wednesday_2!K3</f>
        <v>0</v>
      </c>
    </row>
    <row r="13" spans="2:19" s="23" customFormat="1" ht="37.5" customHeight="1" x14ac:dyDescent="0.3">
      <c r="B13" s="19"/>
      <c r="C13" s="20"/>
      <c r="D13" s="19"/>
      <c r="E13" s="20"/>
      <c r="F13" s="19" t="s">
        <v>75</v>
      </c>
      <c r="G13" s="20">
        <f>remaining_pres_5!G13-thursday_2!C3</f>
        <v>0</v>
      </c>
      <c r="H13" s="19" t="s">
        <v>75</v>
      </c>
      <c r="I13" s="20">
        <f>remaining_pres_5!G13-thursday_2!C3</f>
        <v>0</v>
      </c>
      <c r="J13" s="19" t="s">
        <v>75</v>
      </c>
      <c r="K13" s="20">
        <f>remaining_pres_5!G13-thursday_2!C3</f>
        <v>0</v>
      </c>
      <c r="L13" s="21" t="s">
        <v>75</v>
      </c>
      <c r="M13" s="22">
        <f>remaining_pres_5!G13-thursday_2!C3</f>
        <v>0</v>
      </c>
      <c r="N13" s="19"/>
      <c r="O13" s="20"/>
      <c r="P13" s="21" t="s">
        <v>75</v>
      </c>
      <c r="Q13" s="22">
        <f>remaining_pres_5!G13-thursday_2!C3</f>
        <v>0</v>
      </c>
      <c r="R13" s="19"/>
      <c r="S13" s="20"/>
    </row>
    <row r="14" spans="2:19" s="23" customFormat="1" ht="37.5" customHeight="1" x14ac:dyDescent="0.3">
      <c r="B14" s="19"/>
      <c r="C14" s="24"/>
      <c r="D14" s="19"/>
      <c r="E14" s="20"/>
      <c r="F14" s="19"/>
      <c r="G14" s="20"/>
      <c r="H14" s="19"/>
      <c r="I14" s="20"/>
      <c r="J14" s="19"/>
      <c r="K14" s="20"/>
      <c r="L14" s="21"/>
      <c r="M14" s="22"/>
      <c r="N14" s="19"/>
      <c r="O14" s="20"/>
      <c r="P14" s="21"/>
      <c r="Q14" s="22"/>
      <c r="R14" s="19"/>
      <c r="S14" s="20"/>
    </row>
    <row r="15" spans="2:19" x14ac:dyDescent="0.3">
      <c r="B15" s="15"/>
      <c r="C15" s="16"/>
      <c r="D15" s="15"/>
      <c r="E15" s="16"/>
      <c r="F15" s="15"/>
      <c r="G15" s="16"/>
      <c r="H15" s="15"/>
      <c r="I15" s="16"/>
      <c r="J15" s="15"/>
      <c r="K15" s="16"/>
      <c r="L15" s="15"/>
      <c r="M15" s="16"/>
      <c r="N15" s="15"/>
      <c r="O15" s="16"/>
      <c r="P15" s="15"/>
      <c r="Q15" s="16"/>
      <c r="R15" s="15"/>
      <c r="S15" s="16"/>
    </row>
    <row r="16" spans="2:19" x14ac:dyDescent="0.3">
      <c r="B16" s="15"/>
      <c r="C16" s="16"/>
      <c r="D16" s="15"/>
      <c r="E16" s="16"/>
      <c r="F16" s="15"/>
      <c r="G16" s="16"/>
      <c r="H16" s="15"/>
      <c r="I16" s="16"/>
      <c r="J16" s="15"/>
      <c r="K16" s="16"/>
      <c r="L16" s="15"/>
      <c r="M16" s="16"/>
      <c r="N16" s="15"/>
      <c r="O16" s="16"/>
      <c r="P16" s="15"/>
      <c r="Q16" s="16"/>
      <c r="R16" s="15"/>
      <c r="S16" s="16"/>
    </row>
  </sheetData>
  <pageMargins left="0.7" right="0.7" top="0.75" bottom="0.75" header="0.3" footer="0.3"/>
  <pageSetup paperSize="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workbookViewId="0">
      <selection activeCell="K23" sqref="K23"/>
    </sheetView>
  </sheetViews>
  <sheetFormatPr defaultRowHeight="16.5" x14ac:dyDescent="0.3"/>
  <sheetData>
    <row r="2" spans="2:10" x14ac:dyDescent="0.3">
      <c r="B2" t="e">
        <f>thursday_2!C14+thursday_1!C13+wednesday_2!C13+wednesday_1!C11+tuesday_2!C12+tuesday_1!C8+monday_1!C19</f>
        <v>#REF!</v>
      </c>
    </row>
    <row r="4" spans="2:10" x14ac:dyDescent="0.3"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</row>
    <row r="5" spans="2:10" x14ac:dyDescent="0.3">
      <c r="B5" t="s">
        <v>26</v>
      </c>
      <c r="C5" t="s">
        <v>31</v>
      </c>
      <c r="D5" t="s">
        <v>37</v>
      </c>
      <c r="E5" t="s">
        <v>41</v>
      </c>
      <c r="F5" t="s">
        <v>46</v>
      </c>
      <c r="G5" t="s">
        <v>53</v>
      </c>
      <c r="H5" t="s">
        <v>56</v>
      </c>
      <c r="I5" t="s">
        <v>63</v>
      </c>
      <c r="J5" t="s">
        <v>68</v>
      </c>
    </row>
    <row r="6" spans="2:10" x14ac:dyDescent="0.3">
      <c r="B6" t="s">
        <v>27</v>
      </c>
      <c r="C6" t="s">
        <v>32</v>
      </c>
      <c r="D6" t="s">
        <v>38</v>
      </c>
      <c r="E6" t="s">
        <v>42</v>
      </c>
      <c r="F6" t="s">
        <v>47</v>
      </c>
      <c r="G6" t="s">
        <v>54</v>
      </c>
      <c r="H6" t="s">
        <v>770</v>
      </c>
      <c r="I6" t="s">
        <v>64</v>
      </c>
      <c r="J6" t="s">
        <v>69</v>
      </c>
    </row>
    <row r="7" spans="2:10" x14ac:dyDescent="0.3">
      <c r="B7" t="s">
        <v>28</v>
      </c>
      <c r="C7" t="s">
        <v>33</v>
      </c>
      <c r="D7" t="s">
        <v>39</v>
      </c>
      <c r="E7" t="s">
        <v>43</v>
      </c>
      <c r="F7" t="s">
        <v>48</v>
      </c>
      <c r="G7" t="s">
        <v>55</v>
      </c>
      <c r="H7" t="s">
        <v>58</v>
      </c>
      <c r="I7" t="s">
        <v>65</v>
      </c>
      <c r="J7" t="s">
        <v>70</v>
      </c>
    </row>
    <row r="8" spans="2:10" x14ac:dyDescent="0.3">
      <c r="B8" t="s">
        <v>29</v>
      </c>
      <c r="C8" t="s">
        <v>34</v>
      </c>
      <c r="D8" t="s">
        <v>778</v>
      </c>
      <c r="E8" t="s">
        <v>44</v>
      </c>
      <c r="F8" t="s">
        <v>49</v>
      </c>
      <c r="H8" t="s">
        <v>59</v>
      </c>
      <c r="I8" t="s">
        <v>66</v>
      </c>
      <c r="J8" t="s">
        <v>71</v>
      </c>
    </row>
    <row r="9" spans="2:10" x14ac:dyDescent="0.3">
      <c r="B9" t="s">
        <v>30</v>
      </c>
      <c r="C9" t="s">
        <v>35</v>
      </c>
      <c r="E9" t="s">
        <v>45</v>
      </c>
      <c r="F9" t="s">
        <v>50</v>
      </c>
      <c r="H9" t="s">
        <v>60</v>
      </c>
      <c r="I9" t="s">
        <v>67</v>
      </c>
      <c r="J9" t="s">
        <v>703</v>
      </c>
    </row>
    <row r="10" spans="2:10" x14ac:dyDescent="0.3">
      <c r="C10" t="s">
        <v>36</v>
      </c>
      <c r="F10" t="s">
        <v>51</v>
      </c>
      <c r="H10" t="s">
        <v>61</v>
      </c>
      <c r="J10" t="s">
        <v>72</v>
      </c>
    </row>
    <row r="11" spans="2:10" x14ac:dyDescent="0.3">
      <c r="F11" t="s">
        <v>52</v>
      </c>
      <c r="H11" t="s">
        <v>62</v>
      </c>
      <c r="J11" t="s">
        <v>73</v>
      </c>
    </row>
    <row r="13" spans="2:10" x14ac:dyDescent="0.3">
      <c r="B13" t="s">
        <v>74</v>
      </c>
      <c r="C13" t="s">
        <v>74</v>
      </c>
      <c r="F13" t="s">
        <v>74</v>
      </c>
      <c r="H13" t="s">
        <v>74</v>
      </c>
      <c r="J13" t="s">
        <v>74</v>
      </c>
    </row>
    <row r="14" spans="2:10" x14ac:dyDescent="0.3">
      <c r="B14" t="s">
        <v>75</v>
      </c>
      <c r="D14" t="s">
        <v>76</v>
      </c>
      <c r="E14" t="s">
        <v>76</v>
      </c>
      <c r="H14" t="s">
        <v>76</v>
      </c>
      <c r="I14" t="s">
        <v>76</v>
      </c>
      <c r="J14" t="s">
        <v>76</v>
      </c>
    </row>
    <row r="15" spans="2:10" x14ac:dyDescent="0.3">
      <c r="D15" t="s">
        <v>75</v>
      </c>
      <c r="E15" t="s">
        <v>75</v>
      </c>
      <c r="F15" t="s">
        <v>75</v>
      </c>
      <c r="G15" t="s">
        <v>75</v>
      </c>
      <c r="I15" t="s">
        <v>75</v>
      </c>
    </row>
    <row r="16" spans="2:10" x14ac:dyDescent="0.3">
      <c r="C16" t="s">
        <v>77</v>
      </c>
      <c r="D16" t="s">
        <v>77</v>
      </c>
      <c r="E16" t="s">
        <v>77</v>
      </c>
      <c r="F16" t="s">
        <v>77</v>
      </c>
      <c r="I16" t="s">
        <v>77</v>
      </c>
    </row>
    <row r="19" spans="2:12" x14ac:dyDescent="0.3">
      <c r="B19">
        <f t="shared" ref="B19:J23" si="0">SUMPRODUCT(MID(0&amp;B5,LARGE(INDEX(ISNUMBER(--MID(B5,ROW($1:$49),1))* ROW($1:$49),0),ROW($1:$49))+1,1)*10^ROW($1:$49)/10)</f>
        <v>16</v>
      </c>
      <c r="C19">
        <f t="shared" si="0"/>
        <v>7</v>
      </c>
      <c r="D19">
        <f t="shared" si="0"/>
        <v>7</v>
      </c>
      <c r="E19">
        <f t="shared" si="0"/>
        <v>10</v>
      </c>
      <c r="F19">
        <f t="shared" si="0"/>
        <v>5</v>
      </c>
      <c r="G19">
        <f t="shared" si="0"/>
        <v>16</v>
      </c>
      <c r="H19">
        <f t="shared" si="0"/>
        <v>7</v>
      </c>
      <c r="I19">
        <f t="shared" si="0"/>
        <v>12</v>
      </c>
      <c r="J19">
        <f t="shared" si="0"/>
        <v>3</v>
      </c>
      <c r="L19">
        <f>SUM(B19:J25)</f>
        <v>408</v>
      </c>
    </row>
    <row r="20" spans="2:12" x14ac:dyDescent="0.3">
      <c r="B20">
        <f t="shared" si="0"/>
        <v>9</v>
      </c>
      <c r="C20">
        <f t="shared" si="0"/>
        <v>17</v>
      </c>
      <c r="D20">
        <f t="shared" si="0"/>
        <v>7</v>
      </c>
      <c r="E20">
        <f t="shared" si="0"/>
        <v>8</v>
      </c>
      <c r="F20">
        <f t="shared" si="0"/>
        <v>6</v>
      </c>
      <c r="G20">
        <f t="shared" si="0"/>
        <v>20</v>
      </c>
      <c r="H20">
        <f t="shared" si="0"/>
        <v>10</v>
      </c>
      <c r="I20">
        <f t="shared" si="0"/>
        <v>6</v>
      </c>
      <c r="J20">
        <f t="shared" si="0"/>
        <v>14</v>
      </c>
    </row>
    <row r="21" spans="2:12" x14ac:dyDescent="0.3">
      <c r="B21">
        <f t="shared" si="0"/>
        <v>11</v>
      </c>
      <c r="C21">
        <f t="shared" si="0"/>
        <v>6</v>
      </c>
      <c r="D21">
        <f t="shared" si="0"/>
        <v>11</v>
      </c>
      <c r="E21">
        <f t="shared" si="0"/>
        <v>8</v>
      </c>
      <c r="F21">
        <f t="shared" si="0"/>
        <v>9</v>
      </c>
      <c r="G21">
        <f t="shared" si="0"/>
        <v>13</v>
      </c>
      <c r="H21">
        <f t="shared" si="0"/>
        <v>5</v>
      </c>
      <c r="I21">
        <f t="shared" si="0"/>
        <v>14</v>
      </c>
      <c r="J21">
        <f t="shared" si="0"/>
        <v>4</v>
      </c>
    </row>
    <row r="22" spans="2:12" x14ac:dyDescent="0.3">
      <c r="B22">
        <f>SUMPRODUCT(MID(0&amp;B8,LARGE(INDEX(ISNUMBER(--MID(B8,ROW($1:$49),1))* ROW($1:$49),0),ROW($1:$49))+1,1)*10^ROW($1:$49)/10)</f>
        <v>6</v>
      </c>
      <c r="C22">
        <f>SUMPRODUCT(MID(0&amp;C8,LARGE(INDEX(ISNUMBER(--MID(C8,ROW($1:$49),1))* ROW($1:$49),0),ROW($1:$49))+1,1)*10^ROW($1:$49)/10)</f>
        <v>4</v>
      </c>
      <c r="D22">
        <f>SUMPRODUCT(MID(0&amp;D8,LARGE(INDEX(ISNUMBER(--MID(D8,ROW($1:$49),1))* ROW($1:$49),0),ROW($1:$49))+1,1)*10^ROW($1:$49)/10)</f>
        <v>16</v>
      </c>
      <c r="E22">
        <f>SUMPRODUCT(MID(0&amp;E8,LARGE(INDEX(ISNUMBER(--MID(E8,ROW($1:$49),1))* ROW($1:$49),0),ROW($1:$49))+1,1)*10^ROW($1:$49)/10)</f>
        <v>8</v>
      </c>
      <c r="F22">
        <f>SUMPRODUCT(MID(0&amp;F8,LARGE(INDEX(ISNUMBER(--MID(F8,ROW($1:$49),1))* ROW($1:$49),0),ROW($1:$49))+1,1)*10^ROW($1:$49)/10)</f>
        <v>8</v>
      </c>
      <c r="H22">
        <f t="shared" si="0"/>
        <v>7</v>
      </c>
      <c r="I22">
        <f t="shared" si="0"/>
        <v>9</v>
      </c>
      <c r="J22">
        <f t="shared" si="0"/>
        <v>3</v>
      </c>
    </row>
    <row r="23" spans="2:12" x14ac:dyDescent="0.3">
      <c r="B23">
        <f>SUMPRODUCT(MID(0&amp;B9,LARGE(INDEX(ISNUMBER(--MID(B9,ROW($1:$49),1))* ROW($1:$49),0),ROW($1:$49))+1,1)*10^ROW($1:$49)/10)</f>
        <v>4</v>
      </c>
      <c r="C23">
        <f>SUMPRODUCT(MID(0&amp;C9,LARGE(INDEX(ISNUMBER(--MID(C9,ROW($1:$49),1))* ROW($1:$49),0),ROW($1:$49))+1,1)*10^ROW($1:$49)/10)</f>
        <v>7</v>
      </c>
      <c r="E23">
        <f>SUMPRODUCT(MID(0&amp;E9,LARGE(INDEX(ISNUMBER(--MID(E9,ROW($1:$49),1))* ROW($1:$49),0),ROW($1:$49))+1,1)*10^ROW($1:$49)/10)</f>
        <v>8</v>
      </c>
      <c r="F23">
        <f>SUMPRODUCT(MID(0&amp;F9,LARGE(INDEX(ISNUMBER(--MID(F9,ROW($1:$49),1))* ROW($1:$49),0),ROW($1:$49))+1,1)*10^ROW($1:$49)/10)</f>
        <v>4</v>
      </c>
      <c r="H23">
        <f t="shared" si="0"/>
        <v>7</v>
      </c>
      <c r="I23">
        <f t="shared" si="0"/>
        <v>3</v>
      </c>
      <c r="J23">
        <f t="shared" si="0"/>
        <v>6</v>
      </c>
    </row>
    <row r="24" spans="2:12" x14ac:dyDescent="0.3">
      <c r="C24">
        <f>SUMPRODUCT(MID(0&amp;C10,LARGE(INDEX(ISNUMBER(--MID(C10,ROW($1:$49),1))* ROW($1:$49),0),ROW($1:$49))+1,1)*10^ROW($1:$49)/10)</f>
        <v>7</v>
      </c>
      <c r="F24">
        <f>SUMPRODUCT(MID(0&amp;F10,LARGE(INDEX(ISNUMBER(--MID(F10,ROW($1:$49),1))* ROW($1:$49),0),ROW($1:$49))+1,1)*10^ROW($1:$49)/10)</f>
        <v>8</v>
      </c>
      <c r="H24">
        <f>SUMPRODUCT(MID(0&amp;H10,LARGE(INDEX(ISNUMBER(--MID(H10,ROW($1:$49),1))* ROW($1:$49),0),ROW($1:$49))+1,1)*10^ROW($1:$49)/10)</f>
        <v>5</v>
      </c>
      <c r="J24">
        <f>SUMPRODUCT(MID(0&amp;J10,LARGE(INDEX(ISNUMBER(--MID(J10,ROW($1:$49),1))* ROW($1:$49),0),ROW($1:$49))+1,1)*10^ROW($1:$49)/10)</f>
        <v>6</v>
      </c>
    </row>
    <row r="25" spans="2:12" x14ac:dyDescent="0.3">
      <c r="F25">
        <f>SUMPRODUCT(MID(0&amp;F11,LARGE(INDEX(ISNUMBER(--MID(F11,ROW($1:$49),1))* ROW($1:$49),0),ROW($1:$49))+1,1)*10^ROW($1:$49)/10)</f>
        <v>4</v>
      </c>
      <c r="H25">
        <f>SUMPRODUCT(MID(0&amp;H11,LARGE(INDEX(ISNUMBER(--MID(H11,ROW($1:$49),1))* ROW($1:$49),0),ROW($1:$49))+1,1)*10^ROW($1:$49)/10)</f>
        <v>6</v>
      </c>
      <c r="J25">
        <f>SUMPRODUCT(MID(0&amp;J11,LARGE(INDEX(ISNUMBER(--MID(J11,ROW($1:$49),1))* ROW($1:$49),0),ROW($1:$49))+1,1)*10^ROW($1:$49)/10)</f>
        <v>11</v>
      </c>
    </row>
    <row r="27" spans="2:12" x14ac:dyDescent="0.3">
      <c r="B27">
        <f>SUMPRODUCT(MID(0&amp;B13,LARGE(INDEX(ISNUMBER(--MID(B13,ROW($1:$49),1))* ROW($1:$49),0),ROW($1:$49))+1,1)*10^ROW($1:$49)/10)</f>
        <v>3</v>
      </c>
      <c r="C27">
        <f t="shared" ref="C27:J27" si="1">SUMPRODUCT(MID(0&amp;C13,LARGE(INDEX(ISNUMBER(--MID(C13,ROW($1:$49),1))* ROW($1:$49),0),ROW($1:$49))+1,1)*10^ROW($1:$49)/10)</f>
        <v>3</v>
      </c>
      <c r="F27">
        <f t="shared" si="1"/>
        <v>3</v>
      </c>
      <c r="H27">
        <f t="shared" si="1"/>
        <v>3</v>
      </c>
      <c r="J27">
        <f t="shared" si="1"/>
        <v>3</v>
      </c>
    </row>
    <row r="28" spans="2:12" x14ac:dyDescent="0.3">
      <c r="B28">
        <f t="shared" ref="B28:J29" si="2">SUMPRODUCT(MID(0&amp;B14,LARGE(INDEX(ISNUMBER(--MID(B14,ROW($1:$49),1))* ROW($1:$49),0),ROW($1:$49))+1,1)*10^ROW($1:$49)/10)</f>
        <v>3</v>
      </c>
      <c r="D28">
        <f t="shared" si="2"/>
        <v>3</v>
      </c>
      <c r="E28">
        <f t="shared" si="2"/>
        <v>3</v>
      </c>
      <c r="H28">
        <f t="shared" si="2"/>
        <v>3</v>
      </c>
      <c r="I28">
        <f t="shared" si="2"/>
        <v>3</v>
      </c>
      <c r="J28">
        <f t="shared" si="2"/>
        <v>3</v>
      </c>
    </row>
    <row r="29" spans="2:12" x14ac:dyDescent="0.3">
      <c r="D29">
        <f t="shared" si="2"/>
        <v>3</v>
      </c>
      <c r="E29">
        <f t="shared" si="2"/>
        <v>3</v>
      </c>
      <c r="F29">
        <f t="shared" si="2"/>
        <v>3</v>
      </c>
      <c r="G29">
        <f t="shared" si="2"/>
        <v>3</v>
      </c>
      <c r="I29">
        <f t="shared" si="2"/>
        <v>3</v>
      </c>
    </row>
    <row r="30" spans="2:12" x14ac:dyDescent="0.3">
      <c r="C30">
        <f t="shared" ref="C30:I30" si="3">SUMPRODUCT(MID(0&amp;C16,LARGE(INDEX(ISNUMBER(--MID(C16,ROW($1:$49),1))* ROW($1:$49),0),ROW($1:$49))+1,1)*10^ROW($1:$49)/10)</f>
        <v>3</v>
      </c>
      <c r="D30">
        <f t="shared" si="3"/>
        <v>3</v>
      </c>
      <c r="E30">
        <f t="shared" si="3"/>
        <v>3</v>
      </c>
      <c r="F30">
        <f t="shared" si="3"/>
        <v>3</v>
      </c>
      <c r="I30">
        <f t="shared" si="3"/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2"/>
  <sheetViews>
    <sheetView topLeftCell="A43" workbookViewId="0">
      <selection activeCell="F67" sqref="F67"/>
    </sheetView>
  </sheetViews>
  <sheetFormatPr defaultRowHeight="16.5" x14ac:dyDescent="0.3"/>
  <sheetData>
    <row r="2" spans="2:7" x14ac:dyDescent="0.3">
      <c r="B2" t="s">
        <v>171</v>
      </c>
      <c r="C2" t="s">
        <v>166</v>
      </c>
      <c r="D2" t="s">
        <v>169</v>
      </c>
      <c r="E2" t="s">
        <v>170</v>
      </c>
      <c r="F2" t="s">
        <v>167</v>
      </c>
      <c r="G2" t="s">
        <v>168</v>
      </c>
    </row>
    <row r="3" spans="2:7" ht="17.25" x14ac:dyDescent="0.35">
      <c r="B3" s="131" t="s">
        <v>172</v>
      </c>
      <c r="C3" s="126">
        <v>0.54166666666666663</v>
      </c>
      <c r="D3" s="127" t="s">
        <v>179</v>
      </c>
      <c r="E3" s="127" t="s">
        <v>180</v>
      </c>
      <c r="F3" s="127">
        <v>476</v>
      </c>
      <c r="G3" s="127" t="s">
        <v>181</v>
      </c>
    </row>
    <row r="4" spans="2:7" ht="17.25" x14ac:dyDescent="0.35">
      <c r="B4" s="133"/>
      <c r="C4" s="123">
        <v>0.55555555555555558</v>
      </c>
      <c r="F4">
        <v>390</v>
      </c>
      <c r="G4" t="s">
        <v>174</v>
      </c>
    </row>
    <row r="5" spans="2:7" ht="17.25" x14ac:dyDescent="0.35">
      <c r="B5" s="133"/>
      <c r="C5" s="123">
        <v>0.56944444444444497</v>
      </c>
      <c r="F5">
        <v>569</v>
      </c>
      <c r="G5" t="s">
        <v>175</v>
      </c>
    </row>
    <row r="6" spans="2:7" ht="17.25" x14ac:dyDescent="0.35">
      <c r="B6" s="133"/>
      <c r="C6" s="123">
        <v>0.58333333333333304</v>
      </c>
      <c r="F6">
        <v>594</v>
      </c>
      <c r="G6" t="s">
        <v>176</v>
      </c>
    </row>
    <row r="7" spans="2:7" ht="17.25" x14ac:dyDescent="0.35">
      <c r="B7" s="133"/>
      <c r="C7" s="123">
        <v>0.59722222222222199</v>
      </c>
      <c r="F7">
        <v>855</v>
      </c>
      <c r="G7" t="s">
        <v>177</v>
      </c>
    </row>
    <row r="8" spans="2:7" ht="17.25" x14ac:dyDescent="0.35">
      <c r="B8" s="133"/>
      <c r="C8" s="123">
        <v>0.61111111111111105</v>
      </c>
      <c r="F8" t="s">
        <v>201</v>
      </c>
    </row>
    <row r="9" spans="2:7" ht="17.25" x14ac:dyDescent="0.35">
      <c r="B9" s="133"/>
      <c r="C9" s="123">
        <v>0.625</v>
      </c>
      <c r="F9" t="s">
        <v>201</v>
      </c>
    </row>
    <row r="10" spans="2:7" ht="17.25" x14ac:dyDescent="0.35">
      <c r="B10" s="133"/>
      <c r="C10" s="123">
        <v>0.63888888888888895</v>
      </c>
      <c r="F10" s="124" t="s">
        <v>178</v>
      </c>
    </row>
    <row r="11" spans="2:7" ht="17.25" x14ac:dyDescent="0.35">
      <c r="B11" s="133"/>
      <c r="C11" s="123">
        <v>0.65277777777777901</v>
      </c>
      <c r="D11" s="12" t="s">
        <v>179</v>
      </c>
      <c r="E11" t="s">
        <v>705</v>
      </c>
      <c r="F11" s="139">
        <v>310</v>
      </c>
      <c r="G11" s="139" t="s">
        <v>173</v>
      </c>
    </row>
    <row r="12" spans="2:7" ht="17.25" x14ac:dyDescent="0.35">
      <c r="B12" s="133"/>
      <c r="C12" s="123">
        <v>0.66666666666666796</v>
      </c>
      <c r="D12" s="12"/>
      <c r="F12">
        <v>313</v>
      </c>
      <c r="G12" t="s">
        <v>182</v>
      </c>
    </row>
    <row r="13" spans="2:7" ht="17.25" x14ac:dyDescent="0.35">
      <c r="B13" s="133"/>
      <c r="C13" s="123">
        <v>0.68055555555555702</v>
      </c>
      <c r="D13" s="12"/>
      <c r="F13">
        <v>819</v>
      </c>
      <c r="G13" t="s">
        <v>183</v>
      </c>
    </row>
    <row r="14" spans="2:7" ht="17.25" x14ac:dyDescent="0.35">
      <c r="B14" s="133"/>
      <c r="C14" s="123">
        <v>0.69444444444444497</v>
      </c>
      <c r="D14" s="12"/>
      <c r="F14" s="124" t="s">
        <v>178</v>
      </c>
      <c r="G14" s="124"/>
    </row>
    <row r="15" spans="2:7" ht="17.25" x14ac:dyDescent="0.35">
      <c r="B15" s="133"/>
      <c r="C15" s="123">
        <v>0.70833333333333404</v>
      </c>
      <c r="D15" s="12" t="s">
        <v>179</v>
      </c>
      <c r="E15" t="s">
        <v>705</v>
      </c>
      <c r="F15">
        <v>712</v>
      </c>
      <c r="G15" t="s">
        <v>186</v>
      </c>
    </row>
    <row r="16" spans="2:7" ht="17.25" x14ac:dyDescent="0.35">
      <c r="B16" s="133"/>
      <c r="C16" s="123">
        <v>0.72222222222222299</v>
      </c>
      <c r="F16">
        <v>444</v>
      </c>
      <c r="G16" t="s">
        <v>187</v>
      </c>
    </row>
    <row r="17" spans="2:7" ht="17.25" x14ac:dyDescent="0.35">
      <c r="B17" s="133"/>
      <c r="C17" s="123">
        <v>0.73611111111111205</v>
      </c>
      <c r="F17">
        <v>740</v>
      </c>
      <c r="G17" t="s">
        <v>188</v>
      </c>
    </row>
    <row r="18" spans="2:7" ht="17.25" x14ac:dyDescent="0.35">
      <c r="B18" s="131" t="s">
        <v>189</v>
      </c>
      <c r="C18" s="126">
        <v>0.45833333333333331</v>
      </c>
      <c r="D18" s="127" t="s">
        <v>196</v>
      </c>
      <c r="E18" s="127" t="s">
        <v>708</v>
      </c>
      <c r="F18" s="127">
        <v>469</v>
      </c>
      <c r="G18" s="127" t="s">
        <v>190</v>
      </c>
    </row>
    <row r="19" spans="2:7" ht="17.25" x14ac:dyDescent="0.35">
      <c r="B19" s="133"/>
      <c r="C19" s="123">
        <v>0.47222222222222227</v>
      </c>
      <c r="F19">
        <v>541</v>
      </c>
      <c r="G19" t="s">
        <v>191</v>
      </c>
    </row>
    <row r="20" spans="2:7" ht="17.25" x14ac:dyDescent="0.35">
      <c r="B20" s="133"/>
      <c r="C20" s="123">
        <v>0.48611111111111099</v>
      </c>
      <c r="F20">
        <v>755</v>
      </c>
      <c r="G20" t="s">
        <v>192</v>
      </c>
    </row>
    <row r="21" spans="2:7" ht="17.25" x14ac:dyDescent="0.35">
      <c r="B21" s="133"/>
      <c r="C21" s="123">
        <v>0.5</v>
      </c>
      <c r="F21">
        <v>840</v>
      </c>
      <c r="G21" t="s">
        <v>193</v>
      </c>
    </row>
    <row r="22" spans="2:7" ht="17.25" x14ac:dyDescent="0.35">
      <c r="B22" s="133"/>
      <c r="C22" s="123">
        <v>0.51388888888888895</v>
      </c>
      <c r="F22" t="s">
        <v>194</v>
      </c>
    </row>
    <row r="23" spans="2:7" ht="17.25" x14ac:dyDescent="0.35">
      <c r="B23" s="131" t="s">
        <v>195</v>
      </c>
      <c r="C23" s="126">
        <v>0.58333333333333337</v>
      </c>
      <c r="D23" s="127"/>
      <c r="E23" s="127"/>
      <c r="F23" s="127" t="s">
        <v>197</v>
      </c>
      <c r="G23" s="127"/>
    </row>
    <row r="24" spans="2:7" ht="17.25" x14ac:dyDescent="0.35">
      <c r="B24" s="133"/>
      <c r="C24" s="123">
        <v>0.59722222222222221</v>
      </c>
      <c r="F24" t="s">
        <v>197</v>
      </c>
    </row>
    <row r="25" spans="2:7" ht="17.25" x14ac:dyDescent="0.35">
      <c r="B25" s="133"/>
      <c r="C25" s="123">
        <v>0.61111111111111105</v>
      </c>
      <c r="F25" t="s">
        <v>197</v>
      </c>
    </row>
    <row r="26" spans="2:7" ht="17.25" x14ac:dyDescent="0.35">
      <c r="B26" s="133"/>
      <c r="C26" s="123">
        <v>0.625</v>
      </c>
      <c r="F26" s="124" t="s">
        <v>178</v>
      </c>
    </row>
    <row r="27" spans="2:7" ht="17.25" x14ac:dyDescent="0.35">
      <c r="B27" s="133"/>
      <c r="C27" s="123">
        <v>0.63888888888888895</v>
      </c>
      <c r="D27" s="12" t="s">
        <v>179</v>
      </c>
      <c r="E27" t="s">
        <v>706</v>
      </c>
      <c r="F27">
        <v>453</v>
      </c>
      <c r="G27" t="s">
        <v>198</v>
      </c>
    </row>
    <row r="28" spans="2:7" ht="17.25" x14ac:dyDescent="0.35">
      <c r="B28" s="133"/>
      <c r="C28" s="123">
        <v>0.65277777777777801</v>
      </c>
      <c r="F28">
        <v>563</v>
      </c>
      <c r="G28" t="s">
        <v>199</v>
      </c>
    </row>
    <row r="29" spans="2:7" ht="17.25" x14ac:dyDescent="0.35">
      <c r="B29" s="133"/>
      <c r="C29" s="123">
        <v>0.66666666666666596</v>
      </c>
      <c r="F29">
        <v>639</v>
      </c>
      <c r="G29" t="s">
        <v>200</v>
      </c>
    </row>
    <row r="30" spans="2:7" ht="17.25" x14ac:dyDescent="0.35">
      <c r="B30" s="133"/>
      <c r="C30" s="123">
        <v>0.68055555555555503</v>
      </c>
      <c r="F30">
        <v>433</v>
      </c>
      <c r="G30" t="s">
        <v>184</v>
      </c>
    </row>
    <row r="31" spans="2:7" ht="17.25" x14ac:dyDescent="0.35">
      <c r="B31" s="133"/>
      <c r="C31" s="123">
        <v>0.69444444444444398</v>
      </c>
      <c r="F31">
        <v>844</v>
      </c>
      <c r="G31" t="s">
        <v>185</v>
      </c>
    </row>
    <row r="32" spans="2:7" ht="17.25" x14ac:dyDescent="0.35">
      <c r="B32" s="131" t="s">
        <v>202</v>
      </c>
      <c r="C32" s="126">
        <v>0.41666666666666669</v>
      </c>
      <c r="D32" s="127" t="s">
        <v>203</v>
      </c>
      <c r="E32" s="127" t="s">
        <v>204</v>
      </c>
      <c r="F32" s="127">
        <v>395</v>
      </c>
      <c r="G32" s="127" t="s">
        <v>205</v>
      </c>
    </row>
    <row r="33" spans="2:7" ht="17.25" x14ac:dyDescent="0.35">
      <c r="B33" s="133"/>
      <c r="C33" s="123">
        <v>0.43055555555555558</v>
      </c>
      <c r="F33">
        <v>666</v>
      </c>
      <c r="G33" t="s">
        <v>206</v>
      </c>
    </row>
    <row r="34" spans="2:7" ht="17.25" x14ac:dyDescent="0.35">
      <c r="B34" s="133"/>
      <c r="C34" s="123">
        <v>0.44444444444444398</v>
      </c>
      <c r="F34">
        <v>789</v>
      </c>
      <c r="G34" t="s">
        <v>207</v>
      </c>
    </row>
    <row r="35" spans="2:7" ht="17.25" x14ac:dyDescent="0.35">
      <c r="B35" s="133"/>
      <c r="C35" s="123">
        <v>0.45833333333333298</v>
      </c>
      <c r="F35" s="124" t="s">
        <v>178</v>
      </c>
    </row>
    <row r="36" spans="2:7" ht="17.25" x14ac:dyDescent="0.35">
      <c r="B36" s="133"/>
      <c r="C36" s="123">
        <v>0.47222222222222199</v>
      </c>
      <c r="D36" s="12" t="s">
        <v>203</v>
      </c>
      <c r="E36" s="12" t="s">
        <v>204</v>
      </c>
      <c r="F36">
        <v>330</v>
      </c>
      <c r="G36" t="s">
        <v>208</v>
      </c>
    </row>
    <row r="37" spans="2:7" ht="17.25" x14ac:dyDescent="0.35">
      <c r="B37" s="133"/>
      <c r="C37" s="123">
        <v>0.48611111111111099</v>
      </c>
      <c r="F37">
        <v>837</v>
      </c>
      <c r="G37" t="s">
        <v>209</v>
      </c>
    </row>
    <row r="38" spans="2:7" ht="17.25" x14ac:dyDescent="0.35">
      <c r="B38" s="133"/>
      <c r="C38" s="123">
        <v>0.5</v>
      </c>
      <c r="F38">
        <v>465</v>
      </c>
      <c r="G38" t="s">
        <v>210</v>
      </c>
    </row>
    <row r="39" spans="2:7" ht="17.25" x14ac:dyDescent="0.35">
      <c r="B39" s="133"/>
      <c r="C39" s="123">
        <v>0.51388888888888895</v>
      </c>
    </row>
    <row r="40" spans="2:7" ht="17.25" x14ac:dyDescent="0.35">
      <c r="B40" s="131" t="s">
        <v>211</v>
      </c>
      <c r="C40" s="126">
        <v>0.58333333333333337</v>
      </c>
      <c r="D40" s="127" t="s">
        <v>220</v>
      </c>
      <c r="E40" s="127" t="s">
        <v>221</v>
      </c>
      <c r="F40" s="127">
        <v>273</v>
      </c>
      <c r="G40" s="127" t="s">
        <v>212</v>
      </c>
    </row>
    <row r="41" spans="2:7" ht="17.25" x14ac:dyDescent="0.35">
      <c r="B41" s="133"/>
      <c r="C41" s="123">
        <v>0.59722222222222221</v>
      </c>
      <c r="F41">
        <v>730</v>
      </c>
      <c r="G41" t="s">
        <v>213</v>
      </c>
    </row>
    <row r="42" spans="2:7" ht="17.25" x14ac:dyDescent="0.35">
      <c r="B42" s="133"/>
      <c r="C42" s="123">
        <v>0.61111111111111105</v>
      </c>
      <c r="F42">
        <v>560</v>
      </c>
      <c r="G42" t="s">
        <v>215</v>
      </c>
    </row>
    <row r="43" spans="2:7" ht="17.25" x14ac:dyDescent="0.35">
      <c r="B43" s="133"/>
      <c r="C43" s="123">
        <v>0.625</v>
      </c>
      <c r="F43">
        <v>334</v>
      </c>
      <c r="G43" t="s">
        <v>216</v>
      </c>
    </row>
    <row r="44" spans="2:7" ht="17.25" x14ac:dyDescent="0.35">
      <c r="B44" s="133"/>
      <c r="C44" s="123">
        <v>0.63888888888888895</v>
      </c>
      <c r="F44" s="124" t="s">
        <v>178</v>
      </c>
    </row>
    <row r="45" spans="2:7" ht="17.25" x14ac:dyDescent="0.35">
      <c r="B45" s="133"/>
      <c r="C45" s="123">
        <v>0.65277777777777801</v>
      </c>
      <c r="D45" s="12" t="s">
        <v>220</v>
      </c>
      <c r="E45" s="12" t="s">
        <v>221</v>
      </c>
      <c r="F45">
        <v>307</v>
      </c>
      <c r="G45" t="s">
        <v>214</v>
      </c>
    </row>
    <row r="46" spans="2:7" ht="17.25" x14ac:dyDescent="0.35">
      <c r="B46" s="133"/>
      <c r="C46" s="123">
        <v>0.66666666666666596</v>
      </c>
      <c r="F46">
        <v>890</v>
      </c>
      <c r="G46" t="s">
        <v>217</v>
      </c>
    </row>
    <row r="47" spans="2:7" ht="17.25" x14ac:dyDescent="0.35">
      <c r="B47" s="133"/>
      <c r="C47" s="123">
        <v>0.68055555555555503</v>
      </c>
      <c r="F47">
        <v>485</v>
      </c>
      <c r="G47" t="s">
        <v>218</v>
      </c>
    </row>
    <row r="48" spans="2:7" ht="17.25" x14ac:dyDescent="0.35">
      <c r="B48" s="133"/>
      <c r="C48" s="123">
        <v>0.69444444444444398</v>
      </c>
      <c r="F48">
        <v>742</v>
      </c>
      <c r="G48" t="s">
        <v>219</v>
      </c>
    </row>
    <row r="49" spans="2:7" ht="17.25" x14ac:dyDescent="0.35">
      <c r="B49" s="133"/>
      <c r="C49" s="123">
        <v>0.70833333333333304</v>
      </c>
    </row>
    <row r="50" spans="2:7" ht="17.25" x14ac:dyDescent="0.35">
      <c r="B50" s="131" t="s">
        <v>222</v>
      </c>
      <c r="C50" s="126">
        <v>0.40277777777777773</v>
      </c>
      <c r="D50" s="127" t="s">
        <v>203</v>
      </c>
      <c r="E50" s="127" t="s">
        <v>230</v>
      </c>
      <c r="F50" s="127">
        <v>658</v>
      </c>
      <c r="G50" s="127" t="s">
        <v>223</v>
      </c>
    </row>
    <row r="51" spans="2:7" ht="17.25" x14ac:dyDescent="0.35">
      <c r="B51" s="133"/>
      <c r="C51" s="123">
        <v>0.41666666666666669</v>
      </c>
      <c r="F51">
        <v>797</v>
      </c>
      <c r="G51" t="s">
        <v>224</v>
      </c>
    </row>
    <row r="52" spans="2:7" ht="17.25" x14ac:dyDescent="0.35">
      <c r="B52" s="133"/>
      <c r="C52" s="123">
        <v>0.43055555555555558</v>
      </c>
      <c r="F52">
        <v>828</v>
      </c>
      <c r="G52" t="s">
        <v>225</v>
      </c>
    </row>
    <row r="53" spans="2:7" ht="17.25" x14ac:dyDescent="0.35">
      <c r="B53" s="133"/>
      <c r="C53" s="123">
        <v>0.44444444444444398</v>
      </c>
      <c r="F53" s="124" t="s">
        <v>178</v>
      </c>
    </row>
    <row r="54" spans="2:7" ht="17.25" x14ac:dyDescent="0.35">
      <c r="B54" s="133"/>
      <c r="C54" s="123">
        <v>0.45833333333333298</v>
      </c>
      <c r="D54" t="s">
        <v>220</v>
      </c>
      <c r="E54" t="s">
        <v>229</v>
      </c>
      <c r="F54">
        <v>600</v>
      </c>
      <c r="G54" t="s">
        <v>226</v>
      </c>
    </row>
    <row r="55" spans="2:7" ht="17.25" x14ac:dyDescent="0.35">
      <c r="B55" s="133"/>
      <c r="C55" s="123">
        <v>0.47222222222222199</v>
      </c>
      <c r="F55">
        <v>661</v>
      </c>
      <c r="G55" t="s">
        <v>227</v>
      </c>
    </row>
    <row r="56" spans="2:7" ht="17.25" x14ac:dyDescent="0.35">
      <c r="B56" s="133"/>
      <c r="C56" s="123">
        <v>0.48611111111111099</v>
      </c>
      <c r="F56">
        <v>725</v>
      </c>
      <c r="G56" t="s">
        <v>228</v>
      </c>
    </row>
    <row r="57" spans="2:7" ht="17.25" x14ac:dyDescent="0.35">
      <c r="B57" s="133"/>
      <c r="C57" s="123">
        <v>0.5</v>
      </c>
      <c r="D57" t="s">
        <v>707</v>
      </c>
      <c r="E57" t="s">
        <v>233</v>
      </c>
      <c r="F57">
        <v>652</v>
      </c>
      <c r="G57" t="s">
        <v>234</v>
      </c>
    </row>
    <row r="58" spans="2:7" ht="17.25" x14ac:dyDescent="0.35">
      <c r="B58" s="133"/>
      <c r="C58" s="123">
        <v>0.51388888888888895</v>
      </c>
      <c r="F58">
        <v>406</v>
      </c>
      <c r="G58" t="s">
        <v>235</v>
      </c>
    </row>
    <row r="59" spans="2:7" x14ac:dyDescent="0.3">
      <c r="C59" s="123">
        <v>0.52777777777777779</v>
      </c>
      <c r="F59">
        <v>464</v>
      </c>
      <c r="G59" t="s">
        <v>238</v>
      </c>
    </row>
    <row r="60" spans="2:7" ht="17.25" x14ac:dyDescent="0.35">
      <c r="B60" s="131" t="s">
        <v>231</v>
      </c>
      <c r="C60" s="126">
        <v>0.58333333333333337</v>
      </c>
      <c r="D60" s="127"/>
      <c r="E60" s="127"/>
      <c r="F60" s="127" t="s">
        <v>232</v>
      </c>
      <c r="G60" s="127"/>
    </row>
    <row r="61" spans="2:7" ht="17.25" x14ac:dyDescent="0.35">
      <c r="B61" s="133"/>
      <c r="C61" s="123">
        <v>0.59722222222222221</v>
      </c>
      <c r="F61" t="s">
        <v>232</v>
      </c>
    </row>
    <row r="62" spans="2:7" ht="17.25" x14ac:dyDescent="0.35">
      <c r="B62" s="133"/>
      <c r="C62" s="123">
        <v>0.61111111111111105</v>
      </c>
      <c r="F62" t="s">
        <v>232</v>
      </c>
    </row>
    <row r="63" spans="2:7" ht="17.25" x14ac:dyDescent="0.35">
      <c r="B63" s="133"/>
      <c r="C63" s="123">
        <v>0.625</v>
      </c>
      <c r="F63" s="124" t="s">
        <v>178</v>
      </c>
    </row>
    <row r="64" spans="2:7" ht="17.25" x14ac:dyDescent="0.35">
      <c r="B64" s="133"/>
      <c r="C64" s="123">
        <v>0.63888888888888895</v>
      </c>
      <c r="D64" t="s">
        <v>707</v>
      </c>
      <c r="E64" t="s">
        <v>233</v>
      </c>
      <c r="F64">
        <v>304</v>
      </c>
      <c r="G64" t="s">
        <v>236</v>
      </c>
    </row>
    <row r="65" spans="2:7" ht="17.25" x14ac:dyDescent="0.35">
      <c r="B65" s="133"/>
      <c r="C65" s="123">
        <v>0.65277777777777801</v>
      </c>
      <c r="F65">
        <v>461</v>
      </c>
      <c r="G65" t="s">
        <v>237</v>
      </c>
    </row>
    <row r="66" spans="2:7" ht="17.25" x14ac:dyDescent="0.35">
      <c r="B66" s="133"/>
      <c r="C66" s="123">
        <v>0.66666666666666596</v>
      </c>
      <c r="F66">
        <v>298</v>
      </c>
      <c r="G66" t="s">
        <v>239</v>
      </c>
    </row>
    <row r="67" spans="2:7" ht="17.25" x14ac:dyDescent="0.35">
      <c r="B67" s="133"/>
      <c r="C67" s="123">
        <v>0.68055555555555503</v>
      </c>
      <c r="F67" s="124"/>
    </row>
    <row r="68" spans="2:7" ht="17.25" x14ac:dyDescent="0.35">
      <c r="B68" s="133"/>
      <c r="C68" s="123">
        <v>0.69444444444444398</v>
      </c>
    </row>
    <row r="69" spans="2:7" ht="17.25" x14ac:dyDescent="0.35">
      <c r="B69" s="133"/>
      <c r="C69" s="123">
        <v>0.70833333333333304</v>
      </c>
    </row>
    <row r="70" spans="2:7" ht="17.25" x14ac:dyDescent="0.35">
      <c r="B70" s="133"/>
      <c r="C70" s="123">
        <v>0.72222222222222199</v>
      </c>
    </row>
    <row r="71" spans="2:7" ht="17.25" x14ac:dyDescent="0.35">
      <c r="B71" s="133"/>
    </row>
    <row r="72" spans="2:7" ht="17.25" x14ac:dyDescent="0.35">
      <c r="B72" s="133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3"/>
  <sheetViews>
    <sheetView topLeftCell="A34" workbookViewId="0">
      <selection activeCell="D58" sqref="D58"/>
    </sheetView>
  </sheetViews>
  <sheetFormatPr defaultRowHeight="16.5" x14ac:dyDescent="0.3"/>
  <sheetData>
    <row r="2" spans="2:7" x14ac:dyDescent="0.3">
      <c r="B2" t="s">
        <v>171</v>
      </c>
      <c r="C2" t="s">
        <v>166</v>
      </c>
      <c r="D2" t="s">
        <v>169</v>
      </c>
      <c r="E2" t="s">
        <v>170</v>
      </c>
      <c r="F2" t="s">
        <v>167</v>
      </c>
      <c r="G2" t="s">
        <v>168</v>
      </c>
    </row>
    <row r="3" spans="2:7" ht="17.25" x14ac:dyDescent="0.35">
      <c r="B3" s="131" t="s">
        <v>172</v>
      </c>
      <c r="C3" s="126">
        <v>0.54166666666666663</v>
      </c>
      <c r="D3" s="127" t="s">
        <v>240</v>
      </c>
      <c r="E3" s="127" t="s">
        <v>241</v>
      </c>
      <c r="F3" s="125">
        <v>287</v>
      </c>
      <c r="G3" s="125" t="s">
        <v>252</v>
      </c>
    </row>
    <row r="4" spans="2:7" ht="17.25" x14ac:dyDescent="0.35">
      <c r="B4" s="133"/>
      <c r="C4" s="123">
        <v>0.55555555555555558</v>
      </c>
      <c r="F4">
        <v>372</v>
      </c>
      <c r="G4" t="s">
        <v>254</v>
      </c>
    </row>
    <row r="5" spans="2:7" ht="17.25" x14ac:dyDescent="0.35">
      <c r="B5" s="133"/>
      <c r="C5" s="123">
        <v>0.56944444444444497</v>
      </c>
      <c r="F5">
        <v>335</v>
      </c>
      <c r="G5" t="s">
        <v>253</v>
      </c>
    </row>
    <row r="6" spans="2:7" ht="17.25" x14ac:dyDescent="0.35">
      <c r="B6" s="133"/>
      <c r="C6" s="123">
        <v>0.58333333333333304</v>
      </c>
      <c r="F6">
        <v>482</v>
      </c>
      <c r="G6" t="s">
        <v>257</v>
      </c>
    </row>
    <row r="7" spans="2:7" ht="17.25" x14ac:dyDescent="0.35">
      <c r="B7" s="133"/>
      <c r="C7" s="123">
        <v>0.59722222222222199</v>
      </c>
      <c r="F7" t="s">
        <v>178</v>
      </c>
    </row>
    <row r="8" spans="2:7" ht="17.25" x14ac:dyDescent="0.35">
      <c r="B8" s="133"/>
      <c r="C8" s="123">
        <v>0.61111111111111105</v>
      </c>
      <c r="D8" s="12" t="s">
        <v>240</v>
      </c>
      <c r="E8" s="12" t="s">
        <v>241</v>
      </c>
      <c r="F8">
        <v>432</v>
      </c>
      <c r="G8" t="s">
        <v>255</v>
      </c>
    </row>
    <row r="9" spans="2:7" ht="17.25" x14ac:dyDescent="0.35">
      <c r="B9" s="133"/>
      <c r="C9" s="123">
        <v>0.625</v>
      </c>
      <c r="F9">
        <v>446</v>
      </c>
      <c r="G9" t="s">
        <v>256</v>
      </c>
    </row>
    <row r="10" spans="2:7" ht="17.25" x14ac:dyDescent="0.35">
      <c r="B10" s="133"/>
      <c r="C10" s="123">
        <v>0.63888888888888895</v>
      </c>
      <c r="F10" s="124">
        <v>757</v>
      </c>
      <c r="G10" t="s">
        <v>258</v>
      </c>
    </row>
    <row r="11" spans="2:7" ht="17.25" x14ac:dyDescent="0.35">
      <c r="B11" s="133"/>
      <c r="C11" s="123">
        <v>0.65277777777777901</v>
      </c>
      <c r="F11" t="s">
        <v>178</v>
      </c>
    </row>
    <row r="12" spans="2:7" ht="17.25" x14ac:dyDescent="0.35">
      <c r="B12" s="133"/>
      <c r="C12" s="123">
        <v>0.66666666666666796</v>
      </c>
      <c r="D12" t="s">
        <v>243</v>
      </c>
      <c r="E12" s="12" t="s">
        <v>245</v>
      </c>
      <c r="F12">
        <v>279</v>
      </c>
      <c r="G12" t="s">
        <v>259</v>
      </c>
    </row>
    <row r="13" spans="2:7" ht="17.25" x14ac:dyDescent="0.35">
      <c r="B13" s="133"/>
      <c r="C13" s="123">
        <v>0.68055555555555702</v>
      </c>
      <c r="F13" s="124">
        <v>396</v>
      </c>
      <c r="G13" s="124" t="s">
        <v>261</v>
      </c>
    </row>
    <row r="14" spans="2:7" ht="17.25" x14ac:dyDescent="0.35">
      <c r="B14" s="133"/>
      <c r="C14" s="123">
        <v>0.69444444444444497</v>
      </c>
      <c r="F14">
        <v>408</v>
      </c>
      <c r="G14" t="s">
        <v>262</v>
      </c>
    </row>
    <row r="15" spans="2:7" ht="17.25" x14ac:dyDescent="0.35">
      <c r="B15" s="133"/>
      <c r="C15" s="123">
        <v>0.70833333333333404</v>
      </c>
      <c r="F15">
        <v>504</v>
      </c>
      <c r="G15" t="s">
        <v>267</v>
      </c>
    </row>
    <row r="16" spans="2:7" ht="17.25" x14ac:dyDescent="0.35">
      <c r="B16" s="133"/>
      <c r="C16" s="123">
        <v>0.72222222222222299</v>
      </c>
      <c r="F16">
        <v>768</v>
      </c>
      <c r="G16" t="s">
        <v>273</v>
      </c>
    </row>
    <row r="17" spans="2:7" ht="17.25" x14ac:dyDescent="0.35">
      <c r="B17" s="133"/>
      <c r="C17" s="123">
        <v>0.73611111111111205</v>
      </c>
      <c r="F17">
        <v>494</v>
      </c>
      <c r="G17" t="s">
        <v>266</v>
      </c>
    </row>
    <row r="18" spans="2:7" ht="17.25" x14ac:dyDescent="0.35">
      <c r="B18" s="131" t="s">
        <v>189</v>
      </c>
      <c r="C18" s="126">
        <v>0.45833333333333331</v>
      </c>
      <c r="D18" s="127" t="s">
        <v>710</v>
      </c>
      <c r="E18" s="127" t="s">
        <v>711</v>
      </c>
      <c r="F18" s="127">
        <v>642</v>
      </c>
      <c r="G18" s="127" t="s">
        <v>712</v>
      </c>
    </row>
    <row r="19" spans="2:7" ht="17.25" x14ac:dyDescent="0.35">
      <c r="B19" s="133"/>
      <c r="C19" s="123">
        <v>0.47222222222222227</v>
      </c>
      <c r="F19">
        <v>729</v>
      </c>
      <c r="G19" t="s">
        <v>713</v>
      </c>
    </row>
    <row r="20" spans="2:7" ht="17.25" x14ac:dyDescent="0.35">
      <c r="B20" s="133"/>
      <c r="C20" s="123">
        <v>0.48611111111111099</v>
      </c>
      <c r="F20">
        <v>780</v>
      </c>
      <c r="G20" t="s">
        <v>714</v>
      </c>
    </row>
    <row r="21" spans="2:7" ht="17.25" x14ac:dyDescent="0.35">
      <c r="B21" s="133"/>
      <c r="C21" s="123">
        <v>0.5</v>
      </c>
      <c r="F21">
        <v>836</v>
      </c>
      <c r="G21" t="s">
        <v>715</v>
      </c>
    </row>
    <row r="22" spans="2:7" ht="17.25" x14ac:dyDescent="0.35">
      <c r="B22" s="133"/>
      <c r="C22" s="123">
        <v>0.51388888888888895</v>
      </c>
      <c r="F22" t="s">
        <v>194</v>
      </c>
    </row>
    <row r="23" spans="2:7" ht="17.25" x14ac:dyDescent="0.35">
      <c r="B23" s="131" t="s">
        <v>195</v>
      </c>
      <c r="C23" s="126">
        <v>0.58333333333333337</v>
      </c>
      <c r="D23" s="127"/>
      <c r="E23" s="127"/>
      <c r="F23" s="127" t="s">
        <v>197</v>
      </c>
      <c r="G23" s="127"/>
    </row>
    <row r="24" spans="2:7" ht="17.25" x14ac:dyDescent="0.35">
      <c r="B24" s="133"/>
      <c r="C24" s="123">
        <v>0.59722222222222221</v>
      </c>
      <c r="F24" t="s">
        <v>197</v>
      </c>
    </row>
    <row r="25" spans="2:7" ht="17.25" x14ac:dyDescent="0.35">
      <c r="B25" s="133"/>
      <c r="C25" s="123">
        <v>0.61111111111111105</v>
      </c>
      <c r="F25" t="s">
        <v>197</v>
      </c>
    </row>
    <row r="26" spans="2:7" ht="17.25" x14ac:dyDescent="0.35">
      <c r="B26" s="133"/>
      <c r="C26" s="123">
        <v>0.625</v>
      </c>
      <c r="F26" s="124" t="s">
        <v>178</v>
      </c>
    </row>
    <row r="27" spans="2:7" ht="17.25" x14ac:dyDescent="0.35">
      <c r="B27" s="133"/>
      <c r="C27" s="123">
        <v>0.63888888888888895</v>
      </c>
      <c r="D27" t="s">
        <v>243</v>
      </c>
      <c r="E27" t="s">
        <v>242</v>
      </c>
      <c r="F27">
        <v>450</v>
      </c>
      <c r="G27" t="s">
        <v>264</v>
      </c>
    </row>
    <row r="28" spans="2:7" ht="17.25" x14ac:dyDescent="0.35">
      <c r="B28" s="133"/>
      <c r="C28" s="123">
        <v>0.65277777777777801</v>
      </c>
      <c r="F28" s="12">
        <v>753</v>
      </c>
      <c r="G28" s="12" t="s">
        <v>270</v>
      </c>
    </row>
    <row r="29" spans="2:7" ht="17.25" x14ac:dyDescent="0.35">
      <c r="B29" s="133"/>
      <c r="C29" s="123">
        <v>0.66666666666666596</v>
      </c>
      <c r="F29">
        <v>766</v>
      </c>
      <c r="G29" t="s">
        <v>272</v>
      </c>
    </row>
    <row r="30" spans="2:7" ht="17.25" x14ac:dyDescent="0.35">
      <c r="B30" s="133"/>
      <c r="C30" s="123">
        <v>0.68055555555555503</v>
      </c>
      <c r="F30">
        <v>908</v>
      </c>
      <c r="G30" t="s">
        <v>275</v>
      </c>
    </row>
    <row r="31" spans="2:7" ht="17.25" x14ac:dyDescent="0.35">
      <c r="B31" s="133"/>
      <c r="C31" s="123">
        <v>0.69444444444444398</v>
      </c>
      <c r="F31">
        <v>426</v>
      </c>
      <c r="G31" t="s">
        <v>263</v>
      </c>
    </row>
    <row r="32" spans="2:7" ht="17.25" x14ac:dyDescent="0.35">
      <c r="B32" s="131" t="s">
        <v>202</v>
      </c>
      <c r="C32" s="126">
        <v>0.41666666666666669</v>
      </c>
      <c r="D32" s="127" t="s">
        <v>243</v>
      </c>
      <c r="E32" s="127" t="s">
        <v>244</v>
      </c>
      <c r="F32" s="127">
        <v>454</v>
      </c>
      <c r="G32" s="127" t="s">
        <v>265</v>
      </c>
    </row>
    <row r="33" spans="2:7" ht="17.25" x14ac:dyDescent="0.35">
      <c r="B33" s="133"/>
      <c r="C33" s="123">
        <v>0.43055555555555558</v>
      </c>
      <c r="F33">
        <v>340</v>
      </c>
      <c r="G33" t="s">
        <v>260</v>
      </c>
    </row>
    <row r="34" spans="2:7" ht="17.25" x14ac:dyDescent="0.35">
      <c r="B34" s="133"/>
      <c r="C34" s="123">
        <v>0.44444444444444398</v>
      </c>
      <c r="F34">
        <v>608</v>
      </c>
      <c r="G34" t="s">
        <v>268</v>
      </c>
    </row>
    <row r="35" spans="2:7" ht="17.25" x14ac:dyDescent="0.35">
      <c r="B35" s="133"/>
      <c r="C35" s="123">
        <v>0.45833333333333298</v>
      </c>
      <c r="F35" s="124" t="s">
        <v>178</v>
      </c>
    </row>
    <row r="36" spans="2:7" ht="17.25" x14ac:dyDescent="0.35">
      <c r="B36" s="133"/>
      <c r="C36" s="123">
        <v>0.47222222222222199</v>
      </c>
      <c r="D36" t="s">
        <v>243</v>
      </c>
      <c r="E36" t="s">
        <v>244</v>
      </c>
      <c r="F36">
        <v>763</v>
      </c>
      <c r="G36" t="s">
        <v>271</v>
      </c>
    </row>
    <row r="37" spans="2:7" ht="17.25" x14ac:dyDescent="0.35">
      <c r="B37" s="133"/>
      <c r="C37" s="123">
        <v>0.48611111111111099</v>
      </c>
      <c r="F37">
        <v>869</v>
      </c>
      <c r="G37" t="s">
        <v>274</v>
      </c>
    </row>
    <row r="38" spans="2:7" ht="17.25" x14ac:dyDescent="0.35">
      <c r="B38" s="133"/>
      <c r="C38" s="123">
        <v>0.5</v>
      </c>
      <c r="F38">
        <v>617</v>
      </c>
      <c r="G38" t="s">
        <v>269</v>
      </c>
    </row>
    <row r="39" spans="2:7" ht="17.25" x14ac:dyDescent="0.35">
      <c r="B39" s="133"/>
      <c r="C39" s="123">
        <v>0.51388888888888895</v>
      </c>
      <c r="F39" t="s">
        <v>194</v>
      </c>
    </row>
    <row r="40" spans="2:7" ht="17.25" x14ac:dyDescent="0.35">
      <c r="B40" s="131" t="s">
        <v>211</v>
      </c>
      <c r="C40" s="126">
        <v>0.58333333333333337</v>
      </c>
      <c r="D40" s="127" t="s">
        <v>247</v>
      </c>
      <c r="E40" s="127" t="s">
        <v>246</v>
      </c>
      <c r="F40" s="127">
        <v>282</v>
      </c>
      <c r="G40" s="127" t="s">
        <v>280</v>
      </c>
    </row>
    <row r="41" spans="2:7" ht="17.25" x14ac:dyDescent="0.35">
      <c r="B41" s="133"/>
      <c r="C41" s="123">
        <v>0.59722222222222221</v>
      </c>
      <c r="F41">
        <v>284</v>
      </c>
      <c r="G41" t="s">
        <v>281</v>
      </c>
    </row>
    <row r="42" spans="2:7" ht="17.25" x14ac:dyDescent="0.35">
      <c r="B42" s="133"/>
      <c r="C42" s="123">
        <v>0.61111111111111105</v>
      </c>
      <c r="F42">
        <v>866</v>
      </c>
      <c r="G42" t="s">
        <v>282</v>
      </c>
    </row>
    <row r="43" spans="2:7" ht="17.25" x14ac:dyDescent="0.35">
      <c r="B43" s="133"/>
      <c r="C43" s="123">
        <v>0.625</v>
      </c>
      <c r="F43" t="s">
        <v>178</v>
      </c>
    </row>
    <row r="44" spans="2:7" ht="17.25" x14ac:dyDescent="0.35">
      <c r="B44" s="133"/>
      <c r="C44" s="123">
        <v>0.63888888888888895</v>
      </c>
      <c r="F44" s="124" t="s">
        <v>201</v>
      </c>
    </row>
    <row r="45" spans="2:7" ht="17.25" x14ac:dyDescent="0.35">
      <c r="B45" s="133"/>
      <c r="C45" s="123">
        <v>0.65277777777777801</v>
      </c>
      <c r="F45" t="s">
        <v>201</v>
      </c>
    </row>
    <row r="46" spans="2:7" ht="17.25" x14ac:dyDescent="0.35">
      <c r="B46" s="133"/>
      <c r="C46" s="123">
        <v>0.66666666666666596</v>
      </c>
      <c r="D46" t="s">
        <v>247</v>
      </c>
      <c r="E46" t="s">
        <v>246</v>
      </c>
      <c r="F46">
        <v>376</v>
      </c>
      <c r="G46" t="s">
        <v>277</v>
      </c>
    </row>
    <row r="47" spans="2:7" ht="17.25" x14ac:dyDescent="0.35">
      <c r="B47" s="133"/>
      <c r="C47" s="123">
        <v>0.68055555555555503</v>
      </c>
      <c r="F47">
        <v>721</v>
      </c>
      <c r="G47" t="s">
        <v>278</v>
      </c>
    </row>
    <row r="48" spans="2:7" ht="17.25" x14ac:dyDescent="0.35">
      <c r="B48" s="133"/>
      <c r="C48" s="123">
        <v>0.69444444444444398</v>
      </c>
      <c r="F48">
        <v>878</v>
      </c>
      <c r="G48" t="s">
        <v>279</v>
      </c>
    </row>
    <row r="49" spans="2:7" ht="17.25" x14ac:dyDescent="0.35">
      <c r="B49" s="133"/>
      <c r="C49" s="123">
        <v>0.70833333333333304</v>
      </c>
      <c r="F49" t="s">
        <v>194</v>
      </c>
    </row>
    <row r="50" spans="2:7" ht="17.25" x14ac:dyDescent="0.35">
      <c r="B50" s="131" t="s">
        <v>222</v>
      </c>
      <c r="C50" s="126">
        <v>0.40277777777777773</v>
      </c>
      <c r="D50" s="127" t="s">
        <v>248</v>
      </c>
      <c r="E50" s="127" t="s">
        <v>249</v>
      </c>
      <c r="F50" s="127">
        <v>392</v>
      </c>
      <c r="G50" s="127" t="s">
        <v>283</v>
      </c>
    </row>
    <row r="51" spans="2:7" ht="17.25" x14ac:dyDescent="0.35">
      <c r="B51" s="133"/>
      <c r="C51" s="123">
        <v>0.41666666666666669</v>
      </c>
      <c r="F51">
        <v>527</v>
      </c>
      <c r="G51" t="s">
        <v>284</v>
      </c>
    </row>
    <row r="52" spans="2:7" ht="17.25" x14ac:dyDescent="0.35">
      <c r="B52" s="133"/>
      <c r="C52" s="123">
        <v>0.43055555555555558</v>
      </c>
      <c r="F52">
        <v>566</v>
      </c>
      <c r="G52" t="s">
        <v>285</v>
      </c>
    </row>
    <row r="53" spans="2:7" ht="17.25" x14ac:dyDescent="0.35">
      <c r="B53" s="133"/>
      <c r="C53" s="123">
        <v>0.44444444444444398</v>
      </c>
      <c r="F53" s="124">
        <v>599</v>
      </c>
      <c r="G53" t="s">
        <v>286</v>
      </c>
    </row>
    <row r="54" spans="2:7" ht="17.25" x14ac:dyDescent="0.35">
      <c r="B54" s="133"/>
      <c r="C54" s="123">
        <v>0.45833333333333298</v>
      </c>
      <c r="F54" t="s">
        <v>178</v>
      </c>
    </row>
    <row r="55" spans="2:7" ht="17.25" x14ac:dyDescent="0.35">
      <c r="B55" s="133"/>
      <c r="C55" s="123">
        <v>0.47222222222222199</v>
      </c>
      <c r="D55" t="s">
        <v>248</v>
      </c>
      <c r="E55" t="s">
        <v>249</v>
      </c>
      <c r="F55">
        <v>678</v>
      </c>
      <c r="G55" t="s">
        <v>287</v>
      </c>
    </row>
    <row r="56" spans="2:7" ht="17.25" x14ac:dyDescent="0.35">
      <c r="B56" s="133"/>
      <c r="C56" s="123">
        <v>0.48611111111111099</v>
      </c>
      <c r="F56">
        <v>700</v>
      </c>
      <c r="G56" t="s">
        <v>288</v>
      </c>
    </row>
    <row r="57" spans="2:7" ht="17.25" x14ac:dyDescent="0.35">
      <c r="B57" s="133"/>
      <c r="C57" s="123">
        <v>0.5</v>
      </c>
      <c r="F57">
        <v>724</v>
      </c>
      <c r="G57" t="s">
        <v>289</v>
      </c>
    </row>
    <row r="58" spans="2:7" ht="17.25" x14ac:dyDescent="0.35">
      <c r="B58" s="133"/>
      <c r="C58" s="123">
        <v>0.51388888888888895</v>
      </c>
      <c r="F58" t="s">
        <v>194</v>
      </c>
    </row>
    <row r="59" spans="2:7" x14ac:dyDescent="0.3">
      <c r="C59" s="123">
        <v>0.52777777777777801</v>
      </c>
      <c r="F59" t="s">
        <v>194</v>
      </c>
    </row>
    <row r="60" spans="2:7" ht="17.25" x14ac:dyDescent="0.35">
      <c r="B60" s="131" t="s">
        <v>231</v>
      </c>
      <c r="C60" s="126">
        <v>0.58333333333333337</v>
      </c>
      <c r="D60" s="127" t="s">
        <v>250</v>
      </c>
      <c r="E60" s="127" t="s">
        <v>251</v>
      </c>
      <c r="F60" s="127">
        <v>288</v>
      </c>
      <c r="G60" s="127" t="s">
        <v>290</v>
      </c>
    </row>
    <row r="61" spans="2:7" ht="17.25" x14ac:dyDescent="0.35">
      <c r="B61" s="133"/>
      <c r="C61" s="123">
        <v>0.59722222222222221</v>
      </c>
      <c r="F61">
        <v>305</v>
      </c>
      <c r="G61" t="s">
        <v>291</v>
      </c>
    </row>
    <row r="62" spans="2:7" ht="17.25" x14ac:dyDescent="0.35">
      <c r="B62" s="133"/>
      <c r="C62" s="123">
        <v>0.61111111111111105</v>
      </c>
      <c r="F62">
        <v>324</v>
      </c>
      <c r="G62" t="s">
        <v>292</v>
      </c>
    </row>
    <row r="63" spans="2:7" ht="17.25" x14ac:dyDescent="0.35">
      <c r="B63" s="133"/>
      <c r="C63" s="123">
        <v>0.625</v>
      </c>
      <c r="F63" s="124">
        <v>343</v>
      </c>
      <c r="G63" t="s">
        <v>293</v>
      </c>
    </row>
    <row r="64" spans="2:7" ht="17.25" x14ac:dyDescent="0.35">
      <c r="B64" s="133"/>
      <c r="C64" s="123">
        <v>0.63888888888888895</v>
      </c>
      <c r="F64" t="s">
        <v>178</v>
      </c>
    </row>
    <row r="65" spans="2:7" ht="17.25" x14ac:dyDescent="0.35">
      <c r="B65" s="133"/>
      <c r="C65" s="123">
        <v>0.65277777777777801</v>
      </c>
      <c r="D65" t="s">
        <v>250</v>
      </c>
      <c r="E65" t="s">
        <v>251</v>
      </c>
      <c r="F65">
        <v>449</v>
      </c>
      <c r="G65" t="s">
        <v>294</v>
      </c>
    </row>
    <row r="66" spans="2:7" ht="17.25" x14ac:dyDescent="0.35">
      <c r="B66" s="133"/>
      <c r="C66" s="123">
        <v>0.66666666666666596</v>
      </c>
      <c r="F66">
        <v>650</v>
      </c>
      <c r="G66" t="s">
        <v>295</v>
      </c>
    </row>
    <row r="67" spans="2:7" ht="17.25" x14ac:dyDescent="0.35">
      <c r="B67" s="133"/>
      <c r="C67" s="123">
        <v>0.68055555555555503</v>
      </c>
      <c r="F67" s="124">
        <v>698</v>
      </c>
      <c r="G67" t="s">
        <v>296</v>
      </c>
    </row>
    <row r="68" spans="2:7" ht="17.25" x14ac:dyDescent="0.35">
      <c r="B68" s="133"/>
      <c r="C68" s="123">
        <v>0.69444444444444398</v>
      </c>
      <c r="F68" t="s">
        <v>194</v>
      </c>
    </row>
    <row r="69" spans="2:7" ht="17.25" x14ac:dyDescent="0.35">
      <c r="B69" s="133"/>
      <c r="C69" s="123">
        <v>0.70833333333333304</v>
      </c>
      <c r="F69" t="s">
        <v>194</v>
      </c>
    </row>
    <row r="70" spans="2:7" ht="17.25" x14ac:dyDescent="0.35">
      <c r="B70" s="133"/>
      <c r="C70" s="123">
        <v>0.72222222222222199</v>
      </c>
      <c r="F70" t="s">
        <v>194</v>
      </c>
    </row>
    <row r="71" spans="2:7" ht="17.25" x14ac:dyDescent="0.35">
      <c r="B71" s="133"/>
    </row>
    <row r="72" spans="2:7" ht="17.25" x14ac:dyDescent="0.35">
      <c r="B72" s="133"/>
    </row>
    <row r="73" spans="2:7" ht="17.25" x14ac:dyDescent="0.35">
      <c r="B73" s="13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1"/>
  <sheetViews>
    <sheetView topLeftCell="A43" workbookViewId="0">
      <selection activeCell="G60" sqref="G60"/>
    </sheetView>
  </sheetViews>
  <sheetFormatPr defaultRowHeight="16.5" x14ac:dyDescent="0.3"/>
  <sheetData>
    <row r="2" spans="2:7" x14ac:dyDescent="0.3">
      <c r="B2" t="s">
        <v>171</v>
      </c>
      <c r="C2" t="s">
        <v>166</v>
      </c>
      <c r="D2" t="s">
        <v>169</v>
      </c>
      <c r="E2" t="s">
        <v>170</v>
      </c>
      <c r="F2" t="s">
        <v>167</v>
      </c>
      <c r="G2" s="140" t="s">
        <v>168</v>
      </c>
    </row>
    <row r="3" spans="2:7" ht="17.25" x14ac:dyDescent="0.35">
      <c r="B3" s="131" t="s">
        <v>172</v>
      </c>
      <c r="C3" s="126">
        <v>0.54166666666666663</v>
      </c>
      <c r="D3" s="127" t="s">
        <v>297</v>
      </c>
      <c r="E3" s="127" t="s">
        <v>298</v>
      </c>
      <c r="F3" s="127">
        <v>346</v>
      </c>
      <c r="G3" t="s">
        <v>310</v>
      </c>
    </row>
    <row r="4" spans="2:7" ht="17.25" x14ac:dyDescent="0.35">
      <c r="B4" s="133"/>
      <c r="C4" s="123">
        <v>0.55555555555555558</v>
      </c>
      <c r="F4">
        <v>509</v>
      </c>
      <c r="G4" t="s">
        <v>311</v>
      </c>
    </row>
    <row r="5" spans="2:7" ht="17.25" x14ac:dyDescent="0.35">
      <c r="B5" s="133"/>
      <c r="C5" s="123">
        <v>0.56944444444444497</v>
      </c>
      <c r="F5">
        <v>825</v>
      </c>
      <c r="G5" t="s">
        <v>315</v>
      </c>
    </row>
    <row r="6" spans="2:7" ht="17.25" x14ac:dyDescent="0.35">
      <c r="B6" s="133"/>
      <c r="C6" s="123">
        <v>0.58333333333333304</v>
      </c>
      <c r="F6">
        <v>512</v>
      </c>
      <c r="G6" t="s">
        <v>312</v>
      </c>
    </row>
    <row r="7" spans="2:7" ht="17.25" x14ac:dyDescent="0.35">
      <c r="B7" s="133"/>
      <c r="C7" s="123">
        <v>0.59722222222222199</v>
      </c>
      <c r="F7" t="s">
        <v>178</v>
      </c>
    </row>
    <row r="8" spans="2:7" ht="17.25" x14ac:dyDescent="0.35">
      <c r="B8" s="133"/>
      <c r="C8" s="123">
        <v>0.61111111111111105</v>
      </c>
      <c r="F8" t="s">
        <v>201</v>
      </c>
    </row>
    <row r="9" spans="2:7" ht="17.25" x14ac:dyDescent="0.35">
      <c r="B9" s="133"/>
      <c r="C9" s="123">
        <v>0.625</v>
      </c>
      <c r="F9" t="s">
        <v>201</v>
      </c>
    </row>
    <row r="10" spans="2:7" ht="17.25" x14ac:dyDescent="0.35">
      <c r="B10" s="133"/>
      <c r="C10" s="123">
        <v>0.63888888888888895</v>
      </c>
      <c r="D10" t="s">
        <v>297</v>
      </c>
      <c r="E10" t="s">
        <v>298</v>
      </c>
      <c r="F10">
        <v>332</v>
      </c>
      <c r="G10" t="s">
        <v>309</v>
      </c>
    </row>
    <row r="11" spans="2:7" ht="17.25" x14ac:dyDescent="0.35">
      <c r="B11" s="133"/>
      <c r="C11" s="123">
        <v>0.65277777777777901</v>
      </c>
      <c r="F11">
        <v>531</v>
      </c>
      <c r="G11" t="s">
        <v>313</v>
      </c>
    </row>
    <row r="12" spans="2:7" ht="17.25" x14ac:dyDescent="0.35">
      <c r="B12" s="133"/>
      <c r="C12" s="123">
        <v>0.66666666666666796</v>
      </c>
      <c r="F12">
        <v>647</v>
      </c>
      <c r="G12" t="s">
        <v>314</v>
      </c>
    </row>
    <row r="13" spans="2:7" ht="17.25" x14ac:dyDescent="0.35">
      <c r="B13" s="133"/>
      <c r="C13" s="123">
        <v>0.68055555555555702</v>
      </c>
      <c r="F13" t="s">
        <v>178</v>
      </c>
    </row>
    <row r="14" spans="2:7" ht="17.25" x14ac:dyDescent="0.35">
      <c r="B14" s="133"/>
      <c r="C14" s="123">
        <v>0.69444444444444497</v>
      </c>
      <c r="D14" t="s">
        <v>299</v>
      </c>
      <c r="E14" t="s">
        <v>300</v>
      </c>
      <c r="F14">
        <v>586</v>
      </c>
      <c r="G14" t="s">
        <v>325</v>
      </c>
    </row>
    <row r="15" spans="2:7" ht="17.25" x14ac:dyDescent="0.35">
      <c r="B15" s="133"/>
      <c r="C15" s="123">
        <v>0.70833333333333404</v>
      </c>
      <c r="F15">
        <v>601</v>
      </c>
      <c r="G15" t="s">
        <v>327</v>
      </c>
    </row>
    <row r="16" spans="2:7" ht="17.25" x14ac:dyDescent="0.35">
      <c r="B16" s="133"/>
      <c r="C16" s="123">
        <v>0.72222222222222299</v>
      </c>
      <c r="F16">
        <v>857</v>
      </c>
      <c r="G16" t="s">
        <v>329</v>
      </c>
    </row>
    <row r="17" spans="2:7" ht="17.25" x14ac:dyDescent="0.35">
      <c r="B17" s="133"/>
      <c r="C17" s="123">
        <v>0.73611111111111205</v>
      </c>
      <c r="F17">
        <v>565</v>
      </c>
      <c r="G17" t="s">
        <v>323</v>
      </c>
    </row>
    <row r="18" spans="2:7" ht="17.25" x14ac:dyDescent="0.35">
      <c r="B18" s="131" t="s">
        <v>189</v>
      </c>
      <c r="C18" s="126">
        <v>0.45833333333333331</v>
      </c>
      <c r="D18" s="127" t="s">
        <v>301</v>
      </c>
      <c r="E18" s="127" t="s">
        <v>302</v>
      </c>
      <c r="F18" s="127">
        <v>582</v>
      </c>
      <c r="G18" s="127" t="s">
        <v>338</v>
      </c>
    </row>
    <row r="19" spans="2:7" ht="17.25" x14ac:dyDescent="0.35">
      <c r="B19" s="133"/>
      <c r="C19" s="123">
        <v>0.47222222222222227</v>
      </c>
      <c r="F19">
        <v>772</v>
      </c>
      <c r="G19" t="s">
        <v>340</v>
      </c>
    </row>
    <row r="20" spans="2:7" ht="17.25" x14ac:dyDescent="0.35">
      <c r="B20" s="133"/>
      <c r="C20" s="123">
        <v>0.48611111111111099</v>
      </c>
      <c r="F20">
        <v>495</v>
      </c>
      <c r="G20" t="s">
        <v>336</v>
      </c>
    </row>
    <row r="21" spans="2:7" ht="17.25" x14ac:dyDescent="0.35">
      <c r="B21" s="133"/>
      <c r="C21" s="123">
        <v>0.5</v>
      </c>
      <c r="F21">
        <v>364</v>
      </c>
      <c r="G21" t="s">
        <v>332</v>
      </c>
    </row>
    <row r="22" spans="2:7" ht="17.25" x14ac:dyDescent="0.35">
      <c r="B22" s="133"/>
      <c r="C22" s="123">
        <v>0.51388888888888895</v>
      </c>
      <c r="F22" t="s">
        <v>194</v>
      </c>
    </row>
    <row r="23" spans="2:7" ht="17.25" x14ac:dyDescent="0.35">
      <c r="B23" s="131" t="s">
        <v>195</v>
      </c>
      <c r="C23" s="126">
        <v>0.58333333333333337</v>
      </c>
      <c r="D23" s="127" t="s">
        <v>304</v>
      </c>
      <c r="E23" s="127" t="s">
        <v>303</v>
      </c>
      <c r="F23" s="127">
        <v>369</v>
      </c>
      <c r="G23" s="127" t="s">
        <v>343</v>
      </c>
    </row>
    <row r="24" spans="2:7" ht="17.25" x14ac:dyDescent="0.35">
      <c r="B24" s="133"/>
      <c r="C24" s="123">
        <v>0.59722222222222221</v>
      </c>
      <c r="F24" s="12">
        <v>618</v>
      </c>
      <c r="G24" s="12" t="s">
        <v>344</v>
      </c>
    </row>
    <row r="25" spans="2:7" ht="17.25" x14ac:dyDescent="0.35">
      <c r="B25" s="133"/>
      <c r="C25" s="123">
        <v>0.61111111111111105</v>
      </c>
      <c r="F25" s="12">
        <v>660</v>
      </c>
      <c r="G25" s="12" t="s">
        <v>345</v>
      </c>
    </row>
    <row r="26" spans="2:7" ht="17.25" x14ac:dyDescent="0.35">
      <c r="B26" s="133"/>
      <c r="C26" s="123">
        <v>0.625</v>
      </c>
      <c r="F26" s="12">
        <v>787</v>
      </c>
      <c r="G26" s="12" t="s">
        <v>347</v>
      </c>
    </row>
    <row r="27" spans="2:7" ht="17.25" x14ac:dyDescent="0.35">
      <c r="B27" s="133"/>
      <c r="C27" s="123">
        <v>0.63888888888888895</v>
      </c>
      <c r="F27" t="s">
        <v>178</v>
      </c>
    </row>
    <row r="28" spans="2:7" ht="17.25" x14ac:dyDescent="0.35">
      <c r="B28" s="133"/>
      <c r="C28" s="123">
        <v>0.65277777777777801</v>
      </c>
      <c r="D28" t="s">
        <v>304</v>
      </c>
      <c r="E28" t="s">
        <v>303</v>
      </c>
      <c r="F28">
        <v>745</v>
      </c>
      <c r="G28" t="s">
        <v>346</v>
      </c>
    </row>
    <row r="29" spans="2:7" ht="17.25" x14ac:dyDescent="0.35">
      <c r="B29" s="133"/>
      <c r="C29" s="123">
        <v>0.66666666666666596</v>
      </c>
      <c r="F29">
        <v>352</v>
      </c>
      <c r="G29" t="s">
        <v>348</v>
      </c>
    </row>
    <row r="30" spans="2:7" ht="17.25" x14ac:dyDescent="0.35">
      <c r="B30" s="133"/>
      <c r="C30" s="123">
        <v>0.68055555555555503</v>
      </c>
      <c r="F30">
        <v>831</v>
      </c>
      <c r="G30" t="s">
        <v>349</v>
      </c>
    </row>
    <row r="31" spans="2:7" ht="17.25" x14ac:dyDescent="0.35">
      <c r="B31" s="133"/>
      <c r="C31" s="123">
        <v>0.69444444444444398</v>
      </c>
      <c r="F31" s="140" t="s">
        <v>194</v>
      </c>
      <c r="G31" s="140"/>
    </row>
    <row r="32" spans="2:7" ht="17.25" x14ac:dyDescent="0.35">
      <c r="B32" s="131" t="s">
        <v>202</v>
      </c>
      <c r="C32" s="126">
        <v>0.41666666666666669</v>
      </c>
      <c r="D32" s="127" t="s">
        <v>301</v>
      </c>
      <c r="E32" s="127" t="s">
        <v>305</v>
      </c>
      <c r="F32">
        <v>401</v>
      </c>
      <c r="G32" t="s">
        <v>333</v>
      </c>
    </row>
    <row r="33" spans="2:7" ht="17.25" x14ac:dyDescent="0.35">
      <c r="B33" s="133"/>
      <c r="C33" s="123">
        <v>0.43055555555555558</v>
      </c>
      <c r="F33">
        <v>514</v>
      </c>
      <c r="G33" t="s">
        <v>337</v>
      </c>
    </row>
    <row r="34" spans="2:7" ht="17.25" x14ac:dyDescent="0.35">
      <c r="B34" s="133"/>
      <c r="C34" s="123">
        <v>0.44444444444444398</v>
      </c>
      <c r="F34">
        <v>811</v>
      </c>
      <c r="G34" t="s">
        <v>341</v>
      </c>
    </row>
    <row r="35" spans="2:7" ht="17.25" x14ac:dyDescent="0.35">
      <c r="B35" s="133"/>
      <c r="C35" s="123">
        <v>0.45833333333333298</v>
      </c>
      <c r="F35">
        <v>817</v>
      </c>
      <c r="G35" t="s">
        <v>342</v>
      </c>
    </row>
    <row r="36" spans="2:7" ht="17.25" x14ac:dyDescent="0.35">
      <c r="B36" s="133"/>
      <c r="C36" s="123">
        <v>0.47222222222222199</v>
      </c>
      <c r="F36" t="s">
        <v>178</v>
      </c>
    </row>
    <row r="37" spans="2:7" ht="17.25" x14ac:dyDescent="0.35">
      <c r="B37" s="133"/>
      <c r="C37" s="123">
        <v>0.48611111111111099</v>
      </c>
      <c r="D37" t="s">
        <v>301</v>
      </c>
      <c r="E37" t="s">
        <v>305</v>
      </c>
      <c r="F37">
        <v>409</v>
      </c>
      <c r="G37" t="s">
        <v>334</v>
      </c>
    </row>
    <row r="38" spans="2:7" ht="17.25" x14ac:dyDescent="0.35">
      <c r="B38" s="133"/>
      <c r="C38" s="123">
        <v>0.5</v>
      </c>
      <c r="F38">
        <v>470</v>
      </c>
      <c r="G38" t="s">
        <v>335</v>
      </c>
    </row>
    <row r="39" spans="2:7" ht="17.25" x14ac:dyDescent="0.35">
      <c r="B39" s="133"/>
      <c r="C39" s="123">
        <v>0.51388888888888895</v>
      </c>
      <c r="F39">
        <v>604</v>
      </c>
      <c r="G39" t="s">
        <v>339</v>
      </c>
    </row>
    <row r="40" spans="2:7" ht="17.25" x14ac:dyDescent="0.35">
      <c r="B40" s="131" t="s">
        <v>211</v>
      </c>
      <c r="C40" s="126">
        <v>0.58333333333333337</v>
      </c>
      <c r="D40" s="127"/>
      <c r="E40" s="127"/>
      <c r="F40" s="127" t="s">
        <v>306</v>
      </c>
      <c r="G40" s="127"/>
    </row>
    <row r="41" spans="2:7" ht="17.25" x14ac:dyDescent="0.35">
      <c r="B41" s="133"/>
      <c r="C41" s="123">
        <v>0.59722222222222221</v>
      </c>
      <c r="F41" t="s">
        <v>306</v>
      </c>
    </row>
    <row r="42" spans="2:7" ht="17.25" x14ac:dyDescent="0.35">
      <c r="B42" s="133"/>
      <c r="C42" s="123">
        <v>0.61111111111111105</v>
      </c>
      <c r="F42" t="s">
        <v>306</v>
      </c>
    </row>
    <row r="43" spans="2:7" ht="17.25" x14ac:dyDescent="0.35">
      <c r="B43" s="133"/>
      <c r="C43" s="123">
        <v>0.625</v>
      </c>
      <c r="F43" t="s">
        <v>178</v>
      </c>
    </row>
    <row r="44" spans="2:7" ht="17.25" x14ac:dyDescent="0.35">
      <c r="B44" s="133"/>
      <c r="C44" s="123">
        <v>0.63888888888888895</v>
      </c>
      <c r="D44" t="s">
        <v>299</v>
      </c>
      <c r="E44" t="s">
        <v>307</v>
      </c>
      <c r="F44">
        <v>567</v>
      </c>
      <c r="G44" t="s">
        <v>324</v>
      </c>
    </row>
    <row r="45" spans="2:7" ht="17.25" x14ac:dyDescent="0.35">
      <c r="B45" s="133"/>
      <c r="C45" s="123">
        <v>0.65277777777777801</v>
      </c>
      <c r="F45">
        <v>328</v>
      </c>
      <c r="G45" t="s">
        <v>318</v>
      </c>
    </row>
    <row r="46" spans="2:7" ht="17.25" x14ac:dyDescent="0.35">
      <c r="B46" s="133"/>
      <c r="C46" s="123">
        <v>0.66666666666666596</v>
      </c>
      <c r="F46">
        <v>350</v>
      </c>
      <c r="G46" t="s">
        <v>319</v>
      </c>
    </row>
    <row r="47" spans="2:7" ht="17.25" x14ac:dyDescent="0.35">
      <c r="B47" s="133"/>
      <c r="C47" s="123">
        <v>0.68055555555555503</v>
      </c>
      <c r="F47">
        <v>377</v>
      </c>
      <c r="G47" t="s">
        <v>320</v>
      </c>
    </row>
    <row r="48" spans="2:7" ht="17.25" x14ac:dyDescent="0.35">
      <c r="B48" s="133"/>
      <c r="C48" s="123">
        <v>0.69444444444444398</v>
      </c>
      <c r="F48">
        <v>405</v>
      </c>
      <c r="G48" t="s">
        <v>322</v>
      </c>
    </row>
    <row r="49" spans="2:7" ht="17.25" x14ac:dyDescent="0.35">
      <c r="B49" s="133"/>
      <c r="C49" s="123">
        <v>0.70833333333333304</v>
      </c>
      <c r="F49" t="s">
        <v>194</v>
      </c>
    </row>
    <row r="50" spans="2:7" ht="17.25" x14ac:dyDescent="0.35">
      <c r="B50" s="131" t="s">
        <v>222</v>
      </c>
      <c r="C50" s="126">
        <v>0.40277777777777773</v>
      </c>
      <c r="D50" s="127" t="s">
        <v>299</v>
      </c>
      <c r="E50" s="127" t="s">
        <v>308</v>
      </c>
      <c r="F50" s="127">
        <v>902</v>
      </c>
      <c r="G50" s="127" t="s">
        <v>331</v>
      </c>
    </row>
    <row r="51" spans="2:7" ht="17.25" x14ac:dyDescent="0.35">
      <c r="B51" s="133"/>
      <c r="C51" s="123">
        <v>0.41666666666666669</v>
      </c>
      <c r="F51">
        <v>303</v>
      </c>
      <c r="G51" t="s">
        <v>317</v>
      </c>
    </row>
    <row r="52" spans="2:7" ht="17.25" x14ac:dyDescent="0.35">
      <c r="B52" s="133"/>
      <c r="C52" s="123">
        <v>0.43055555555555558</v>
      </c>
      <c r="F52">
        <v>591</v>
      </c>
      <c r="G52" t="s">
        <v>326</v>
      </c>
    </row>
    <row r="53" spans="2:7" ht="17.25" x14ac:dyDescent="0.35">
      <c r="B53" s="133"/>
      <c r="C53" s="123">
        <v>0.44444444444444398</v>
      </c>
      <c r="F53" s="124" t="s">
        <v>178</v>
      </c>
    </row>
    <row r="54" spans="2:7" ht="17.25" x14ac:dyDescent="0.35">
      <c r="B54" s="133"/>
      <c r="C54" s="123">
        <v>0.45833333333333298</v>
      </c>
      <c r="D54" t="s">
        <v>299</v>
      </c>
      <c r="E54" t="s">
        <v>308</v>
      </c>
      <c r="F54">
        <v>378</v>
      </c>
      <c r="G54" t="s">
        <v>321</v>
      </c>
    </row>
    <row r="55" spans="2:7" ht="17.25" x14ac:dyDescent="0.35">
      <c r="B55" s="133"/>
      <c r="C55" s="123">
        <v>0.47222222222222199</v>
      </c>
      <c r="F55">
        <v>296</v>
      </c>
      <c r="G55" t="s">
        <v>316</v>
      </c>
    </row>
    <row r="56" spans="2:7" ht="17.25" x14ac:dyDescent="0.35">
      <c r="B56" s="133"/>
      <c r="C56" s="123">
        <v>0.48611111111111099</v>
      </c>
      <c r="F56">
        <v>806</v>
      </c>
      <c r="G56" t="s">
        <v>328</v>
      </c>
    </row>
    <row r="57" spans="2:7" ht="17.25" x14ac:dyDescent="0.35">
      <c r="B57" s="133"/>
      <c r="C57" s="123">
        <v>0.5</v>
      </c>
      <c r="F57">
        <v>879</v>
      </c>
      <c r="G57" t="s">
        <v>330</v>
      </c>
    </row>
    <row r="58" spans="2:7" ht="17.25" x14ac:dyDescent="0.35">
      <c r="B58" s="133"/>
      <c r="C58" s="123">
        <v>0.51388888888888895</v>
      </c>
      <c r="F58" t="s">
        <v>194</v>
      </c>
    </row>
    <row r="59" spans="2:7" x14ac:dyDescent="0.3">
      <c r="C59" s="123">
        <v>0.52777777777777779</v>
      </c>
      <c r="F59" t="s">
        <v>194</v>
      </c>
    </row>
    <row r="60" spans="2:7" ht="17.25" x14ac:dyDescent="0.35">
      <c r="B60" s="131" t="s">
        <v>231</v>
      </c>
      <c r="C60" s="126">
        <v>0.58333333333333337</v>
      </c>
      <c r="D60" s="127"/>
      <c r="E60" s="127"/>
      <c r="F60" s="127" t="s">
        <v>232</v>
      </c>
      <c r="G60" s="127"/>
    </row>
    <row r="61" spans="2:7" ht="17.25" x14ac:dyDescent="0.35">
      <c r="B61" s="133"/>
      <c r="C61" s="123">
        <v>0.59722222222222221</v>
      </c>
      <c r="F61" t="s">
        <v>232</v>
      </c>
    </row>
    <row r="62" spans="2:7" ht="17.25" x14ac:dyDescent="0.35">
      <c r="B62" s="133"/>
      <c r="C62" s="123">
        <v>0.61111111111111105</v>
      </c>
      <c r="F62" t="s">
        <v>232</v>
      </c>
    </row>
    <row r="63" spans="2:7" ht="17.25" x14ac:dyDescent="0.35">
      <c r="B63" s="133"/>
      <c r="C63" s="123">
        <v>0.625</v>
      </c>
      <c r="F63" s="124" t="s">
        <v>194</v>
      </c>
    </row>
    <row r="64" spans="2:7" ht="17.25" x14ac:dyDescent="0.35">
      <c r="B64" s="133"/>
      <c r="C64" s="123">
        <v>0.63888888888888895</v>
      </c>
      <c r="F64" s="124" t="s">
        <v>194</v>
      </c>
    </row>
    <row r="65" spans="2:6" ht="17.25" x14ac:dyDescent="0.35">
      <c r="B65" s="133"/>
      <c r="C65" s="123">
        <v>0.65277777777777801</v>
      </c>
      <c r="F65" s="124" t="s">
        <v>194</v>
      </c>
    </row>
    <row r="66" spans="2:6" ht="17.25" x14ac:dyDescent="0.35">
      <c r="B66" s="133"/>
      <c r="C66" s="123">
        <v>0.66666666666666596</v>
      </c>
      <c r="F66" s="124" t="s">
        <v>194</v>
      </c>
    </row>
    <row r="67" spans="2:6" ht="17.25" x14ac:dyDescent="0.35">
      <c r="B67" s="133"/>
      <c r="C67" s="123">
        <v>0.68055555555555503</v>
      </c>
      <c r="F67" s="124" t="s">
        <v>194</v>
      </c>
    </row>
    <row r="68" spans="2:6" ht="17.25" x14ac:dyDescent="0.35">
      <c r="B68" s="133"/>
      <c r="C68" s="123">
        <v>0.69444444444444398</v>
      </c>
      <c r="F68" s="124" t="s">
        <v>194</v>
      </c>
    </row>
    <row r="69" spans="2:6" ht="17.25" x14ac:dyDescent="0.35">
      <c r="B69" s="133"/>
      <c r="C69" s="123">
        <v>0.70833333333333304</v>
      </c>
      <c r="F69" s="124" t="s">
        <v>194</v>
      </c>
    </row>
    <row r="70" spans="2:6" ht="17.25" x14ac:dyDescent="0.35">
      <c r="B70" s="133"/>
      <c r="C70" s="123">
        <v>0.72222222222222199</v>
      </c>
      <c r="F70" s="124" t="s">
        <v>194</v>
      </c>
    </row>
    <row r="71" spans="2:6" ht="17.25" x14ac:dyDescent="0.35">
      <c r="B71" s="13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7"/>
  <sheetViews>
    <sheetView topLeftCell="A49" workbookViewId="0">
      <selection activeCell="D64" sqref="D64:G66"/>
    </sheetView>
  </sheetViews>
  <sheetFormatPr defaultRowHeight="16.5" x14ac:dyDescent="0.3"/>
  <sheetData>
    <row r="2" spans="2:7" x14ac:dyDescent="0.3">
      <c r="B2" t="s">
        <v>171</v>
      </c>
      <c r="C2" t="s">
        <v>166</v>
      </c>
      <c r="D2" t="s">
        <v>169</v>
      </c>
      <c r="E2" t="s">
        <v>170</v>
      </c>
      <c r="F2" t="s">
        <v>167</v>
      </c>
      <c r="G2" t="s">
        <v>168</v>
      </c>
    </row>
    <row r="3" spans="2:7" ht="17.25" x14ac:dyDescent="0.35">
      <c r="B3" s="131" t="s">
        <v>172</v>
      </c>
      <c r="C3" s="126">
        <v>0.54166666666666663</v>
      </c>
      <c r="D3" s="127" t="s">
        <v>350</v>
      </c>
      <c r="E3" s="127" t="s">
        <v>351</v>
      </c>
      <c r="F3" s="127">
        <v>808</v>
      </c>
      <c r="G3" s="127" t="s">
        <v>371</v>
      </c>
    </row>
    <row r="4" spans="2:7" ht="17.25" x14ac:dyDescent="0.35">
      <c r="B4" s="133"/>
      <c r="C4" s="123">
        <v>0.55555555555555558</v>
      </c>
      <c r="F4">
        <v>474</v>
      </c>
      <c r="G4" t="s">
        <v>364</v>
      </c>
    </row>
    <row r="5" spans="2:7" ht="17.25" x14ac:dyDescent="0.35">
      <c r="B5" s="133"/>
      <c r="C5" s="123">
        <v>0.56944444444444497</v>
      </c>
      <c r="F5">
        <v>710</v>
      </c>
      <c r="G5" t="s">
        <v>368</v>
      </c>
    </row>
    <row r="6" spans="2:7" ht="17.25" x14ac:dyDescent="0.35">
      <c r="B6" s="133"/>
      <c r="C6" s="123">
        <v>0.58333333333333304</v>
      </c>
      <c r="F6">
        <v>554</v>
      </c>
      <c r="G6" t="s">
        <v>365</v>
      </c>
    </row>
    <row r="7" spans="2:7" ht="17.25" x14ac:dyDescent="0.35">
      <c r="B7" s="133"/>
      <c r="C7" s="123">
        <v>0.59722222222222199</v>
      </c>
      <c r="F7">
        <v>314</v>
      </c>
      <c r="G7" t="s">
        <v>363</v>
      </c>
    </row>
    <row r="8" spans="2:7" ht="17.25" x14ac:dyDescent="0.35">
      <c r="B8" s="133"/>
      <c r="C8" s="123">
        <v>0.61111111111111105</v>
      </c>
      <c r="F8" t="s">
        <v>178</v>
      </c>
    </row>
    <row r="9" spans="2:7" ht="17.25" x14ac:dyDescent="0.35">
      <c r="B9" s="133"/>
      <c r="C9" s="123">
        <v>0.625</v>
      </c>
      <c r="D9" t="s">
        <v>352</v>
      </c>
      <c r="E9" t="s">
        <v>353</v>
      </c>
      <c r="F9">
        <v>384</v>
      </c>
      <c r="G9" t="s">
        <v>372</v>
      </c>
    </row>
    <row r="10" spans="2:7" ht="17.25" x14ac:dyDescent="0.35">
      <c r="B10" s="133"/>
      <c r="C10" s="123">
        <v>0.63888888888888895</v>
      </c>
      <c r="F10">
        <v>483</v>
      </c>
      <c r="G10" t="s">
        <v>373</v>
      </c>
    </row>
    <row r="11" spans="2:7" ht="17.25" x14ac:dyDescent="0.35">
      <c r="B11" s="133"/>
      <c r="C11" s="123">
        <v>0.65277777777777901</v>
      </c>
      <c r="F11">
        <v>612</v>
      </c>
      <c r="G11" t="s">
        <v>375</v>
      </c>
    </row>
    <row r="12" spans="2:7" ht="17.25" x14ac:dyDescent="0.35">
      <c r="B12" s="133"/>
      <c r="C12" s="123">
        <v>0.66666666666666796</v>
      </c>
      <c r="F12">
        <v>702</v>
      </c>
      <c r="G12" t="s">
        <v>376</v>
      </c>
    </row>
    <row r="13" spans="2:7" ht="17.25" x14ac:dyDescent="0.35">
      <c r="B13" s="133"/>
      <c r="C13" s="123">
        <v>0.68055555555555702</v>
      </c>
      <c r="F13">
        <v>703</v>
      </c>
      <c r="G13" t="s">
        <v>377</v>
      </c>
    </row>
    <row r="14" spans="2:7" ht="17.25" x14ac:dyDescent="0.35">
      <c r="B14" s="133"/>
      <c r="C14" s="123">
        <v>0.69444444444444497</v>
      </c>
      <c r="F14" t="s">
        <v>178</v>
      </c>
    </row>
    <row r="15" spans="2:7" ht="17.25" x14ac:dyDescent="0.35">
      <c r="B15" s="133"/>
      <c r="C15" s="123">
        <v>0.70833333333333404</v>
      </c>
      <c r="D15" t="s">
        <v>352</v>
      </c>
      <c r="E15" t="s">
        <v>353</v>
      </c>
      <c r="F15">
        <v>807</v>
      </c>
      <c r="G15" t="s">
        <v>378</v>
      </c>
    </row>
    <row r="16" spans="2:7" ht="17.25" x14ac:dyDescent="0.35">
      <c r="B16" s="133"/>
      <c r="C16" s="123">
        <v>0.72222222222222299</v>
      </c>
      <c r="F16">
        <v>873</v>
      </c>
      <c r="G16" t="s">
        <v>379</v>
      </c>
    </row>
    <row r="17" spans="2:7" ht="17.25" x14ac:dyDescent="0.35">
      <c r="B17" s="133"/>
      <c r="C17" s="123">
        <v>0.73611111111111205</v>
      </c>
      <c r="F17">
        <v>587</v>
      </c>
      <c r="G17" t="s">
        <v>374</v>
      </c>
    </row>
    <row r="18" spans="2:7" ht="17.25" x14ac:dyDescent="0.35">
      <c r="B18" s="131" t="s">
        <v>189</v>
      </c>
      <c r="C18" s="126">
        <v>0.45833333333333331</v>
      </c>
      <c r="D18" s="127" t="s">
        <v>354</v>
      </c>
      <c r="E18" s="127" t="s">
        <v>355</v>
      </c>
      <c r="F18" s="127">
        <v>362</v>
      </c>
      <c r="G18" s="127" t="s">
        <v>380</v>
      </c>
    </row>
    <row r="19" spans="2:7" ht="17.25" x14ac:dyDescent="0.35">
      <c r="B19" s="133"/>
      <c r="C19" s="123">
        <v>0.47222222222222227</v>
      </c>
      <c r="F19">
        <v>897</v>
      </c>
      <c r="G19" t="s">
        <v>387</v>
      </c>
    </row>
    <row r="20" spans="2:7" ht="17.25" x14ac:dyDescent="0.35">
      <c r="B20" s="133"/>
      <c r="C20" s="123">
        <v>0.48611111111111099</v>
      </c>
      <c r="F20">
        <v>872</v>
      </c>
      <c r="G20" t="s">
        <v>385</v>
      </c>
    </row>
    <row r="21" spans="2:7" ht="17.25" x14ac:dyDescent="0.35">
      <c r="B21" s="133"/>
      <c r="C21" s="123">
        <v>0.5</v>
      </c>
      <c r="F21">
        <v>887</v>
      </c>
      <c r="G21" t="s">
        <v>386</v>
      </c>
    </row>
    <row r="22" spans="2:7" ht="17.25" x14ac:dyDescent="0.35">
      <c r="B22" s="133"/>
      <c r="C22" s="123">
        <v>0.51388888888888895</v>
      </c>
      <c r="F22" t="s">
        <v>194</v>
      </c>
    </row>
    <row r="23" spans="2:7" ht="17.25" x14ac:dyDescent="0.35">
      <c r="B23" s="131" t="s">
        <v>195</v>
      </c>
      <c r="C23" s="126">
        <v>0.58333333333333337</v>
      </c>
      <c r="D23" s="127" t="s">
        <v>356</v>
      </c>
      <c r="E23" s="127" t="s">
        <v>357</v>
      </c>
      <c r="F23" s="127">
        <v>345</v>
      </c>
      <c r="G23" s="127" t="s">
        <v>388</v>
      </c>
    </row>
    <row r="24" spans="2:7" ht="17.25" x14ac:dyDescent="0.35">
      <c r="B24" s="133"/>
      <c r="C24" s="123">
        <v>0.59722222222222221</v>
      </c>
      <c r="F24">
        <v>402</v>
      </c>
      <c r="G24" t="s">
        <v>389</v>
      </c>
    </row>
    <row r="25" spans="2:7" ht="17.25" x14ac:dyDescent="0.35">
      <c r="B25" s="133"/>
      <c r="C25" s="123">
        <v>0.61111111111111105</v>
      </c>
      <c r="F25">
        <v>419</v>
      </c>
      <c r="G25" t="s">
        <v>390</v>
      </c>
    </row>
    <row r="26" spans="2:7" ht="17.25" x14ac:dyDescent="0.35">
      <c r="B26" s="133"/>
      <c r="C26" s="123">
        <v>0.625</v>
      </c>
      <c r="F26">
        <v>438</v>
      </c>
      <c r="G26" t="s">
        <v>391</v>
      </c>
    </row>
    <row r="27" spans="2:7" ht="17.25" x14ac:dyDescent="0.35">
      <c r="B27" s="133"/>
      <c r="C27" s="123">
        <v>0.63888888888888895</v>
      </c>
      <c r="F27">
        <v>486</v>
      </c>
      <c r="G27" t="s">
        <v>392</v>
      </c>
    </row>
    <row r="28" spans="2:7" ht="17.25" x14ac:dyDescent="0.35">
      <c r="B28" s="133"/>
      <c r="C28" s="123">
        <v>0.65277777777777801</v>
      </c>
      <c r="F28" t="s">
        <v>178</v>
      </c>
    </row>
    <row r="29" spans="2:7" ht="17.25" x14ac:dyDescent="0.35">
      <c r="B29" s="133"/>
      <c r="C29" s="123">
        <v>0.66666666666666596</v>
      </c>
      <c r="D29" t="s">
        <v>356</v>
      </c>
      <c r="E29" t="s">
        <v>357</v>
      </c>
      <c r="F29">
        <v>551</v>
      </c>
      <c r="G29" t="s">
        <v>393</v>
      </c>
    </row>
    <row r="30" spans="2:7" ht="17.25" x14ac:dyDescent="0.35">
      <c r="B30" s="133"/>
      <c r="C30" s="123">
        <v>0.68055555555555503</v>
      </c>
      <c r="F30">
        <v>758</v>
      </c>
      <c r="G30" t="s">
        <v>394</v>
      </c>
    </row>
    <row r="31" spans="2:7" ht="17.25" x14ac:dyDescent="0.35">
      <c r="B31" s="133"/>
      <c r="C31" s="123">
        <v>0.69444444444444398</v>
      </c>
      <c r="F31">
        <v>829</v>
      </c>
      <c r="G31" t="s">
        <v>395</v>
      </c>
    </row>
    <row r="32" spans="2:7" ht="17.25" x14ac:dyDescent="0.35">
      <c r="B32" s="131" t="s">
        <v>202</v>
      </c>
      <c r="C32" s="126">
        <v>0.41666666666666669</v>
      </c>
      <c r="D32" s="127"/>
      <c r="E32" s="127"/>
      <c r="F32" s="127" t="s">
        <v>178</v>
      </c>
      <c r="G32" s="127"/>
    </row>
    <row r="33" spans="2:7" ht="17.25" x14ac:dyDescent="0.35">
      <c r="B33" s="133"/>
      <c r="C33" s="123">
        <v>0.43055555555555558</v>
      </c>
      <c r="D33" t="s">
        <v>350</v>
      </c>
      <c r="E33" t="s">
        <v>358</v>
      </c>
      <c r="F33">
        <v>790</v>
      </c>
      <c r="G33" t="s">
        <v>370</v>
      </c>
    </row>
    <row r="34" spans="2:7" ht="17.25" x14ac:dyDescent="0.35">
      <c r="B34" s="133"/>
      <c r="C34" s="123">
        <v>0.44444444444444398</v>
      </c>
      <c r="F34">
        <v>635</v>
      </c>
      <c r="G34" t="s">
        <v>366</v>
      </c>
    </row>
    <row r="35" spans="2:7" ht="17.25" x14ac:dyDescent="0.35">
      <c r="B35" s="133"/>
      <c r="C35" s="123">
        <v>0.45833333333333298</v>
      </c>
      <c r="F35">
        <v>637</v>
      </c>
      <c r="G35" t="s">
        <v>367</v>
      </c>
    </row>
    <row r="36" spans="2:7" ht="17.25" x14ac:dyDescent="0.35">
      <c r="B36" s="133"/>
      <c r="C36" s="123">
        <v>0.47222222222222199</v>
      </c>
      <c r="F36">
        <v>775</v>
      </c>
      <c r="G36" t="s">
        <v>369</v>
      </c>
    </row>
    <row r="37" spans="2:7" ht="17.25" x14ac:dyDescent="0.35">
      <c r="B37" s="133"/>
      <c r="C37" s="123">
        <v>0.48611111111111099</v>
      </c>
      <c r="F37" s="12">
        <v>302</v>
      </c>
      <c r="G37" s="12" t="s">
        <v>362</v>
      </c>
    </row>
    <row r="38" spans="2:7" ht="17.25" x14ac:dyDescent="0.35">
      <c r="B38" s="133"/>
      <c r="C38" s="123">
        <v>0.5</v>
      </c>
      <c r="F38" t="s">
        <v>194</v>
      </c>
    </row>
    <row r="39" spans="2:7" ht="17.25" x14ac:dyDescent="0.35">
      <c r="B39" s="133"/>
      <c r="C39" s="123">
        <v>0.51388888888888895</v>
      </c>
      <c r="F39" t="s">
        <v>194</v>
      </c>
    </row>
    <row r="40" spans="2:7" ht="17.25" x14ac:dyDescent="0.35">
      <c r="B40" s="131" t="s">
        <v>211</v>
      </c>
      <c r="C40" s="126">
        <v>0.58333333333333337</v>
      </c>
      <c r="D40" s="127"/>
      <c r="E40" s="127"/>
      <c r="F40" s="127" t="s">
        <v>306</v>
      </c>
      <c r="G40" s="127"/>
    </row>
    <row r="41" spans="2:7" ht="17.25" x14ac:dyDescent="0.35">
      <c r="B41" s="133"/>
      <c r="C41" s="123">
        <v>0.59722222222222221</v>
      </c>
      <c r="F41" s="47" t="s">
        <v>306</v>
      </c>
    </row>
    <row r="42" spans="2:7" ht="17.25" x14ac:dyDescent="0.35">
      <c r="B42" s="133"/>
      <c r="C42" s="123">
        <v>0.61111111111111105</v>
      </c>
      <c r="F42" s="47" t="s">
        <v>306</v>
      </c>
    </row>
    <row r="43" spans="2:7" ht="17.25" x14ac:dyDescent="0.35">
      <c r="B43" s="133"/>
      <c r="C43" s="123">
        <v>0.625</v>
      </c>
      <c r="F43" s="47" t="s">
        <v>178</v>
      </c>
    </row>
    <row r="44" spans="2:7" ht="17.25" x14ac:dyDescent="0.35">
      <c r="B44" s="133"/>
      <c r="C44" s="123">
        <v>0.63888888888888895</v>
      </c>
      <c r="F44" s="47" t="s">
        <v>201</v>
      </c>
    </row>
    <row r="45" spans="2:7" ht="17.25" x14ac:dyDescent="0.35">
      <c r="B45" s="133"/>
      <c r="C45" s="123">
        <v>0.65277777777777801</v>
      </c>
      <c r="F45" s="47" t="s">
        <v>201</v>
      </c>
    </row>
    <row r="46" spans="2:7" ht="17.25" x14ac:dyDescent="0.35">
      <c r="B46" s="133"/>
      <c r="C46" s="123">
        <v>0.66666666666666596</v>
      </c>
      <c r="D46" t="s">
        <v>354</v>
      </c>
      <c r="E46" t="s">
        <v>359</v>
      </c>
      <c r="F46">
        <v>423</v>
      </c>
      <c r="G46" t="s">
        <v>381</v>
      </c>
    </row>
    <row r="47" spans="2:7" ht="17.25" x14ac:dyDescent="0.35">
      <c r="B47" s="133"/>
      <c r="C47" s="123">
        <v>0.68055555555555503</v>
      </c>
      <c r="F47">
        <v>549</v>
      </c>
      <c r="G47" t="s">
        <v>382</v>
      </c>
    </row>
    <row r="48" spans="2:7" ht="17.25" x14ac:dyDescent="0.35">
      <c r="B48" s="133"/>
      <c r="C48" s="123">
        <v>0.69444444444444398</v>
      </c>
      <c r="F48">
        <v>651</v>
      </c>
      <c r="G48" t="s">
        <v>384</v>
      </c>
    </row>
    <row r="49" spans="2:7" ht="17.25" x14ac:dyDescent="0.35">
      <c r="B49" s="133"/>
      <c r="C49" s="123">
        <v>0.70833333333333304</v>
      </c>
      <c r="F49">
        <v>581</v>
      </c>
      <c r="G49" t="s">
        <v>383</v>
      </c>
    </row>
    <row r="50" spans="2:7" ht="17.25" x14ac:dyDescent="0.35">
      <c r="B50" s="131" t="s">
        <v>222</v>
      </c>
      <c r="C50" s="126">
        <v>0.40277777777777773</v>
      </c>
      <c r="D50" s="127" t="s">
        <v>360</v>
      </c>
      <c r="E50" s="127" t="s">
        <v>361</v>
      </c>
      <c r="F50" s="127">
        <v>326</v>
      </c>
      <c r="G50" s="127" t="s">
        <v>396</v>
      </c>
    </row>
    <row r="51" spans="2:7" ht="17.25" x14ac:dyDescent="0.35">
      <c r="B51" s="133"/>
      <c r="C51" s="123">
        <v>0.41666666666666669</v>
      </c>
      <c r="F51">
        <v>430</v>
      </c>
      <c r="G51" t="s">
        <v>397</v>
      </c>
    </row>
    <row r="52" spans="2:7" ht="17.25" x14ac:dyDescent="0.35">
      <c r="B52" s="133"/>
      <c r="C52" s="123">
        <v>0.43055555555555558</v>
      </c>
      <c r="F52">
        <v>513</v>
      </c>
      <c r="G52" t="s">
        <v>398</v>
      </c>
    </row>
    <row r="53" spans="2:7" ht="17.25" x14ac:dyDescent="0.35">
      <c r="B53" s="133"/>
      <c r="C53" s="123">
        <v>0.44444444444444398</v>
      </c>
      <c r="F53">
        <v>540</v>
      </c>
      <c r="G53" t="s">
        <v>399</v>
      </c>
    </row>
    <row r="54" spans="2:7" ht="17.25" x14ac:dyDescent="0.35">
      <c r="B54" s="133"/>
      <c r="C54" s="123">
        <v>0.45833333333333298</v>
      </c>
      <c r="F54">
        <v>571</v>
      </c>
      <c r="G54" t="s">
        <v>400</v>
      </c>
    </row>
    <row r="55" spans="2:7" ht="17.25" x14ac:dyDescent="0.35">
      <c r="B55" s="133"/>
      <c r="C55" s="123">
        <v>0.47222222222222199</v>
      </c>
      <c r="F55" t="s">
        <v>178</v>
      </c>
    </row>
    <row r="56" spans="2:7" ht="17.25" x14ac:dyDescent="0.35">
      <c r="B56" s="133"/>
      <c r="C56" s="123">
        <v>0.48611111111111099</v>
      </c>
      <c r="D56" t="s">
        <v>360</v>
      </c>
      <c r="E56" t="s">
        <v>361</v>
      </c>
      <c r="F56">
        <v>603</v>
      </c>
      <c r="G56" t="s">
        <v>401</v>
      </c>
    </row>
    <row r="57" spans="2:7" ht="17.25" x14ac:dyDescent="0.35">
      <c r="B57" s="133"/>
      <c r="C57" s="123">
        <v>0.5</v>
      </c>
      <c r="F57">
        <v>654</v>
      </c>
      <c r="G57" t="s">
        <v>402</v>
      </c>
    </row>
    <row r="58" spans="2:7" ht="17.25" x14ac:dyDescent="0.35">
      <c r="B58" s="133"/>
      <c r="C58" s="123">
        <v>0.51388888888888895</v>
      </c>
      <c r="F58">
        <v>344</v>
      </c>
      <c r="G58" t="s">
        <v>403</v>
      </c>
    </row>
    <row r="59" spans="2:7" x14ac:dyDescent="0.3">
      <c r="C59" s="123">
        <v>0.52777777777777801</v>
      </c>
      <c r="F59" t="s">
        <v>194</v>
      </c>
    </row>
    <row r="60" spans="2:7" ht="17.25" x14ac:dyDescent="0.35">
      <c r="B60" s="131" t="s">
        <v>231</v>
      </c>
      <c r="C60" s="126">
        <v>0.58333333333333337</v>
      </c>
      <c r="D60" s="127"/>
      <c r="E60" s="127"/>
      <c r="F60" s="127" t="s">
        <v>232</v>
      </c>
      <c r="G60" s="127"/>
    </row>
    <row r="61" spans="2:7" ht="17.25" x14ac:dyDescent="0.35">
      <c r="B61" s="133"/>
      <c r="C61" s="123">
        <v>0.59722222222222221</v>
      </c>
      <c r="F61" t="s">
        <v>232</v>
      </c>
    </row>
    <row r="62" spans="2:7" ht="17.25" x14ac:dyDescent="0.35">
      <c r="B62" s="133"/>
      <c r="C62" s="123">
        <v>0.61111111111111105</v>
      </c>
      <c r="F62" t="s">
        <v>232</v>
      </c>
    </row>
    <row r="63" spans="2:7" ht="17.25" x14ac:dyDescent="0.35">
      <c r="B63" s="133"/>
      <c r="C63" s="123">
        <v>0.625</v>
      </c>
      <c r="F63" s="12" t="s">
        <v>178</v>
      </c>
    </row>
    <row r="64" spans="2:7" ht="17.25" x14ac:dyDescent="0.35">
      <c r="B64" s="133"/>
      <c r="C64" s="123">
        <v>0.63888888888888895</v>
      </c>
      <c r="D64" s="12" t="s">
        <v>637</v>
      </c>
      <c r="E64" s="12" t="s">
        <v>230</v>
      </c>
      <c r="F64" s="12">
        <v>398</v>
      </c>
      <c r="G64" s="12" t="s">
        <v>653</v>
      </c>
    </row>
    <row r="65" spans="2:7" ht="17.25" x14ac:dyDescent="0.35">
      <c r="B65" s="133"/>
      <c r="C65" s="123">
        <v>0.65277777777777801</v>
      </c>
      <c r="D65" s="12"/>
      <c r="E65" s="12"/>
      <c r="F65" s="12">
        <v>576</v>
      </c>
      <c r="G65" s="12" t="s">
        <v>654</v>
      </c>
    </row>
    <row r="66" spans="2:7" ht="17.25" x14ac:dyDescent="0.35">
      <c r="B66" s="133"/>
      <c r="C66" s="123">
        <v>0.66666666666666596</v>
      </c>
      <c r="D66" s="12"/>
      <c r="E66" s="12"/>
      <c r="F66" s="12">
        <v>589</v>
      </c>
      <c r="G66" s="12" t="s">
        <v>655</v>
      </c>
    </row>
    <row r="67" spans="2:7" ht="17.25" x14ac:dyDescent="0.35">
      <c r="B67" s="133"/>
      <c r="C67" s="123">
        <v>0.68055555555555503</v>
      </c>
      <c r="F67" s="124" t="s">
        <v>194</v>
      </c>
    </row>
    <row r="68" spans="2:7" ht="17.25" x14ac:dyDescent="0.35">
      <c r="B68" s="133"/>
      <c r="C68" s="123">
        <v>0.69444444444444398</v>
      </c>
      <c r="F68" s="124" t="s">
        <v>194</v>
      </c>
    </row>
    <row r="69" spans="2:7" ht="17.25" x14ac:dyDescent="0.35">
      <c r="B69" s="133"/>
      <c r="C69" s="123">
        <v>0.70833333333333304</v>
      </c>
      <c r="F69" s="124" t="s">
        <v>194</v>
      </c>
    </row>
    <row r="70" spans="2:7" ht="17.25" x14ac:dyDescent="0.35">
      <c r="B70" s="133"/>
      <c r="C70" s="123">
        <v>0.72222222222222199</v>
      </c>
      <c r="F70" s="124" t="s">
        <v>194</v>
      </c>
    </row>
    <row r="71" spans="2:7" ht="17.25" x14ac:dyDescent="0.35">
      <c r="B71" s="133"/>
    </row>
    <row r="72" spans="2:7" ht="17.25" x14ac:dyDescent="0.35">
      <c r="B72" s="133"/>
    </row>
    <row r="73" spans="2:7" ht="17.25" x14ac:dyDescent="0.35">
      <c r="B73" s="133"/>
    </row>
    <row r="74" spans="2:7" ht="17.25" x14ac:dyDescent="0.35">
      <c r="B74" s="133"/>
    </row>
    <row r="75" spans="2:7" ht="17.25" x14ac:dyDescent="0.35">
      <c r="B75" s="133"/>
    </row>
    <row r="76" spans="2:7" ht="17.25" x14ac:dyDescent="0.35">
      <c r="B76" s="133"/>
    </row>
    <row r="77" spans="2:7" ht="17.25" x14ac:dyDescent="0.35">
      <c r="B77" s="133"/>
    </row>
    <row r="78" spans="2:7" ht="17.25" x14ac:dyDescent="0.35">
      <c r="B78" s="133"/>
    </row>
    <row r="79" spans="2:7" ht="17.25" x14ac:dyDescent="0.35">
      <c r="B79" s="133"/>
    </row>
    <row r="80" spans="2:7" ht="17.25" x14ac:dyDescent="0.35">
      <c r="B80" s="133"/>
    </row>
    <row r="81" spans="2:2" ht="17.25" x14ac:dyDescent="0.35">
      <c r="B81" s="133"/>
    </row>
    <row r="82" spans="2:2" ht="17.25" x14ac:dyDescent="0.35">
      <c r="B82" s="133"/>
    </row>
    <row r="83" spans="2:2" ht="17.25" x14ac:dyDescent="0.35">
      <c r="B83" s="133"/>
    </row>
    <row r="84" spans="2:2" ht="17.25" x14ac:dyDescent="0.35">
      <c r="B84" s="133"/>
    </row>
    <row r="85" spans="2:2" ht="17.25" x14ac:dyDescent="0.35">
      <c r="B85" s="133"/>
    </row>
    <row r="86" spans="2:2" ht="17.25" x14ac:dyDescent="0.35">
      <c r="B86" s="133"/>
    </row>
    <row r="87" spans="2:2" ht="17.25" x14ac:dyDescent="0.35">
      <c r="B87" s="133"/>
    </row>
    <row r="88" spans="2:2" ht="17.25" x14ac:dyDescent="0.35">
      <c r="B88" s="133"/>
    </row>
    <row r="89" spans="2:2" ht="17.25" x14ac:dyDescent="0.35">
      <c r="B89" s="133"/>
    </row>
    <row r="90" spans="2:2" ht="17.25" x14ac:dyDescent="0.35">
      <c r="B90" s="133"/>
    </row>
    <row r="91" spans="2:2" ht="17.25" x14ac:dyDescent="0.35">
      <c r="B91" s="133"/>
    </row>
    <row r="92" spans="2:2" ht="17.25" x14ac:dyDescent="0.35">
      <c r="B92" s="133"/>
    </row>
    <row r="93" spans="2:2" ht="17.25" x14ac:dyDescent="0.35">
      <c r="B93" s="133"/>
    </row>
    <row r="94" spans="2:2" ht="17.25" x14ac:dyDescent="0.35">
      <c r="B94" s="133"/>
    </row>
    <row r="95" spans="2:2" ht="17.25" x14ac:dyDescent="0.35">
      <c r="B95" s="133"/>
    </row>
    <row r="96" spans="2:2" ht="17.25" x14ac:dyDescent="0.35">
      <c r="B96" s="133"/>
    </row>
    <row r="97" spans="2:2" ht="17.25" x14ac:dyDescent="0.35">
      <c r="B97" s="133"/>
    </row>
    <row r="98" spans="2:2" ht="17.25" x14ac:dyDescent="0.35">
      <c r="B98" s="133"/>
    </row>
    <row r="99" spans="2:2" ht="17.25" x14ac:dyDescent="0.35">
      <c r="B99" s="133"/>
    </row>
    <row r="100" spans="2:2" ht="17.25" x14ac:dyDescent="0.35">
      <c r="B100" s="133"/>
    </row>
    <row r="101" spans="2:2" ht="17.25" x14ac:dyDescent="0.35">
      <c r="B101" s="133"/>
    </row>
    <row r="102" spans="2:2" ht="17.25" x14ac:dyDescent="0.35">
      <c r="B102" s="133"/>
    </row>
    <row r="103" spans="2:2" ht="17.25" x14ac:dyDescent="0.35">
      <c r="B103" s="133"/>
    </row>
    <row r="104" spans="2:2" ht="17.25" x14ac:dyDescent="0.35">
      <c r="B104" s="133"/>
    </row>
    <row r="105" spans="2:2" ht="17.25" x14ac:dyDescent="0.35">
      <c r="B105" s="133"/>
    </row>
    <row r="106" spans="2:2" ht="17.25" x14ac:dyDescent="0.35">
      <c r="B106" s="133"/>
    </row>
    <row r="107" spans="2:2" ht="17.25" x14ac:dyDescent="0.35">
      <c r="B107" s="133"/>
    </row>
    <row r="108" spans="2:2" ht="17.25" x14ac:dyDescent="0.35">
      <c r="B108" s="133"/>
    </row>
    <row r="109" spans="2:2" ht="17.25" x14ac:dyDescent="0.35">
      <c r="B109" s="133"/>
    </row>
    <row r="110" spans="2:2" ht="17.25" x14ac:dyDescent="0.35">
      <c r="B110" s="133"/>
    </row>
    <row r="111" spans="2:2" ht="17.25" x14ac:dyDescent="0.35">
      <c r="B111" s="133"/>
    </row>
    <row r="112" spans="2:2" ht="17.25" x14ac:dyDescent="0.35">
      <c r="B112" s="133"/>
    </row>
    <row r="113" spans="2:2" ht="17.25" x14ac:dyDescent="0.35">
      <c r="B113" s="133"/>
    </row>
    <row r="114" spans="2:2" ht="17.25" x14ac:dyDescent="0.35">
      <c r="B114" s="133"/>
    </row>
    <row r="115" spans="2:2" ht="17.25" x14ac:dyDescent="0.35">
      <c r="B115" s="133"/>
    </row>
    <row r="116" spans="2:2" ht="17.25" x14ac:dyDescent="0.35">
      <c r="B116" s="133"/>
    </row>
    <row r="117" spans="2:2" ht="17.25" x14ac:dyDescent="0.35">
      <c r="B117" s="133"/>
    </row>
    <row r="118" spans="2:2" ht="17.25" x14ac:dyDescent="0.35">
      <c r="B118" s="133"/>
    </row>
    <row r="119" spans="2:2" ht="17.25" x14ac:dyDescent="0.35">
      <c r="B119" s="133"/>
    </row>
    <row r="120" spans="2:2" ht="17.25" x14ac:dyDescent="0.35">
      <c r="B120" s="133"/>
    </row>
    <row r="121" spans="2:2" ht="17.25" x14ac:dyDescent="0.35">
      <c r="B121" s="133"/>
    </row>
    <row r="122" spans="2:2" ht="17.25" x14ac:dyDescent="0.35">
      <c r="B122" s="133"/>
    </row>
    <row r="123" spans="2:2" ht="17.25" x14ac:dyDescent="0.35">
      <c r="B123" s="133"/>
    </row>
    <row r="124" spans="2:2" ht="17.25" x14ac:dyDescent="0.35">
      <c r="B124" s="133"/>
    </row>
    <row r="125" spans="2:2" ht="17.25" x14ac:dyDescent="0.35">
      <c r="B125" s="133"/>
    </row>
    <row r="126" spans="2:2" ht="17.25" x14ac:dyDescent="0.35">
      <c r="B126" s="133"/>
    </row>
    <row r="127" spans="2:2" ht="17.25" x14ac:dyDescent="0.35">
      <c r="B127" s="133"/>
    </row>
    <row r="128" spans="2:2" ht="17.25" x14ac:dyDescent="0.35">
      <c r="B128" s="133"/>
    </row>
    <row r="129" spans="2:2" ht="17.25" x14ac:dyDescent="0.35">
      <c r="B129" s="133"/>
    </row>
    <row r="130" spans="2:2" ht="17.25" x14ac:dyDescent="0.35">
      <c r="B130" s="133"/>
    </row>
    <row r="131" spans="2:2" ht="17.25" x14ac:dyDescent="0.35">
      <c r="B131" s="133"/>
    </row>
    <row r="132" spans="2:2" ht="17.25" x14ac:dyDescent="0.35">
      <c r="B132" s="133"/>
    </row>
    <row r="133" spans="2:2" ht="17.25" x14ac:dyDescent="0.35">
      <c r="B133" s="133"/>
    </row>
    <row r="134" spans="2:2" ht="17.25" x14ac:dyDescent="0.35">
      <c r="B134" s="133"/>
    </row>
    <row r="135" spans="2:2" ht="17.25" x14ac:dyDescent="0.35">
      <c r="B135" s="133"/>
    </row>
    <row r="136" spans="2:2" ht="17.25" x14ac:dyDescent="0.35">
      <c r="B136" s="133"/>
    </row>
    <row r="137" spans="2:2" ht="17.25" x14ac:dyDescent="0.35">
      <c r="B137" s="1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"/>
  <sheetViews>
    <sheetView zoomScaleNormal="100" workbookViewId="0">
      <selection activeCell="G6" sqref="G6"/>
    </sheetView>
  </sheetViews>
  <sheetFormatPr defaultRowHeight="16.5" x14ac:dyDescent="0.3"/>
  <cols>
    <col min="1" max="1" width="8.88671875" style="17"/>
    <col min="2" max="2" width="12.5546875" style="17" customWidth="1"/>
    <col min="3" max="3" width="4.109375" style="25" customWidth="1"/>
    <col min="4" max="4" width="12.5546875" style="17" customWidth="1"/>
    <col min="5" max="5" width="4.109375" style="25" customWidth="1"/>
    <col min="6" max="6" width="12.5546875" style="17" customWidth="1"/>
    <col min="7" max="7" width="4.109375" style="25" customWidth="1"/>
    <col min="8" max="8" width="12.5546875" style="17" customWidth="1"/>
    <col min="9" max="9" width="4.109375" style="25" customWidth="1"/>
    <col min="10" max="10" width="12.5546875" style="17" customWidth="1"/>
    <col min="11" max="11" width="4.109375" style="25" customWidth="1"/>
    <col min="12" max="12" width="12.5546875" style="17" customWidth="1"/>
    <col min="13" max="13" width="4.109375" style="25" customWidth="1"/>
    <col min="14" max="14" width="12.5546875" style="17" customWidth="1"/>
    <col min="15" max="15" width="4.109375" style="25" customWidth="1"/>
    <col min="16" max="16" width="12.5546875" style="17" customWidth="1"/>
    <col min="17" max="17" width="4.109375" style="25" customWidth="1"/>
    <col min="18" max="18" width="12.5546875" style="17" customWidth="1"/>
    <col min="19" max="19" width="4.109375" style="25" customWidth="1"/>
    <col min="20" max="16384" width="8.88671875" style="17"/>
  </cols>
  <sheetData>
    <row r="1" spans="2:19" x14ac:dyDescent="0.3">
      <c r="B1" s="15"/>
      <c r="C1" s="16"/>
      <c r="D1" s="15"/>
      <c r="E1" s="16"/>
      <c r="F1" s="15"/>
      <c r="G1" s="16"/>
      <c r="H1" s="15"/>
      <c r="I1" s="16"/>
      <c r="J1" s="15"/>
      <c r="K1" s="16"/>
      <c r="L1" s="15"/>
      <c r="M1" s="16"/>
      <c r="N1" s="15"/>
      <c r="O1" s="16"/>
      <c r="P1" s="15"/>
      <c r="Q1" s="16"/>
      <c r="R1" s="15"/>
      <c r="S1" s="16"/>
    </row>
    <row r="2" spans="2:19" s="18" customFormat="1" ht="51.75" customHeight="1" x14ac:dyDescent="0.3">
      <c r="B2" s="30" t="s">
        <v>9</v>
      </c>
      <c r="C2" s="31"/>
      <c r="D2" s="30" t="s">
        <v>10</v>
      </c>
      <c r="E2" s="31"/>
      <c r="F2" s="30" t="s">
        <v>11</v>
      </c>
      <c r="G2" s="31"/>
      <c r="H2" s="30" t="s">
        <v>12</v>
      </c>
      <c r="I2" s="31"/>
      <c r="J2" s="30" t="s">
        <v>13</v>
      </c>
      <c r="K2" s="31"/>
      <c r="L2" s="32" t="s">
        <v>14</v>
      </c>
      <c r="M2" s="33"/>
      <c r="N2" s="30" t="s">
        <v>15</v>
      </c>
      <c r="O2" s="31"/>
      <c r="P2" s="32" t="s">
        <v>16</v>
      </c>
      <c r="Q2" s="33"/>
      <c r="R2" s="30" t="s">
        <v>17</v>
      </c>
      <c r="S2" s="31"/>
    </row>
    <row r="3" spans="2:19" s="23" customFormat="1" ht="37.5" customHeight="1" x14ac:dyDescent="0.3">
      <c r="B3" s="26" t="s">
        <v>26</v>
      </c>
      <c r="C3" s="27">
        <f>SUMPRODUCT(MID(0&amp;B3,LARGE(INDEX(ISNUMBER(--MID(B3,ROW($1:$49),1))* ROW($1:$49),0),ROW($1:$49))+1,1)*10^ROW($1:$49)/10)-monday_1!C3-monday_1!C11-monday_1!C15</f>
        <v>5</v>
      </c>
      <c r="D3" s="26" t="s">
        <v>31</v>
      </c>
      <c r="E3" s="27">
        <f>SUMPRODUCT(MID(0&amp;D3,LARGE(INDEX(ISNUMBER(--MID(D3,ROW($1:$49),1))* ROW($1:$49),0),ROW($1:$49))+1,1)*10^ROW($1:$49)/10)-monday_1!D3-monday_1!D8</f>
        <v>0</v>
      </c>
      <c r="F3" s="26" t="s">
        <v>37</v>
      </c>
      <c r="G3" s="27">
        <f>SUMPRODUCT(MID(0&amp;F3,LARGE(INDEX(ISNUMBER(--MID(F3,ROW($1:$49),1))* ROW($1:$49),0),ROW($1:$49))+1,1)*10^ROW($1:$49)/10)-monday_1!E3-monday_1!E10</f>
        <v>0</v>
      </c>
      <c r="H3" s="26" t="s">
        <v>41</v>
      </c>
      <c r="I3" s="27">
        <f>SUMPRODUCT(MID(0&amp;H3,LARGE(INDEX(ISNUMBER(--MID(H3,ROW($1:$49),1))* ROW($1:$49),0),ROW($1:$49))+1,1)*10^ROW($1:$49)/10)-monday_1!F3</f>
        <v>5</v>
      </c>
      <c r="J3" s="26" t="s">
        <v>46</v>
      </c>
      <c r="K3" s="27">
        <f>SUMPRODUCT(MID(0&amp;J3,LARGE(INDEX(ISNUMBER(--MID(J3,ROW($1:$49),1))* ROW($1:$49),0),ROW($1:$49))+1,1)*10^ROW($1:$49)/10)-monday_1!G3</f>
        <v>0</v>
      </c>
      <c r="L3" s="28" t="s">
        <v>53</v>
      </c>
      <c r="M3" s="29">
        <f>SUMPRODUCT(MID(0&amp;L3,LARGE(INDEX(ISNUMBER(--MID(L3,ROW($1:$49),1))* ROW($1:$49),0),ROW($1:$49))+1,1)*10^ROW($1:$49)/10)-monday_1!H3-monday_1!H10-monday_1!H14</f>
        <v>3</v>
      </c>
      <c r="N3" s="26" t="s">
        <v>56</v>
      </c>
      <c r="O3" s="27">
        <f>SUMPRODUCT(MID(0&amp;N3,LARGE(INDEX(ISNUMBER(--MID(N3,ROW($1:$49),1))* ROW($1:$49),0),ROW($1:$49))+1,1)*10^ROW($1:$49)/10)-monday_1!I3-monday_1!I7</f>
        <v>0</v>
      </c>
      <c r="P3" s="28" t="s">
        <v>63</v>
      </c>
      <c r="Q3" s="29">
        <f>SUMPRODUCT(MID(0&amp;P3,LARGE(INDEX(ISNUMBER(--MID(P3,ROW($1:$49),1))* ROW($1:$49),0),ROW($1:$49))+1,1)*10^ROW($1:$49)/10)-monday_1!J3-monday_1!J9-monday_1!J13</f>
        <v>0</v>
      </c>
      <c r="R3" s="26" t="s">
        <v>68</v>
      </c>
      <c r="S3" s="27">
        <f>SUMPRODUCT(MID(0&amp;R3,LARGE(INDEX(ISNUMBER(--MID(R3,ROW($1:$49),1))* ROW($1:$49),0),ROW($1:$49))+1,1)*10^ROW($1:$49)/10)</f>
        <v>3</v>
      </c>
    </row>
    <row r="4" spans="2:19" s="23" customFormat="1" ht="37.5" customHeight="1" x14ac:dyDescent="0.3">
      <c r="B4" s="19" t="s">
        <v>27</v>
      </c>
      <c r="C4" s="20">
        <f>SUMPRODUCT(MID(0&amp;B4,LARGE(INDEX(ISNUMBER(--MID(B4,ROW($1:$49),1))* ROW($1:$49),0),ROW($1:$49))+1,1)*10^ROW($1:$49)/10)</f>
        <v>9</v>
      </c>
      <c r="D4" s="19" t="s">
        <v>32</v>
      </c>
      <c r="E4" s="20">
        <f>SUMPRODUCT(MID(0&amp;D4,LARGE(INDEX(ISNUMBER(--MID(D4,ROW($1:$49),1))* ROW($1:$49),0),ROW($1:$49))+1,1)*10^ROW($1:$49)/10)-monday_1!D12</f>
        <v>11</v>
      </c>
      <c r="F4" s="19" t="s">
        <v>38</v>
      </c>
      <c r="G4" s="20">
        <f>SUMPRODUCT(MID(0&amp;F4,LARGE(INDEX(ISNUMBER(--MID(F4,ROW($1:$49),1))* ROW($1:$49),0),ROW($1:$49))+1,1)*10^ROW($1:$49)/10)</f>
        <v>7</v>
      </c>
      <c r="H4" s="19" t="s">
        <v>42</v>
      </c>
      <c r="I4" s="20">
        <f>SUMPRODUCT(MID(0&amp;H4,LARGE(INDEX(ISNUMBER(--MID(H4,ROW($1:$49),1))* ROW($1:$49),0),ROW($1:$49))+1,1)*10^ROW($1:$49)/10)</f>
        <v>8</v>
      </c>
      <c r="J4" s="19" t="s">
        <v>47</v>
      </c>
      <c r="K4" s="20">
        <f>SUMPRODUCT(MID(0&amp;J4,LARGE(INDEX(ISNUMBER(--MID(J4,ROW($1:$49),1))* ROW($1:$49),0),ROW($1:$49))+1,1)*10^ROW($1:$49)/10)-monday_1!G11-monday_1!G15</f>
        <v>0</v>
      </c>
      <c r="L4" s="21" t="s">
        <v>54</v>
      </c>
      <c r="M4" s="22">
        <f>SUMPRODUCT(MID(0&amp;L4,LARGE(INDEX(ISNUMBER(--MID(L4,ROW($1:$49),1))* ROW($1:$49),0),ROW($1:$49))+1,1)*10^ROW($1:$49)/10)</f>
        <v>20</v>
      </c>
      <c r="N4" s="19" t="s">
        <v>770</v>
      </c>
      <c r="O4" s="20">
        <f>SUMPRODUCT(MID(0&amp;N4,LARGE(INDEX(ISNUMBER(--MID(N4,ROW($1:$49),1))* ROW($1:$49),0),ROW($1:$49))+1,1)*10^ROW($1:$49)/10)</f>
        <v>10</v>
      </c>
      <c r="P4" s="21" t="s">
        <v>64</v>
      </c>
      <c r="Q4" s="22">
        <f>SUMPRODUCT(MID(0&amp;P4,LARGE(INDEX(ISNUMBER(--MID(P4,ROW($1:$49),1))* ROW($1:$49),0),ROW($1:$49))+1,1)*10^ROW($1:$49)/10)</f>
        <v>6</v>
      </c>
      <c r="R4" s="19" t="s">
        <v>69</v>
      </c>
      <c r="S4" s="20">
        <f>SUMPRODUCT(MID(0&amp;R4,LARGE(INDEX(ISNUMBER(--MID(R4,ROW($1:$49),1))* ROW($1:$49),0),ROW($1:$49))+1,1)*10^ROW($1:$49)/10)-monday_1!K3-monday_1!K7</f>
        <v>8</v>
      </c>
    </row>
    <row r="5" spans="2:19" s="23" customFormat="1" ht="37.5" customHeight="1" x14ac:dyDescent="0.3">
      <c r="B5" s="19" t="s">
        <v>28</v>
      </c>
      <c r="C5" s="20">
        <f>SUMPRODUCT(MID(0&amp;B5,LARGE(INDEX(ISNUMBER(--MID(B5,ROW($1:$49),1))* ROW($1:$49),0),ROW($1:$49))+1,1)*10^ROW($1:$49)/10)</f>
        <v>11</v>
      </c>
      <c r="D5" s="19" t="s">
        <v>33</v>
      </c>
      <c r="E5" s="20">
        <f>SUMPRODUCT(MID(0&amp;D5,LARGE(INDEX(ISNUMBER(--MID(D5,ROW($1:$49),1))* ROW($1:$49),0),ROW($1:$49))+1,1)*10^ROW($1:$49)/10)</f>
        <v>6</v>
      </c>
      <c r="F5" s="19" t="s">
        <v>39</v>
      </c>
      <c r="G5" s="20">
        <f>SUMPRODUCT(MID(0&amp;F5,LARGE(INDEX(ISNUMBER(--MID(F5,ROW($1:$49),1))* ROW($1:$49),0),ROW($1:$49))+1,1)*10^ROW($1:$49)/10)</f>
        <v>11</v>
      </c>
      <c r="H5" s="19" t="s">
        <v>43</v>
      </c>
      <c r="I5" s="20">
        <f>SUMPRODUCT(MID(0&amp;H5,LARGE(INDEX(ISNUMBER(--MID(H5,ROW($1:$49),1))* ROW($1:$49),0),ROW($1:$49))+1,1)*10^ROW($1:$49)/10)-monday_1!F9-monday_1!F15</f>
        <v>0</v>
      </c>
      <c r="J5" s="19" t="s">
        <v>48</v>
      </c>
      <c r="K5" s="20">
        <f>SUMPRODUCT(MID(0&amp;J5,LARGE(INDEX(ISNUMBER(--MID(J5,ROW($1:$49),1))* ROW($1:$49),0),ROW($1:$49))+1,1)*10^ROW($1:$49)/10)</f>
        <v>9</v>
      </c>
      <c r="L5" s="21" t="s">
        <v>55</v>
      </c>
      <c r="M5" s="22">
        <f>SUMPRODUCT(MID(0&amp;L5,LARGE(INDEX(ISNUMBER(--MID(L5,ROW($1:$49),1))* ROW($1:$49),0),ROW($1:$49))+1,1)*10^ROW($1:$49)/10)</f>
        <v>13</v>
      </c>
      <c r="N5" s="19" t="s">
        <v>58</v>
      </c>
      <c r="O5" s="20">
        <f>SUMPRODUCT(MID(0&amp;N5,LARGE(INDEX(ISNUMBER(--MID(N5,ROW($1:$49),1))* ROW($1:$49),0),ROW($1:$49))+1,1)*10^ROW($1:$49)/10)</f>
        <v>5</v>
      </c>
      <c r="P5" s="21" t="s">
        <v>65</v>
      </c>
      <c r="Q5" s="22">
        <f>SUMPRODUCT(MID(0&amp;P5,LARGE(INDEX(ISNUMBER(--MID(P5,ROW($1:$49),1))* ROW($1:$49),0),ROW($1:$49))+1,1)*10^ROW($1:$49)/10)</f>
        <v>14</v>
      </c>
      <c r="R5" s="19" t="s">
        <v>70</v>
      </c>
      <c r="S5" s="20">
        <f>SUMPRODUCT(MID(0&amp;R5,LARGE(INDEX(ISNUMBER(--MID(R5,ROW($1:$49),1))* ROW($1:$49),0),ROW($1:$49))+1,1)*10^ROW($1:$49)/10)</f>
        <v>4</v>
      </c>
    </row>
    <row r="6" spans="2:19" s="23" customFormat="1" ht="37.5" customHeight="1" x14ac:dyDescent="0.3">
      <c r="B6" s="19" t="s">
        <v>29</v>
      </c>
      <c r="C6" s="20">
        <f>SUMPRODUCT(MID(0&amp;B6,LARGE(INDEX(ISNUMBER(--MID(B6,ROW($1:$49),1))* ROW($1:$49),0),ROW($1:$49))+1,1)*10^ROW($1:$49)/10)</f>
        <v>6</v>
      </c>
      <c r="D6" s="19" t="s">
        <v>34</v>
      </c>
      <c r="E6" s="20">
        <f>SUMPRODUCT(MID(0&amp;D6,LARGE(INDEX(ISNUMBER(--MID(D6,ROW($1:$49),1))* ROW($1:$49),0),ROW($1:$49))+1,1)*10^ROW($1:$49)/10)</f>
        <v>4</v>
      </c>
      <c r="F6" s="19" t="s">
        <v>778</v>
      </c>
      <c r="G6" s="20">
        <f>SUMPRODUCT(MID(0&amp;F6,LARGE(INDEX(ISNUMBER(--MID(F6,ROW($1:$49),1))* ROW($1:$49),0),ROW($1:$49))+1,1)*10^ROW($1:$49)/10)-monday_1!E14</f>
        <v>12</v>
      </c>
      <c r="H6" s="19" t="s">
        <v>44</v>
      </c>
      <c r="I6" s="20">
        <f>SUMPRODUCT(MID(0&amp;H6,LARGE(INDEX(ISNUMBER(--MID(H6,ROW($1:$49),1))* ROW($1:$49),0),ROW($1:$49))+1,1)*10^ROW($1:$49)/10)</f>
        <v>8</v>
      </c>
      <c r="J6" s="19" t="s">
        <v>49</v>
      </c>
      <c r="K6" s="20">
        <f>SUMPRODUCT(MID(0&amp;J6,LARGE(INDEX(ISNUMBER(--MID(J6,ROW($1:$49),1))* ROW($1:$49),0),ROW($1:$49))+1,1)*10^ROW($1:$49)/10)</f>
        <v>8</v>
      </c>
      <c r="L6" s="21"/>
      <c r="M6" s="22"/>
      <c r="N6" s="19" t="s">
        <v>59</v>
      </c>
      <c r="O6" s="20">
        <f>SUMPRODUCT(MID(0&amp;N6,LARGE(INDEX(ISNUMBER(--MID(N6,ROW($1:$49),1))* ROW($1:$49),0),ROW($1:$49))+1,1)*10^ROW($1:$49)/10)</f>
        <v>7</v>
      </c>
      <c r="P6" s="21" t="s">
        <v>66</v>
      </c>
      <c r="Q6" s="22">
        <f>SUMPRODUCT(MID(0&amp;P6,LARGE(INDEX(ISNUMBER(--MID(P6,ROW($1:$49),1))* ROW($1:$49),0),ROW($1:$49))+1,1)*10^ROW($1:$49)/10)</f>
        <v>9</v>
      </c>
      <c r="R6" s="19" t="s">
        <v>71</v>
      </c>
      <c r="S6" s="20">
        <f>SUMPRODUCT(MID(0&amp;R6,LARGE(INDEX(ISNUMBER(--MID(R6,ROW($1:$49),1))* ROW($1:$49),0),ROW($1:$49))+1,1)*10^ROW($1:$49)/10)</f>
        <v>3</v>
      </c>
    </row>
    <row r="7" spans="2:19" s="23" customFormat="1" ht="37.5" customHeight="1" x14ac:dyDescent="0.3">
      <c r="B7" s="19" t="s">
        <v>30</v>
      </c>
      <c r="C7" s="20">
        <f>SUMPRODUCT(MID(0&amp;B7,LARGE(INDEX(ISNUMBER(--MID(B7,ROW($1:$49),1))* ROW($1:$49),0),ROW($1:$49))+1,1)*10^ROW($1:$49)/10)</f>
        <v>4</v>
      </c>
      <c r="D7" s="19" t="s">
        <v>35</v>
      </c>
      <c r="E7" s="20">
        <f>SUMPRODUCT(MID(0&amp;D7,LARGE(INDEX(ISNUMBER(--MID(D7,ROW($1:$49),1))* ROW($1:$49),0),ROW($1:$49))+1,1)*10^ROW($1:$49)/10)</f>
        <v>7</v>
      </c>
      <c r="F7" s="19"/>
      <c r="G7" s="20"/>
      <c r="H7" s="19" t="s">
        <v>45</v>
      </c>
      <c r="I7" s="20">
        <f>SUMPRODUCT(MID(0&amp;H7,LARGE(INDEX(ISNUMBER(--MID(H7,ROW($1:$49),1))* ROW($1:$49),0),ROW($1:$49))+1,1)*10^ROW($1:$49)/10)</f>
        <v>8</v>
      </c>
      <c r="J7" s="19" t="s">
        <v>50</v>
      </c>
      <c r="K7" s="20">
        <f>SUMPRODUCT(MID(0&amp;J7,LARGE(INDEX(ISNUMBER(--MID(J7,ROW($1:$49),1))* ROW($1:$49),0),ROW($1:$49))+1,1)*10^ROW($1:$49)/10)</f>
        <v>4</v>
      </c>
      <c r="L7" s="21"/>
      <c r="M7" s="22"/>
      <c r="N7" s="19" t="s">
        <v>60</v>
      </c>
      <c r="O7" s="20">
        <f>SUMPRODUCT(MID(0&amp;N7,LARGE(INDEX(ISNUMBER(--MID(N7,ROW($1:$49),1))* ROW($1:$49),0),ROW($1:$49))+1,1)*10^ROW($1:$49)/10)</f>
        <v>7</v>
      </c>
      <c r="P7" s="21" t="s">
        <v>67</v>
      </c>
      <c r="Q7" s="22">
        <f>SUMPRODUCT(MID(0&amp;P7,LARGE(INDEX(ISNUMBER(--MID(P7,ROW($1:$49),1))* ROW($1:$49),0),ROW($1:$49))+1,1)*10^ROW($1:$49)/10)</f>
        <v>3</v>
      </c>
      <c r="R7" s="19" t="s">
        <v>703</v>
      </c>
      <c r="S7" s="20">
        <f>SUMPRODUCT(MID(0&amp;R7,LARGE(INDEX(ISNUMBER(--MID(R7,ROW($1:$49),1))* ROW($1:$49),0),ROW($1:$49))+1,1)*10^ROW($1:$49)/10)-monday_1!K11</f>
        <v>0</v>
      </c>
    </row>
    <row r="8" spans="2:19" s="23" customFormat="1" ht="37.5" customHeight="1" x14ac:dyDescent="0.3">
      <c r="B8" s="19"/>
      <c r="C8" s="20"/>
      <c r="D8" s="19" t="s">
        <v>36</v>
      </c>
      <c r="E8" s="20">
        <f>SUMPRODUCT(MID(0&amp;D8,LARGE(INDEX(ISNUMBER(--MID(D8,ROW($1:$49),1))* ROW($1:$49),0),ROW($1:$49))+1,1)*10^ROW($1:$49)/10)</f>
        <v>7</v>
      </c>
      <c r="F8" s="19"/>
      <c r="G8" s="20"/>
      <c r="H8" s="19"/>
      <c r="I8" s="20"/>
      <c r="J8" s="19" t="s">
        <v>51</v>
      </c>
      <c r="K8" s="20">
        <f>SUMPRODUCT(MID(0&amp;J8,LARGE(INDEX(ISNUMBER(--MID(J8,ROW($1:$49),1))* ROW($1:$49),0),ROW($1:$49))+1,1)*10^ROW($1:$49)/10)</f>
        <v>8</v>
      </c>
      <c r="L8" s="21"/>
      <c r="M8" s="22"/>
      <c r="N8" s="19" t="s">
        <v>61</v>
      </c>
      <c r="O8" s="20">
        <f>SUMPRODUCT(MID(0&amp;N8,LARGE(INDEX(ISNUMBER(--MID(N8,ROW($1:$49),1))* ROW($1:$49),0),ROW($1:$49))+1,1)*10^ROW($1:$49)/10)</f>
        <v>5</v>
      </c>
      <c r="P8" s="21"/>
      <c r="Q8" s="22"/>
      <c r="R8" s="19" t="s">
        <v>72</v>
      </c>
      <c r="S8" s="20">
        <f>SUMPRODUCT(MID(0&amp;R8,LARGE(INDEX(ISNUMBER(--MID(R8,ROW($1:$49),1))* ROW($1:$49),0),ROW($1:$49))+1,1)*10^ROW($1:$49)/10)</f>
        <v>6</v>
      </c>
    </row>
    <row r="9" spans="2:19" s="23" customFormat="1" ht="37.5" customHeight="1" x14ac:dyDescent="0.3">
      <c r="B9" s="19"/>
      <c r="C9" s="20"/>
      <c r="D9" s="19"/>
      <c r="E9" s="20"/>
      <c r="F9" s="19"/>
      <c r="G9" s="20"/>
      <c r="H9" s="19"/>
      <c r="I9" s="20"/>
      <c r="J9" s="19" t="s">
        <v>52</v>
      </c>
      <c r="K9" s="20">
        <f>SUMPRODUCT(MID(0&amp;J9,LARGE(INDEX(ISNUMBER(--MID(J9,ROW($1:$49),1))* ROW($1:$49),0),ROW($1:$49))+1,1)*10^ROW($1:$49)/10)</f>
        <v>4</v>
      </c>
      <c r="L9" s="21"/>
      <c r="M9" s="22"/>
      <c r="N9" s="19" t="s">
        <v>62</v>
      </c>
      <c r="O9" s="20">
        <f>SUMPRODUCT(MID(0&amp;N9,LARGE(INDEX(ISNUMBER(--MID(N9,ROW($1:$49),1))* ROW($1:$49),0),ROW($1:$49))+1,1)*10^ROW($1:$49)/10)-monday_1!I12</f>
        <v>0</v>
      </c>
      <c r="P9" s="21"/>
      <c r="Q9" s="22"/>
      <c r="R9" s="19" t="s">
        <v>73</v>
      </c>
      <c r="S9" s="20">
        <f>SUMPRODUCT(MID(0&amp;R9,LARGE(INDEX(ISNUMBER(--MID(R9,ROW($1:$49),1))* ROW($1:$49),0),ROW($1:$49))+1,1)*10^ROW($1:$49)/10)</f>
        <v>11</v>
      </c>
    </row>
    <row r="10" spans="2:19" s="23" customFormat="1" ht="37.5" customHeight="1" x14ac:dyDescent="0.3">
      <c r="B10" s="19"/>
      <c r="C10" s="20"/>
      <c r="D10" s="19"/>
      <c r="E10" s="20"/>
      <c r="F10" s="19"/>
      <c r="G10" s="20"/>
      <c r="H10" s="19"/>
      <c r="I10" s="20"/>
      <c r="J10" s="19"/>
      <c r="K10" s="20"/>
      <c r="L10" s="21"/>
      <c r="M10" s="22"/>
      <c r="N10" s="19"/>
      <c r="O10" s="20"/>
      <c r="P10" s="21"/>
      <c r="Q10" s="22"/>
      <c r="R10" s="19"/>
      <c r="S10" s="20"/>
    </row>
    <row r="11" spans="2:19" s="23" customFormat="1" ht="37.5" customHeight="1" x14ac:dyDescent="0.3">
      <c r="B11" s="19" t="s">
        <v>74</v>
      </c>
      <c r="C11" s="20">
        <f>SUMPRODUCT(MID(0&amp;B11,LARGE(INDEX(ISNUMBER(--MID(B11,ROW($1:$49),1))* ROW($1:$49),0),ROW($1:$49))+1,1)*10^ROW($1:$49)/10)</f>
        <v>3</v>
      </c>
      <c r="D11" s="19" t="s">
        <v>74</v>
      </c>
      <c r="E11" s="20">
        <f>SUMPRODUCT(MID(0&amp;D11,LARGE(INDEX(ISNUMBER(--MID(D11,ROW($1:$49),1))* ROW($1:$49),0),ROW($1:$49))+1,1)*10^ROW($1:$49)/10)</f>
        <v>3</v>
      </c>
      <c r="F11" s="19"/>
      <c r="G11" s="20"/>
      <c r="H11" s="19"/>
      <c r="I11" s="20"/>
      <c r="J11" s="19" t="s">
        <v>74</v>
      </c>
      <c r="K11" s="20">
        <f>SUMPRODUCT(MID(0&amp;J11,LARGE(INDEX(ISNUMBER(--MID(J11,ROW($1:$49),1))* ROW($1:$49),0),ROW($1:$49))+1,1)*10^ROW($1:$49)/10)</f>
        <v>3</v>
      </c>
      <c r="L11" s="21"/>
      <c r="M11" s="22"/>
      <c r="N11" s="19" t="s">
        <v>74</v>
      </c>
      <c r="O11" s="20">
        <f>SUMPRODUCT(MID(0&amp;N11,LARGE(INDEX(ISNUMBER(--MID(N11,ROW($1:$49),1))* ROW($1:$49),0),ROW($1:$49))+1,1)*10^ROW($1:$49)/10)</f>
        <v>3</v>
      </c>
      <c r="P11" s="21"/>
      <c r="Q11" s="22"/>
      <c r="R11" s="19" t="s">
        <v>74</v>
      </c>
      <c r="S11" s="20">
        <f>SUMPRODUCT(MID(0&amp;R11,LARGE(INDEX(ISNUMBER(--MID(R11,ROW($1:$49),1))* ROW($1:$49),0),ROW($1:$49))+1,1)*10^ROW($1:$49)/10)</f>
        <v>3</v>
      </c>
    </row>
    <row r="12" spans="2:19" s="23" customFormat="1" ht="37.5" customHeight="1" x14ac:dyDescent="0.3">
      <c r="B12" s="19" t="s">
        <v>75</v>
      </c>
      <c r="C12" s="20">
        <f>SUMPRODUCT(MID(0&amp;B12,LARGE(INDEX(ISNUMBER(--MID(B12,ROW($1:$49),1))* ROW($1:$49),0),ROW($1:$49))+1,1)*10^ROW($1:$49)/10)</f>
        <v>3</v>
      </c>
      <c r="D12" s="19"/>
      <c r="E12" s="20"/>
      <c r="F12" s="19" t="s">
        <v>76</v>
      </c>
      <c r="G12" s="20">
        <f>SUMPRODUCT(MID(0&amp;F12,LARGE(INDEX(ISNUMBER(--MID(F12,ROW($1:$49),1))* ROW($1:$49),0),ROW($1:$49))+1,1)*10^ROW($1:$49)/10)</f>
        <v>3</v>
      </c>
      <c r="H12" s="19" t="s">
        <v>76</v>
      </c>
      <c r="I12" s="20">
        <f>SUMPRODUCT(MID(0&amp;H12,LARGE(INDEX(ISNUMBER(--MID(H12,ROW($1:$49),1))* ROW($1:$49),0),ROW($1:$49))+1,1)*10^ROW($1:$49)/10)</f>
        <v>3</v>
      </c>
      <c r="J12" s="19"/>
      <c r="K12" s="20"/>
      <c r="L12" s="21"/>
      <c r="M12" s="22"/>
      <c r="N12" s="19" t="s">
        <v>76</v>
      </c>
      <c r="O12" s="20">
        <f>SUMPRODUCT(MID(0&amp;N12,LARGE(INDEX(ISNUMBER(--MID(N12,ROW($1:$49),1))* ROW($1:$49),0),ROW($1:$49))+1,1)*10^ROW($1:$49)/10)</f>
        <v>3</v>
      </c>
      <c r="P12" s="21" t="s">
        <v>76</v>
      </c>
      <c r="Q12" s="22">
        <f>SUMPRODUCT(MID(0&amp;P12,LARGE(INDEX(ISNUMBER(--MID(P12,ROW($1:$49),1))* ROW($1:$49),0),ROW($1:$49))+1,1)*10^ROW($1:$49)/10)</f>
        <v>3</v>
      </c>
      <c r="R12" s="19" t="s">
        <v>76</v>
      </c>
      <c r="S12" s="20">
        <f>SUMPRODUCT(MID(0&amp;R12,LARGE(INDEX(ISNUMBER(--MID(R12,ROW($1:$49),1))* ROW($1:$49),0),ROW($1:$49))+1,1)*10^ROW($1:$49)/10)</f>
        <v>3</v>
      </c>
    </row>
    <row r="13" spans="2:19" s="23" customFormat="1" ht="37.5" customHeight="1" x14ac:dyDescent="0.3">
      <c r="B13" s="19"/>
      <c r="C13" s="20"/>
      <c r="D13" s="19"/>
      <c r="E13" s="20"/>
      <c r="F13" s="19" t="s">
        <v>75</v>
      </c>
      <c r="G13" s="20">
        <f>SUMPRODUCT(MID(0&amp;F13,LARGE(INDEX(ISNUMBER(--MID(F13,ROW($1:$49),1))* ROW($1:$49),0),ROW($1:$49))+1,1)*10^ROW($1:$49)/10)</f>
        <v>3</v>
      </c>
      <c r="H13" s="19" t="s">
        <v>75</v>
      </c>
      <c r="I13" s="20">
        <f>SUMPRODUCT(MID(0&amp;H13,LARGE(INDEX(ISNUMBER(--MID(H13,ROW($1:$49),1))* ROW($1:$49),0),ROW($1:$49))+1,1)*10^ROW($1:$49)/10)</f>
        <v>3</v>
      </c>
      <c r="J13" s="19" t="s">
        <v>75</v>
      </c>
      <c r="K13" s="20">
        <f>SUMPRODUCT(MID(0&amp;J13,LARGE(INDEX(ISNUMBER(--MID(J13,ROW($1:$49),1))* ROW($1:$49),0),ROW($1:$49))+1,1)*10^ROW($1:$49)/10)</f>
        <v>3</v>
      </c>
      <c r="L13" s="21" t="s">
        <v>75</v>
      </c>
      <c r="M13" s="22">
        <f>SUMPRODUCT(MID(0&amp;L13,LARGE(INDEX(ISNUMBER(--MID(L13,ROW($1:$49),1))* ROW($1:$49),0),ROW($1:$49))+1,1)*10^ROW($1:$49)/10)</f>
        <v>3</v>
      </c>
      <c r="N13" s="19"/>
      <c r="O13" s="20"/>
      <c r="P13" s="21" t="s">
        <v>75</v>
      </c>
      <c r="Q13" s="22">
        <f>SUMPRODUCT(MID(0&amp;P13,LARGE(INDEX(ISNUMBER(--MID(P13,ROW($1:$49),1))* ROW($1:$49),0),ROW($1:$49))+1,1)*10^ROW($1:$49)/10)</f>
        <v>3</v>
      </c>
      <c r="R13" s="19"/>
      <c r="S13" s="20"/>
    </row>
    <row r="14" spans="2:19" s="23" customFormat="1" ht="37.5" customHeight="1" x14ac:dyDescent="0.3">
      <c r="B14" s="19"/>
      <c r="C14" s="24"/>
      <c r="D14" s="19"/>
      <c r="E14" s="20"/>
      <c r="F14" s="19"/>
      <c r="G14" s="20"/>
      <c r="H14" s="19"/>
      <c r="I14" s="20"/>
      <c r="J14" s="19"/>
      <c r="K14" s="20"/>
      <c r="L14" s="21"/>
      <c r="M14" s="22"/>
      <c r="N14" s="19"/>
      <c r="O14" s="20"/>
      <c r="P14" s="21"/>
      <c r="Q14" s="22"/>
      <c r="R14" s="19"/>
      <c r="S14" s="20"/>
    </row>
    <row r="15" spans="2:19" x14ac:dyDescent="0.3">
      <c r="B15" s="15"/>
      <c r="C15" s="16"/>
      <c r="D15" s="15"/>
      <c r="E15" s="16"/>
      <c r="F15" s="15"/>
      <c r="G15" s="16"/>
      <c r="H15" s="15"/>
      <c r="I15" s="16"/>
      <c r="J15" s="15"/>
      <c r="K15" s="16"/>
      <c r="L15" s="15"/>
      <c r="M15" s="16"/>
      <c r="N15" s="15"/>
      <c r="O15" s="16"/>
      <c r="P15" s="15"/>
      <c r="Q15" s="16"/>
      <c r="R15" s="15"/>
      <c r="S15" s="16"/>
    </row>
    <row r="16" spans="2:19" x14ac:dyDescent="0.3">
      <c r="B16" s="15"/>
      <c r="C16" s="16"/>
      <c r="D16" s="15"/>
      <c r="E16" s="16"/>
      <c r="F16" s="15"/>
      <c r="G16" s="16"/>
      <c r="H16" s="15"/>
      <c r="I16" s="16"/>
      <c r="J16" s="15"/>
      <c r="K16" s="16"/>
      <c r="L16" s="15"/>
      <c r="M16" s="16"/>
      <c r="N16" s="15"/>
      <c r="O16" s="16"/>
      <c r="P16" s="15"/>
      <c r="Q16" s="16"/>
      <c r="R16" s="15"/>
      <c r="S16" s="16"/>
    </row>
  </sheetData>
  <pageMargins left="0.7" right="0.7" top="0.75" bottom="0.75" header="0.3" footer="0.3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0"/>
  <sheetViews>
    <sheetView topLeftCell="A49" workbookViewId="0">
      <selection activeCell="G59" sqref="G59"/>
    </sheetView>
  </sheetViews>
  <sheetFormatPr defaultRowHeight="16.5" x14ac:dyDescent="0.3"/>
  <sheetData>
    <row r="2" spans="2:7" x14ac:dyDescent="0.3">
      <c r="B2" t="s">
        <v>171</v>
      </c>
      <c r="C2" t="s">
        <v>166</v>
      </c>
      <c r="D2" t="s">
        <v>169</v>
      </c>
      <c r="E2" t="s">
        <v>170</v>
      </c>
      <c r="F2" t="s">
        <v>167</v>
      </c>
      <c r="G2" t="s">
        <v>168</v>
      </c>
    </row>
    <row r="3" spans="2:7" x14ac:dyDescent="0.3">
      <c r="B3" s="127" t="s">
        <v>172</v>
      </c>
      <c r="C3" s="126">
        <v>0.54166666666666663</v>
      </c>
      <c r="D3" s="127" t="s">
        <v>405</v>
      </c>
      <c r="E3" s="127" t="s">
        <v>404</v>
      </c>
      <c r="F3" s="127">
        <v>291</v>
      </c>
      <c r="G3" s="127" t="s">
        <v>419</v>
      </c>
    </row>
    <row r="4" spans="2:7" x14ac:dyDescent="0.3">
      <c r="C4" s="123">
        <v>0.55555555555555558</v>
      </c>
      <c r="F4">
        <v>338</v>
      </c>
      <c r="G4" t="s">
        <v>420</v>
      </c>
    </row>
    <row r="5" spans="2:7" x14ac:dyDescent="0.3">
      <c r="C5" s="123">
        <v>0.56944444444444497</v>
      </c>
      <c r="F5">
        <v>388</v>
      </c>
      <c r="G5" t="s">
        <v>421</v>
      </c>
    </row>
    <row r="6" spans="2:7" x14ac:dyDescent="0.3">
      <c r="C6" s="123">
        <v>0.58333333333333304</v>
      </c>
      <c r="F6">
        <v>484</v>
      </c>
      <c r="G6" t="s">
        <v>422</v>
      </c>
    </row>
    <row r="7" spans="2:7" x14ac:dyDescent="0.3">
      <c r="C7" s="123">
        <v>0.59722222222222199</v>
      </c>
      <c r="F7">
        <v>489</v>
      </c>
      <c r="G7" t="s">
        <v>423</v>
      </c>
    </row>
    <row r="8" spans="2:7" x14ac:dyDescent="0.3">
      <c r="C8" s="123">
        <v>0.61111111111111105</v>
      </c>
      <c r="F8" t="s">
        <v>201</v>
      </c>
    </row>
    <row r="9" spans="2:7" x14ac:dyDescent="0.3">
      <c r="C9" s="123">
        <v>0.625</v>
      </c>
      <c r="F9" t="s">
        <v>201</v>
      </c>
    </row>
    <row r="10" spans="2:7" x14ac:dyDescent="0.3">
      <c r="C10" s="123">
        <v>0.63888888888888895</v>
      </c>
      <c r="F10" t="s">
        <v>178</v>
      </c>
    </row>
    <row r="11" spans="2:7" x14ac:dyDescent="0.3">
      <c r="C11" s="123">
        <v>0.65277777777777901</v>
      </c>
      <c r="D11" t="s">
        <v>406</v>
      </c>
      <c r="E11" t="s">
        <v>407</v>
      </c>
      <c r="F11">
        <v>283</v>
      </c>
      <c r="G11" t="s">
        <v>424</v>
      </c>
    </row>
    <row r="12" spans="2:7" x14ac:dyDescent="0.3">
      <c r="C12" s="123">
        <v>0.66666666666666796</v>
      </c>
      <c r="F12">
        <v>371</v>
      </c>
      <c r="G12" t="s">
        <v>425</v>
      </c>
    </row>
    <row r="13" spans="2:7" x14ac:dyDescent="0.3">
      <c r="C13" s="123">
        <v>0.68055555555555702</v>
      </c>
      <c r="F13">
        <v>354</v>
      </c>
      <c r="G13" t="s">
        <v>426</v>
      </c>
    </row>
    <row r="14" spans="2:7" x14ac:dyDescent="0.3">
      <c r="C14" s="123">
        <v>0.69444444444444497</v>
      </c>
      <c r="F14" t="s">
        <v>178</v>
      </c>
    </row>
    <row r="15" spans="2:7" x14ac:dyDescent="0.3">
      <c r="C15" s="123">
        <v>0.70833333333333404</v>
      </c>
      <c r="D15" t="s">
        <v>406</v>
      </c>
      <c r="E15" t="s">
        <v>407</v>
      </c>
      <c r="F15">
        <v>365</v>
      </c>
      <c r="G15" t="s">
        <v>427</v>
      </c>
    </row>
    <row r="16" spans="2:7" x14ac:dyDescent="0.3">
      <c r="C16" s="123">
        <v>0.72222222222222299</v>
      </c>
      <c r="F16">
        <v>577</v>
      </c>
      <c r="G16" t="s">
        <v>428</v>
      </c>
    </row>
    <row r="17" spans="2:7" x14ac:dyDescent="0.3">
      <c r="C17" s="123">
        <v>0.73611111111111205</v>
      </c>
      <c r="F17">
        <v>688</v>
      </c>
      <c r="G17" t="s">
        <v>429</v>
      </c>
    </row>
    <row r="18" spans="2:7" x14ac:dyDescent="0.3">
      <c r="B18" s="127" t="s">
        <v>189</v>
      </c>
      <c r="C18" s="126">
        <v>0.45833333333333331</v>
      </c>
      <c r="D18" s="127" t="s">
        <v>408</v>
      </c>
      <c r="E18" s="127" t="s">
        <v>409</v>
      </c>
      <c r="F18" s="127">
        <v>278</v>
      </c>
      <c r="G18" s="127" t="s">
        <v>430</v>
      </c>
    </row>
    <row r="19" spans="2:7" x14ac:dyDescent="0.3">
      <c r="C19" s="123">
        <v>0.47222222222222227</v>
      </c>
      <c r="F19">
        <v>286</v>
      </c>
      <c r="G19" t="s">
        <v>431</v>
      </c>
    </row>
    <row r="20" spans="2:7" x14ac:dyDescent="0.3">
      <c r="C20" s="123">
        <v>0.48611111111111099</v>
      </c>
      <c r="F20">
        <v>644</v>
      </c>
      <c r="G20" t="s">
        <v>436</v>
      </c>
    </row>
    <row r="21" spans="2:7" x14ac:dyDescent="0.3">
      <c r="C21" s="123">
        <v>0.5</v>
      </c>
      <c r="F21">
        <v>655</v>
      </c>
      <c r="G21" t="s">
        <v>437</v>
      </c>
    </row>
    <row r="22" spans="2:7" x14ac:dyDescent="0.3">
      <c r="C22" s="123">
        <v>0.51388888888888895</v>
      </c>
      <c r="F22" t="s">
        <v>194</v>
      </c>
    </row>
    <row r="23" spans="2:7" x14ac:dyDescent="0.3">
      <c r="B23" s="127" t="s">
        <v>195</v>
      </c>
      <c r="C23" s="126">
        <v>0.58333333333333337</v>
      </c>
      <c r="D23" s="127"/>
      <c r="E23" s="127"/>
      <c r="F23" s="127" t="s">
        <v>197</v>
      </c>
      <c r="G23" s="127"/>
    </row>
    <row r="24" spans="2:7" x14ac:dyDescent="0.3">
      <c r="C24" s="123">
        <v>0.59722222222222221</v>
      </c>
      <c r="F24" t="s">
        <v>197</v>
      </c>
    </row>
    <row r="25" spans="2:7" x14ac:dyDescent="0.3">
      <c r="C25" s="123">
        <v>0.61111111111111105</v>
      </c>
      <c r="F25" t="s">
        <v>197</v>
      </c>
    </row>
    <row r="26" spans="2:7" x14ac:dyDescent="0.3">
      <c r="C26" s="123">
        <v>0.625</v>
      </c>
      <c r="F26" t="s">
        <v>178</v>
      </c>
    </row>
    <row r="27" spans="2:7" x14ac:dyDescent="0.3">
      <c r="C27" s="123">
        <v>0.63888888888888895</v>
      </c>
      <c r="D27" t="s">
        <v>408</v>
      </c>
      <c r="E27" t="s">
        <v>410</v>
      </c>
      <c r="F27">
        <v>347</v>
      </c>
      <c r="G27" t="s">
        <v>432</v>
      </c>
    </row>
    <row r="28" spans="2:7" x14ac:dyDescent="0.3">
      <c r="C28" s="123">
        <v>0.65277777777777801</v>
      </c>
      <c r="F28">
        <v>381</v>
      </c>
      <c r="G28" t="s">
        <v>433</v>
      </c>
    </row>
    <row r="29" spans="2:7" x14ac:dyDescent="0.3">
      <c r="C29" s="123">
        <v>0.66666666666666596</v>
      </c>
      <c r="F29">
        <v>497</v>
      </c>
      <c r="G29" t="s">
        <v>434</v>
      </c>
    </row>
    <row r="30" spans="2:7" x14ac:dyDescent="0.3">
      <c r="C30" s="123">
        <v>0.68055555555555503</v>
      </c>
      <c r="F30">
        <v>564</v>
      </c>
      <c r="G30" t="s">
        <v>435</v>
      </c>
    </row>
    <row r="31" spans="2:7" x14ac:dyDescent="0.3">
      <c r="C31" s="123">
        <v>0.69444444444444398</v>
      </c>
      <c r="F31">
        <v>823</v>
      </c>
      <c r="G31" t="s">
        <v>438</v>
      </c>
    </row>
    <row r="32" spans="2:7" x14ac:dyDescent="0.3">
      <c r="B32" s="127" t="s">
        <v>202</v>
      </c>
      <c r="C32" s="126">
        <v>0.41666666666666669</v>
      </c>
      <c r="D32" s="127"/>
      <c r="E32" s="127"/>
      <c r="F32" s="127" t="s">
        <v>178</v>
      </c>
      <c r="G32" s="127"/>
    </row>
    <row r="33" spans="2:7" x14ac:dyDescent="0.3">
      <c r="C33" s="123">
        <v>0.43055555555555558</v>
      </c>
      <c r="D33" t="s">
        <v>411</v>
      </c>
      <c r="E33" t="s">
        <v>412</v>
      </c>
      <c r="F33">
        <v>318</v>
      </c>
      <c r="G33" t="s">
        <v>719</v>
      </c>
    </row>
    <row r="34" spans="2:7" x14ac:dyDescent="0.3">
      <c r="C34" s="123">
        <v>0.44444444444444398</v>
      </c>
      <c r="F34">
        <v>550</v>
      </c>
      <c r="G34" t="s">
        <v>720</v>
      </c>
    </row>
    <row r="35" spans="2:7" x14ac:dyDescent="0.3">
      <c r="C35" s="123">
        <v>0.45833333333333298</v>
      </c>
      <c r="F35">
        <v>553</v>
      </c>
      <c r="G35" t="s">
        <v>721</v>
      </c>
    </row>
    <row r="36" spans="2:7" x14ac:dyDescent="0.3">
      <c r="C36" s="123">
        <v>0.47222222222222199</v>
      </c>
      <c r="F36">
        <v>561</v>
      </c>
      <c r="G36" t="s">
        <v>722</v>
      </c>
    </row>
    <row r="37" spans="2:7" x14ac:dyDescent="0.3">
      <c r="C37" s="123">
        <v>0.48611111111111099</v>
      </c>
      <c r="F37" t="s">
        <v>178</v>
      </c>
    </row>
    <row r="38" spans="2:7" x14ac:dyDescent="0.3">
      <c r="C38" s="123">
        <v>0.5</v>
      </c>
      <c r="F38" t="s">
        <v>178</v>
      </c>
    </row>
    <row r="39" spans="2:7" x14ac:dyDescent="0.3">
      <c r="C39" s="123">
        <v>0.51388888888888895</v>
      </c>
      <c r="F39" t="s">
        <v>178</v>
      </c>
    </row>
    <row r="40" spans="2:7" x14ac:dyDescent="0.3">
      <c r="B40" s="127" t="s">
        <v>211</v>
      </c>
      <c r="C40" s="126">
        <v>0.58333333333333337</v>
      </c>
      <c r="D40" s="127" t="s">
        <v>413</v>
      </c>
      <c r="E40" s="127" t="s">
        <v>414</v>
      </c>
      <c r="F40" s="127">
        <v>289</v>
      </c>
      <c r="G40" s="127" t="s">
        <v>439</v>
      </c>
    </row>
    <row r="41" spans="2:7" x14ac:dyDescent="0.3">
      <c r="C41" s="123">
        <v>0.59722222222222221</v>
      </c>
      <c r="F41">
        <v>543</v>
      </c>
      <c r="G41" t="s">
        <v>441</v>
      </c>
    </row>
    <row r="42" spans="2:7" x14ac:dyDescent="0.3">
      <c r="C42" s="123">
        <v>0.61111111111111105</v>
      </c>
      <c r="F42">
        <v>545</v>
      </c>
      <c r="G42" t="s">
        <v>442</v>
      </c>
    </row>
    <row r="43" spans="2:7" x14ac:dyDescent="0.3">
      <c r="C43" s="123">
        <v>0.625</v>
      </c>
      <c r="F43">
        <v>590</v>
      </c>
      <c r="G43" t="s">
        <v>443</v>
      </c>
    </row>
    <row r="44" spans="2:7" x14ac:dyDescent="0.3">
      <c r="C44" s="123">
        <v>0.63888888888888895</v>
      </c>
      <c r="F44">
        <v>614</v>
      </c>
      <c r="G44" t="s">
        <v>444</v>
      </c>
    </row>
    <row r="45" spans="2:7" x14ac:dyDescent="0.3">
      <c r="C45" s="123">
        <v>0.65277777777777801</v>
      </c>
      <c r="F45" s="47" t="s">
        <v>178</v>
      </c>
    </row>
    <row r="46" spans="2:7" x14ac:dyDescent="0.3">
      <c r="C46" s="123">
        <v>0.66666666666666596</v>
      </c>
      <c r="D46" t="s">
        <v>413</v>
      </c>
      <c r="E46" t="s">
        <v>414</v>
      </c>
      <c r="F46">
        <v>701</v>
      </c>
      <c r="G46" t="s">
        <v>445</v>
      </c>
    </row>
    <row r="47" spans="2:7" x14ac:dyDescent="0.3">
      <c r="C47" s="123">
        <v>0.68055555555555503</v>
      </c>
      <c r="F47">
        <v>760</v>
      </c>
      <c r="G47" t="s">
        <v>446</v>
      </c>
    </row>
    <row r="48" spans="2:7" x14ac:dyDescent="0.3">
      <c r="C48" s="123">
        <v>0.69444444444444398</v>
      </c>
      <c r="F48">
        <v>312</v>
      </c>
      <c r="G48" t="s">
        <v>440</v>
      </c>
    </row>
    <row r="49" spans="2:7" x14ac:dyDescent="0.3">
      <c r="C49" s="123">
        <v>0.70833333333333304</v>
      </c>
      <c r="F49" t="s">
        <v>194</v>
      </c>
    </row>
    <row r="50" spans="2:7" x14ac:dyDescent="0.3">
      <c r="B50" s="127" t="s">
        <v>222</v>
      </c>
      <c r="C50" s="126">
        <v>0.40277777777777773</v>
      </c>
      <c r="D50" s="127" t="s">
        <v>415</v>
      </c>
      <c r="E50" s="127" t="s">
        <v>416</v>
      </c>
      <c r="F50" s="127">
        <v>694</v>
      </c>
      <c r="G50" s="127" t="s">
        <v>452</v>
      </c>
    </row>
    <row r="51" spans="2:7" x14ac:dyDescent="0.3">
      <c r="C51" s="123">
        <v>0.41666666666666669</v>
      </c>
      <c r="F51">
        <v>697</v>
      </c>
      <c r="G51" t="s">
        <v>453</v>
      </c>
    </row>
    <row r="52" spans="2:7" x14ac:dyDescent="0.3">
      <c r="C52" s="123">
        <v>0.43055555555555558</v>
      </c>
      <c r="F52">
        <v>867</v>
      </c>
      <c r="G52" t="s">
        <v>454</v>
      </c>
    </row>
    <row r="53" spans="2:7" x14ac:dyDescent="0.3">
      <c r="C53" s="123">
        <v>0.44444444444444398</v>
      </c>
      <c r="F53">
        <v>523</v>
      </c>
      <c r="G53" t="s">
        <v>449</v>
      </c>
    </row>
    <row r="54" spans="2:7" x14ac:dyDescent="0.3">
      <c r="C54" s="123">
        <v>0.45833333333333298</v>
      </c>
      <c r="F54">
        <v>623</v>
      </c>
      <c r="G54" t="s">
        <v>451</v>
      </c>
    </row>
    <row r="55" spans="2:7" x14ac:dyDescent="0.3">
      <c r="C55" s="123">
        <v>0.47222222222222199</v>
      </c>
      <c r="F55" t="s">
        <v>178</v>
      </c>
    </row>
    <row r="56" spans="2:7" x14ac:dyDescent="0.3">
      <c r="C56" s="123">
        <v>0.48611111111111099</v>
      </c>
      <c r="D56" t="s">
        <v>415</v>
      </c>
      <c r="E56" t="s">
        <v>416</v>
      </c>
      <c r="F56">
        <v>442</v>
      </c>
      <c r="G56" t="s">
        <v>447</v>
      </c>
    </row>
    <row r="57" spans="2:7" x14ac:dyDescent="0.3">
      <c r="C57" s="123">
        <v>0.5</v>
      </c>
      <c r="F57">
        <v>493</v>
      </c>
      <c r="G57" t="s">
        <v>448</v>
      </c>
    </row>
    <row r="58" spans="2:7" x14ac:dyDescent="0.3">
      <c r="C58" s="123">
        <v>0.51388888888888895</v>
      </c>
      <c r="F58">
        <v>588</v>
      </c>
      <c r="G58" t="s">
        <v>450</v>
      </c>
    </row>
    <row r="59" spans="2:7" x14ac:dyDescent="0.3">
      <c r="C59" s="123">
        <v>0.52777777777777779</v>
      </c>
      <c r="F59" t="s">
        <v>194</v>
      </c>
    </row>
    <row r="60" spans="2:7" x14ac:dyDescent="0.3">
      <c r="B60" s="127" t="s">
        <v>231</v>
      </c>
      <c r="C60" s="126">
        <v>0.58333333333333337</v>
      </c>
      <c r="D60" s="127"/>
      <c r="E60" s="127"/>
      <c r="F60" s="127" t="s">
        <v>232</v>
      </c>
      <c r="G60" s="127"/>
    </row>
    <row r="61" spans="2:7" x14ac:dyDescent="0.3">
      <c r="C61" s="123">
        <v>0.59722222222222221</v>
      </c>
      <c r="F61" t="s">
        <v>232</v>
      </c>
    </row>
    <row r="62" spans="2:7" x14ac:dyDescent="0.3">
      <c r="C62" s="123">
        <v>0.61111111111111105</v>
      </c>
      <c r="F62" t="s">
        <v>232</v>
      </c>
    </row>
    <row r="63" spans="2:7" x14ac:dyDescent="0.3">
      <c r="C63" s="123">
        <v>0.625</v>
      </c>
      <c r="F63" s="124" t="s">
        <v>178</v>
      </c>
    </row>
    <row r="64" spans="2:7" x14ac:dyDescent="0.3">
      <c r="C64" s="123">
        <v>0.63888888888888895</v>
      </c>
      <c r="D64" t="s">
        <v>417</v>
      </c>
      <c r="E64" t="s">
        <v>418</v>
      </c>
      <c r="F64">
        <v>337</v>
      </c>
      <c r="G64" t="s">
        <v>455</v>
      </c>
    </row>
    <row r="65" spans="3:7" x14ac:dyDescent="0.3">
      <c r="C65" s="123">
        <v>0.65277777777777801</v>
      </c>
      <c r="F65">
        <v>367</v>
      </c>
      <c r="G65" t="s">
        <v>456</v>
      </c>
    </row>
    <row r="66" spans="3:7" x14ac:dyDescent="0.3">
      <c r="C66" s="123">
        <v>0.66666666666666596</v>
      </c>
      <c r="F66">
        <v>373</v>
      </c>
      <c r="G66" t="s">
        <v>457</v>
      </c>
    </row>
    <row r="67" spans="3:7" x14ac:dyDescent="0.3">
      <c r="C67" s="123">
        <v>0.68055555555555503</v>
      </c>
      <c r="F67">
        <v>510</v>
      </c>
      <c r="G67" t="s">
        <v>458</v>
      </c>
    </row>
    <row r="68" spans="3:7" x14ac:dyDescent="0.3">
      <c r="C68" s="123">
        <v>0.69444444444444398</v>
      </c>
      <c r="F68" s="124" t="s">
        <v>194</v>
      </c>
    </row>
    <row r="69" spans="3:7" x14ac:dyDescent="0.3">
      <c r="C69" s="123">
        <v>0.70833333333333304</v>
      </c>
      <c r="F69" s="124" t="s">
        <v>194</v>
      </c>
    </row>
    <row r="70" spans="3:7" x14ac:dyDescent="0.3">
      <c r="C70" s="123">
        <v>0.72222222222222199</v>
      </c>
      <c r="F70" s="124" t="s">
        <v>194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0"/>
  <sheetViews>
    <sheetView topLeftCell="A46" workbookViewId="0">
      <selection activeCell="D58" sqref="D58"/>
    </sheetView>
  </sheetViews>
  <sheetFormatPr defaultRowHeight="16.5" x14ac:dyDescent="0.3"/>
  <sheetData>
    <row r="2" spans="2:7" x14ac:dyDescent="0.3">
      <c r="B2" t="s">
        <v>171</v>
      </c>
      <c r="C2" t="s">
        <v>166</v>
      </c>
      <c r="D2" t="s">
        <v>169</v>
      </c>
      <c r="E2" t="s">
        <v>170</v>
      </c>
      <c r="F2" t="s">
        <v>167</v>
      </c>
      <c r="G2" t="s">
        <v>168</v>
      </c>
    </row>
    <row r="3" spans="2:7" ht="17.25" x14ac:dyDescent="0.35">
      <c r="B3" s="131" t="s">
        <v>172</v>
      </c>
      <c r="C3" s="126">
        <v>0.54166666666666663</v>
      </c>
      <c r="D3" s="127" t="s">
        <v>459</v>
      </c>
      <c r="E3" s="127" t="s">
        <v>460</v>
      </c>
      <c r="F3" s="127">
        <v>747</v>
      </c>
      <c r="G3" s="127" t="s">
        <v>484</v>
      </c>
    </row>
    <row r="4" spans="2:7" ht="17.25" x14ac:dyDescent="0.35">
      <c r="B4" s="133"/>
      <c r="C4" s="123">
        <v>0.55555555555555558</v>
      </c>
      <c r="F4">
        <v>562</v>
      </c>
      <c r="G4" t="s">
        <v>479</v>
      </c>
    </row>
    <row r="5" spans="2:7" ht="17.25" x14ac:dyDescent="0.35">
      <c r="B5" s="133"/>
      <c r="C5" s="123">
        <v>0.56944444444444497</v>
      </c>
      <c r="F5">
        <v>435</v>
      </c>
      <c r="G5" t="s">
        <v>475</v>
      </c>
    </row>
    <row r="6" spans="2:7" ht="17.25" x14ac:dyDescent="0.35">
      <c r="B6" s="133"/>
      <c r="C6" s="123">
        <v>0.58333333333333304</v>
      </c>
      <c r="F6">
        <v>342</v>
      </c>
      <c r="G6" t="s">
        <v>473</v>
      </c>
    </row>
    <row r="7" spans="2:7" ht="17.25" x14ac:dyDescent="0.35">
      <c r="B7" s="133"/>
      <c r="C7" s="123">
        <v>0.59722222222222199</v>
      </c>
      <c r="F7">
        <v>720</v>
      </c>
      <c r="G7" t="s">
        <v>483</v>
      </c>
    </row>
    <row r="8" spans="2:7" ht="17.25" x14ac:dyDescent="0.35">
      <c r="B8" s="133"/>
      <c r="C8" s="123">
        <v>0.61111111111111105</v>
      </c>
      <c r="F8">
        <v>526</v>
      </c>
      <c r="G8" t="s">
        <v>478</v>
      </c>
    </row>
    <row r="9" spans="2:7" ht="17.25" x14ac:dyDescent="0.35">
      <c r="B9" s="133"/>
      <c r="C9" s="123">
        <v>0.625</v>
      </c>
      <c r="F9" t="s">
        <v>178</v>
      </c>
    </row>
    <row r="10" spans="2:7" ht="17.25" x14ac:dyDescent="0.35">
      <c r="B10" s="133"/>
      <c r="C10" s="123">
        <v>0.63888888888888895</v>
      </c>
      <c r="D10" t="s">
        <v>459</v>
      </c>
      <c r="E10" t="s">
        <v>461</v>
      </c>
      <c r="F10">
        <v>607</v>
      </c>
      <c r="G10" t="s">
        <v>480</v>
      </c>
    </row>
    <row r="11" spans="2:7" ht="17.25" x14ac:dyDescent="0.35">
      <c r="B11" s="133"/>
      <c r="C11" s="123">
        <v>0.65277777777777901</v>
      </c>
      <c r="F11">
        <v>627</v>
      </c>
      <c r="G11" t="s">
        <v>481</v>
      </c>
    </row>
    <row r="12" spans="2:7" ht="17.25" x14ac:dyDescent="0.35">
      <c r="B12" s="133"/>
      <c r="C12" s="123">
        <v>0.66666666666666796</v>
      </c>
      <c r="F12">
        <v>672</v>
      </c>
      <c r="G12" t="s">
        <v>482</v>
      </c>
    </row>
    <row r="13" spans="2:7" ht="17.25" x14ac:dyDescent="0.35">
      <c r="B13" s="133"/>
      <c r="C13" s="123">
        <v>0.68055555555555702</v>
      </c>
      <c r="F13" t="s">
        <v>178</v>
      </c>
    </row>
    <row r="14" spans="2:7" ht="17.25" x14ac:dyDescent="0.35">
      <c r="B14" s="133"/>
      <c r="C14" s="123">
        <v>0.69444444444444497</v>
      </c>
      <c r="D14" t="s">
        <v>459</v>
      </c>
      <c r="E14" t="s">
        <v>461</v>
      </c>
      <c r="F14">
        <v>285</v>
      </c>
      <c r="G14" t="s">
        <v>472</v>
      </c>
    </row>
    <row r="15" spans="2:7" ht="17.25" x14ac:dyDescent="0.35">
      <c r="B15" s="133"/>
      <c r="C15" s="123">
        <v>0.70833333333333404</v>
      </c>
      <c r="F15">
        <v>499</v>
      </c>
      <c r="G15" t="s">
        <v>477</v>
      </c>
    </row>
    <row r="16" spans="2:7" ht="17.25" x14ac:dyDescent="0.35">
      <c r="B16" s="133"/>
      <c r="C16" s="123">
        <v>0.72222222222222299</v>
      </c>
      <c r="F16">
        <v>348</v>
      </c>
      <c r="G16" t="s">
        <v>474</v>
      </c>
    </row>
    <row r="17" spans="2:7" ht="17.25" x14ac:dyDescent="0.35">
      <c r="B17" s="133"/>
      <c r="C17" s="123">
        <v>0.73611111111111205</v>
      </c>
      <c r="F17">
        <v>785</v>
      </c>
      <c r="G17" t="s">
        <v>485</v>
      </c>
    </row>
    <row r="18" spans="2:7" ht="17.25" x14ac:dyDescent="0.35">
      <c r="B18" s="131" t="s">
        <v>189</v>
      </c>
      <c r="C18" s="126">
        <v>0.45833333333333331</v>
      </c>
      <c r="D18" s="127" t="s">
        <v>463</v>
      </c>
      <c r="E18" s="127" t="s">
        <v>462</v>
      </c>
      <c r="F18" s="127">
        <v>456</v>
      </c>
      <c r="G18" s="127" t="s">
        <v>498</v>
      </c>
    </row>
    <row r="19" spans="2:7" ht="17.25" x14ac:dyDescent="0.35">
      <c r="B19" s="133"/>
      <c r="C19" s="123">
        <v>0.47222222222222227</v>
      </c>
      <c r="F19">
        <v>393</v>
      </c>
      <c r="G19" t="s">
        <v>494</v>
      </c>
    </row>
    <row r="20" spans="2:7" ht="17.25" x14ac:dyDescent="0.35">
      <c r="B20" s="133"/>
      <c r="C20" s="123">
        <v>0.48611111111111099</v>
      </c>
      <c r="F20">
        <v>631</v>
      </c>
      <c r="G20" t="s">
        <v>503</v>
      </c>
    </row>
    <row r="21" spans="2:7" ht="17.25" x14ac:dyDescent="0.35">
      <c r="B21" s="133"/>
      <c r="C21" s="123">
        <v>0.5</v>
      </c>
      <c r="F21">
        <v>663</v>
      </c>
      <c r="G21" t="s">
        <v>504</v>
      </c>
    </row>
    <row r="22" spans="2:7" ht="17.25" x14ac:dyDescent="0.35">
      <c r="B22" s="133"/>
      <c r="C22" s="123">
        <v>0.51388888888888895</v>
      </c>
      <c r="F22" t="s">
        <v>194</v>
      </c>
    </row>
    <row r="23" spans="2:7" ht="17.25" x14ac:dyDescent="0.35">
      <c r="B23" s="131" t="s">
        <v>195</v>
      </c>
      <c r="C23" s="126">
        <v>0.58333333333333337</v>
      </c>
      <c r="D23" s="127" t="s">
        <v>459</v>
      </c>
      <c r="E23" s="127" t="s">
        <v>464</v>
      </c>
      <c r="F23" s="127">
        <v>827</v>
      </c>
      <c r="G23" s="127" t="s">
        <v>487</v>
      </c>
    </row>
    <row r="24" spans="2:7" ht="17.25" x14ac:dyDescent="0.35">
      <c r="B24" s="133"/>
      <c r="C24" s="123">
        <v>0.59722222222222221</v>
      </c>
      <c r="F24">
        <v>786</v>
      </c>
      <c r="G24" t="s">
        <v>486</v>
      </c>
    </row>
    <row r="25" spans="2:7" ht="17.25" x14ac:dyDescent="0.35">
      <c r="B25" s="133"/>
      <c r="C25" s="123">
        <v>0.61111111111111105</v>
      </c>
      <c r="F25">
        <v>455</v>
      </c>
      <c r="G25" t="s">
        <v>476</v>
      </c>
    </row>
    <row r="26" spans="2:7" ht="17.25" x14ac:dyDescent="0.35">
      <c r="B26" s="133"/>
      <c r="C26" s="123">
        <v>0.625</v>
      </c>
      <c r="F26" t="s">
        <v>201</v>
      </c>
    </row>
    <row r="27" spans="2:7" ht="17.25" x14ac:dyDescent="0.35">
      <c r="B27" s="133"/>
      <c r="C27" s="123">
        <v>0.63888888888888895</v>
      </c>
      <c r="F27" t="s">
        <v>201</v>
      </c>
    </row>
    <row r="28" spans="2:7" ht="17.25" x14ac:dyDescent="0.35">
      <c r="B28" s="133"/>
      <c r="C28" s="123">
        <v>0.65277777777777801</v>
      </c>
      <c r="F28" t="s">
        <v>178</v>
      </c>
    </row>
    <row r="29" spans="2:7" ht="17.25" x14ac:dyDescent="0.35">
      <c r="B29" s="133"/>
      <c r="C29" s="123">
        <v>0.66666666666666596</v>
      </c>
      <c r="F29" t="s">
        <v>194</v>
      </c>
    </row>
    <row r="30" spans="2:7" ht="17.25" x14ac:dyDescent="0.35">
      <c r="B30" s="133"/>
      <c r="C30" s="123">
        <v>0.68055555555555503</v>
      </c>
      <c r="F30" t="s">
        <v>194</v>
      </c>
    </row>
    <row r="31" spans="2:7" ht="17.25" x14ac:dyDescent="0.35">
      <c r="B31" s="133"/>
      <c r="C31" s="123">
        <v>0.69444444444444398</v>
      </c>
      <c r="F31" t="s">
        <v>194</v>
      </c>
    </row>
    <row r="32" spans="2:7" ht="17.25" x14ac:dyDescent="0.35">
      <c r="B32" s="131" t="s">
        <v>202</v>
      </c>
      <c r="C32" s="126">
        <v>0.41666666666666669</v>
      </c>
      <c r="D32" s="127" t="s">
        <v>463</v>
      </c>
      <c r="E32" s="127" t="s">
        <v>465</v>
      </c>
      <c r="F32" s="127">
        <v>385</v>
      </c>
      <c r="G32" s="127" t="s">
        <v>493</v>
      </c>
    </row>
    <row r="33" spans="2:7" ht="17.25" x14ac:dyDescent="0.35">
      <c r="B33" s="133"/>
      <c r="C33" s="123">
        <v>0.43055555555555558</v>
      </c>
      <c r="F33">
        <v>535</v>
      </c>
      <c r="G33" t="s">
        <v>501</v>
      </c>
    </row>
    <row r="34" spans="2:7" ht="17.25" x14ac:dyDescent="0.35">
      <c r="B34" s="133"/>
      <c r="C34" s="123">
        <v>0.44444444444444398</v>
      </c>
      <c r="F34">
        <v>339</v>
      </c>
      <c r="G34" t="s">
        <v>489</v>
      </c>
    </row>
    <row r="35" spans="2:7" ht="17.25" x14ac:dyDescent="0.35">
      <c r="B35" s="133"/>
      <c r="C35" s="123">
        <v>0.45833333333333298</v>
      </c>
      <c r="F35" t="s">
        <v>178</v>
      </c>
    </row>
    <row r="36" spans="2:7" ht="17.25" x14ac:dyDescent="0.35">
      <c r="B36" s="133"/>
      <c r="C36" s="123">
        <v>0.47222222222222199</v>
      </c>
      <c r="D36" t="s">
        <v>463</v>
      </c>
      <c r="E36" t="s">
        <v>465</v>
      </c>
      <c r="F36">
        <v>360</v>
      </c>
      <c r="G36" t="s">
        <v>491</v>
      </c>
    </row>
    <row r="37" spans="2:7" ht="17.25" x14ac:dyDescent="0.35">
      <c r="B37" s="133"/>
      <c r="C37" s="123">
        <v>0.48611111111111099</v>
      </c>
      <c r="F37">
        <v>382</v>
      </c>
      <c r="G37" t="s">
        <v>492</v>
      </c>
    </row>
    <row r="38" spans="2:7" ht="17.25" x14ac:dyDescent="0.35">
      <c r="B38" s="133"/>
      <c r="C38" s="123">
        <v>0.5</v>
      </c>
      <c r="F38">
        <v>425</v>
      </c>
      <c r="G38" t="s">
        <v>496</v>
      </c>
    </row>
    <row r="39" spans="2:7" ht="17.25" x14ac:dyDescent="0.35">
      <c r="B39" s="133"/>
      <c r="C39" s="123">
        <v>0.51388888888888895</v>
      </c>
      <c r="F39">
        <v>865</v>
      </c>
      <c r="G39" t="s">
        <v>506</v>
      </c>
    </row>
    <row r="40" spans="2:7" ht="17.25" x14ac:dyDescent="0.35">
      <c r="B40" s="131" t="s">
        <v>211</v>
      </c>
      <c r="C40" s="126">
        <v>0.58333333333333337</v>
      </c>
      <c r="D40" s="127" t="s">
        <v>463</v>
      </c>
      <c r="E40" s="127" t="s">
        <v>468</v>
      </c>
      <c r="F40" s="127">
        <v>524</v>
      </c>
      <c r="G40" s="127" t="s">
        <v>500</v>
      </c>
    </row>
    <row r="41" spans="2:7" ht="17.25" x14ac:dyDescent="0.35">
      <c r="B41" s="133"/>
      <c r="C41" s="123">
        <v>0.59722222222222221</v>
      </c>
      <c r="F41">
        <v>448</v>
      </c>
      <c r="G41" t="s">
        <v>497</v>
      </c>
    </row>
    <row r="42" spans="2:7" ht="17.25" x14ac:dyDescent="0.35">
      <c r="B42" s="133"/>
      <c r="C42" s="123">
        <v>0.61111111111111105</v>
      </c>
      <c r="F42">
        <v>351</v>
      </c>
      <c r="G42" t="s">
        <v>490</v>
      </c>
    </row>
    <row r="43" spans="2:7" ht="17.25" x14ac:dyDescent="0.35">
      <c r="B43" s="133"/>
      <c r="C43" s="123">
        <v>0.625</v>
      </c>
      <c r="F43">
        <v>410</v>
      </c>
      <c r="G43" t="s">
        <v>495</v>
      </c>
    </row>
    <row r="44" spans="2:7" ht="17.25" x14ac:dyDescent="0.35">
      <c r="B44" s="133"/>
      <c r="C44" s="123">
        <v>0.63888888888888895</v>
      </c>
      <c r="F44" t="s">
        <v>178</v>
      </c>
    </row>
    <row r="45" spans="2:7" ht="17.25" x14ac:dyDescent="0.35">
      <c r="B45" s="133"/>
      <c r="C45" s="123">
        <v>0.65277777777777801</v>
      </c>
      <c r="D45" t="s">
        <v>463</v>
      </c>
      <c r="E45" t="s">
        <v>468</v>
      </c>
      <c r="F45">
        <v>517</v>
      </c>
      <c r="G45" t="s">
        <v>499</v>
      </c>
    </row>
    <row r="46" spans="2:7" ht="17.25" x14ac:dyDescent="0.35">
      <c r="B46" s="133"/>
      <c r="C46" s="123">
        <v>0.66666666666666596</v>
      </c>
      <c r="F46">
        <v>584</v>
      </c>
      <c r="G46" t="s">
        <v>502</v>
      </c>
    </row>
    <row r="47" spans="2:7" ht="17.25" x14ac:dyDescent="0.35">
      <c r="B47" s="133"/>
      <c r="C47" s="123">
        <v>0.68055555555555503</v>
      </c>
      <c r="F47">
        <v>802</v>
      </c>
      <c r="G47" t="s">
        <v>505</v>
      </c>
    </row>
    <row r="48" spans="2:7" ht="17.25" x14ac:dyDescent="0.35">
      <c r="B48" s="133"/>
      <c r="C48" s="123">
        <v>0.69444444444444398</v>
      </c>
      <c r="F48">
        <v>276</v>
      </c>
      <c r="G48" t="s">
        <v>488</v>
      </c>
    </row>
    <row r="49" spans="2:7" ht="17.25" x14ac:dyDescent="0.35">
      <c r="B49" s="133"/>
      <c r="C49" s="123">
        <v>0.70833333333333304</v>
      </c>
      <c r="F49">
        <v>912</v>
      </c>
      <c r="G49" t="s">
        <v>507</v>
      </c>
    </row>
    <row r="50" spans="2:7" ht="17.25" x14ac:dyDescent="0.35">
      <c r="B50" s="131" t="s">
        <v>222</v>
      </c>
      <c r="C50" s="126">
        <v>0.40277777777777773</v>
      </c>
      <c r="D50" s="127" t="s">
        <v>469</v>
      </c>
      <c r="E50" s="127" t="s">
        <v>470</v>
      </c>
      <c r="F50" s="127">
        <v>522</v>
      </c>
      <c r="G50" s="127" t="s">
        <v>512</v>
      </c>
    </row>
    <row r="51" spans="2:7" ht="17.25" x14ac:dyDescent="0.35">
      <c r="B51" s="133"/>
      <c r="C51" s="123">
        <v>0.41666666666666669</v>
      </c>
      <c r="F51">
        <v>368</v>
      </c>
      <c r="G51" t="s">
        <v>508</v>
      </c>
    </row>
    <row r="52" spans="2:7" ht="17.25" x14ac:dyDescent="0.35">
      <c r="B52" s="133"/>
      <c r="C52" s="123">
        <v>0.43055555555555558</v>
      </c>
      <c r="F52">
        <v>394</v>
      </c>
      <c r="G52" t="s">
        <v>509</v>
      </c>
    </row>
    <row r="53" spans="2:7" ht="17.25" x14ac:dyDescent="0.35">
      <c r="B53" s="133"/>
      <c r="C53" s="123">
        <v>0.44444444444444398</v>
      </c>
      <c r="F53">
        <v>411</v>
      </c>
      <c r="G53" t="s">
        <v>510</v>
      </c>
    </row>
    <row r="54" spans="2:7" ht="17.25" x14ac:dyDescent="0.35">
      <c r="B54" s="133"/>
      <c r="C54" s="123">
        <v>0.45833333333333298</v>
      </c>
      <c r="F54" t="s">
        <v>178</v>
      </c>
    </row>
    <row r="55" spans="2:7" ht="17.25" x14ac:dyDescent="0.35">
      <c r="B55" s="133"/>
      <c r="C55" s="123">
        <v>0.47222222222222199</v>
      </c>
      <c r="D55" t="s">
        <v>469</v>
      </c>
      <c r="E55" t="s">
        <v>470</v>
      </c>
      <c r="F55">
        <v>640</v>
      </c>
      <c r="G55" t="s">
        <v>513</v>
      </c>
    </row>
    <row r="56" spans="2:7" ht="17.25" x14ac:dyDescent="0.35">
      <c r="B56" s="133"/>
      <c r="C56" s="123">
        <v>0.48611111111111099</v>
      </c>
      <c r="F56">
        <v>439</v>
      </c>
      <c r="G56" t="s">
        <v>511</v>
      </c>
    </row>
    <row r="57" spans="2:7" ht="17.25" x14ac:dyDescent="0.35">
      <c r="B57" s="133"/>
      <c r="C57" s="123">
        <v>0.5</v>
      </c>
      <c r="F57">
        <v>795</v>
      </c>
      <c r="G57" t="s">
        <v>516</v>
      </c>
    </row>
    <row r="58" spans="2:7" ht="17.25" x14ac:dyDescent="0.35">
      <c r="B58" s="133"/>
      <c r="C58" s="123">
        <v>0.51388888888888895</v>
      </c>
      <c r="F58" t="s">
        <v>194</v>
      </c>
    </row>
    <row r="59" spans="2:7" x14ac:dyDescent="0.3">
      <c r="C59" s="123">
        <v>0.52777777777777801</v>
      </c>
      <c r="F59" t="s">
        <v>194</v>
      </c>
    </row>
    <row r="60" spans="2:7" ht="17.25" x14ac:dyDescent="0.35">
      <c r="B60" s="131" t="s">
        <v>231</v>
      </c>
      <c r="C60" s="126">
        <v>0.58333333333333337</v>
      </c>
      <c r="D60" s="127" t="s">
        <v>469</v>
      </c>
      <c r="E60" s="127" t="s">
        <v>471</v>
      </c>
      <c r="F60" s="127">
        <v>911</v>
      </c>
      <c r="G60" s="127" t="s">
        <v>520</v>
      </c>
    </row>
    <row r="61" spans="2:7" ht="17.25" x14ac:dyDescent="0.35">
      <c r="B61" s="133"/>
      <c r="C61" s="123">
        <v>0.59722222222222221</v>
      </c>
      <c r="F61">
        <v>764</v>
      </c>
      <c r="G61" t="s">
        <v>515</v>
      </c>
    </row>
    <row r="62" spans="2:7" ht="17.25" x14ac:dyDescent="0.35">
      <c r="B62" s="133"/>
      <c r="C62" s="123">
        <v>0.61111111111111105</v>
      </c>
      <c r="F62" t="s">
        <v>178</v>
      </c>
    </row>
    <row r="63" spans="2:7" ht="17.25" x14ac:dyDescent="0.35">
      <c r="B63" s="133"/>
      <c r="C63" s="123">
        <v>0.625</v>
      </c>
      <c r="D63" t="s">
        <v>469</v>
      </c>
      <c r="E63" t="s">
        <v>471</v>
      </c>
      <c r="F63">
        <v>861</v>
      </c>
      <c r="G63" t="s">
        <v>517</v>
      </c>
    </row>
    <row r="64" spans="2:7" ht="17.25" x14ac:dyDescent="0.35">
      <c r="B64" s="133"/>
      <c r="C64" s="123">
        <v>0.63888888888888895</v>
      </c>
      <c r="F64">
        <v>762</v>
      </c>
      <c r="G64" t="s">
        <v>514</v>
      </c>
    </row>
    <row r="65" spans="2:7" ht="17.25" x14ac:dyDescent="0.35">
      <c r="B65" s="133"/>
      <c r="C65" s="123">
        <v>0.65277777777777801</v>
      </c>
      <c r="F65">
        <v>862</v>
      </c>
      <c r="G65" t="s">
        <v>518</v>
      </c>
    </row>
    <row r="66" spans="2:7" ht="17.25" x14ac:dyDescent="0.35">
      <c r="B66" s="133"/>
      <c r="C66" s="123">
        <v>0.66666666666666596</v>
      </c>
      <c r="F66">
        <v>863</v>
      </c>
      <c r="G66" t="s">
        <v>519</v>
      </c>
    </row>
    <row r="67" spans="2:7" ht="17.25" x14ac:dyDescent="0.35">
      <c r="B67" s="133"/>
      <c r="C67" s="123">
        <v>0.68055555555555503</v>
      </c>
      <c r="F67" t="s">
        <v>194</v>
      </c>
    </row>
    <row r="68" spans="2:7" ht="17.25" x14ac:dyDescent="0.35">
      <c r="B68" s="133"/>
      <c r="C68" s="123">
        <v>0.69444444444444398</v>
      </c>
      <c r="F68" t="s">
        <v>194</v>
      </c>
    </row>
    <row r="69" spans="2:7" ht="17.25" x14ac:dyDescent="0.35">
      <c r="B69" s="133"/>
      <c r="C69" s="123">
        <v>0.70833333333333304</v>
      </c>
      <c r="F69" t="s">
        <v>194</v>
      </c>
    </row>
    <row r="70" spans="2:7" ht="17.25" x14ac:dyDescent="0.35">
      <c r="B70" s="133"/>
      <c r="C70" s="123">
        <v>0.72222222222222199</v>
      </c>
      <c r="F70" t="s">
        <v>194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0"/>
  <sheetViews>
    <sheetView topLeftCell="A46" workbookViewId="0">
      <selection activeCell="D57" sqref="D57"/>
    </sheetView>
  </sheetViews>
  <sheetFormatPr defaultRowHeight="16.5" x14ac:dyDescent="0.3"/>
  <sheetData>
    <row r="2" spans="2:7" x14ac:dyDescent="0.3">
      <c r="B2" t="s">
        <v>171</v>
      </c>
      <c r="C2" t="s">
        <v>166</v>
      </c>
      <c r="D2" t="s">
        <v>169</v>
      </c>
      <c r="E2" t="s">
        <v>170</v>
      </c>
      <c r="F2" t="s">
        <v>167</v>
      </c>
      <c r="G2" t="s">
        <v>168</v>
      </c>
    </row>
    <row r="3" spans="2:7" ht="17.25" x14ac:dyDescent="0.35">
      <c r="B3" s="131" t="s">
        <v>172</v>
      </c>
      <c r="C3" s="126">
        <v>0.54166666666666663</v>
      </c>
      <c r="D3" s="127" t="s">
        <v>521</v>
      </c>
      <c r="E3" s="127" t="s">
        <v>522</v>
      </c>
      <c r="F3" s="127">
        <v>341</v>
      </c>
      <c r="G3" s="127" t="s">
        <v>536</v>
      </c>
    </row>
    <row r="4" spans="2:7" ht="17.25" x14ac:dyDescent="0.35">
      <c r="B4" s="133"/>
      <c r="C4" s="123">
        <v>0.55555555555555558</v>
      </c>
      <c r="F4">
        <v>403</v>
      </c>
      <c r="G4" t="s">
        <v>538</v>
      </c>
    </row>
    <row r="5" spans="2:7" ht="17.25" x14ac:dyDescent="0.35">
      <c r="B5" s="133"/>
      <c r="C5" s="123">
        <v>0.56944444444444497</v>
      </c>
      <c r="F5">
        <v>447</v>
      </c>
      <c r="G5" t="s">
        <v>539</v>
      </c>
    </row>
    <row r="6" spans="2:7" ht="17.25" x14ac:dyDescent="0.35">
      <c r="B6" s="133"/>
      <c r="C6" s="123">
        <v>0.58333333333333304</v>
      </c>
      <c r="F6" t="s">
        <v>178</v>
      </c>
    </row>
    <row r="7" spans="2:7" ht="17.25" x14ac:dyDescent="0.35">
      <c r="B7" s="133"/>
      <c r="C7" s="123">
        <v>0.59722222222222199</v>
      </c>
      <c r="D7" t="s">
        <v>521</v>
      </c>
      <c r="E7" t="s">
        <v>522</v>
      </c>
      <c r="F7">
        <v>308</v>
      </c>
      <c r="G7" t="s">
        <v>535</v>
      </c>
    </row>
    <row r="8" spans="2:7" ht="17.25" x14ac:dyDescent="0.35">
      <c r="B8" s="133"/>
      <c r="C8" s="123">
        <v>0.61111111111111105</v>
      </c>
      <c r="F8">
        <v>375</v>
      </c>
      <c r="G8" t="s">
        <v>537</v>
      </c>
    </row>
    <row r="9" spans="2:7" ht="17.25" x14ac:dyDescent="0.35">
      <c r="B9" s="133"/>
      <c r="C9" s="123">
        <v>0.625</v>
      </c>
      <c r="F9">
        <v>463</v>
      </c>
      <c r="G9" t="s">
        <v>540</v>
      </c>
    </row>
    <row r="10" spans="2:7" ht="17.25" x14ac:dyDescent="0.35">
      <c r="B10" s="133"/>
      <c r="C10" s="123">
        <v>0.63888888888888895</v>
      </c>
      <c r="F10">
        <v>490</v>
      </c>
      <c r="G10" t="s">
        <v>541</v>
      </c>
    </row>
    <row r="11" spans="2:7" ht="17.25" x14ac:dyDescent="0.35">
      <c r="B11" s="133"/>
      <c r="C11" s="123">
        <v>0.65277777777777901</v>
      </c>
      <c r="F11" t="s">
        <v>178</v>
      </c>
    </row>
    <row r="12" spans="2:7" ht="17.25" x14ac:dyDescent="0.35">
      <c r="B12" s="133"/>
      <c r="C12" s="123">
        <v>0.66666666666666796</v>
      </c>
      <c r="D12" s="127" t="s">
        <v>533</v>
      </c>
      <c r="E12" s="127" t="s">
        <v>534</v>
      </c>
      <c r="F12" s="127">
        <v>883</v>
      </c>
      <c r="G12" s="127" t="s">
        <v>580</v>
      </c>
    </row>
    <row r="13" spans="2:7" ht="17.25" x14ac:dyDescent="0.35">
      <c r="B13" s="133"/>
      <c r="C13" s="123">
        <v>0.68055555555555702</v>
      </c>
      <c r="F13">
        <v>363</v>
      </c>
      <c r="G13" t="s">
        <v>576</v>
      </c>
    </row>
    <row r="14" spans="2:7" ht="17.25" x14ac:dyDescent="0.35">
      <c r="B14" s="133"/>
      <c r="C14" s="123">
        <v>0.69444444444444497</v>
      </c>
      <c r="F14">
        <v>754</v>
      </c>
      <c r="G14" t="s">
        <v>578</v>
      </c>
    </row>
    <row r="15" spans="2:7" ht="17.25" x14ac:dyDescent="0.35">
      <c r="B15" s="133"/>
      <c r="C15" s="123">
        <v>0.70833333333333404</v>
      </c>
      <c r="F15">
        <v>353</v>
      </c>
      <c r="G15" t="s">
        <v>575</v>
      </c>
    </row>
    <row r="16" spans="2:7" ht="17.25" x14ac:dyDescent="0.35">
      <c r="B16" s="133"/>
      <c r="C16" s="123">
        <v>0.72222222222222299</v>
      </c>
      <c r="F16">
        <v>421</v>
      </c>
      <c r="G16" t="s">
        <v>577</v>
      </c>
    </row>
    <row r="17" spans="2:7" ht="17.25" x14ac:dyDescent="0.35">
      <c r="B17" s="133"/>
      <c r="C17" s="123">
        <v>0.73611111111111205</v>
      </c>
      <c r="F17">
        <v>881</v>
      </c>
      <c r="G17" t="s">
        <v>579</v>
      </c>
    </row>
    <row r="18" spans="2:7" ht="17.25" x14ac:dyDescent="0.35">
      <c r="B18" s="131" t="s">
        <v>189</v>
      </c>
      <c r="C18" s="126">
        <v>0.45833333333333331</v>
      </c>
      <c r="D18" s="127" t="s">
        <v>467</v>
      </c>
      <c r="E18" s="127" t="s">
        <v>466</v>
      </c>
      <c r="F18" s="127">
        <v>297</v>
      </c>
      <c r="G18" s="127" t="s">
        <v>563</v>
      </c>
    </row>
    <row r="19" spans="2:7" ht="17.25" x14ac:dyDescent="0.35">
      <c r="B19" s="133"/>
      <c r="C19" s="123">
        <v>0.47222222222222227</v>
      </c>
      <c r="F19">
        <v>316</v>
      </c>
      <c r="G19" t="s">
        <v>564</v>
      </c>
    </row>
    <row r="20" spans="2:7" ht="17.25" x14ac:dyDescent="0.35">
      <c r="B20" s="133"/>
      <c r="C20" s="123">
        <v>0.48611111111111099</v>
      </c>
      <c r="F20">
        <v>452</v>
      </c>
      <c r="G20" t="s">
        <v>565</v>
      </c>
    </row>
    <row r="21" spans="2:7" ht="17.25" x14ac:dyDescent="0.35">
      <c r="B21" s="133"/>
      <c r="C21" s="123">
        <v>0.5</v>
      </c>
      <c r="F21">
        <v>733</v>
      </c>
      <c r="G21" t="s">
        <v>566</v>
      </c>
    </row>
    <row r="22" spans="2:7" ht="17.25" x14ac:dyDescent="0.35">
      <c r="B22" s="133"/>
      <c r="C22" s="123">
        <v>0.51388888888888895</v>
      </c>
      <c r="F22">
        <v>906</v>
      </c>
      <c r="G22" t="s">
        <v>567</v>
      </c>
    </row>
    <row r="23" spans="2:7" ht="17.25" x14ac:dyDescent="0.35">
      <c r="B23" s="131" t="s">
        <v>195</v>
      </c>
      <c r="C23" s="126">
        <v>0.58333333333333337</v>
      </c>
      <c r="D23" s="127"/>
      <c r="E23" s="127"/>
      <c r="F23" s="127" t="s">
        <v>197</v>
      </c>
      <c r="G23" s="127"/>
    </row>
    <row r="24" spans="2:7" ht="17.25" x14ac:dyDescent="0.35">
      <c r="B24" s="133"/>
      <c r="C24" s="123">
        <v>0.59722222222222221</v>
      </c>
      <c r="F24" t="s">
        <v>197</v>
      </c>
    </row>
    <row r="25" spans="2:7" ht="17.25" x14ac:dyDescent="0.35">
      <c r="B25" s="133"/>
      <c r="C25" s="123">
        <v>0.61111111111111105</v>
      </c>
      <c r="F25" t="s">
        <v>197</v>
      </c>
    </row>
    <row r="26" spans="2:7" ht="17.25" x14ac:dyDescent="0.35">
      <c r="B26" s="133"/>
      <c r="C26" s="123">
        <v>0.625</v>
      </c>
      <c r="F26" t="s">
        <v>201</v>
      </c>
    </row>
    <row r="27" spans="2:7" ht="17.25" x14ac:dyDescent="0.35">
      <c r="B27" s="133"/>
      <c r="C27" s="123">
        <v>0.63888888888888895</v>
      </c>
      <c r="F27" t="s">
        <v>201</v>
      </c>
    </row>
    <row r="28" spans="2:7" ht="17.25" x14ac:dyDescent="0.35">
      <c r="B28" s="133"/>
      <c r="C28" s="123">
        <v>0.65277777777777801</v>
      </c>
      <c r="F28" t="s">
        <v>178</v>
      </c>
    </row>
    <row r="29" spans="2:7" ht="17.25" x14ac:dyDescent="0.35">
      <c r="B29" s="133"/>
      <c r="C29" s="123">
        <v>0.66666666666666596</v>
      </c>
      <c r="D29" t="s">
        <v>523</v>
      </c>
      <c r="E29" t="s">
        <v>527</v>
      </c>
      <c r="F29">
        <v>621</v>
      </c>
      <c r="G29" t="s">
        <v>547</v>
      </c>
    </row>
    <row r="30" spans="2:7" ht="17.25" x14ac:dyDescent="0.35">
      <c r="B30" s="133"/>
      <c r="C30" s="123">
        <v>0.68055555555555503</v>
      </c>
      <c r="F30">
        <v>894</v>
      </c>
      <c r="G30" t="s">
        <v>773</v>
      </c>
    </row>
    <row r="31" spans="2:7" ht="17.25" x14ac:dyDescent="0.35">
      <c r="B31" s="133"/>
      <c r="C31" s="123">
        <v>0.69444444444444398</v>
      </c>
      <c r="F31">
        <v>793</v>
      </c>
      <c r="G31" t="s">
        <v>549</v>
      </c>
    </row>
    <row r="32" spans="2:7" ht="17.25" x14ac:dyDescent="0.35">
      <c r="B32" s="131" t="s">
        <v>202</v>
      </c>
      <c r="C32" s="126">
        <v>0.41666666666666669</v>
      </c>
      <c r="D32" s="127" t="s">
        <v>528</v>
      </c>
      <c r="E32" s="127" t="s">
        <v>529</v>
      </c>
      <c r="F32" s="127">
        <v>478</v>
      </c>
      <c r="G32" s="127" t="s">
        <v>556</v>
      </c>
    </row>
    <row r="33" spans="2:7" ht="17.25" x14ac:dyDescent="0.35">
      <c r="B33" s="133"/>
      <c r="C33" s="123">
        <v>0.43055555555555558</v>
      </c>
      <c r="F33">
        <v>534</v>
      </c>
      <c r="G33" t="s">
        <v>559</v>
      </c>
    </row>
    <row r="34" spans="2:7" ht="17.25" x14ac:dyDescent="0.35">
      <c r="B34" s="133"/>
      <c r="C34" s="123">
        <v>0.44444444444444398</v>
      </c>
      <c r="F34">
        <v>547</v>
      </c>
      <c r="G34" t="s">
        <v>561</v>
      </c>
    </row>
    <row r="35" spans="2:7" ht="17.25" x14ac:dyDescent="0.35">
      <c r="B35" s="133"/>
      <c r="C35" s="123">
        <v>0.45833333333333298</v>
      </c>
      <c r="F35">
        <v>722</v>
      </c>
      <c r="G35" t="s">
        <v>562</v>
      </c>
    </row>
    <row r="36" spans="2:7" ht="17.25" x14ac:dyDescent="0.35">
      <c r="B36" s="133"/>
      <c r="C36" s="123">
        <v>0.47222222222222199</v>
      </c>
      <c r="F36" t="s">
        <v>178</v>
      </c>
    </row>
    <row r="37" spans="2:7" ht="17.25" x14ac:dyDescent="0.35">
      <c r="B37" s="133"/>
      <c r="C37" s="123">
        <v>0.48611111111111099</v>
      </c>
      <c r="D37" t="s">
        <v>528</v>
      </c>
      <c r="E37" t="s">
        <v>529</v>
      </c>
      <c r="F37">
        <v>501</v>
      </c>
      <c r="G37" t="s">
        <v>557</v>
      </c>
    </row>
    <row r="38" spans="2:7" ht="17.25" x14ac:dyDescent="0.35">
      <c r="B38" s="133"/>
      <c r="C38" s="123">
        <v>0.5</v>
      </c>
      <c r="F38">
        <v>507</v>
      </c>
      <c r="G38" t="s">
        <v>558</v>
      </c>
    </row>
    <row r="39" spans="2:7" ht="17.25" x14ac:dyDescent="0.35">
      <c r="B39" s="133"/>
      <c r="C39" s="123">
        <v>0.51388888888888895</v>
      </c>
      <c r="F39">
        <v>539</v>
      </c>
      <c r="G39" t="s">
        <v>560</v>
      </c>
    </row>
    <row r="40" spans="2:7" ht="17.25" x14ac:dyDescent="0.35">
      <c r="B40" s="131" t="s">
        <v>211</v>
      </c>
      <c r="C40" s="126">
        <v>0.58333333333333337</v>
      </c>
      <c r="D40" s="127"/>
      <c r="E40" s="127"/>
      <c r="F40" s="127" t="s">
        <v>306</v>
      </c>
      <c r="G40" s="127"/>
    </row>
    <row r="41" spans="2:7" ht="17.25" x14ac:dyDescent="0.35">
      <c r="B41" s="133"/>
      <c r="C41" s="123">
        <v>0.59722222222222221</v>
      </c>
      <c r="F41" t="s">
        <v>306</v>
      </c>
    </row>
    <row r="42" spans="2:7" ht="17.25" x14ac:dyDescent="0.35">
      <c r="B42" s="133"/>
      <c r="C42" s="123">
        <v>0.61111111111111105</v>
      </c>
      <c r="F42" t="s">
        <v>306</v>
      </c>
    </row>
    <row r="43" spans="2:7" ht="17.25" x14ac:dyDescent="0.35">
      <c r="B43" s="133"/>
      <c r="C43" s="123">
        <v>0.625</v>
      </c>
      <c r="F43" t="s">
        <v>178</v>
      </c>
    </row>
    <row r="44" spans="2:7" ht="17.25" x14ac:dyDescent="0.35">
      <c r="B44" s="133"/>
      <c r="C44" s="123">
        <v>0.63888888888888895</v>
      </c>
      <c r="D44" s="12" t="s">
        <v>525</v>
      </c>
      <c r="E44" s="12" t="s">
        <v>526</v>
      </c>
      <c r="F44" s="12">
        <v>358</v>
      </c>
      <c r="G44" s="12" t="s">
        <v>551</v>
      </c>
    </row>
    <row r="45" spans="2:7" ht="17.25" x14ac:dyDescent="0.35">
      <c r="B45" s="133"/>
      <c r="C45" s="123">
        <v>0.65277777777777801</v>
      </c>
      <c r="F45">
        <v>359</v>
      </c>
      <c r="G45" t="s">
        <v>552</v>
      </c>
    </row>
    <row r="46" spans="2:7" ht="17.25" x14ac:dyDescent="0.35">
      <c r="B46" s="133"/>
      <c r="C46" s="123">
        <v>0.66666666666666596</v>
      </c>
      <c r="F46">
        <v>366</v>
      </c>
      <c r="G46" t="s">
        <v>553</v>
      </c>
    </row>
    <row r="47" spans="2:7" ht="17.25" x14ac:dyDescent="0.35">
      <c r="B47" s="133"/>
      <c r="C47" s="123">
        <v>0.68055555555555503</v>
      </c>
      <c r="F47">
        <v>572</v>
      </c>
      <c r="G47" t="s">
        <v>554</v>
      </c>
    </row>
    <row r="48" spans="2:7" ht="17.25" x14ac:dyDescent="0.35">
      <c r="B48" s="133"/>
      <c r="C48" s="123">
        <v>0.69444444444444398</v>
      </c>
      <c r="F48">
        <v>648</v>
      </c>
      <c r="G48" t="s">
        <v>555</v>
      </c>
    </row>
    <row r="49" spans="2:7" ht="17.25" x14ac:dyDescent="0.35">
      <c r="B49" s="133"/>
      <c r="C49" s="123">
        <v>0.70833333333333304</v>
      </c>
      <c r="F49" t="s">
        <v>530</v>
      </c>
    </row>
    <row r="50" spans="2:7" ht="17.25" x14ac:dyDescent="0.35">
      <c r="B50" s="131" t="s">
        <v>222</v>
      </c>
      <c r="C50" s="126">
        <v>0.40277777777777773</v>
      </c>
      <c r="D50" s="127" t="s">
        <v>531</v>
      </c>
      <c r="E50" s="127" t="s">
        <v>532</v>
      </c>
      <c r="F50" s="127">
        <v>832</v>
      </c>
      <c r="G50" s="127" t="s">
        <v>574</v>
      </c>
    </row>
    <row r="51" spans="2:7" ht="17.25" x14ac:dyDescent="0.35">
      <c r="B51" s="133"/>
      <c r="C51" s="123">
        <v>0.41666666666666669</v>
      </c>
      <c r="F51">
        <v>820</v>
      </c>
      <c r="G51" t="s">
        <v>573</v>
      </c>
    </row>
    <row r="52" spans="2:7" ht="17.25" x14ac:dyDescent="0.35">
      <c r="B52" s="133"/>
      <c r="C52" s="123">
        <v>0.43055555555555558</v>
      </c>
      <c r="F52">
        <v>459</v>
      </c>
      <c r="G52" t="s">
        <v>570</v>
      </c>
    </row>
    <row r="53" spans="2:7" ht="17.25" x14ac:dyDescent="0.35">
      <c r="B53" s="133"/>
      <c r="C53" s="123">
        <v>0.44444444444444398</v>
      </c>
      <c r="F53" t="s">
        <v>178</v>
      </c>
    </row>
    <row r="54" spans="2:7" ht="17.25" x14ac:dyDescent="0.35">
      <c r="B54" s="133"/>
      <c r="C54" s="123">
        <v>0.45833333333333298</v>
      </c>
      <c r="D54" t="s">
        <v>531</v>
      </c>
      <c r="E54" t="s">
        <v>532</v>
      </c>
      <c r="F54">
        <v>320</v>
      </c>
      <c r="G54" t="s">
        <v>569</v>
      </c>
    </row>
    <row r="55" spans="2:7" ht="17.25" x14ac:dyDescent="0.35">
      <c r="B55" s="133"/>
      <c r="C55" s="123">
        <v>0.47222222222222199</v>
      </c>
      <c r="F55">
        <v>815</v>
      </c>
      <c r="G55" t="s">
        <v>572</v>
      </c>
    </row>
    <row r="56" spans="2:7" ht="17.25" x14ac:dyDescent="0.35">
      <c r="B56" s="133"/>
      <c r="C56" s="123">
        <v>0.48611111111111099</v>
      </c>
      <c r="F56">
        <v>306</v>
      </c>
      <c r="G56" t="s">
        <v>568</v>
      </c>
    </row>
    <row r="57" spans="2:7" ht="17.25" x14ac:dyDescent="0.35">
      <c r="B57" s="133"/>
      <c r="C57" s="123">
        <v>0.5</v>
      </c>
      <c r="F57">
        <v>708</v>
      </c>
      <c r="G57" t="s">
        <v>571</v>
      </c>
    </row>
    <row r="58" spans="2:7" ht="17.25" x14ac:dyDescent="0.35">
      <c r="B58" s="133"/>
      <c r="C58" s="123">
        <v>0.51388888888888895</v>
      </c>
      <c r="F58" t="s">
        <v>194</v>
      </c>
    </row>
    <row r="59" spans="2:7" x14ac:dyDescent="0.3">
      <c r="C59" s="123">
        <v>0.52777777777777801</v>
      </c>
      <c r="F59" t="s">
        <v>194</v>
      </c>
    </row>
    <row r="60" spans="2:7" ht="17.25" x14ac:dyDescent="0.35">
      <c r="B60" s="131" t="s">
        <v>231</v>
      </c>
      <c r="C60" s="126">
        <v>0.58333333333333337</v>
      </c>
      <c r="D60" s="127" t="s">
        <v>523</v>
      </c>
      <c r="E60" s="127" t="s">
        <v>524</v>
      </c>
      <c r="F60" s="127">
        <v>770</v>
      </c>
      <c r="G60" s="127" t="s">
        <v>548</v>
      </c>
    </row>
    <row r="61" spans="2:7" ht="17.25" x14ac:dyDescent="0.35">
      <c r="B61" s="133"/>
      <c r="C61" s="123">
        <v>0.59722222222222221</v>
      </c>
      <c r="F61">
        <v>299</v>
      </c>
      <c r="G61" t="s">
        <v>542</v>
      </c>
    </row>
    <row r="62" spans="2:7" ht="17.25" x14ac:dyDescent="0.35">
      <c r="B62" s="133"/>
      <c r="C62" s="123">
        <v>0.61111111111111105</v>
      </c>
      <c r="F62">
        <v>532</v>
      </c>
      <c r="G62" t="s">
        <v>545</v>
      </c>
    </row>
    <row r="63" spans="2:7" ht="17.25" x14ac:dyDescent="0.35">
      <c r="B63" s="133"/>
      <c r="C63" s="123">
        <v>0.625</v>
      </c>
      <c r="F63" s="124" t="s">
        <v>178</v>
      </c>
    </row>
    <row r="64" spans="2:7" ht="17.25" x14ac:dyDescent="0.35">
      <c r="B64" s="133"/>
      <c r="C64" s="123">
        <v>0.63888888888888895</v>
      </c>
      <c r="D64" s="12" t="s">
        <v>523</v>
      </c>
      <c r="E64" s="12" t="s">
        <v>524</v>
      </c>
      <c r="F64">
        <v>333</v>
      </c>
      <c r="G64" t="s">
        <v>543</v>
      </c>
    </row>
    <row r="65" spans="2:7" ht="17.25" x14ac:dyDescent="0.35">
      <c r="B65" s="133"/>
      <c r="C65" s="123">
        <v>0.65277777777777801</v>
      </c>
      <c r="F65">
        <v>616</v>
      </c>
      <c r="G65" t="s">
        <v>546</v>
      </c>
    </row>
    <row r="66" spans="2:7" ht="17.25" x14ac:dyDescent="0.35">
      <c r="B66" s="133"/>
      <c r="C66" s="123">
        <v>0.66666666666666596</v>
      </c>
      <c r="F66">
        <v>841</v>
      </c>
      <c r="G66" t="s">
        <v>550</v>
      </c>
    </row>
    <row r="67" spans="2:7" ht="17.25" x14ac:dyDescent="0.35">
      <c r="B67" s="133"/>
      <c r="C67" s="123">
        <v>0.68055555555555503</v>
      </c>
      <c r="F67">
        <v>530</v>
      </c>
      <c r="G67" t="s">
        <v>544</v>
      </c>
    </row>
    <row r="68" spans="2:7" ht="17.25" x14ac:dyDescent="0.35">
      <c r="B68" s="133"/>
      <c r="C68" s="123">
        <v>0.69444444444444398</v>
      </c>
      <c r="F68" t="s">
        <v>194</v>
      </c>
    </row>
    <row r="69" spans="2:7" ht="17.25" x14ac:dyDescent="0.35">
      <c r="B69" s="133"/>
      <c r="C69" s="123">
        <v>0.70833333333333304</v>
      </c>
      <c r="F69" t="s">
        <v>194</v>
      </c>
    </row>
    <row r="70" spans="2:7" ht="17.25" x14ac:dyDescent="0.35">
      <c r="B70" s="133"/>
      <c r="C70" s="123">
        <v>0.72222222222222199</v>
      </c>
      <c r="F70" t="s">
        <v>194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0"/>
  <sheetViews>
    <sheetView topLeftCell="A49" workbookViewId="0">
      <selection activeCell="F60" sqref="F60"/>
    </sheetView>
  </sheetViews>
  <sheetFormatPr defaultRowHeight="16.5" x14ac:dyDescent="0.3"/>
  <sheetData>
    <row r="2" spans="2:7" x14ac:dyDescent="0.3">
      <c r="B2" t="s">
        <v>171</v>
      </c>
      <c r="C2" t="s">
        <v>166</v>
      </c>
      <c r="D2" t="s">
        <v>169</v>
      </c>
      <c r="E2" t="s">
        <v>170</v>
      </c>
      <c r="F2" t="s">
        <v>167</v>
      </c>
      <c r="G2" t="s">
        <v>168</v>
      </c>
    </row>
    <row r="3" spans="2:7" ht="17.25" x14ac:dyDescent="0.35">
      <c r="B3" s="131" t="s">
        <v>172</v>
      </c>
      <c r="C3" s="126">
        <v>0.54166666666666663</v>
      </c>
      <c r="D3" s="127" t="s">
        <v>581</v>
      </c>
      <c r="E3" s="127" t="s">
        <v>582</v>
      </c>
      <c r="F3" s="127">
        <v>769</v>
      </c>
      <c r="G3" s="127" t="s">
        <v>603</v>
      </c>
    </row>
    <row r="4" spans="2:7" ht="17.25" x14ac:dyDescent="0.35">
      <c r="B4" s="133"/>
      <c r="C4" s="123">
        <v>0.55555555555555558</v>
      </c>
      <c r="F4" s="12">
        <v>907</v>
      </c>
      <c r="G4" s="12" t="s">
        <v>604</v>
      </c>
    </row>
    <row r="5" spans="2:7" ht="17.25" x14ac:dyDescent="0.35">
      <c r="B5" s="133"/>
      <c r="C5" s="123">
        <v>0.56944444444444497</v>
      </c>
      <c r="F5">
        <v>579</v>
      </c>
      <c r="G5" t="s">
        <v>600</v>
      </c>
    </row>
    <row r="6" spans="2:7" ht="17.25" x14ac:dyDescent="0.35">
      <c r="B6" s="133"/>
      <c r="C6" s="123">
        <v>0.58333333333333304</v>
      </c>
      <c r="F6">
        <v>548</v>
      </c>
      <c r="G6" t="s">
        <v>599</v>
      </c>
    </row>
    <row r="7" spans="2:7" ht="17.25" x14ac:dyDescent="0.35">
      <c r="B7" s="133"/>
      <c r="C7" s="123">
        <v>0.59722222222222199</v>
      </c>
      <c r="F7">
        <v>428</v>
      </c>
      <c r="G7" t="s">
        <v>594</v>
      </c>
    </row>
    <row r="8" spans="2:7" ht="17.25" x14ac:dyDescent="0.35">
      <c r="B8" s="133"/>
      <c r="C8" s="123">
        <v>0.61111111111111105</v>
      </c>
      <c r="F8" t="s">
        <v>178</v>
      </c>
    </row>
    <row r="9" spans="2:7" ht="17.25" x14ac:dyDescent="0.35">
      <c r="B9" s="133"/>
      <c r="C9" s="123">
        <v>0.625</v>
      </c>
      <c r="D9" t="s">
        <v>581</v>
      </c>
      <c r="E9" t="s">
        <v>583</v>
      </c>
      <c r="F9">
        <v>412</v>
      </c>
      <c r="G9" t="s">
        <v>593</v>
      </c>
    </row>
    <row r="10" spans="2:7" ht="17.25" x14ac:dyDescent="0.35">
      <c r="B10" s="133"/>
      <c r="C10" s="123">
        <v>0.63888888888888895</v>
      </c>
      <c r="F10">
        <v>691</v>
      </c>
      <c r="G10" t="s">
        <v>601</v>
      </c>
    </row>
    <row r="11" spans="2:7" ht="17.25" x14ac:dyDescent="0.35">
      <c r="B11" s="133"/>
      <c r="C11" s="123">
        <v>0.65277777777777901</v>
      </c>
      <c r="F11">
        <v>496</v>
      </c>
      <c r="G11" t="s">
        <v>596</v>
      </c>
    </row>
    <row r="12" spans="2:7" ht="17.25" x14ac:dyDescent="0.35">
      <c r="B12" s="133"/>
      <c r="C12" s="123">
        <v>0.66666666666666796</v>
      </c>
      <c r="F12" t="s">
        <v>178</v>
      </c>
    </row>
    <row r="13" spans="2:7" ht="17.25" x14ac:dyDescent="0.35">
      <c r="B13" s="133"/>
      <c r="C13" s="123">
        <v>0.68055555555555702</v>
      </c>
      <c r="D13" t="s">
        <v>581</v>
      </c>
      <c r="E13" t="s">
        <v>583</v>
      </c>
      <c r="F13">
        <v>727</v>
      </c>
      <c r="G13" t="s">
        <v>602</v>
      </c>
    </row>
    <row r="14" spans="2:7" ht="17.25" x14ac:dyDescent="0.35">
      <c r="B14" s="133"/>
      <c r="C14" s="123">
        <v>0.69444444444444497</v>
      </c>
      <c r="F14">
        <v>546</v>
      </c>
      <c r="G14" t="s">
        <v>598</v>
      </c>
    </row>
    <row r="15" spans="2:7" ht="17.25" x14ac:dyDescent="0.35">
      <c r="B15" s="133"/>
      <c r="C15" s="123">
        <v>0.70833333333333404</v>
      </c>
      <c r="F15">
        <v>471</v>
      </c>
      <c r="G15" t="s">
        <v>595</v>
      </c>
    </row>
    <row r="16" spans="2:7" ht="17.25" x14ac:dyDescent="0.35">
      <c r="B16" s="133"/>
      <c r="C16" s="123">
        <v>0.72222222222222299</v>
      </c>
      <c r="F16">
        <v>508</v>
      </c>
      <c r="G16" t="s">
        <v>597</v>
      </c>
    </row>
    <row r="17" spans="2:7" ht="17.25" x14ac:dyDescent="0.35">
      <c r="B17" s="133"/>
      <c r="C17" s="123">
        <v>0.73611111111111205</v>
      </c>
      <c r="F17" t="s">
        <v>194</v>
      </c>
    </row>
    <row r="18" spans="2:7" ht="17.25" x14ac:dyDescent="0.35">
      <c r="B18" s="131" t="s">
        <v>189</v>
      </c>
      <c r="C18" s="126">
        <v>0.45833333333333331</v>
      </c>
      <c r="D18" s="127" t="s">
        <v>584</v>
      </c>
      <c r="E18" s="127" t="s">
        <v>585</v>
      </c>
      <c r="F18" s="127">
        <v>682</v>
      </c>
      <c r="G18" s="127" t="s">
        <v>611</v>
      </c>
    </row>
    <row r="19" spans="2:7" ht="17.25" x14ac:dyDescent="0.35">
      <c r="B19" s="133"/>
      <c r="C19" s="123">
        <v>0.47222222222222227</v>
      </c>
      <c r="F19">
        <v>537</v>
      </c>
      <c r="G19" t="s">
        <v>610</v>
      </c>
    </row>
    <row r="20" spans="2:7" ht="17.25" x14ac:dyDescent="0.35">
      <c r="B20" s="133"/>
      <c r="C20" s="123">
        <v>0.48611111111111099</v>
      </c>
      <c r="F20">
        <v>480</v>
      </c>
      <c r="G20" t="s">
        <v>608</v>
      </c>
    </row>
    <row r="21" spans="2:7" ht="17.25" x14ac:dyDescent="0.35">
      <c r="B21" s="133"/>
      <c r="C21" s="123">
        <v>0.5</v>
      </c>
      <c r="F21">
        <v>292</v>
      </c>
      <c r="G21" t="s">
        <v>605</v>
      </c>
    </row>
    <row r="22" spans="2:7" ht="17.25" x14ac:dyDescent="0.35">
      <c r="B22" s="133"/>
      <c r="C22" s="123">
        <v>0.51388888888888895</v>
      </c>
      <c r="F22" t="s">
        <v>194</v>
      </c>
    </row>
    <row r="23" spans="2:7" ht="17.25" x14ac:dyDescent="0.35">
      <c r="B23" s="131" t="s">
        <v>195</v>
      </c>
      <c r="C23" s="126">
        <v>0.58333333333333337</v>
      </c>
      <c r="D23" s="127" t="s">
        <v>586</v>
      </c>
      <c r="E23" s="127" t="s">
        <v>587</v>
      </c>
      <c r="F23" s="127">
        <v>692</v>
      </c>
      <c r="G23" s="127" t="s">
        <v>617</v>
      </c>
    </row>
    <row r="24" spans="2:7" ht="17.25" x14ac:dyDescent="0.35">
      <c r="B24" s="133"/>
      <c r="C24" s="123">
        <v>0.59722222222222221</v>
      </c>
      <c r="F24" s="12">
        <v>520</v>
      </c>
      <c r="G24" s="12" t="s">
        <v>615</v>
      </c>
    </row>
    <row r="25" spans="2:7" ht="17.25" x14ac:dyDescent="0.35">
      <c r="B25" s="133"/>
      <c r="C25" s="123">
        <v>0.61111111111111105</v>
      </c>
      <c r="F25" s="12">
        <v>657</v>
      </c>
      <c r="G25" s="12" t="s">
        <v>616</v>
      </c>
    </row>
    <row r="26" spans="2:7" ht="17.25" x14ac:dyDescent="0.35">
      <c r="B26" s="133"/>
      <c r="C26" s="123">
        <v>0.625</v>
      </c>
      <c r="F26" t="s">
        <v>201</v>
      </c>
    </row>
    <row r="27" spans="2:7" ht="17.25" x14ac:dyDescent="0.35">
      <c r="B27" s="133"/>
      <c r="C27" s="123">
        <v>0.63888888888888895</v>
      </c>
      <c r="F27" t="s">
        <v>201</v>
      </c>
    </row>
    <row r="28" spans="2:7" ht="17.25" x14ac:dyDescent="0.35">
      <c r="B28" s="133"/>
      <c r="C28" s="123">
        <v>0.65277777777777801</v>
      </c>
      <c r="F28" t="s">
        <v>178</v>
      </c>
    </row>
    <row r="29" spans="2:7" ht="17.25" x14ac:dyDescent="0.35">
      <c r="B29" s="133"/>
      <c r="C29" s="123">
        <v>0.66666666666666596</v>
      </c>
      <c r="D29" t="s">
        <v>586</v>
      </c>
      <c r="E29" t="s">
        <v>587</v>
      </c>
      <c r="F29" s="12">
        <v>460</v>
      </c>
      <c r="G29" s="12" t="s">
        <v>614</v>
      </c>
    </row>
    <row r="30" spans="2:7" ht="17.25" x14ac:dyDescent="0.35">
      <c r="B30" s="133"/>
      <c r="C30" s="123">
        <v>0.68055555555555503</v>
      </c>
      <c r="F30">
        <v>777</v>
      </c>
      <c r="G30" t="s">
        <v>618</v>
      </c>
    </row>
    <row r="31" spans="2:7" ht="17.25" x14ac:dyDescent="0.35">
      <c r="B31" s="133"/>
      <c r="C31" s="123">
        <v>0.69444444444444398</v>
      </c>
      <c r="F31">
        <v>896</v>
      </c>
      <c r="G31" t="s">
        <v>619</v>
      </c>
    </row>
    <row r="32" spans="2:7" ht="17.25" x14ac:dyDescent="0.35">
      <c r="B32" s="131" t="s">
        <v>202</v>
      </c>
      <c r="C32" s="126">
        <v>0.41666666666666669</v>
      </c>
      <c r="D32" s="127" t="s">
        <v>588</v>
      </c>
      <c r="E32" s="127" t="s">
        <v>589</v>
      </c>
      <c r="F32">
        <v>431</v>
      </c>
      <c r="G32" t="s">
        <v>622</v>
      </c>
    </row>
    <row r="33" spans="2:7" ht="17.25" x14ac:dyDescent="0.35">
      <c r="B33" s="133"/>
      <c r="C33" s="123">
        <v>0.43055555555555558</v>
      </c>
      <c r="F33">
        <v>436</v>
      </c>
      <c r="G33" t="s">
        <v>623</v>
      </c>
    </row>
    <row r="34" spans="2:7" ht="17.25" x14ac:dyDescent="0.35">
      <c r="B34" s="133"/>
      <c r="C34" s="123">
        <v>0.44444444444444398</v>
      </c>
      <c r="F34" t="s">
        <v>178</v>
      </c>
    </row>
    <row r="35" spans="2:7" ht="17.25" x14ac:dyDescent="0.35">
      <c r="B35" s="133"/>
      <c r="C35" s="123">
        <v>0.45833333333333298</v>
      </c>
      <c r="D35" t="s">
        <v>588</v>
      </c>
      <c r="E35" t="s">
        <v>589</v>
      </c>
      <c r="F35">
        <v>679</v>
      </c>
      <c r="G35" t="s">
        <v>630</v>
      </c>
    </row>
    <row r="36" spans="2:7" ht="17.25" x14ac:dyDescent="0.35">
      <c r="B36" s="133"/>
      <c r="C36" s="123">
        <v>0.47222222222222199</v>
      </c>
      <c r="F36">
        <v>629</v>
      </c>
      <c r="G36" t="s">
        <v>627</v>
      </c>
    </row>
    <row r="37" spans="2:7" ht="17.25" x14ac:dyDescent="0.35">
      <c r="B37" s="133"/>
      <c r="C37" s="123">
        <v>0.48611111111111099</v>
      </c>
      <c r="F37">
        <v>272</v>
      </c>
      <c r="G37" t="s">
        <v>620</v>
      </c>
    </row>
    <row r="38" spans="2:7" ht="17.25" x14ac:dyDescent="0.35">
      <c r="B38" s="133"/>
      <c r="C38" s="123">
        <v>0.5</v>
      </c>
      <c r="F38">
        <v>506</v>
      </c>
      <c r="G38" t="s">
        <v>625</v>
      </c>
    </row>
    <row r="39" spans="2:7" ht="17.25" x14ac:dyDescent="0.35">
      <c r="B39" s="133"/>
      <c r="C39" s="123">
        <v>0.51388888888888895</v>
      </c>
      <c r="F39" t="s">
        <v>194</v>
      </c>
    </row>
    <row r="40" spans="2:7" ht="17.25" x14ac:dyDescent="0.35">
      <c r="B40" s="131" t="s">
        <v>211</v>
      </c>
      <c r="C40" s="126">
        <v>0.58333333333333337</v>
      </c>
      <c r="D40" s="127"/>
      <c r="E40" s="127"/>
      <c r="F40" s="127" t="s">
        <v>306</v>
      </c>
      <c r="G40" s="127"/>
    </row>
    <row r="41" spans="2:7" ht="17.25" x14ac:dyDescent="0.35">
      <c r="B41" s="133"/>
      <c r="C41" s="123">
        <v>0.59722222222222221</v>
      </c>
      <c r="F41" t="s">
        <v>306</v>
      </c>
    </row>
    <row r="42" spans="2:7" ht="17.25" x14ac:dyDescent="0.35">
      <c r="B42" s="133"/>
      <c r="C42" s="123">
        <v>0.61111111111111105</v>
      </c>
      <c r="F42" t="s">
        <v>306</v>
      </c>
    </row>
    <row r="43" spans="2:7" ht="17.25" x14ac:dyDescent="0.35">
      <c r="B43" s="133"/>
      <c r="C43" s="123">
        <v>0.625</v>
      </c>
      <c r="F43" t="s">
        <v>178</v>
      </c>
    </row>
    <row r="44" spans="2:7" ht="17.25" x14ac:dyDescent="0.35">
      <c r="B44" s="133"/>
      <c r="C44" s="123">
        <v>0.63888888888888895</v>
      </c>
      <c r="D44" t="s">
        <v>584</v>
      </c>
      <c r="E44" t="s">
        <v>590</v>
      </c>
      <c r="F44">
        <v>437</v>
      </c>
      <c r="G44" t="s">
        <v>606</v>
      </c>
    </row>
    <row r="45" spans="2:7" ht="17.25" x14ac:dyDescent="0.35">
      <c r="B45" s="133"/>
      <c r="C45" s="123">
        <v>0.65277777777777801</v>
      </c>
      <c r="F45">
        <v>477</v>
      </c>
      <c r="G45" t="s">
        <v>607</v>
      </c>
    </row>
    <row r="46" spans="2:7" ht="17.25" x14ac:dyDescent="0.35">
      <c r="B46" s="133"/>
      <c r="C46" s="123">
        <v>0.66666666666666596</v>
      </c>
      <c r="F46">
        <v>525</v>
      </c>
      <c r="G46" t="s">
        <v>609</v>
      </c>
    </row>
    <row r="47" spans="2:7" ht="17.25" x14ac:dyDescent="0.35">
      <c r="B47" s="133"/>
      <c r="C47" s="123">
        <v>0.68055555555555503</v>
      </c>
      <c r="F47">
        <v>750</v>
      </c>
      <c r="G47" t="s">
        <v>612</v>
      </c>
    </row>
    <row r="48" spans="2:7" ht="17.25" x14ac:dyDescent="0.35">
      <c r="B48" s="133"/>
      <c r="C48" s="123">
        <v>0.69444444444444398</v>
      </c>
      <c r="F48">
        <v>765</v>
      </c>
      <c r="G48" t="s">
        <v>613</v>
      </c>
    </row>
    <row r="49" spans="2:7" ht="17.25" x14ac:dyDescent="0.35">
      <c r="B49" s="133"/>
      <c r="C49" s="123">
        <v>0.70833333333333304</v>
      </c>
      <c r="F49" t="s">
        <v>194</v>
      </c>
    </row>
    <row r="50" spans="2:7" ht="17.25" x14ac:dyDescent="0.35">
      <c r="B50" s="131" t="s">
        <v>222</v>
      </c>
      <c r="C50" s="126">
        <v>0.40277777777777773</v>
      </c>
      <c r="D50" s="127" t="s">
        <v>588</v>
      </c>
      <c r="E50" s="127" t="s">
        <v>591</v>
      </c>
      <c r="F50">
        <v>380</v>
      </c>
      <c r="G50" t="s">
        <v>621</v>
      </c>
    </row>
    <row r="51" spans="2:7" ht="17.25" x14ac:dyDescent="0.35">
      <c r="B51" s="133"/>
      <c r="C51" s="123">
        <v>0.41666666666666669</v>
      </c>
      <c r="F51">
        <v>578</v>
      </c>
      <c r="G51" t="s">
        <v>626</v>
      </c>
    </row>
    <row r="52" spans="2:7" ht="17.25" x14ac:dyDescent="0.35">
      <c r="B52" s="133"/>
      <c r="C52" s="123">
        <v>0.43055555555555558</v>
      </c>
      <c r="F52">
        <v>646</v>
      </c>
      <c r="G52" t="s">
        <v>629</v>
      </c>
    </row>
    <row r="53" spans="2:7" ht="17.25" x14ac:dyDescent="0.35">
      <c r="B53" s="133"/>
      <c r="C53" s="123">
        <v>0.44444444444444398</v>
      </c>
      <c r="F53">
        <v>718</v>
      </c>
      <c r="G53" t="s">
        <v>631</v>
      </c>
    </row>
    <row r="54" spans="2:7" ht="17.25" x14ac:dyDescent="0.35">
      <c r="B54" s="133"/>
      <c r="C54" s="123">
        <v>0.45833333333333298</v>
      </c>
      <c r="F54" t="s">
        <v>178</v>
      </c>
    </row>
    <row r="55" spans="2:7" ht="17.25" x14ac:dyDescent="0.35">
      <c r="B55" s="133"/>
      <c r="C55" s="123">
        <v>0.47222222222222199</v>
      </c>
      <c r="D55" t="s">
        <v>588</v>
      </c>
      <c r="E55" t="s">
        <v>591</v>
      </c>
      <c r="F55">
        <v>801</v>
      </c>
      <c r="G55" t="s">
        <v>633</v>
      </c>
    </row>
    <row r="56" spans="2:7" ht="17.25" x14ac:dyDescent="0.35">
      <c r="B56" s="133"/>
      <c r="C56" s="123">
        <v>0.48611111111111099</v>
      </c>
      <c r="F56">
        <v>443</v>
      </c>
      <c r="G56" t="s">
        <v>624</v>
      </c>
    </row>
    <row r="57" spans="2:7" ht="17.25" x14ac:dyDescent="0.35">
      <c r="B57" s="133"/>
      <c r="C57" s="123">
        <v>0.5</v>
      </c>
      <c r="F57">
        <v>643</v>
      </c>
      <c r="G57" t="s">
        <v>628</v>
      </c>
    </row>
    <row r="58" spans="2:7" ht="17.25" x14ac:dyDescent="0.35">
      <c r="B58" s="133"/>
      <c r="C58" s="123">
        <v>0.51388888888888895</v>
      </c>
      <c r="F58">
        <v>782</v>
      </c>
      <c r="G58" t="s">
        <v>632</v>
      </c>
    </row>
    <row r="59" spans="2:7" x14ac:dyDescent="0.3">
      <c r="C59" s="123">
        <v>0.52777777777777801</v>
      </c>
      <c r="F59" t="s">
        <v>194</v>
      </c>
    </row>
    <row r="60" spans="2:7" ht="17.25" x14ac:dyDescent="0.35">
      <c r="B60" s="131" t="s">
        <v>231</v>
      </c>
      <c r="C60" s="126">
        <v>0.58333333333333337</v>
      </c>
      <c r="D60" s="127"/>
      <c r="E60" s="127"/>
      <c r="F60" s="127" t="s">
        <v>232</v>
      </c>
      <c r="G60" s="127"/>
    </row>
    <row r="61" spans="2:7" ht="17.25" x14ac:dyDescent="0.35">
      <c r="B61" s="133"/>
      <c r="C61" s="123">
        <v>0.59722222222222221</v>
      </c>
      <c r="F61" t="s">
        <v>232</v>
      </c>
    </row>
    <row r="62" spans="2:7" ht="17.25" x14ac:dyDescent="0.35">
      <c r="B62" s="133"/>
      <c r="C62" s="123">
        <v>0.61111111111111105</v>
      </c>
      <c r="F62" t="s">
        <v>232</v>
      </c>
    </row>
    <row r="63" spans="2:7" ht="17.25" x14ac:dyDescent="0.35">
      <c r="B63" s="133"/>
      <c r="C63" s="123">
        <v>0.625</v>
      </c>
      <c r="F63" s="124" t="s">
        <v>178</v>
      </c>
    </row>
    <row r="64" spans="2:7" ht="17.25" x14ac:dyDescent="0.35">
      <c r="B64" s="133"/>
      <c r="C64" s="123">
        <v>0.63888888888888895</v>
      </c>
      <c r="D64" t="s">
        <v>592</v>
      </c>
      <c r="E64" t="s">
        <v>585</v>
      </c>
      <c r="F64">
        <v>481</v>
      </c>
      <c r="G64" t="s">
        <v>634</v>
      </c>
    </row>
    <row r="65" spans="2:7" ht="17.25" x14ac:dyDescent="0.35">
      <c r="B65" s="133"/>
      <c r="C65" s="123">
        <v>0.65277777777777801</v>
      </c>
      <c r="F65">
        <v>500</v>
      </c>
      <c r="G65" t="s">
        <v>635</v>
      </c>
    </row>
    <row r="66" spans="2:7" ht="17.25" x14ac:dyDescent="0.35">
      <c r="B66" s="133"/>
      <c r="C66" s="123">
        <v>0.66666666666666596</v>
      </c>
      <c r="F66">
        <v>593</v>
      </c>
      <c r="G66" t="s">
        <v>636</v>
      </c>
    </row>
    <row r="67" spans="2:7" ht="17.25" x14ac:dyDescent="0.35">
      <c r="B67" s="133"/>
      <c r="C67" s="123">
        <v>0.68055555555555503</v>
      </c>
      <c r="F67" t="s">
        <v>194</v>
      </c>
    </row>
    <row r="68" spans="2:7" ht="17.25" x14ac:dyDescent="0.35">
      <c r="B68" s="133"/>
      <c r="C68" s="123">
        <v>0.69444444444444398</v>
      </c>
      <c r="F68" t="s">
        <v>194</v>
      </c>
    </row>
    <row r="69" spans="2:7" ht="17.25" x14ac:dyDescent="0.35">
      <c r="B69" s="133"/>
      <c r="C69" s="123">
        <v>0.70833333333333304</v>
      </c>
      <c r="F69" t="s">
        <v>194</v>
      </c>
    </row>
    <row r="70" spans="2:7" x14ac:dyDescent="0.3">
      <c r="C70" s="123">
        <v>0.72222222222222199</v>
      </c>
      <c r="F70" t="s">
        <v>194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9"/>
  <sheetViews>
    <sheetView topLeftCell="A40" zoomScaleNormal="100" workbookViewId="0">
      <selection activeCell="G59" sqref="G59"/>
    </sheetView>
  </sheetViews>
  <sheetFormatPr defaultRowHeight="16.5" x14ac:dyDescent="0.3"/>
  <cols>
    <col min="2" max="2" width="12.109375" customWidth="1"/>
  </cols>
  <sheetData>
    <row r="2" spans="2:12" x14ac:dyDescent="0.3">
      <c r="B2" s="12" t="s">
        <v>171</v>
      </c>
      <c r="C2" s="12" t="s">
        <v>166</v>
      </c>
      <c r="D2" s="12" t="s">
        <v>169</v>
      </c>
      <c r="E2" s="12" t="s">
        <v>170</v>
      </c>
      <c r="F2" s="12" t="s">
        <v>167</v>
      </c>
      <c r="G2" s="12" t="s">
        <v>168</v>
      </c>
      <c r="H2" s="12"/>
      <c r="I2" s="12"/>
      <c r="J2" s="12"/>
      <c r="K2" s="12"/>
      <c r="L2" s="12"/>
    </row>
    <row r="3" spans="2:12" ht="17.25" x14ac:dyDescent="0.35">
      <c r="B3" s="131" t="s">
        <v>172</v>
      </c>
      <c r="C3" s="126">
        <v>0.54166666666666663</v>
      </c>
      <c r="D3" s="127" t="s">
        <v>638</v>
      </c>
      <c r="E3" s="127" t="s">
        <v>639</v>
      </c>
      <c r="F3" s="127">
        <v>311</v>
      </c>
      <c r="G3" s="127" t="s">
        <v>657</v>
      </c>
      <c r="H3" s="12"/>
      <c r="I3" s="12"/>
      <c r="J3" s="12"/>
      <c r="K3" s="12"/>
      <c r="L3" s="12"/>
    </row>
    <row r="4" spans="2:12" ht="17.25" x14ac:dyDescent="0.35">
      <c r="B4" s="132"/>
      <c r="C4" s="130">
        <v>0.55555555555555558</v>
      </c>
      <c r="D4" s="12"/>
      <c r="E4" s="12"/>
      <c r="F4" s="12">
        <v>585</v>
      </c>
      <c r="G4" s="12" t="s">
        <v>659</v>
      </c>
      <c r="H4" s="12"/>
      <c r="I4" s="12"/>
      <c r="J4" s="12"/>
      <c r="K4" s="12"/>
      <c r="L4" s="12"/>
    </row>
    <row r="5" spans="2:12" ht="17.25" x14ac:dyDescent="0.35">
      <c r="B5" s="132"/>
      <c r="C5" s="130">
        <v>0.56944444444444497</v>
      </c>
      <c r="D5" s="12"/>
      <c r="E5" s="12"/>
      <c r="F5" s="12">
        <v>706</v>
      </c>
      <c r="G5" s="12" t="s">
        <v>662</v>
      </c>
      <c r="H5" s="12"/>
      <c r="I5" s="12"/>
      <c r="J5" s="12"/>
      <c r="K5" s="12"/>
      <c r="L5" s="12"/>
    </row>
    <row r="6" spans="2:12" ht="17.25" x14ac:dyDescent="0.35">
      <c r="B6" s="132"/>
      <c r="C6" s="130">
        <v>0.58333333333333304</v>
      </c>
      <c r="D6" s="12"/>
      <c r="E6" s="12"/>
      <c r="F6" s="12" t="s">
        <v>178</v>
      </c>
      <c r="G6" s="12"/>
      <c r="H6" s="12"/>
      <c r="I6" s="12"/>
      <c r="J6" s="12"/>
      <c r="K6" s="12"/>
      <c r="L6" s="12"/>
    </row>
    <row r="7" spans="2:12" ht="17.25" x14ac:dyDescent="0.35">
      <c r="B7" s="132"/>
      <c r="C7" s="130">
        <v>0.59722222222222199</v>
      </c>
      <c r="D7" s="12" t="s">
        <v>638</v>
      </c>
      <c r="E7" s="12" t="s">
        <v>639</v>
      </c>
      <c r="F7" s="12">
        <v>726</v>
      </c>
      <c r="G7" s="12" t="s">
        <v>663</v>
      </c>
      <c r="H7" s="12"/>
      <c r="I7" s="12"/>
      <c r="J7" s="12"/>
      <c r="K7" s="12"/>
      <c r="L7" s="12"/>
    </row>
    <row r="8" spans="2:12" ht="17.25" x14ac:dyDescent="0.35">
      <c r="B8" s="132"/>
      <c r="C8" s="130">
        <v>0.61111111111111105</v>
      </c>
      <c r="F8" s="12">
        <v>743</v>
      </c>
      <c r="G8" s="12" t="s">
        <v>664</v>
      </c>
      <c r="H8" s="12"/>
      <c r="I8" s="12"/>
      <c r="J8" s="12"/>
      <c r="K8" s="12"/>
      <c r="L8" s="12"/>
    </row>
    <row r="9" spans="2:12" ht="17.25" x14ac:dyDescent="0.35">
      <c r="B9" s="132"/>
      <c r="C9" s="130">
        <v>0.625</v>
      </c>
      <c r="F9" s="12">
        <v>687</v>
      </c>
      <c r="G9" s="12" t="s">
        <v>660</v>
      </c>
      <c r="H9" s="12"/>
      <c r="I9" s="12"/>
      <c r="J9" s="12"/>
      <c r="K9" s="12"/>
      <c r="L9" s="12"/>
    </row>
    <row r="10" spans="2:12" ht="17.25" x14ac:dyDescent="0.35">
      <c r="B10" s="132"/>
      <c r="C10" s="130">
        <v>0.63888888888888895</v>
      </c>
      <c r="D10" s="12"/>
      <c r="E10" s="12"/>
      <c r="F10" s="12" t="s">
        <v>178</v>
      </c>
      <c r="H10" s="12"/>
      <c r="I10" s="12"/>
      <c r="J10" s="12"/>
      <c r="K10" s="12"/>
      <c r="L10" s="12"/>
    </row>
    <row r="11" spans="2:12" ht="17.25" x14ac:dyDescent="0.35">
      <c r="B11" s="132"/>
      <c r="C11" s="130">
        <v>0.65277777777777901</v>
      </c>
      <c r="D11" s="12" t="s">
        <v>644</v>
      </c>
      <c r="E11" s="12" t="s">
        <v>645</v>
      </c>
      <c r="F11" s="12">
        <v>434</v>
      </c>
      <c r="G11" s="12" t="s">
        <v>677</v>
      </c>
      <c r="H11" s="12"/>
      <c r="I11" s="12"/>
      <c r="J11" s="12"/>
      <c r="K11" s="12"/>
      <c r="L11" s="12"/>
    </row>
    <row r="12" spans="2:12" ht="17.25" x14ac:dyDescent="0.35">
      <c r="B12" s="132"/>
      <c r="C12" s="130">
        <v>0.66666666666666796</v>
      </c>
      <c r="D12" s="12"/>
      <c r="E12" s="12"/>
      <c r="F12" s="12">
        <v>597</v>
      </c>
      <c r="G12" s="12" t="s">
        <v>678</v>
      </c>
      <c r="H12" s="12"/>
      <c r="I12" s="12"/>
      <c r="J12" s="12"/>
      <c r="K12" s="12"/>
      <c r="L12" s="12"/>
    </row>
    <row r="13" spans="2:12" ht="17.25" x14ac:dyDescent="0.35">
      <c r="B13" s="132"/>
      <c r="C13" s="130">
        <v>0.68055555555555702</v>
      </c>
      <c r="D13" s="12"/>
      <c r="E13" s="12"/>
      <c r="F13" s="12">
        <v>771</v>
      </c>
      <c r="G13" s="12" t="s">
        <v>679</v>
      </c>
      <c r="H13" s="12"/>
      <c r="I13" s="12"/>
      <c r="J13" s="12"/>
      <c r="K13" s="12"/>
      <c r="L13" s="12"/>
    </row>
    <row r="14" spans="2:12" ht="17.25" x14ac:dyDescent="0.35">
      <c r="B14" s="132"/>
      <c r="C14" s="130">
        <v>0.69444444444444497</v>
      </c>
      <c r="D14" s="12"/>
      <c r="E14" s="12"/>
      <c r="F14" s="12">
        <v>792</v>
      </c>
      <c r="G14" s="12" t="s">
        <v>680</v>
      </c>
      <c r="H14" s="12"/>
      <c r="I14" s="12"/>
      <c r="J14" s="12"/>
      <c r="K14" s="12"/>
      <c r="L14" s="12"/>
    </row>
    <row r="15" spans="2:12" ht="17.25" x14ac:dyDescent="0.35">
      <c r="B15" s="132"/>
      <c r="C15" s="130">
        <v>0.70833333333333404</v>
      </c>
      <c r="D15" s="12"/>
      <c r="E15" s="12"/>
      <c r="F15" s="12">
        <v>816</v>
      </c>
      <c r="G15" s="12" t="s">
        <v>681</v>
      </c>
      <c r="H15" s="12"/>
      <c r="I15" s="12"/>
      <c r="J15" s="12"/>
      <c r="K15" s="12"/>
      <c r="L15" s="12"/>
    </row>
    <row r="16" spans="2:12" ht="17.25" x14ac:dyDescent="0.35">
      <c r="B16" s="132"/>
      <c r="C16" s="130">
        <v>0.72222222222222299</v>
      </c>
      <c r="F16" s="47">
        <v>778</v>
      </c>
      <c r="G16" t="s">
        <v>704</v>
      </c>
      <c r="H16" s="12"/>
      <c r="I16" s="12"/>
      <c r="J16" s="12"/>
      <c r="K16" s="12"/>
      <c r="L16" s="12"/>
    </row>
    <row r="17" spans="2:12" ht="17.25" x14ac:dyDescent="0.35">
      <c r="B17" s="132"/>
      <c r="C17" s="130">
        <v>0.73611111111111205</v>
      </c>
      <c r="D17" s="12"/>
      <c r="E17" s="12"/>
      <c r="F17" s="12" t="s">
        <v>194</v>
      </c>
      <c r="G17" s="12"/>
      <c r="H17" s="12"/>
      <c r="I17" s="12"/>
      <c r="J17" s="12"/>
      <c r="K17" s="12"/>
      <c r="L17" s="12"/>
    </row>
    <row r="18" spans="2:12" ht="17.25" x14ac:dyDescent="0.35">
      <c r="B18" s="131" t="s">
        <v>189</v>
      </c>
      <c r="C18" s="126">
        <v>0.45833333333333331</v>
      </c>
      <c r="D18" s="127" t="s">
        <v>649</v>
      </c>
      <c r="E18" s="127" t="s">
        <v>650</v>
      </c>
      <c r="F18" s="127">
        <v>544</v>
      </c>
      <c r="G18" s="127" t="s">
        <v>692</v>
      </c>
      <c r="H18" s="12"/>
      <c r="I18" s="12"/>
      <c r="J18" s="12"/>
      <c r="K18" s="12"/>
      <c r="L18" s="12"/>
    </row>
    <row r="19" spans="2:12" ht="17.25" x14ac:dyDescent="0.35">
      <c r="B19" s="132"/>
      <c r="C19" s="130">
        <v>0.47222222222222227</v>
      </c>
      <c r="D19" s="12"/>
      <c r="E19" s="12"/>
      <c r="F19" s="12">
        <v>555</v>
      </c>
      <c r="G19" s="12" t="s">
        <v>693</v>
      </c>
      <c r="H19" s="12"/>
      <c r="I19" s="12"/>
      <c r="J19" s="12"/>
      <c r="K19" s="12"/>
      <c r="L19" s="12"/>
    </row>
    <row r="20" spans="2:12" ht="17.25" x14ac:dyDescent="0.35">
      <c r="B20" s="132"/>
      <c r="C20" s="130">
        <v>0.48611111111111099</v>
      </c>
      <c r="D20" s="12"/>
      <c r="E20" s="12"/>
      <c r="F20" s="12">
        <v>746</v>
      </c>
      <c r="G20" s="12" t="s">
        <v>697</v>
      </c>
      <c r="H20" s="12"/>
      <c r="I20" s="12"/>
      <c r="J20" s="12"/>
      <c r="K20" s="12"/>
      <c r="L20" s="12"/>
    </row>
    <row r="21" spans="2:12" ht="17.25" x14ac:dyDescent="0.35">
      <c r="B21" s="132"/>
      <c r="C21" s="130">
        <v>0.5</v>
      </c>
      <c r="D21" s="12"/>
      <c r="E21" s="12"/>
      <c r="F21" s="12">
        <v>909</v>
      </c>
      <c r="G21" s="12" t="s">
        <v>698</v>
      </c>
      <c r="H21" s="12"/>
      <c r="I21" s="12"/>
      <c r="J21" s="12"/>
      <c r="K21" s="12"/>
      <c r="L21" s="12"/>
    </row>
    <row r="22" spans="2:12" ht="17.25" x14ac:dyDescent="0.35">
      <c r="B22" s="132"/>
      <c r="C22" s="130">
        <v>0.51388888888888895</v>
      </c>
      <c r="D22" s="12"/>
      <c r="E22" s="12"/>
      <c r="F22" s="12">
        <v>457</v>
      </c>
      <c r="G22" s="12" t="s">
        <v>689</v>
      </c>
      <c r="H22" s="12"/>
      <c r="I22" s="12"/>
      <c r="J22" s="12"/>
      <c r="K22" s="12"/>
      <c r="L22" s="12"/>
    </row>
    <row r="23" spans="2:12" ht="17.25" x14ac:dyDescent="0.35">
      <c r="B23" s="131" t="s">
        <v>195</v>
      </c>
      <c r="C23" s="126">
        <v>0.58333333333333337</v>
      </c>
      <c r="D23" s="127"/>
      <c r="E23" s="127"/>
      <c r="F23" s="127" t="s">
        <v>197</v>
      </c>
      <c r="G23" s="127"/>
      <c r="H23" s="12"/>
      <c r="I23" s="12"/>
      <c r="J23" s="12"/>
      <c r="K23" s="12"/>
      <c r="L23" s="12"/>
    </row>
    <row r="24" spans="2:12" ht="17.25" x14ac:dyDescent="0.35">
      <c r="B24" s="132"/>
      <c r="C24" s="130">
        <v>0.59722222222222221</v>
      </c>
      <c r="D24" s="12"/>
      <c r="E24" s="12"/>
      <c r="F24" s="12" t="s">
        <v>197</v>
      </c>
      <c r="G24" s="12"/>
      <c r="H24" s="12"/>
      <c r="I24" s="12"/>
      <c r="J24" s="12"/>
      <c r="K24" s="12"/>
      <c r="L24" s="12"/>
    </row>
    <row r="25" spans="2:12" ht="17.25" x14ac:dyDescent="0.35">
      <c r="B25" s="132"/>
      <c r="C25" s="130">
        <v>0.61111111111111105</v>
      </c>
      <c r="D25" s="12"/>
      <c r="E25" s="12"/>
      <c r="F25" s="47" t="s">
        <v>197</v>
      </c>
      <c r="G25" s="12"/>
      <c r="H25" s="12"/>
      <c r="I25" s="12"/>
      <c r="J25" s="12"/>
      <c r="K25" s="12"/>
      <c r="L25" s="12"/>
    </row>
    <row r="26" spans="2:12" ht="17.25" x14ac:dyDescent="0.35">
      <c r="B26" s="132"/>
      <c r="C26" s="130">
        <v>0.625</v>
      </c>
      <c r="D26" s="12"/>
      <c r="E26" s="12"/>
      <c r="F26" s="47" t="s">
        <v>178</v>
      </c>
      <c r="G26" s="12"/>
      <c r="H26" s="12"/>
      <c r="I26" s="12"/>
      <c r="J26" s="12"/>
      <c r="K26" s="12"/>
      <c r="L26" s="12"/>
    </row>
    <row r="27" spans="2:12" ht="17.25" x14ac:dyDescent="0.35">
      <c r="B27" s="132"/>
      <c r="C27" s="130">
        <v>0.63888888888888895</v>
      </c>
      <c r="D27" s="12" t="s">
        <v>642</v>
      </c>
      <c r="E27" s="12" t="s">
        <v>643</v>
      </c>
      <c r="F27" s="12">
        <v>355</v>
      </c>
      <c r="G27" s="12" t="s">
        <v>673</v>
      </c>
      <c r="H27" s="12"/>
      <c r="I27" s="12"/>
      <c r="J27" s="12"/>
      <c r="K27" s="12"/>
      <c r="L27" s="12"/>
    </row>
    <row r="28" spans="2:12" ht="17.25" x14ac:dyDescent="0.35">
      <c r="B28" s="132"/>
      <c r="C28" s="130">
        <v>0.65277777777777801</v>
      </c>
      <c r="D28" s="12"/>
      <c r="E28" s="12"/>
      <c r="F28" s="12">
        <v>357</v>
      </c>
      <c r="G28" s="12" t="s">
        <v>674</v>
      </c>
      <c r="H28" s="12"/>
      <c r="I28" s="12"/>
      <c r="J28" s="12"/>
      <c r="K28" s="12"/>
      <c r="L28" s="12"/>
    </row>
    <row r="29" spans="2:12" ht="17.25" x14ac:dyDescent="0.35">
      <c r="B29" s="132"/>
      <c r="C29" s="130">
        <v>0.66666666666666596</v>
      </c>
      <c r="D29" s="12"/>
      <c r="E29" s="12"/>
      <c r="F29" s="12">
        <v>598</v>
      </c>
      <c r="G29" s="12" t="s">
        <v>675</v>
      </c>
      <c r="H29" s="12"/>
      <c r="I29" s="12"/>
      <c r="J29" s="12"/>
      <c r="K29" s="12"/>
      <c r="L29" s="12"/>
    </row>
    <row r="30" spans="2:12" ht="17.25" x14ac:dyDescent="0.35">
      <c r="B30" s="132"/>
      <c r="C30" s="130">
        <v>0.68055555555555503</v>
      </c>
      <c r="D30" s="12"/>
      <c r="E30" s="12"/>
      <c r="F30" s="12">
        <v>624</v>
      </c>
      <c r="G30" s="12" t="s">
        <v>676</v>
      </c>
      <c r="H30" s="12"/>
      <c r="I30" s="12"/>
      <c r="J30" s="12"/>
      <c r="K30" s="12"/>
      <c r="L30" s="12"/>
    </row>
    <row r="31" spans="2:12" ht="17.25" x14ac:dyDescent="0.35">
      <c r="B31" s="132"/>
      <c r="C31" s="130">
        <v>0.69444444444444398</v>
      </c>
      <c r="F31" s="12" t="s">
        <v>194</v>
      </c>
      <c r="H31" s="12"/>
      <c r="I31" s="12"/>
      <c r="J31" s="12"/>
      <c r="K31" s="12"/>
      <c r="L31" s="12"/>
    </row>
    <row r="32" spans="2:12" ht="17.25" x14ac:dyDescent="0.35">
      <c r="B32" s="131" t="s">
        <v>202</v>
      </c>
      <c r="C32" s="126">
        <v>0.41666666666666669</v>
      </c>
      <c r="D32" s="127" t="s">
        <v>646</v>
      </c>
      <c r="E32" s="127" t="s">
        <v>647</v>
      </c>
      <c r="F32" s="127">
        <v>714</v>
      </c>
      <c r="G32" s="127" t="s">
        <v>687</v>
      </c>
      <c r="H32" s="12"/>
      <c r="I32" s="12"/>
      <c r="J32" s="12"/>
      <c r="K32" s="12"/>
      <c r="L32" s="12"/>
    </row>
    <row r="33" spans="2:12" ht="17.25" x14ac:dyDescent="0.35">
      <c r="B33" s="132"/>
      <c r="C33" s="130">
        <v>0.43055555555555558</v>
      </c>
      <c r="D33" s="12"/>
      <c r="E33" s="12"/>
      <c r="F33" s="12">
        <v>592</v>
      </c>
      <c r="G33" s="12" t="s">
        <v>684</v>
      </c>
      <c r="H33" s="12"/>
      <c r="I33" s="12"/>
      <c r="J33" s="12"/>
      <c r="K33" s="12"/>
      <c r="L33" s="12"/>
    </row>
    <row r="34" spans="2:12" ht="17.25" x14ac:dyDescent="0.35">
      <c r="B34" s="132"/>
      <c r="C34" s="130">
        <v>0.44444444444444398</v>
      </c>
      <c r="D34" s="12"/>
      <c r="E34" s="12"/>
      <c r="F34" s="12" t="s">
        <v>178</v>
      </c>
      <c r="G34" s="12"/>
      <c r="H34" s="12"/>
      <c r="I34" s="12"/>
      <c r="J34" s="12"/>
      <c r="K34" s="12"/>
      <c r="L34" s="12"/>
    </row>
    <row r="35" spans="2:12" ht="17.25" x14ac:dyDescent="0.35">
      <c r="B35" s="132"/>
      <c r="C35" s="130">
        <v>0.45833333333333298</v>
      </c>
      <c r="D35" s="12"/>
      <c r="E35" s="12"/>
      <c r="F35" s="12">
        <v>488</v>
      </c>
      <c r="G35" s="12" t="s">
        <v>682</v>
      </c>
      <c r="H35" s="12"/>
      <c r="I35" s="12"/>
      <c r="J35" s="12"/>
      <c r="K35" s="12"/>
      <c r="L35" s="12"/>
    </row>
    <row r="36" spans="2:12" ht="17.25" x14ac:dyDescent="0.35">
      <c r="B36" s="132"/>
      <c r="C36" s="130">
        <v>0.47222222222222199</v>
      </c>
      <c r="D36" s="12"/>
      <c r="E36" s="12"/>
      <c r="F36" s="12">
        <v>498</v>
      </c>
      <c r="G36" s="12" t="s">
        <v>683</v>
      </c>
      <c r="H36" s="12"/>
      <c r="I36" s="12"/>
      <c r="J36" s="12"/>
      <c r="K36" s="12"/>
      <c r="L36" s="12"/>
    </row>
    <row r="37" spans="2:12" ht="17.25" x14ac:dyDescent="0.35">
      <c r="B37" s="132"/>
      <c r="C37" s="130">
        <v>0.48611111111111099</v>
      </c>
      <c r="D37" s="12"/>
      <c r="E37" s="12"/>
      <c r="F37" s="12">
        <v>609</v>
      </c>
      <c r="G37" s="12" t="s">
        <v>685</v>
      </c>
      <c r="H37" s="12"/>
      <c r="I37" s="12"/>
      <c r="J37" s="12"/>
      <c r="K37" s="12"/>
      <c r="L37" s="12"/>
    </row>
    <row r="38" spans="2:12" ht="17.25" x14ac:dyDescent="0.35">
      <c r="B38" s="132"/>
      <c r="C38" s="130">
        <v>0.5</v>
      </c>
      <c r="D38" s="12"/>
      <c r="E38" s="12"/>
      <c r="F38" s="12">
        <v>625</v>
      </c>
      <c r="G38" s="12" t="s">
        <v>686</v>
      </c>
      <c r="H38" s="12"/>
      <c r="I38" s="12"/>
      <c r="J38" s="12"/>
      <c r="K38" s="12"/>
      <c r="L38" s="12"/>
    </row>
    <row r="39" spans="2:12" ht="17.25" x14ac:dyDescent="0.35">
      <c r="B39" s="132"/>
      <c r="C39" s="130">
        <v>0.51388888888888895</v>
      </c>
      <c r="D39" s="12"/>
      <c r="E39" s="12"/>
      <c r="F39" s="12" t="s">
        <v>194</v>
      </c>
      <c r="G39" s="12"/>
      <c r="H39" s="12"/>
      <c r="I39" s="12"/>
      <c r="J39" s="12"/>
      <c r="K39" s="12"/>
      <c r="L39" s="12"/>
    </row>
    <row r="40" spans="2:12" ht="17.25" x14ac:dyDescent="0.35">
      <c r="B40" s="131" t="s">
        <v>211</v>
      </c>
      <c r="C40" s="126">
        <v>0.58333333333333337</v>
      </c>
      <c r="D40" s="127"/>
      <c r="E40" s="127"/>
      <c r="F40" s="127" t="s">
        <v>648</v>
      </c>
      <c r="G40" s="127"/>
      <c r="H40" s="12"/>
      <c r="I40" s="12"/>
      <c r="J40" s="12"/>
      <c r="K40" s="12"/>
      <c r="L40" s="12"/>
    </row>
    <row r="41" spans="2:12" ht="17.25" x14ac:dyDescent="0.35">
      <c r="B41" s="132"/>
      <c r="C41" s="130">
        <v>0.59722222222222221</v>
      </c>
      <c r="D41" s="12"/>
      <c r="E41" s="12"/>
      <c r="F41" s="12" t="s">
        <v>648</v>
      </c>
      <c r="G41" s="12"/>
      <c r="H41" s="12"/>
      <c r="I41" s="12"/>
      <c r="J41" s="12"/>
      <c r="K41" s="12"/>
      <c r="L41" s="12"/>
    </row>
    <row r="42" spans="2:12" ht="17.25" x14ac:dyDescent="0.35">
      <c r="B42" s="132"/>
      <c r="C42" s="130">
        <v>0.61111111111111105</v>
      </c>
      <c r="D42" s="12"/>
      <c r="E42" s="12"/>
      <c r="F42" s="12" t="s">
        <v>648</v>
      </c>
      <c r="G42" s="12"/>
      <c r="H42" s="12"/>
      <c r="I42" s="12"/>
      <c r="J42" s="12"/>
      <c r="K42" s="12"/>
      <c r="L42" s="12"/>
    </row>
    <row r="43" spans="2:12" ht="17.25" x14ac:dyDescent="0.35">
      <c r="B43" s="132"/>
      <c r="C43" s="130">
        <v>0.625</v>
      </c>
      <c r="D43" s="12"/>
      <c r="E43" s="12"/>
      <c r="F43" s="12" t="s">
        <v>178</v>
      </c>
      <c r="G43" s="12"/>
      <c r="H43" s="12"/>
      <c r="I43" s="12"/>
      <c r="J43" s="12"/>
      <c r="K43" s="12"/>
      <c r="L43" s="12"/>
    </row>
    <row r="44" spans="2:12" ht="17.25" x14ac:dyDescent="0.35">
      <c r="B44" s="132"/>
      <c r="C44" s="130">
        <v>0.63888888888888895</v>
      </c>
      <c r="D44" s="12"/>
      <c r="E44" s="12"/>
      <c r="F44" s="12" t="s">
        <v>201</v>
      </c>
      <c r="G44" s="12"/>
      <c r="H44" s="12"/>
      <c r="I44" s="12"/>
      <c r="J44" s="12"/>
      <c r="K44" s="12"/>
      <c r="L44" s="12"/>
    </row>
    <row r="45" spans="2:12" ht="17.25" x14ac:dyDescent="0.35">
      <c r="B45" s="132"/>
      <c r="C45" s="130">
        <v>0.65277777777777801</v>
      </c>
      <c r="D45" s="12"/>
      <c r="E45" s="12"/>
      <c r="F45" s="12" t="s">
        <v>201</v>
      </c>
      <c r="G45" s="12"/>
      <c r="H45" s="12"/>
      <c r="I45" s="12"/>
      <c r="J45" s="12"/>
      <c r="K45" s="12"/>
      <c r="L45" s="12"/>
    </row>
    <row r="46" spans="2:12" ht="17.25" x14ac:dyDescent="0.35">
      <c r="B46" s="132"/>
      <c r="C46" s="130">
        <v>0.66666666666666596</v>
      </c>
      <c r="D46" t="s">
        <v>640</v>
      </c>
      <c r="E46" t="s">
        <v>641</v>
      </c>
      <c r="F46">
        <v>370</v>
      </c>
      <c r="G46" t="s">
        <v>670</v>
      </c>
      <c r="I46" s="12"/>
      <c r="J46" s="12"/>
      <c r="K46" s="12"/>
      <c r="L46" s="12"/>
    </row>
    <row r="47" spans="2:12" ht="17.25" x14ac:dyDescent="0.35">
      <c r="B47" s="132"/>
      <c r="C47" s="130">
        <v>0.68055555555555503</v>
      </c>
      <c r="F47">
        <v>387</v>
      </c>
      <c r="G47" t="s">
        <v>671</v>
      </c>
      <c r="I47" s="12"/>
      <c r="J47" s="12"/>
      <c r="K47" s="12"/>
      <c r="L47" s="12"/>
    </row>
    <row r="48" spans="2:12" ht="17.25" x14ac:dyDescent="0.35">
      <c r="B48" s="132"/>
      <c r="C48" s="130">
        <v>0.69444444444444398</v>
      </c>
      <c r="F48">
        <v>684</v>
      </c>
      <c r="G48" t="s">
        <v>672</v>
      </c>
      <c r="I48" s="12"/>
      <c r="J48" s="12"/>
      <c r="K48" s="12"/>
      <c r="L48" s="12"/>
    </row>
    <row r="49" spans="2:12" ht="17.25" x14ac:dyDescent="0.35">
      <c r="B49" s="132"/>
      <c r="C49" s="130">
        <v>0.70833333333333304</v>
      </c>
      <c r="F49" s="12" t="s">
        <v>194</v>
      </c>
      <c r="I49" s="12"/>
      <c r="J49" s="12"/>
      <c r="K49" s="12"/>
      <c r="L49" s="12"/>
    </row>
    <row r="50" spans="2:12" ht="17.25" x14ac:dyDescent="0.35">
      <c r="B50" s="131" t="s">
        <v>222</v>
      </c>
      <c r="C50" s="126">
        <v>0.40277777777777773</v>
      </c>
      <c r="D50" s="127" t="s">
        <v>638</v>
      </c>
      <c r="E50" s="127" t="s">
        <v>651</v>
      </c>
      <c r="F50" s="127">
        <v>858</v>
      </c>
      <c r="G50" s="127" t="s">
        <v>667</v>
      </c>
      <c r="H50" s="12"/>
      <c r="I50" s="12"/>
      <c r="J50" s="12"/>
      <c r="K50" s="12"/>
      <c r="L50" s="12"/>
    </row>
    <row r="51" spans="2:12" ht="17.25" x14ac:dyDescent="0.35">
      <c r="B51" s="132"/>
      <c r="C51" s="130">
        <v>0.41666666666666669</v>
      </c>
      <c r="D51" s="12"/>
      <c r="E51" s="12"/>
      <c r="F51" s="12">
        <v>860</v>
      </c>
      <c r="G51" s="12" t="s">
        <v>668</v>
      </c>
      <c r="H51" s="12"/>
      <c r="I51" s="12"/>
      <c r="J51" s="12"/>
      <c r="K51" s="12"/>
      <c r="L51" s="12"/>
    </row>
    <row r="52" spans="2:12" ht="17.25" x14ac:dyDescent="0.35">
      <c r="B52" s="132"/>
      <c r="C52" s="130">
        <v>0.43055555555555558</v>
      </c>
      <c r="D52" s="12"/>
      <c r="E52" s="12"/>
      <c r="F52" s="12">
        <v>699</v>
      </c>
      <c r="G52" s="12" t="s">
        <v>661</v>
      </c>
      <c r="H52" s="12"/>
      <c r="I52" s="12"/>
      <c r="J52" s="12"/>
      <c r="K52" s="12"/>
      <c r="L52" s="12"/>
    </row>
    <row r="53" spans="2:12" ht="17.25" x14ac:dyDescent="0.35">
      <c r="B53" s="132"/>
      <c r="C53" s="130">
        <v>0.44444444444444398</v>
      </c>
      <c r="D53" s="12"/>
      <c r="E53" s="12"/>
      <c r="F53" s="12">
        <v>309</v>
      </c>
      <c r="G53" s="12" t="s">
        <v>656</v>
      </c>
      <c r="H53" s="12"/>
      <c r="I53" s="12"/>
      <c r="J53" s="12"/>
      <c r="K53" s="12"/>
      <c r="L53" s="12"/>
    </row>
    <row r="54" spans="2:12" ht="17.25" x14ac:dyDescent="0.35">
      <c r="B54" s="132"/>
      <c r="C54" s="130">
        <v>0.45833333333333298</v>
      </c>
      <c r="D54" s="12"/>
      <c r="E54" s="12"/>
      <c r="F54" s="12" t="s">
        <v>178</v>
      </c>
      <c r="G54" s="12"/>
      <c r="H54" s="12"/>
      <c r="I54" s="12"/>
      <c r="J54" s="12"/>
      <c r="K54" s="12"/>
      <c r="L54" s="12"/>
    </row>
    <row r="55" spans="2:12" ht="17.25" x14ac:dyDescent="0.35">
      <c r="B55" s="132"/>
      <c r="C55" s="130">
        <v>0.47222222222222199</v>
      </c>
      <c r="D55" s="12" t="s">
        <v>638</v>
      </c>
      <c r="E55" s="12" t="s">
        <v>651</v>
      </c>
      <c r="F55" s="12">
        <v>847</v>
      </c>
      <c r="G55" s="12" t="s">
        <v>666</v>
      </c>
      <c r="H55" s="12"/>
      <c r="I55" s="12"/>
      <c r="J55" s="12"/>
      <c r="K55" s="12"/>
      <c r="L55" s="12"/>
    </row>
    <row r="56" spans="2:12" ht="17.25" x14ac:dyDescent="0.35">
      <c r="B56" s="132"/>
      <c r="C56" s="130">
        <v>0.48611111111111099</v>
      </c>
      <c r="D56" s="12"/>
      <c r="E56" s="12"/>
      <c r="F56" s="12">
        <v>315</v>
      </c>
      <c r="G56" s="12" t="s">
        <v>658</v>
      </c>
      <c r="H56" s="12"/>
      <c r="I56" s="12"/>
      <c r="J56" s="12"/>
      <c r="K56" s="12"/>
      <c r="L56" s="12"/>
    </row>
    <row r="57" spans="2:12" ht="17.25" x14ac:dyDescent="0.35">
      <c r="B57" s="132"/>
      <c r="C57" s="130">
        <v>0.5</v>
      </c>
      <c r="D57" s="12"/>
      <c r="E57" s="12"/>
      <c r="F57" s="12">
        <v>870</v>
      </c>
      <c r="G57" s="12" t="s">
        <v>669</v>
      </c>
      <c r="H57" s="12"/>
      <c r="I57" s="12"/>
      <c r="J57" s="12"/>
      <c r="K57" s="12"/>
      <c r="L57" s="12"/>
    </row>
    <row r="58" spans="2:12" ht="17.25" x14ac:dyDescent="0.35">
      <c r="B58" s="132"/>
      <c r="C58" s="130">
        <v>0.51388888888888895</v>
      </c>
      <c r="D58" s="12"/>
      <c r="E58" s="12"/>
      <c r="F58" s="12">
        <v>804</v>
      </c>
      <c r="G58" s="12" t="s">
        <v>665</v>
      </c>
      <c r="H58" s="12"/>
      <c r="I58" s="12"/>
      <c r="J58" s="12"/>
      <c r="K58" s="12"/>
      <c r="L58" s="12"/>
    </row>
    <row r="59" spans="2:12" x14ac:dyDescent="0.3">
      <c r="C59" s="130">
        <v>0.52777777777777801</v>
      </c>
      <c r="F59" t="s">
        <v>194</v>
      </c>
      <c r="I59" s="12"/>
      <c r="J59" s="12"/>
      <c r="K59" s="12"/>
      <c r="L59" s="12"/>
    </row>
    <row r="60" spans="2:12" ht="17.25" x14ac:dyDescent="0.35">
      <c r="B60" s="131" t="s">
        <v>231</v>
      </c>
      <c r="C60" s="126">
        <v>0.58333333333333337</v>
      </c>
      <c r="D60" s="127" t="s">
        <v>649</v>
      </c>
      <c r="E60" s="127" t="s">
        <v>652</v>
      </c>
      <c r="F60" s="127">
        <v>361</v>
      </c>
      <c r="G60" s="127" t="s">
        <v>688</v>
      </c>
      <c r="H60" s="12"/>
      <c r="I60" s="12"/>
      <c r="J60" s="12"/>
      <c r="K60" s="12"/>
      <c r="L60" s="12"/>
    </row>
    <row r="61" spans="2:12" ht="17.25" x14ac:dyDescent="0.35">
      <c r="B61" s="132"/>
      <c r="C61" s="130">
        <v>0.59722222222222221</v>
      </c>
      <c r="D61" s="12"/>
      <c r="E61" s="12"/>
      <c r="F61" s="12">
        <v>533</v>
      </c>
      <c r="G61" s="12" t="s">
        <v>691</v>
      </c>
      <c r="H61" s="12"/>
      <c r="I61" s="12"/>
      <c r="J61" s="12"/>
      <c r="K61" s="12"/>
      <c r="L61" s="12"/>
    </row>
    <row r="62" spans="2:12" ht="17.25" x14ac:dyDescent="0.35">
      <c r="B62" s="132"/>
      <c r="C62" s="130">
        <v>0.61111111111111105</v>
      </c>
      <c r="D62" s="12"/>
      <c r="E62" s="12"/>
      <c r="F62" s="12" t="s">
        <v>178</v>
      </c>
      <c r="H62" s="12"/>
      <c r="I62" s="12"/>
      <c r="J62" s="12"/>
      <c r="K62" s="12"/>
      <c r="L62" s="12"/>
    </row>
    <row r="63" spans="2:12" ht="17.25" x14ac:dyDescent="0.35">
      <c r="B63" s="132"/>
      <c r="C63" s="130">
        <v>0.625</v>
      </c>
      <c r="D63" s="12" t="s">
        <v>649</v>
      </c>
      <c r="E63" s="12" t="s">
        <v>652</v>
      </c>
      <c r="F63" s="12">
        <v>462</v>
      </c>
      <c r="G63" s="12" t="s">
        <v>690</v>
      </c>
      <c r="H63" s="12"/>
      <c r="I63" s="12"/>
      <c r="J63" s="12"/>
      <c r="K63" s="12"/>
      <c r="L63" s="12"/>
    </row>
    <row r="64" spans="2:12" ht="17.25" x14ac:dyDescent="0.35">
      <c r="B64" s="132"/>
      <c r="C64" s="130">
        <v>0.63888888888888895</v>
      </c>
      <c r="F64" s="12">
        <v>645</v>
      </c>
      <c r="G64" s="12" t="s">
        <v>694</v>
      </c>
      <c r="H64" s="12"/>
      <c r="I64" s="12"/>
      <c r="J64" s="12"/>
      <c r="K64" s="12"/>
      <c r="L64" s="12"/>
    </row>
    <row r="65" spans="2:12" ht="17.25" x14ac:dyDescent="0.35">
      <c r="B65" s="132"/>
      <c r="C65" s="130">
        <v>0.65277777777777801</v>
      </c>
      <c r="D65" s="12"/>
      <c r="E65" s="12"/>
      <c r="F65" s="12">
        <v>711</v>
      </c>
      <c r="G65" s="12" t="s">
        <v>696</v>
      </c>
      <c r="H65" s="12"/>
      <c r="I65" s="12"/>
      <c r="J65" s="12"/>
      <c r="K65" s="12"/>
      <c r="L65" s="12"/>
    </row>
    <row r="66" spans="2:12" ht="17.25" x14ac:dyDescent="0.35">
      <c r="B66" s="132"/>
      <c r="C66" s="130">
        <v>0.66666666666666596</v>
      </c>
      <c r="D66" s="12"/>
      <c r="E66" s="12"/>
      <c r="F66" s="12">
        <v>705</v>
      </c>
      <c r="G66" s="12" t="s">
        <v>695</v>
      </c>
      <c r="H66" s="12"/>
      <c r="I66" s="12"/>
      <c r="J66" s="12"/>
      <c r="K66" s="12"/>
      <c r="L66" s="12"/>
    </row>
    <row r="67" spans="2:12" ht="17.25" x14ac:dyDescent="0.35">
      <c r="B67" s="132"/>
      <c r="C67" s="130">
        <v>0.68055555555555503</v>
      </c>
      <c r="F67" s="12" t="s">
        <v>178</v>
      </c>
      <c r="H67" s="12"/>
      <c r="I67" s="12"/>
      <c r="J67" s="12"/>
      <c r="K67" s="12"/>
      <c r="L67" s="12"/>
    </row>
    <row r="68" spans="2:12" ht="17.25" x14ac:dyDescent="0.35">
      <c r="B68" s="132"/>
      <c r="C68" s="130">
        <v>0.69444444444444398</v>
      </c>
      <c r="D68" s="12" t="s">
        <v>637</v>
      </c>
      <c r="E68" s="12" t="s">
        <v>230</v>
      </c>
      <c r="F68" s="12">
        <v>398</v>
      </c>
      <c r="G68" s="12" t="s">
        <v>653</v>
      </c>
      <c r="H68" s="12"/>
      <c r="I68" s="12"/>
      <c r="J68" s="12"/>
      <c r="K68" s="12"/>
      <c r="L68" s="12"/>
    </row>
    <row r="69" spans="2:12" ht="17.25" x14ac:dyDescent="0.35">
      <c r="B69" s="132"/>
      <c r="C69" s="130">
        <v>0.70833333333333304</v>
      </c>
      <c r="D69" s="12"/>
      <c r="E69" s="12"/>
      <c r="F69" s="12">
        <v>576</v>
      </c>
      <c r="G69" s="12" t="s">
        <v>654</v>
      </c>
      <c r="H69" s="12"/>
      <c r="I69" s="12"/>
      <c r="J69" s="12"/>
      <c r="K69" s="12"/>
      <c r="L69" s="12"/>
    </row>
    <row r="70" spans="2:12" ht="17.25" x14ac:dyDescent="0.35">
      <c r="B70" s="132"/>
      <c r="C70" s="130">
        <v>0.72222222222222199</v>
      </c>
      <c r="D70" s="12"/>
      <c r="E70" s="12"/>
      <c r="F70" s="12">
        <v>589</v>
      </c>
      <c r="G70" s="12" t="s">
        <v>655</v>
      </c>
      <c r="H70" s="12"/>
      <c r="I70" s="12"/>
      <c r="J70" s="12"/>
      <c r="K70" s="12"/>
      <c r="L70" s="12"/>
    </row>
    <row r="71" spans="2:12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x14ac:dyDescent="0.3">
      <c r="B72" s="12"/>
      <c r="C72" s="12"/>
      <c r="H72" s="12"/>
      <c r="I72" s="12"/>
      <c r="J72" s="12"/>
      <c r="K72" s="12"/>
      <c r="L72" s="12"/>
    </row>
    <row r="73" spans="2:12" x14ac:dyDescent="0.3">
      <c r="B73" s="12"/>
      <c r="C73" s="12"/>
      <c r="H73" s="12"/>
      <c r="I73" s="12"/>
      <c r="J73" s="12"/>
      <c r="K73" s="12"/>
      <c r="L73" s="12"/>
    </row>
    <row r="74" spans="2:12" x14ac:dyDescent="0.3">
      <c r="B74" s="12"/>
      <c r="C74" s="12"/>
      <c r="H74" s="12"/>
      <c r="I74" s="12"/>
      <c r="J74" s="12"/>
      <c r="K74" s="12"/>
      <c r="L74" s="12"/>
    </row>
    <row r="75" spans="2:12" x14ac:dyDescent="0.3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</row>
    <row r="76" spans="2:12" x14ac:dyDescent="0.3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</row>
    <row r="77" spans="2:12" x14ac:dyDescent="0.3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</row>
    <row r="78" spans="2:12" x14ac:dyDescent="0.3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</row>
    <row r="79" spans="2:12" x14ac:dyDescent="0.3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</row>
    <row r="80" spans="2:12" x14ac:dyDescent="0.3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</row>
    <row r="81" spans="2:12" x14ac:dyDescent="0.3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</row>
    <row r="82" spans="2:12" x14ac:dyDescent="0.3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</row>
    <row r="83" spans="2:12" x14ac:dyDescent="0.3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</row>
    <row r="84" spans="2:12" x14ac:dyDescent="0.3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</row>
    <row r="85" spans="2:12" x14ac:dyDescent="0.3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</row>
    <row r="86" spans="2:12" x14ac:dyDescent="0.3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</row>
    <row r="87" spans="2:12" x14ac:dyDescent="0.3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</row>
    <row r="88" spans="2:12" x14ac:dyDescent="0.3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</row>
    <row r="89" spans="2:12" x14ac:dyDescent="0.3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</row>
    <row r="90" spans="2:12" x14ac:dyDescent="0.3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</row>
    <row r="91" spans="2:12" x14ac:dyDescent="0.3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</row>
    <row r="92" spans="2:12" x14ac:dyDescent="0.3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</row>
    <row r="93" spans="2:12" x14ac:dyDescent="0.3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</row>
    <row r="94" spans="2:12" x14ac:dyDescent="0.3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</row>
    <row r="95" spans="2:12" x14ac:dyDescent="0.3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</row>
    <row r="96" spans="2:12" x14ac:dyDescent="0.3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</row>
    <row r="97" spans="2:12" x14ac:dyDescent="0.3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</row>
    <row r="98" spans="2:12" x14ac:dyDescent="0.3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</row>
    <row r="99" spans="2:12" x14ac:dyDescent="0.3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H22" sqref="H22"/>
    </sheetView>
  </sheetViews>
  <sheetFormatPr defaultRowHeight="16.5" x14ac:dyDescent="0.3"/>
  <sheetData>
    <row r="1" spans="1:2" x14ac:dyDescent="0.3">
      <c r="A1" t="s">
        <v>723</v>
      </c>
      <c r="B1" t="s">
        <v>724</v>
      </c>
    </row>
    <row r="2" spans="1:2" x14ac:dyDescent="0.3">
      <c r="B2" t="s">
        <v>725</v>
      </c>
    </row>
    <row r="3" spans="1:2" x14ac:dyDescent="0.3">
      <c r="B3" t="s">
        <v>726</v>
      </c>
    </row>
    <row r="4" spans="1:2" x14ac:dyDescent="0.3">
      <c r="B4" t="s">
        <v>727</v>
      </c>
    </row>
    <row r="5" spans="1:2" x14ac:dyDescent="0.3">
      <c r="A5" t="s">
        <v>744</v>
      </c>
      <c r="B5" t="s">
        <v>745</v>
      </c>
    </row>
    <row r="6" spans="1:2" x14ac:dyDescent="0.3">
      <c r="A6" t="s">
        <v>755</v>
      </c>
      <c r="B6" t="s">
        <v>756</v>
      </c>
    </row>
    <row r="7" spans="1:2" x14ac:dyDescent="0.3">
      <c r="A7" t="s">
        <v>742</v>
      </c>
      <c r="B7" t="s">
        <v>743</v>
      </c>
    </row>
    <row r="8" spans="1:2" x14ac:dyDescent="0.3">
      <c r="A8" t="s">
        <v>740</v>
      </c>
      <c r="B8" t="s">
        <v>741</v>
      </c>
    </row>
    <row r="9" spans="1:2" x14ac:dyDescent="0.3">
      <c r="B9" t="s">
        <v>776</v>
      </c>
    </row>
    <row r="10" spans="1:2" x14ac:dyDescent="0.3">
      <c r="B10" t="s">
        <v>774</v>
      </c>
    </row>
    <row r="11" spans="1:2" x14ac:dyDescent="0.3">
      <c r="A11" s="142" t="s">
        <v>299</v>
      </c>
      <c r="B11" t="s">
        <v>777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:B10"/>
    </sheetView>
  </sheetViews>
  <sheetFormatPr defaultRowHeight="16.5" x14ac:dyDescent="0.3"/>
  <sheetData>
    <row r="1" spans="1:2" x14ac:dyDescent="0.3">
      <c r="A1" t="s">
        <v>728</v>
      </c>
      <c r="B1" t="s">
        <v>729</v>
      </c>
    </row>
    <row r="2" spans="1:2" x14ac:dyDescent="0.3">
      <c r="B2" t="s">
        <v>730</v>
      </c>
    </row>
    <row r="3" spans="1:2" x14ac:dyDescent="0.3">
      <c r="B3" t="s">
        <v>731</v>
      </c>
    </row>
    <row r="4" spans="1:2" x14ac:dyDescent="0.3">
      <c r="A4" t="s">
        <v>748</v>
      </c>
      <c r="B4" t="s">
        <v>749</v>
      </c>
    </row>
    <row r="5" spans="1:2" x14ac:dyDescent="0.3">
      <c r="A5" t="s">
        <v>761</v>
      </c>
      <c r="B5" t="s">
        <v>762</v>
      </c>
    </row>
    <row r="6" spans="1:2" x14ac:dyDescent="0.3">
      <c r="A6" t="s">
        <v>763</v>
      </c>
      <c r="B6" t="s">
        <v>764</v>
      </c>
    </row>
    <row r="7" spans="1:2" x14ac:dyDescent="0.3">
      <c r="A7" t="s">
        <v>732</v>
      </c>
      <c r="B7" t="s">
        <v>733</v>
      </c>
    </row>
    <row r="8" spans="1:2" x14ac:dyDescent="0.3">
      <c r="B8" t="s">
        <v>734</v>
      </c>
    </row>
    <row r="9" spans="1:2" x14ac:dyDescent="0.3">
      <c r="A9" t="s">
        <v>767</v>
      </c>
      <c r="B9" t="s">
        <v>768</v>
      </c>
    </row>
    <row r="10" spans="1:2" x14ac:dyDescent="0.3">
      <c r="A10" t="s">
        <v>765</v>
      </c>
      <c r="B10" t="s">
        <v>766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15" sqref="E15"/>
    </sheetView>
  </sheetViews>
  <sheetFormatPr defaultRowHeight="16.5" x14ac:dyDescent="0.3"/>
  <sheetData>
    <row r="1" spans="1:2" x14ac:dyDescent="0.3">
      <c r="A1" t="s">
        <v>735</v>
      </c>
      <c r="B1" t="s">
        <v>736</v>
      </c>
    </row>
    <row r="2" spans="1:2" x14ac:dyDescent="0.3">
      <c r="A2" t="s">
        <v>752</v>
      </c>
      <c r="B2" t="s">
        <v>753</v>
      </c>
    </row>
    <row r="3" spans="1:2" x14ac:dyDescent="0.3">
      <c r="B3" t="s">
        <v>754</v>
      </c>
    </row>
    <row r="4" spans="1:2" x14ac:dyDescent="0.3">
      <c r="A4" t="s">
        <v>759</v>
      </c>
      <c r="B4" t="s">
        <v>760</v>
      </c>
    </row>
    <row r="5" spans="1:2" x14ac:dyDescent="0.3">
      <c r="A5" t="s">
        <v>750</v>
      </c>
      <c r="B5" t="s">
        <v>751</v>
      </c>
    </row>
    <row r="6" spans="1:2" x14ac:dyDescent="0.3">
      <c r="A6" t="s">
        <v>746</v>
      </c>
      <c r="B6" t="s">
        <v>747</v>
      </c>
    </row>
    <row r="7" spans="1:2" x14ac:dyDescent="0.3">
      <c r="A7" t="s">
        <v>737</v>
      </c>
      <c r="B7" t="s">
        <v>738</v>
      </c>
    </row>
    <row r="8" spans="1:2" x14ac:dyDescent="0.3">
      <c r="B8" t="s">
        <v>739</v>
      </c>
    </row>
    <row r="9" spans="1:2" x14ac:dyDescent="0.3">
      <c r="B9" t="s">
        <v>775</v>
      </c>
    </row>
    <row r="10" spans="1:2" x14ac:dyDescent="0.3">
      <c r="A10" t="s">
        <v>757</v>
      </c>
      <c r="B10" t="s">
        <v>758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9"/>
  <sheetViews>
    <sheetView tabSelected="1" topLeftCell="A61" workbookViewId="0">
      <selection activeCell="R70" sqref="A70:R74"/>
    </sheetView>
  </sheetViews>
  <sheetFormatPr defaultRowHeight="16.5" x14ac:dyDescent="0.3"/>
  <sheetData>
    <row r="2" spans="1:18" x14ac:dyDescent="0.3">
      <c r="A2">
        <f>IF(ISNUMBER('S1'!F3),'S1'!F3,0)</f>
        <v>476</v>
      </c>
      <c r="B2" t="str">
        <f>IF(A2=0,"No chair",IF(ISBLANK('S1'!E3),B1,'S1'!E3))</f>
        <v>Doflou</v>
      </c>
      <c r="C2">
        <f>IF(ISNUMBER('S2'!F3),'S2'!F3,0)</f>
        <v>287</v>
      </c>
      <c r="D2" t="str">
        <f>IF(C2=0,"No chair",IF(ISBLANK('S2'!E3),D1,'S2'!E3))</f>
        <v>Bambach</v>
      </c>
      <c r="E2">
        <f>IF(ISNUMBER('S3'!F3),'S3'!F3,0)</f>
        <v>346</v>
      </c>
      <c r="F2" t="str">
        <f>IF(E2=0,"No chair",IF(ISBLANK('S3'!E3),F1,'S3'!E3))</f>
        <v>Yanagimoto</v>
      </c>
      <c r="G2">
        <f>IF(ISNUMBER('S4'!F3),'S4'!F3,0)</f>
        <v>808</v>
      </c>
      <c r="H2" t="str">
        <f>IF(G2=0,"No chair",IF(ISBLANK('S4'!E3),H1,'S4'!E3))</f>
        <v>Kitamura</v>
      </c>
      <c r="I2">
        <f>IF(ISNUMBER('S5'!F3),'S5'!F3,0)</f>
        <v>291</v>
      </c>
      <c r="J2" t="str">
        <f>IF(I2=0,"No chair",IF(ISBLANK('S5'!E3),J1,'S5'!E3))</f>
        <v>Ou</v>
      </c>
      <c r="K2">
        <f>IF(ISNUMBER('S6'!F3),'S6'!F3,0)</f>
        <v>747</v>
      </c>
      <c r="L2" t="str">
        <f>IF(K2=0,"No chair",IF(ISBLANK('S6'!E3),L1,'S6'!E3))</f>
        <v>Pietrzyk</v>
      </c>
      <c r="M2">
        <f>IF(ISNUMBER('S7'!F3),'S7'!F3,0)</f>
        <v>341</v>
      </c>
      <c r="N2" t="str">
        <f>IF(M2=0,"No chair",IF(ISBLANK('S7'!E3),N1,'S7'!E3))</f>
        <v>Lin</v>
      </c>
      <c r="O2">
        <f>IF(ISNUMBER('S8'!F3),'S8'!F3,0)</f>
        <v>769</v>
      </c>
      <c r="P2" t="str">
        <f>IF(O2=0,"No chair",IF(ISBLANK('S8'!E3),P1,'S8'!E3))</f>
        <v>Otsu</v>
      </c>
      <c r="Q2">
        <f>IF(ISNUMBER('S9'!F3),'S9'!F3,0)</f>
        <v>311</v>
      </c>
      <c r="R2" t="str">
        <f>IF(Q2=0,"No chair",IF(ISBLANK('S9'!E3),R1,'S9'!E3))</f>
        <v>Kuwabara</v>
      </c>
    </row>
    <row r="3" spans="1:18" x14ac:dyDescent="0.3">
      <c r="A3">
        <f>IF(ISNUMBER('S1'!F4),'S1'!F4,0)</f>
        <v>390</v>
      </c>
      <c r="B3" t="str">
        <f>IF(A3=0,"No chair",IF(ISBLANK('S1'!E4),B2,'S1'!E4))</f>
        <v>Doflou</v>
      </c>
      <c r="C3">
        <f>IF(ISNUMBER('S2'!F4),'S2'!F4,0)</f>
        <v>372</v>
      </c>
      <c r="D3" t="str">
        <f>IF(C3=0,"No chair",IF(ISBLANK('S2'!E4),D2,'S2'!E4))</f>
        <v>Bambach</v>
      </c>
      <c r="E3">
        <f>IF(ISNUMBER('S3'!F4),'S3'!F4,0)</f>
        <v>509</v>
      </c>
      <c r="F3" t="str">
        <f>IF(E3=0,"No chair",IF(ISBLANK('S3'!E4),F2,'S3'!E4))</f>
        <v>Yanagimoto</v>
      </c>
      <c r="G3">
        <f>IF(ISNUMBER('S4'!F4),'S4'!F4,0)</f>
        <v>474</v>
      </c>
      <c r="H3" t="str">
        <f>IF(G3=0,"No chair",IF(ISBLANK('S4'!E4),H2,'S4'!E4))</f>
        <v>Kitamura</v>
      </c>
      <c r="I3">
        <f>IF(ISNUMBER('S5'!F4),'S5'!F4,0)</f>
        <v>338</v>
      </c>
      <c r="J3" t="str">
        <f>IF(I3=0,"No chair",IF(ISBLANK('S5'!E4),J2,'S5'!E4))</f>
        <v>Ou</v>
      </c>
      <c r="K3">
        <f>IF(ISNUMBER('S6'!F4),'S6'!F4,0)</f>
        <v>562</v>
      </c>
      <c r="L3" t="str">
        <f>IF(K3=0,"No chair",IF(ISBLANK('S6'!E4),L2,'S6'!E4))</f>
        <v>Pietrzyk</v>
      </c>
      <c r="M3">
        <f>IF(ISNUMBER('S7'!F4),'S7'!F4,0)</f>
        <v>403</v>
      </c>
      <c r="N3" t="str">
        <f>IF(M3=0,"No chair",IF(ISBLANK('S7'!E4),N2,'S7'!E4))</f>
        <v>Lin</v>
      </c>
      <c r="O3">
        <f>IF(ISNUMBER('S8'!F4),'S8'!F4,0)</f>
        <v>907</v>
      </c>
      <c r="P3" t="str">
        <f>IF(O3=0,"No chair",IF(ISBLANK('S8'!E4),P2,'S8'!E4))</f>
        <v>Otsu</v>
      </c>
      <c r="Q3">
        <f>IF(ISNUMBER('S9'!F4),'S9'!F4,0)</f>
        <v>585</v>
      </c>
      <c r="R3" t="str">
        <f>IF(Q3=0,"No chair",IF(ISBLANK('S9'!E4),R2,'S9'!E4))</f>
        <v>Kuwabara</v>
      </c>
    </row>
    <row r="4" spans="1:18" x14ac:dyDescent="0.3">
      <c r="A4">
        <f>IF(ISNUMBER('S1'!F5),'S1'!F5,0)</f>
        <v>569</v>
      </c>
      <c r="B4" t="str">
        <f>IF(A4=0,"No chair",IF(ISBLANK('S1'!E5),B3,'S1'!E5))</f>
        <v>Doflou</v>
      </c>
      <c r="C4">
        <f>IF(ISNUMBER('S2'!F5),'S2'!F5,0)</f>
        <v>335</v>
      </c>
      <c r="D4" t="str">
        <f>IF(C4=0,"No chair",IF(ISBLANK('S2'!E5),D3,'S2'!E5))</f>
        <v>Bambach</v>
      </c>
      <c r="E4">
        <f>IF(ISNUMBER('S3'!F5),'S3'!F5,0)</f>
        <v>825</v>
      </c>
      <c r="F4" t="str">
        <f>IF(E4=0,"No chair",IF(ISBLANK('S3'!E5),F3,'S3'!E5))</f>
        <v>Yanagimoto</v>
      </c>
      <c r="G4">
        <f>IF(ISNUMBER('S4'!F5),'S4'!F5,0)</f>
        <v>710</v>
      </c>
      <c r="H4" t="str">
        <f>IF(G4=0,"No chair",IF(ISBLANK('S4'!E5),H3,'S4'!E5))</f>
        <v>Kitamura</v>
      </c>
      <c r="I4">
        <f>IF(ISNUMBER('S5'!F5),'S5'!F5,0)</f>
        <v>388</v>
      </c>
      <c r="J4" t="str">
        <f>IF(I4=0,"No chair",IF(ISBLANK('S5'!E5),J3,'S5'!E5))</f>
        <v>Ou</v>
      </c>
      <c r="K4">
        <f>IF(ISNUMBER('S6'!F5),'S6'!F5,0)</f>
        <v>435</v>
      </c>
      <c r="L4" t="str">
        <f>IF(K4=0,"No chair",IF(ISBLANK('S6'!E5),L3,'S6'!E5))</f>
        <v>Pietrzyk</v>
      </c>
      <c r="M4">
        <f>IF(ISNUMBER('S7'!F5),'S7'!F5,0)</f>
        <v>447</v>
      </c>
      <c r="N4" t="str">
        <f>IF(M4=0,"No chair",IF(ISBLANK('S7'!E5),N3,'S7'!E5))</f>
        <v>Lin</v>
      </c>
      <c r="O4">
        <f>IF(ISNUMBER('S8'!F5),'S8'!F5,0)</f>
        <v>579</v>
      </c>
      <c r="P4" t="str">
        <f>IF(O4=0,"No chair",IF(ISBLANK('S8'!E5),P3,'S8'!E5))</f>
        <v>Otsu</v>
      </c>
      <c r="Q4">
        <f>IF(ISNUMBER('S9'!F5),'S9'!F5,0)</f>
        <v>706</v>
      </c>
      <c r="R4" t="str">
        <f>IF(Q4=0,"No chair",IF(ISBLANK('S9'!E5),R3,'S9'!E5))</f>
        <v>Kuwabara</v>
      </c>
    </row>
    <row r="5" spans="1:18" x14ac:dyDescent="0.3">
      <c r="A5">
        <f>IF(ISNUMBER('S1'!F6),'S1'!F6,0)</f>
        <v>594</v>
      </c>
      <c r="B5" t="str">
        <f>IF(A5=0,"No chair",IF(ISBLANK('S1'!E6),B4,'S1'!E6))</f>
        <v>Doflou</v>
      </c>
      <c r="C5">
        <f>IF(ISNUMBER('S2'!F6),'S2'!F6,0)</f>
        <v>482</v>
      </c>
      <c r="D5" t="str">
        <f>IF(C5=0,"No chair",IF(ISBLANK('S2'!E6),D4,'S2'!E6))</f>
        <v>Bambach</v>
      </c>
      <c r="E5">
        <f>IF(ISNUMBER('S3'!F6),'S3'!F6,0)</f>
        <v>512</v>
      </c>
      <c r="F5" t="str">
        <f>IF(E5=0,"No chair",IF(ISBLANK('S3'!E6),F4,'S3'!E6))</f>
        <v>Yanagimoto</v>
      </c>
      <c r="G5">
        <f>IF(ISNUMBER('S4'!F6),'S4'!F6,0)</f>
        <v>554</v>
      </c>
      <c r="H5" t="str">
        <f>IF(G5=0,"No chair",IF(ISBLANK('S4'!E6),H4,'S4'!E6))</f>
        <v>Kitamura</v>
      </c>
      <c r="I5">
        <f>IF(ISNUMBER('S5'!F6),'S5'!F6,0)</f>
        <v>484</v>
      </c>
      <c r="J5" t="str">
        <f>IF(I5=0,"No chair",IF(ISBLANK('S5'!E6),J4,'S5'!E6))</f>
        <v>Ou</v>
      </c>
      <c r="K5">
        <f>IF(ISNUMBER('S6'!F6),'S6'!F6,0)</f>
        <v>342</v>
      </c>
      <c r="L5" t="str">
        <f>IF(K5=0,"No chair",IF(ISBLANK('S6'!E6),L4,'S6'!E6))</f>
        <v>Pietrzyk</v>
      </c>
      <c r="M5">
        <f>IF(ISNUMBER('S7'!F6),'S7'!F6,0)</f>
        <v>0</v>
      </c>
      <c r="N5" t="str">
        <f>IF(M5=0,"No chair",IF(ISBLANK('S7'!E6),N4,'S7'!E6))</f>
        <v>No chair</v>
      </c>
      <c r="O5">
        <f>IF(ISNUMBER('S8'!F6),'S8'!F6,0)</f>
        <v>548</v>
      </c>
      <c r="P5" t="str">
        <f>IF(O5=0,"No chair",IF(ISBLANK('S8'!E6),P4,'S8'!E6))</f>
        <v>Otsu</v>
      </c>
      <c r="Q5">
        <f>IF(ISNUMBER('S9'!F6),'S9'!F6,0)</f>
        <v>0</v>
      </c>
      <c r="R5" t="str">
        <f>IF(Q5=0,"No chair",IF(ISBLANK('S9'!E6),R4,'S9'!E6))</f>
        <v>No chair</v>
      </c>
    </row>
    <row r="6" spans="1:18" x14ac:dyDescent="0.3">
      <c r="A6">
        <f>IF(ISNUMBER('S1'!F7),'S1'!F7,0)</f>
        <v>855</v>
      </c>
      <c r="B6" t="str">
        <f>IF(A6=0,"No chair",IF(ISBLANK('S1'!E7),B5,'S1'!E7))</f>
        <v>Doflou</v>
      </c>
      <c r="C6">
        <f>IF(ISNUMBER('S2'!F7),'S2'!F7,0)</f>
        <v>0</v>
      </c>
      <c r="D6" t="str">
        <f>IF(C6=0,"No chair",IF(ISBLANK('S2'!E7),D5,'S2'!E7))</f>
        <v>No chair</v>
      </c>
      <c r="E6">
        <f>IF(ISNUMBER('S3'!F7),'S3'!F7,0)</f>
        <v>0</v>
      </c>
      <c r="F6" t="str">
        <f>IF(E6=0,"No chair",IF(ISBLANK('S3'!E7),F5,'S3'!E7))</f>
        <v>No chair</v>
      </c>
      <c r="G6">
        <f>IF(ISNUMBER('S4'!F7),'S4'!F7,0)</f>
        <v>314</v>
      </c>
      <c r="H6" t="str">
        <f>IF(G6=0,"No chair",IF(ISBLANK('S4'!E7),H5,'S4'!E7))</f>
        <v>Kitamura</v>
      </c>
      <c r="I6">
        <f>IF(ISNUMBER('S5'!F7),'S5'!F7,0)</f>
        <v>489</v>
      </c>
      <c r="J6" t="str">
        <f>IF(I6=0,"No chair",IF(ISBLANK('S5'!E7),J5,'S5'!E7))</f>
        <v>Ou</v>
      </c>
      <c r="K6">
        <f>IF(ISNUMBER('S6'!F7),'S6'!F7,0)</f>
        <v>720</v>
      </c>
      <c r="L6" t="str">
        <f>IF(K6=0,"No chair",IF(ISBLANK('S6'!E7),L5,'S6'!E7))</f>
        <v>Pietrzyk</v>
      </c>
      <c r="M6">
        <f>IF(ISNUMBER('S7'!F7),'S7'!F7,0)</f>
        <v>308</v>
      </c>
      <c r="N6" t="str">
        <f>IF(M6=0,"No chair",IF(ISBLANK('S7'!E7),N5,'S7'!E7))</f>
        <v>Lin</v>
      </c>
      <c r="O6">
        <f>IF(ISNUMBER('S8'!F7),'S8'!F7,0)</f>
        <v>428</v>
      </c>
      <c r="P6" t="str">
        <f>IF(O6=0,"No chair",IF(ISBLANK('S8'!E7),P5,'S8'!E7))</f>
        <v>Otsu</v>
      </c>
      <c r="Q6">
        <f>IF(ISNUMBER('S9'!F7),'S9'!F7,0)</f>
        <v>726</v>
      </c>
      <c r="R6" t="str">
        <f>IF(Q6=0,"No chair",IF(ISBLANK('S9'!E7),R5,'S9'!E7))</f>
        <v>Kuwabara</v>
      </c>
    </row>
    <row r="7" spans="1:18" x14ac:dyDescent="0.3">
      <c r="A7">
        <f>IF(ISNUMBER('S1'!F8),'S1'!F8,0)</f>
        <v>0</v>
      </c>
      <c r="B7" t="str">
        <f>IF(A7=0,"No chair",IF(ISBLANK('S1'!E8),B6,'S1'!E8))</f>
        <v>No chair</v>
      </c>
      <c r="C7">
        <f>IF(ISNUMBER('S2'!F8),'S2'!F8,0)</f>
        <v>432</v>
      </c>
      <c r="D7" t="str">
        <f>IF(C7=0,"No chair",IF(ISBLANK('S2'!E8),D6,'S2'!E8))</f>
        <v>Bambach</v>
      </c>
      <c r="E7">
        <f>IF(ISNUMBER('S3'!F8),'S3'!F8,0)</f>
        <v>0</v>
      </c>
      <c r="F7" t="str">
        <f>IF(E7=0,"No chair",IF(ISBLANK('S3'!E8),F6,'S3'!E8))</f>
        <v>No chair</v>
      </c>
      <c r="G7">
        <f>IF(ISNUMBER('S4'!F8),'S4'!F8,0)</f>
        <v>0</v>
      </c>
      <c r="H7" t="str">
        <f>IF(G7=0,"No chair",IF(ISBLANK('S4'!E8),H6,'S4'!E8))</f>
        <v>No chair</v>
      </c>
      <c r="I7">
        <f>IF(ISNUMBER('S5'!F8),'S5'!F8,0)</f>
        <v>0</v>
      </c>
      <c r="J7" t="str">
        <f>IF(I7=0,"No chair",IF(ISBLANK('S5'!E8),J6,'S5'!E8))</f>
        <v>No chair</v>
      </c>
      <c r="K7">
        <f>IF(ISNUMBER('S6'!F8),'S6'!F8,0)</f>
        <v>526</v>
      </c>
      <c r="L7" t="str">
        <f>IF(K7=0,"No chair",IF(ISBLANK('S6'!E8),L6,'S6'!E8))</f>
        <v>Pietrzyk</v>
      </c>
      <c r="M7">
        <f>IF(ISNUMBER('S7'!F8),'S7'!F8,0)</f>
        <v>375</v>
      </c>
      <c r="N7" t="str">
        <f>IF(M7=0,"No chair",IF(ISBLANK('S7'!E8),N6,'S7'!E8))</f>
        <v>Lin</v>
      </c>
      <c r="O7">
        <f>IF(ISNUMBER('S8'!F8),'S8'!F8,0)</f>
        <v>0</v>
      </c>
      <c r="P7" t="str">
        <f>IF(O7=0,"No chair",IF(ISBLANK('S8'!E8),P6,'S8'!E8))</f>
        <v>No chair</v>
      </c>
      <c r="Q7">
        <f>IF(ISNUMBER('S9'!F8),'S9'!F8,0)</f>
        <v>743</v>
      </c>
      <c r="R7" t="str">
        <f>IF(Q7=0,"No chair",IF(ISBLANK('S9'!E8),R6,'S9'!E8))</f>
        <v>Kuwabara</v>
      </c>
    </row>
    <row r="8" spans="1:18" x14ac:dyDescent="0.3">
      <c r="A8">
        <f>IF(ISNUMBER('S1'!F9),'S1'!F9,0)</f>
        <v>0</v>
      </c>
      <c r="B8" t="str">
        <f>IF(A8=0,"No chair",IF(ISBLANK('S1'!E9),B7,'S1'!E9))</f>
        <v>No chair</v>
      </c>
      <c r="C8">
        <f>IF(ISNUMBER('S2'!F9),'S2'!F9,0)</f>
        <v>446</v>
      </c>
      <c r="D8" t="str">
        <f>IF(C8=0,"No chair",IF(ISBLANK('S2'!E9),D7,'S2'!E9))</f>
        <v>Bambach</v>
      </c>
      <c r="E8">
        <f>IF(ISNUMBER('S3'!F9),'S3'!F9,0)</f>
        <v>0</v>
      </c>
      <c r="F8" t="str">
        <f>IF(E8=0,"No chair",IF(ISBLANK('S3'!E9),F7,'S3'!E9))</f>
        <v>No chair</v>
      </c>
      <c r="G8">
        <f>IF(ISNUMBER('S4'!F9),'S4'!F9,0)</f>
        <v>384</v>
      </c>
      <c r="H8" t="str">
        <f>IF(G8=0,"No chair",IF(ISBLANK('S4'!E9),H7,'S4'!E9))</f>
        <v>Hirt</v>
      </c>
      <c r="I8">
        <f>IF(ISNUMBER('S5'!F9),'S5'!F9,0)</f>
        <v>0</v>
      </c>
      <c r="J8" t="str">
        <f>IF(I8=0,"No chair",IF(ISBLANK('S5'!E9),J7,'S5'!E9))</f>
        <v>No chair</v>
      </c>
      <c r="K8">
        <f>IF(ISNUMBER('S6'!F9),'S6'!F9,0)</f>
        <v>0</v>
      </c>
      <c r="L8" t="str">
        <f>IF(K8=0,"No chair",IF(ISBLANK('S6'!E9),L7,'S6'!E9))</f>
        <v>No chair</v>
      </c>
      <c r="M8">
        <f>IF(ISNUMBER('S7'!F9),'S7'!F9,0)</f>
        <v>463</v>
      </c>
      <c r="N8" t="str">
        <f>IF(M8=0,"No chair",IF(ISBLANK('S7'!E9),N7,'S7'!E9))</f>
        <v>Lin</v>
      </c>
      <c r="O8">
        <f>IF(ISNUMBER('S8'!F9),'S8'!F9,0)</f>
        <v>412</v>
      </c>
      <c r="P8" t="str">
        <f>IF(O8=0,"No chair",IF(ISBLANK('S8'!E9),P7,'S8'!E9))</f>
        <v>Furushima</v>
      </c>
      <c r="Q8">
        <f>IF(ISNUMBER('S9'!F9),'S9'!F9,0)</f>
        <v>687</v>
      </c>
      <c r="R8" t="str">
        <f>IF(Q8=0,"No chair",IF(ISBLANK('S9'!E9),R7,'S9'!E9))</f>
        <v>Kuwabara</v>
      </c>
    </row>
    <row r="9" spans="1:18" x14ac:dyDescent="0.3">
      <c r="A9">
        <f>IF(ISNUMBER('S1'!F10),'S1'!F10,0)</f>
        <v>0</v>
      </c>
      <c r="B9" t="str">
        <f>IF(A9=0,"No chair",IF(ISBLANK('S1'!E10),B8,'S1'!E10))</f>
        <v>No chair</v>
      </c>
      <c r="C9">
        <f>IF(ISNUMBER('S2'!F10),'S2'!F10,0)</f>
        <v>757</v>
      </c>
      <c r="D9" t="str">
        <f>IF(C9=0,"No chair",IF(ISBLANK('S2'!E10),D8,'S2'!E10))</f>
        <v>Bambach</v>
      </c>
      <c r="E9">
        <f>IF(ISNUMBER('S3'!F10),'S3'!F10,0)</f>
        <v>332</v>
      </c>
      <c r="F9" t="str">
        <f>IF(E9=0,"No chair",IF(ISBLANK('S3'!E10),F8,'S3'!E10))</f>
        <v>Yanagimoto</v>
      </c>
      <c r="G9">
        <f>IF(ISNUMBER('S4'!F10),'S4'!F10,0)</f>
        <v>483</v>
      </c>
      <c r="H9" t="str">
        <f>IF(G9=0,"No chair",IF(ISBLANK('S4'!E10),H8,'S4'!E10))</f>
        <v>Hirt</v>
      </c>
      <c r="I9">
        <f>IF(ISNUMBER('S5'!F10),'S5'!F10,0)</f>
        <v>0</v>
      </c>
      <c r="J9" t="str">
        <f>IF(I9=0,"No chair",IF(ISBLANK('S5'!E10),J8,'S5'!E10))</f>
        <v>No chair</v>
      </c>
      <c r="K9">
        <f>IF(ISNUMBER('S6'!F10),'S6'!F10,0)</f>
        <v>607</v>
      </c>
      <c r="L9" t="str">
        <f>IF(K9=0,"No chair",IF(ISBLANK('S6'!E10),L8,'S6'!E10))</f>
        <v>Gronotstajski</v>
      </c>
      <c r="M9">
        <f>IF(ISNUMBER('S7'!F10),'S7'!F10,0)</f>
        <v>490</v>
      </c>
      <c r="N9" t="str">
        <f>IF(M9=0,"No chair",IF(ISBLANK('S7'!E10),N8,'S7'!E10))</f>
        <v>Lin</v>
      </c>
      <c r="O9">
        <f>IF(ISNUMBER('S8'!F10),'S8'!F10,0)</f>
        <v>691</v>
      </c>
      <c r="P9" t="str">
        <f>IF(O9=0,"No chair",IF(ISBLANK('S8'!E10),P8,'S8'!E10))</f>
        <v>Furushima</v>
      </c>
      <c r="Q9">
        <f>IF(ISNUMBER('S9'!F10),'S9'!F10,0)</f>
        <v>0</v>
      </c>
      <c r="R9" t="str">
        <f>IF(Q9=0,"No chair",IF(ISBLANK('S9'!E10),R8,'S9'!E10))</f>
        <v>No chair</v>
      </c>
    </row>
    <row r="10" spans="1:18" x14ac:dyDescent="0.3">
      <c r="A10">
        <f>IF(ISNUMBER('S1'!F11),'S1'!F11,0)</f>
        <v>310</v>
      </c>
      <c r="B10" t="str">
        <f>IF(A10=0,"No chair",IF(ISBLANK('S1'!E11),B9,'S1'!E11))</f>
        <v>Manabe</v>
      </c>
      <c r="C10">
        <f>IF(ISNUMBER('S2'!F11),'S2'!F11,0)</f>
        <v>0</v>
      </c>
      <c r="D10" t="str">
        <f>IF(C10=0,"No chair",IF(ISBLANK('S2'!E11),D9,'S2'!E11))</f>
        <v>No chair</v>
      </c>
      <c r="E10">
        <f>IF(ISNUMBER('S3'!F11),'S3'!F11,0)</f>
        <v>531</v>
      </c>
      <c r="F10" t="str">
        <f>IF(E10=0,"No chair",IF(ISBLANK('S3'!E11),F9,'S3'!E11))</f>
        <v>Yanagimoto</v>
      </c>
      <c r="G10">
        <f>IF(ISNUMBER('S4'!F11),'S4'!F11,0)</f>
        <v>612</v>
      </c>
      <c r="H10" t="str">
        <f>IF(G10=0,"No chair",IF(ISBLANK('S4'!E11),H9,'S4'!E11))</f>
        <v>Hirt</v>
      </c>
      <c r="I10">
        <f>IF(ISNUMBER('S5'!F11),'S5'!F11,0)</f>
        <v>283</v>
      </c>
      <c r="J10" t="str">
        <f>IF(I10=0,"No chair",IF(ISBLANK('S5'!E11),J9,'S5'!E11))</f>
        <v>Merklein</v>
      </c>
      <c r="K10">
        <f>IF(ISNUMBER('S6'!F11),'S6'!F11,0)</f>
        <v>627</v>
      </c>
      <c r="L10" t="str">
        <f>IF(K10=0,"No chair",IF(ISBLANK('S6'!E11),L9,'S6'!E11))</f>
        <v>Gronotstajski</v>
      </c>
      <c r="M10">
        <f>IF(ISNUMBER('S7'!F11),'S7'!F11,0)</f>
        <v>0</v>
      </c>
      <c r="N10" t="str">
        <f>IF(M10=0,"No chair",IF(ISBLANK('S7'!E11),N9,'S7'!E11))</f>
        <v>No chair</v>
      </c>
      <c r="O10">
        <f>IF(ISNUMBER('S8'!F11),'S8'!F11,0)</f>
        <v>496</v>
      </c>
      <c r="P10" t="str">
        <f>IF(O10=0,"No chair",IF(ISBLANK('S8'!E11),P9,'S8'!E11))</f>
        <v>Furushima</v>
      </c>
      <c r="Q10">
        <f>IF(ISNUMBER('S9'!F11),'S9'!F11,0)</f>
        <v>434</v>
      </c>
      <c r="R10" t="str">
        <f>IF(Q10=0,"No chair",IF(ISBLANK('S9'!E11),R9,'S9'!E11))</f>
        <v>Chan</v>
      </c>
    </row>
    <row r="11" spans="1:18" x14ac:dyDescent="0.3">
      <c r="A11">
        <f>IF(ISNUMBER('S1'!F12),'S1'!F12,0)</f>
        <v>313</v>
      </c>
      <c r="B11" t="str">
        <f>IF(A11=0,"No chair",IF(ISBLANK('S1'!E12),B10,'S1'!E12))</f>
        <v>Manabe</v>
      </c>
      <c r="C11">
        <f>IF(ISNUMBER('S2'!F12),'S2'!F12,0)</f>
        <v>279</v>
      </c>
      <c r="D11" t="str">
        <f>IF(C11=0,"No chair",IF(ISBLANK('S2'!E12),D10,'S2'!E12))</f>
        <v>Brosius</v>
      </c>
      <c r="E11">
        <f>IF(ISNUMBER('S3'!F12),'S3'!F12,0)</f>
        <v>647</v>
      </c>
      <c r="F11" t="str">
        <f>IF(E11=0,"No chair",IF(ISBLANK('S3'!E12),F10,'S3'!E12))</f>
        <v>Yanagimoto</v>
      </c>
      <c r="G11">
        <f>IF(ISNUMBER('S4'!F12),'S4'!F12,0)</f>
        <v>702</v>
      </c>
      <c r="H11" t="str">
        <f>IF(G11=0,"No chair",IF(ISBLANK('S4'!E12),H10,'S4'!E12))</f>
        <v>Hirt</v>
      </c>
      <c r="I11">
        <f>IF(ISNUMBER('S5'!F12),'S5'!F12,0)</f>
        <v>371</v>
      </c>
      <c r="J11" t="str">
        <f>IF(I11=0,"No chair",IF(ISBLANK('S5'!E12),J10,'S5'!E12))</f>
        <v>Merklein</v>
      </c>
      <c r="K11">
        <f>IF(ISNUMBER('S6'!F12),'S6'!F12,0)</f>
        <v>672</v>
      </c>
      <c r="L11" t="str">
        <f>IF(K11=0,"No chair",IF(ISBLANK('S6'!E12),L10,'S6'!E12))</f>
        <v>Gronotstajski</v>
      </c>
      <c r="M11">
        <f>IF(ISNUMBER('S7'!F12),'S7'!F12,0)</f>
        <v>883</v>
      </c>
      <c r="N11" t="str">
        <f>IF(M11=0,"No chair",IF(ISBLANK('S7'!E12),N10,'S7'!E12))</f>
        <v>Bruschi</v>
      </c>
      <c r="O11">
        <f>IF(ISNUMBER('S8'!F12),'S8'!F12,0)</f>
        <v>0</v>
      </c>
      <c r="P11" t="str">
        <f>IF(O11=0,"No chair",IF(ISBLANK('S8'!E12),P10,'S8'!E12))</f>
        <v>No chair</v>
      </c>
      <c r="Q11">
        <f>IF(ISNUMBER('S9'!F12),'S9'!F12,0)</f>
        <v>597</v>
      </c>
      <c r="R11" t="str">
        <f>IF(Q11=0,"No chair",IF(ISBLANK('S9'!E12),R10,'S9'!E12))</f>
        <v>Chan</v>
      </c>
    </row>
    <row r="12" spans="1:18" x14ac:dyDescent="0.3">
      <c r="A12">
        <f>IF(ISNUMBER('S1'!F13),'S1'!F13,0)</f>
        <v>819</v>
      </c>
      <c r="B12" t="str">
        <f>IF(A12=0,"No chair",IF(ISBLANK('S1'!E13),B11,'S1'!E13))</f>
        <v>Manabe</v>
      </c>
      <c r="C12">
        <f>IF(ISNUMBER('S2'!F13),'S2'!F13,0)</f>
        <v>396</v>
      </c>
      <c r="D12" t="str">
        <f>IF(C12=0,"No chair",IF(ISBLANK('S2'!E13),D11,'S2'!E13))</f>
        <v>Brosius</v>
      </c>
      <c r="E12">
        <f>IF(ISNUMBER('S3'!F13),'S3'!F13,0)</f>
        <v>0</v>
      </c>
      <c r="F12" t="str">
        <f>IF(E12=0,"No chair",IF(ISBLANK('S3'!E13),F11,'S3'!E13))</f>
        <v>No chair</v>
      </c>
      <c r="G12">
        <f>IF(ISNUMBER('S4'!F13),'S4'!F13,0)</f>
        <v>703</v>
      </c>
      <c r="H12" t="str">
        <f>IF(G12=0,"No chair",IF(ISBLANK('S4'!E13),H11,'S4'!E13))</f>
        <v>Hirt</v>
      </c>
      <c r="I12">
        <f>IF(ISNUMBER('S5'!F13),'S5'!F13,0)</f>
        <v>354</v>
      </c>
      <c r="J12" t="str">
        <f>IF(I12=0,"No chair",IF(ISBLANK('S5'!E13),J11,'S5'!E13))</f>
        <v>Merklein</v>
      </c>
      <c r="K12">
        <f>IF(ISNUMBER('S6'!F13),'S6'!F13,0)</f>
        <v>0</v>
      </c>
      <c r="L12" t="str">
        <f>IF(K12=0,"No chair",IF(ISBLANK('S6'!E13),L11,'S6'!E13))</f>
        <v>No chair</v>
      </c>
      <c r="M12">
        <f>IF(ISNUMBER('S7'!F13),'S7'!F13,0)</f>
        <v>363</v>
      </c>
      <c r="N12" t="str">
        <f>IF(M12=0,"No chair",IF(ISBLANK('S7'!E13),N11,'S7'!E13))</f>
        <v>Bruschi</v>
      </c>
      <c r="O12">
        <f>IF(ISNUMBER('S8'!F13),'S8'!F13,0)</f>
        <v>727</v>
      </c>
      <c r="P12" t="str">
        <f>IF(O12=0,"No chair",IF(ISBLANK('S8'!E13),P11,'S8'!E13))</f>
        <v>Furushima</v>
      </c>
      <c r="Q12">
        <f>IF(ISNUMBER('S9'!F13),'S9'!F13,0)</f>
        <v>771</v>
      </c>
      <c r="R12" t="str">
        <f>IF(Q12=0,"No chair",IF(ISBLANK('S9'!E13),R11,'S9'!E13))</f>
        <v>Chan</v>
      </c>
    </row>
    <row r="13" spans="1:18" x14ac:dyDescent="0.3">
      <c r="A13">
        <f>IF(ISNUMBER('S1'!F14),'S1'!F14,0)</f>
        <v>0</v>
      </c>
      <c r="B13" t="str">
        <f>IF(A13=0,"No chair",IF(ISBLANK('S1'!E14),B12,'S1'!E14))</f>
        <v>No chair</v>
      </c>
      <c r="C13">
        <f>IF(ISNUMBER('S2'!F14),'S2'!F14,0)</f>
        <v>408</v>
      </c>
      <c r="D13" t="str">
        <f>IF(C13=0,"No chair",IF(ISBLANK('S2'!E14),D12,'S2'!E14))</f>
        <v>Brosius</v>
      </c>
      <c r="E13">
        <f>IF(ISNUMBER('S3'!F14),'S3'!F14,0)</f>
        <v>586</v>
      </c>
      <c r="F13" t="str">
        <f>IF(E13=0,"No chair",IF(ISBLANK('S3'!E14),F12,'S3'!E14))</f>
        <v>Osakada</v>
      </c>
      <c r="G13">
        <f>IF(ISNUMBER('S4'!F14),'S4'!F14,0)</f>
        <v>0</v>
      </c>
      <c r="H13" t="str">
        <f>IF(G13=0,"No chair",IF(ISBLANK('S4'!E14),H12,'S4'!E14))</f>
        <v>No chair</v>
      </c>
      <c r="I13">
        <f>IF(ISNUMBER('S5'!F14),'S5'!F14,0)</f>
        <v>0</v>
      </c>
      <c r="J13" t="str">
        <f>IF(I13=0,"No chair",IF(ISBLANK('S5'!E14),J12,'S5'!E14))</f>
        <v>No chair</v>
      </c>
      <c r="K13">
        <f>IF(ISNUMBER('S6'!F14),'S6'!F14,0)</f>
        <v>285</v>
      </c>
      <c r="L13" t="str">
        <f>IF(K13=0,"No chair",IF(ISBLANK('S6'!E14),L12,'S6'!E14))</f>
        <v>Gronotstajski</v>
      </c>
      <c r="M13">
        <f>IF(ISNUMBER('S7'!F14),'S7'!F14,0)</f>
        <v>754</v>
      </c>
      <c r="N13" t="str">
        <f>IF(M13=0,"No chair",IF(ISBLANK('S7'!E14),N12,'S7'!E14))</f>
        <v>Bruschi</v>
      </c>
      <c r="O13">
        <f>IF(ISNUMBER('S8'!F14),'S8'!F14,0)</f>
        <v>546</v>
      </c>
      <c r="P13" t="str">
        <f>IF(O13=0,"No chair",IF(ISBLANK('S8'!E14),P12,'S8'!E14))</f>
        <v>Furushima</v>
      </c>
      <c r="Q13">
        <f>IF(ISNUMBER('S9'!F14),'S9'!F14,0)</f>
        <v>792</v>
      </c>
      <c r="R13" t="str">
        <f>IF(Q13=0,"No chair",IF(ISBLANK('S9'!E14),R12,'S9'!E14))</f>
        <v>Chan</v>
      </c>
    </row>
    <row r="14" spans="1:18" x14ac:dyDescent="0.3">
      <c r="A14">
        <f>IF(ISNUMBER('S1'!F15),'S1'!F15,0)</f>
        <v>712</v>
      </c>
      <c r="B14" t="str">
        <f>IF(A14=0,"No chair",IF(ISBLANK('S1'!E15),B13,'S1'!E15))</f>
        <v>Manabe</v>
      </c>
      <c r="C14">
        <f>IF(ISNUMBER('S2'!F15),'S2'!F15,0)</f>
        <v>504</v>
      </c>
      <c r="D14" t="str">
        <f>IF(C14=0,"No chair",IF(ISBLANK('S2'!E15),D13,'S2'!E15))</f>
        <v>Brosius</v>
      </c>
      <c r="E14">
        <f>IF(ISNUMBER('S3'!F15),'S3'!F15,0)</f>
        <v>601</v>
      </c>
      <c r="F14" t="str">
        <f>IF(E14=0,"No chair",IF(ISBLANK('S3'!E15),F13,'S3'!E15))</f>
        <v>Osakada</v>
      </c>
      <c r="G14">
        <f>IF(ISNUMBER('S4'!F15),'S4'!F15,0)</f>
        <v>807</v>
      </c>
      <c r="H14" t="str">
        <f>IF(G14=0,"No chair",IF(ISBLANK('S4'!E15),H13,'S4'!E15))</f>
        <v>Hirt</v>
      </c>
      <c r="I14">
        <f>IF(ISNUMBER('S5'!F15),'S5'!F15,0)</f>
        <v>365</v>
      </c>
      <c r="J14" t="str">
        <f>IF(I14=0,"No chair",IF(ISBLANK('S5'!E15),J13,'S5'!E15))</f>
        <v>Merklein</v>
      </c>
      <c r="K14">
        <f>IF(ISNUMBER('S6'!F15),'S6'!F15,0)</f>
        <v>499</v>
      </c>
      <c r="L14" t="str">
        <f>IF(K14=0,"No chair",IF(ISBLANK('S6'!E15),L13,'S6'!E15))</f>
        <v>Gronotstajski</v>
      </c>
      <c r="M14">
        <f>IF(ISNUMBER('S7'!F15),'S7'!F15,0)</f>
        <v>353</v>
      </c>
      <c r="N14" t="str">
        <f>IF(M14=0,"No chair",IF(ISBLANK('S7'!E15),N13,'S7'!E15))</f>
        <v>Bruschi</v>
      </c>
      <c r="O14">
        <f>IF(ISNUMBER('S8'!F15),'S8'!F15,0)</f>
        <v>471</v>
      </c>
      <c r="P14" t="str">
        <f>IF(O14=0,"No chair",IF(ISBLANK('S8'!E15),P13,'S8'!E15))</f>
        <v>Furushima</v>
      </c>
      <c r="Q14">
        <f>IF(ISNUMBER('S9'!F15),'S9'!F15,0)</f>
        <v>816</v>
      </c>
      <c r="R14" t="str">
        <f>IF(Q14=0,"No chair",IF(ISBLANK('S9'!E15),R13,'S9'!E15))</f>
        <v>Chan</v>
      </c>
    </row>
    <row r="15" spans="1:18" x14ac:dyDescent="0.3">
      <c r="A15">
        <f>IF(ISNUMBER('S1'!F16),'S1'!F16,0)</f>
        <v>444</v>
      </c>
      <c r="B15" t="str">
        <f>IF(A15=0,"No chair",IF(ISBLANK('S1'!E16),B14,'S1'!E16))</f>
        <v>Manabe</v>
      </c>
      <c r="C15">
        <f>IF(ISNUMBER('S2'!F16),'S2'!F16,0)</f>
        <v>768</v>
      </c>
      <c r="D15" t="str">
        <f>IF(C15=0,"No chair",IF(ISBLANK('S2'!E16),D14,'S2'!E16))</f>
        <v>Brosius</v>
      </c>
      <c r="E15">
        <f>IF(ISNUMBER('S3'!F16),'S3'!F16,0)</f>
        <v>857</v>
      </c>
      <c r="F15" t="str">
        <f>IF(E15=0,"No chair",IF(ISBLANK('S3'!E16),F14,'S3'!E16))</f>
        <v>Osakada</v>
      </c>
      <c r="G15">
        <f>IF(ISNUMBER('S4'!F16),'S4'!F16,0)</f>
        <v>873</v>
      </c>
      <c r="H15" t="str">
        <f>IF(G15=0,"No chair",IF(ISBLANK('S4'!E16),H14,'S4'!E16))</f>
        <v>Hirt</v>
      </c>
      <c r="I15">
        <f>IF(ISNUMBER('S5'!F16),'S5'!F16,0)</f>
        <v>577</v>
      </c>
      <c r="J15" t="str">
        <f>IF(I15=0,"No chair",IF(ISBLANK('S5'!E16),J14,'S5'!E16))</f>
        <v>Merklein</v>
      </c>
      <c r="K15">
        <f>IF(ISNUMBER('S6'!F16),'S6'!F16,0)</f>
        <v>348</v>
      </c>
      <c r="L15" t="str">
        <f>IF(K15=0,"No chair",IF(ISBLANK('S6'!E16),L14,'S6'!E16))</f>
        <v>Gronotstajski</v>
      </c>
      <c r="M15">
        <f>IF(ISNUMBER('S7'!F16),'S7'!F16,0)</f>
        <v>421</v>
      </c>
      <c r="N15" t="str">
        <f>IF(M15=0,"No chair",IF(ISBLANK('S7'!E16),N14,'S7'!E16))</f>
        <v>Bruschi</v>
      </c>
      <c r="O15">
        <f>IF(ISNUMBER('S8'!F16),'S8'!F16,0)</f>
        <v>508</v>
      </c>
      <c r="P15" t="str">
        <f>IF(O15=0,"No chair",IF(ISBLANK('S8'!E16),P14,'S8'!E16))</f>
        <v>Furushima</v>
      </c>
      <c r="Q15">
        <f>IF(ISNUMBER('S9'!F16),'S9'!F16,0)</f>
        <v>778</v>
      </c>
      <c r="R15" t="str">
        <f>IF(Q15=0,"No chair",IF(ISBLANK('S9'!E16),R14,'S9'!E16))</f>
        <v>Chan</v>
      </c>
    </row>
    <row r="16" spans="1:18" x14ac:dyDescent="0.3">
      <c r="A16">
        <f>IF(ISNUMBER('S1'!F17),'S1'!F17,0)</f>
        <v>740</v>
      </c>
      <c r="B16" t="str">
        <f>IF(A16=0,"No chair",IF(ISBLANK('S1'!E17),B15,'S1'!E17))</f>
        <v>Manabe</v>
      </c>
      <c r="C16">
        <f>IF(ISNUMBER('S2'!F17),'S2'!F17,0)</f>
        <v>494</v>
      </c>
      <c r="D16" t="str">
        <f>IF(C16=0,"No chair",IF(ISBLANK('S2'!E17),D15,'S2'!E17))</f>
        <v>Brosius</v>
      </c>
      <c r="E16">
        <f>IF(ISNUMBER('S3'!F17),'S3'!F17,0)</f>
        <v>565</v>
      </c>
      <c r="F16" t="str">
        <f>IF(E16=0,"No chair",IF(ISBLANK('S3'!E17),F15,'S3'!E17))</f>
        <v>Osakada</v>
      </c>
      <c r="G16">
        <f>IF(ISNUMBER('S4'!F17),'S4'!F17,0)</f>
        <v>587</v>
      </c>
      <c r="H16" t="str">
        <f>IF(G16=0,"No chair",IF(ISBLANK('S4'!E17),H15,'S4'!E17))</f>
        <v>Hirt</v>
      </c>
      <c r="I16">
        <f>IF(ISNUMBER('S5'!F17),'S5'!F17,0)</f>
        <v>688</v>
      </c>
      <c r="J16" t="str">
        <f>IF(I16=0,"No chair",IF(ISBLANK('S5'!E17),J15,'S5'!E17))</f>
        <v>Merklein</v>
      </c>
      <c r="K16">
        <f>IF(ISNUMBER('S6'!F17),'S6'!F17,0)</f>
        <v>785</v>
      </c>
      <c r="L16" t="str">
        <f>IF(K16=0,"No chair",IF(ISBLANK('S6'!E17),L15,'S6'!E17))</f>
        <v>Gronotstajski</v>
      </c>
      <c r="M16">
        <f>IF(ISNUMBER('S7'!F17),'S7'!F17,0)</f>
        <v>881</v>
      </c>
      <c r="N16" t="str">
        <f>IF(M16=0,"No chair",IF(ISBLANK('S7'!E17),N15,'S7'!E17))</f>
        <v>Bruschi</v>
      </c>
      <c r="O16">
        <f>IF(ISNUMBER('S8'!F17),'S8'!F17,0)</f>
        <v>0</v>
      </c>
      <c r="P16" t="str">
        <f>IF(O16=0,"No chair",IF(ISBLANK('S8'!E17),P15,'S8'!E17))</f>
        <v>No chair</v>
      </c>
      <c r="Q16">
        <f>IF(ISNUMBER('S9'!F17),'S9'!F17,0)</f>
        <v>0</v>
      </c>
      <c r="R16" t="str">
        <f>IF(Q16=0,"No chair",IF(ISBLANK('S9'!E17),R15,'S9'!E17))</f>
        <v>No chair</v>
      </c>
    </row>
    <row r="17" spans="1:18" x14ac:dyDescent="0.3">
      <c r="A17">
        <f>IF(ISNUMBER('S1'!F18),'S1'!F18,0)</f>
        <v>469</v>
      </c>
      <c r="B17" t="str">
        <f>IF(A17=0,"No chair",IF(ISBLANK('S1'!E18),B16,'S1'!E18))</f>
        <v>Ghiotti</v>
      </c>
      <c r="C17">
        <f>IF(ISNUMBER('S2'!F18),'S2'!F18,0)</f>
        <v>642</v>
      </c>
      <c r="D17" t="str">
        <f>IF(C17=0,"No chair",IF(ISBLANK('S2'!E18),D16,'S2'!E18))</f>
        <v>Y Lee</v>
      </c>
      <c r="E17">
        <f>IF(ISNUMBER('S3'!F18),'S3'!F18,0)</f>
        <v>582</v>
      </c>
      <c r="F17" t="str">
        <f>IF(E17=0,"No chair",IF(ISBLANK('S3'!E18),F16,'S3'!E18))</f>
        <v>Ngaile</v>
      </c>
      <c r="G17">
        <f>IF(ISNUMBER('S4'!F18),'S4'!F18,0)</f>
        <v>362</v>
      </c>
      <c r="H17" t="str">
        <f>IF(G17=0,"No chair",IF(ISBLANK('S4'!E18),H16,'S4'!E18))</f>
        <v>Bay</v>
      </c>
      <c r="I17">
        <f>IF(ISNUMBER('S5'!F18),'S5'!F18,0)</f>
        <v>278</v>
      </c>
      <c r="J17" t="str">
        <f>IF(I17=0,"No chair",IF(ISBLANK('S5'!E18),J16,'S5'!E18))</f>
        <v>Volk</v>
      </c>
      <c r="K17">
        <f>IF(ISNUMBER('S6'!F18),'S6'!F18,0)</f>
        <v>456</v>
      </c>
      <c r="L17" t="str">
        <f>IF(K17=0,"No chair",IF(ISBLANK('S6'!E18),L16,'S6'!E18))</f>
        <v>van den Boogaard</v>
      </c>
      <c r="M17">
        <f>IF(ISNUMBER('S7'!F18),'S7'!F18,0)</f>
        <v>297</v>
      </c>
      <c r="N17" t="str">
        <f>IF(M17=0,"No chair",IF(ISBLANK('S7'!E18),N16,'S7'!E18))</f>
        <v>Bressan</v>
      </c>
      <c r="O17">
        <f>IF(ISNUMBER('S8'!F18),'S8'!F18,0)</f>
        <v>682</v>
      </c>
      <c r="P17" t="str">
        <f>IF(O17=0,"No chair",IF(ISBLANK('S8'!E18),P16,'S8'!E18))</f>
        <v>Kinsey</v>
      </c>
      <c r="Q17">
        <f>IF(ISNUMBER('S9'!F18),'S9'!F18,0)</f>
        <v>544</v>
      </c>
      <c r="R17" t="str">
        <f>IF(Q17=0,"No chair",IF(ISBLANK('S9'!E18),R16,'S9'!E18))</f>
        <v>Martins</v>
      </c>
    </row>
    <row r="18" spans="1:18" x14ac:dyDescent="0.3">
      <c r="A18">
        <f>IF(ISNUMBER('S1'!F19),'S1'!F19,0)</f>
        <v>541</v>
      </c>
      <c r="B18" t="str">
        <f>IF(A18=0,"No chair",IF(ISBLANK('S1'!E19),B17,'S1'!E19))</f>
        <v>Ghiotti</v>
      </c>
      <c r="C18">
        <f>IF(ISNUMBER('S2'!F19),'S2'!F19,0)</f>
        <v>729</v>
      </c>
      <c r="D18" t="str">
        <f>IF(C18=0,"No chair",IF(ISBLANK('S2'!E19),D17,'S2'!E19))</f>
        <v>Y Lee</v>
      </c>
      <c r="E18">
        <f>IF(ISNUMBER('S3'!F19),'S3'!F19,0)</f>
        <v>772</v>
      </c>
      <c r="F18" t="str">
        <f>IF(E18=0,"No chair",IF(ISBLANK('S3'!E19),F17,'S3'!E19))</f>
        <v>Ngaile</v>
      </c>
      <c r="G18">
        <f>IF(ISNUMBER('S4'!F19),'S4'!F19,0)</f>
        <v>897</v>
      </c>
      <c r="H18" t="str">
        <f>IF(G18=0,"No chair",IF(ISBLANK('S4'!E19),H17,'S4'!E19))</f>
        <v>Bay</v>
      </c>
      <c r="I18">
        <f>IF(ISNUMBER('S5'!F19),'S5'!F19,0)</f>
        <v>286</v>
      </c>
      <c r="J18" t="str">
        <f>IF(I18=0,"No chair",IF(ISBLANK('S5'!E19),J17,'S5'!E19))</f>
        <v>Volk</v>
      </c>
      <c r="K18">
        <f>IF(ISNUMBER('S6'!F19),'S6'!F19,0)</f>
        <v>393</v>
      </c>
      <c r="L18" t="str">
        <f>IF(K18=0,"No chair",IF(ISBLANK('S6'!E19),L17,'S6'!E19))</f>
        <v>van den Boogaard</v>
      </c>
      <c r="M18">
        <f>IF(ISNUMBER('S7'!F19),'S7'!F19,0)</f>
        <v>316</v>
      </c>
      <c r="N18" t="str">
        <f>IF(M18=0,"No chair",IF(ISBLANK('S7'!E19),N17,'S7'!E19))</f>
        <v>Bressan</v>
      </c>
      <c r="O18">
        <f>IF(ISNUMBER('S8'!F19),'S8'!F19,0)</f>
        <v>537</v>
      </c>
      <c r="P18" t="str">
        <f>IF(O18=0,"No chair",IF(ISBLANK('S8'!E19),P17,'S8'!E19))</f>
        <v>Kinsey</v>
      </c>
      <c r="Q18">
        <f>IF(ISNUMBER('S9'!F19),'S9'!F19,0)</f>
        <v>555</v>
      </c>
      <c r="R18" t="str">
        <f>IF(Q18=0,"No chair",IF(ISBLANK('S9'!E19),R17,'S9'!E19))</f>
        <v>Martins</v>
      </c>
    </row>
    <row r="19" spans="1:18" x14ac:dyDescent="0.3">
      <c r="A19">
        <f>IF(ISNUMBER('S1'!F20),'S1'!F20,0)</f>
        <v>755</v>
      </c>
      <c r="B19" t="str">
        <f>IF(A19=0,"No chair",IF(ISBLANK('S1'!E20),B18,'S1'!E20))</f>
        <v>Ghiotti</v>
      </c>
      <c r="C19">
        <f>IF(ISNUMBER('S2'!F20),'S2'!F20,0)</f>
        <v>780</v>
      </c>
      <c r="D19" t="str">
        <f>IF(C19=0,"No chair",IF(ISBLANK('S2'!E20),D18,'S2'!E20))</f>
        <v>Y Lee</v>
      </c>
      <c r="E19">
        <f>IF(ISNUMBER('S3'!F20),'S3'!F20,0)</f>
        <v>495</v>
      </c>
      <c r="F19" t="str">
        <f>IF(E19=0,"No chair",IF(ISBLANK('S3'!E20),F18,'S3'!E20))</f>
        <v>Ngaile</v>
      </c>
      <c r="G19">
        <f>IF(ISNUMBER('S4'!F20),'S4'!F20,0)</f>
        <v>872</v>
      </c>
      <c r="H19" t="str">
        <f>IF(G19=0,"No chair",IF(ISBLANK('S4'!E20),H18,'S4'!E20))</f>
        <v>Bay</v>
      </c>
      <c r="I19">
        <f>IF(ISNUMBER('S5'!F20),'S5'!F20,0)</f>
        <v>644</v>
      </c>
      <c r="J19" t="str">
        <f>IF(I19=0,"No chair",IF(ISBLANK('S5'!E20),J18,'S5'!E20))</f>
        <v>Volk</v>
      </c>
      <c r="K19">
        <f>IF(ISNUMBER('S6'!F20),'S6'!F20,0)</f>
        <v>631</v>
      </c>
      <c r="L19" t="str">
        <f>IF(K19=0,"No chair",IF(ISBLANK('S6'!E20),L18,'S6'!E20))</f>
        <v>van den Boogaard</v>
      </c>
      <c r="M19">
        <f>IF(ISNUMBER('S7'!F20),'S7'!F20,0)</f>
        <v>452</v>
      </c>
      <c r="N19" t="str">
        <f>IF(M19=0,"No chair",IF(ISBLANK('S7'!E20),N18,'S7'!E20))</f>
        <v>Bressan</v>
      </c>
      <c r="O19">
        <f>IF(ISNUMBER('S8'!F20),'S8'!F20,0)</f>
        <v>480</v>
      </c>
      <c r="P19" t="str">
        <f>IF(O19=0,"No chair",IF(ISBLANK('S8'!E20),P18,'S8'!E20))</f>
        <v>Kinsey</v>
      </c>
      <c r="Q19">
        <f>IF(ISNUMBER('S9'!F20),'S9'!F20,0)</f>
        <v>746</v>
      </c>
      <c r="R19" t="str">
        <f>IF(Q19=0,"No chair",IF(ISBLANK('S9'!E20),R18,'S9'!E20))</f>
        <v>Martins</v>
      </c>
    </row>
    <row r="20" spans="1:18" x14ac:dyDescent="0.3">
      <c r="A20">
        <f>IF(ISNUMBER('S1'!F21),'S1'!F21,0)</f>
        <v>840</v>
      </c>
      <c r="B20" t="str">
        <f>IF(A20=0,"No chair",IF(ISBLANK('S1'!E21),B19,'S1'!E21))</f>
        <v>Ghiotti</v>
      </c>
      <c r="C20">
        <f>IF(ISNUMBER('S2'!F21),'S2'!F21,0)</f>
        <v>836</v>
      </c>
      <c r="D20" t="str">
        <f>IF(C20=0,"No chair",IF(ISBLANK('S2'!E21),D19,'S2'!E21))</f>
        <v>Y Lee</v>
      </c>
      <c r="E20">
        <f>IF(ISNUMBER('S3'!F21),'S3'!F21,0)</f>
        <v>364</v>
      </c>
      <c r="F20" t="str">
        <f>IF(E20=0,"No chair",IF(ISBLANK('S3'!E21),F19,'S3'!E21))</f>
        <v>Ngaile</v>
      </c>
      <c r="G20">
        <f>IF(ISNUMBER('S4'!F21),'S4'!F21,0)</f>
        <v>887</v>
      </c>
      <c r="H20" t="str">
        <f>IF(G20=0,"No chair",IF(ISBLANK('S4'!E21),H19,'S4'!E21))</f>
        <v>Bay</v>
      </c>
      <c r="I20">
        <f>IF(ISNUMBER('S5'!F21),'S5'!F21,0)</f>
        <v>655</v>
      </c>
      <c r="J20" t="str">
        <f>IF(I20=0,"No chair",IF(ISBLANK('S5'!E21),J19,'S5'!E21))</f>
        <v>Volk</v>
      </c>
      <c r="K20">
        <f>IF(ISNUMBER('S6'!F21),'S6'!F21,0)</f>
        <v>663</v>
      </c>
      <c r="L20" t="str">
        <f>IF(K20=0,"No chair",IF(ISBLANK('S6'!E21),L19,'S6'!E21))</f>
        <v>van den Boogaard</v>
      </c>
      <c r="M20">
        <f>IF(ISNUMBER('S7'!F21),'S7'!F21,0)</f>
        <v>733</v>
      </c>
      <c r="N20" t="str">
        <f>IF(M20=0,"No chair",IF(ISBLANK('S7'!E21),N19,'S7'!E21))</f>
        <v>Bressan</v>
      </c>
      <c r="O20">
        <f>IF(ISNUMBER('S8'!F21),'S8'!F21,0)</f>
        <v>292</v>
      </c>
      <c r="P20" t="str">
        <f>IF(O20=0,"No chair",IF(ISBLANK('S8'!E21),P19,'S8'!E21))</f>
        <v>Kinsey</v>
      </c>
      <c r="Q20">
        <f>IF(ISNUMBER('S9'!F21),'S9'!F21,0)</f>
        <v>909</v>
      </c>
      <c r="R20" t="str">
        <f>IF(Q20=0,"No chair",IF(ISBLANK('S9'!E21),R19,'S9'!E21))</f>
        <v>Martins</v>
      </c>
    </row>
    <row r="21" spans="1:18" x14ac:dyDescent="0.3">
      <c r="A21">
        <f>IF(ISNUMBER('S1'!F22),'S1'!F22,0)</f>
        <v>0</v>
      </c>
      <c r="B21" t="str">
        <f>IF(A21=0,"No chair",IF(ISBLANK('S1'!E22),B20,'S1'!E22))</f>
        <v>No chair</v>
      </c>
      <c r="C21">
        <f>IF(ISNUMBER('S2'!F22),'S2'!F22,0)</f>
        <v>0</v>
      </c>
      <c r="D21" t="str">
        <f>IF(C21=0,"No chair",IF(ISBLANK('S2'!E22),D20,'S2'!E22))</f>
        <v>No chair</v>
      </c>
      <c r="E21">
        <f>IF(ISNUMBER('S3'!F22),'S3'!F22,0)</f>
        <v>0</v>
      </c>
      <c r="F21" t="str">
        <f>IF(E21=0,"No chair",IF(ISBLANK('S3'!E22),F20,'S3'!E22))</f>
        <v>No chair</v>
      </c>
      <c r="G21">
        <f>IF(ISNUMBER('S4'!F22),'S4'!F22,0)</f>
        <v>0</v>
      </c>
      <c r="H21" t="str">
        <f>IF(G21=0,"No chair",IF(ISBLANK('S4'!E22),H20,'S4'!E22))</f>
        <v>No chair</v>
      </c>
      <c r="I21">
        <f>IF(ISNUMBER('S5'!F22),'S5'!F22,0)</f>
        <v>0</v>
      </c>
      <c r="J21" t="str">
        <f>IF(I21=0,"No chair",IF(ISBLANK('S5'!E22),J20,'S5'!E22))</f>
        <v>No chair</v>
      </c>
      <c r="K21">
        <f>IF(ISNUMBER('S6'!F22),'S6'!F22,0)</f>
        <v>0</v>
      </c>
      <c r="L21" t="str">
        <f>IF(K21=0,"No chair",IF(ISBLANK('S6'!E22),L20,'S6'!E22))</f>
        <v>No chair</v>
      </c>
      <c r="M21">
        <f>IF(ISNUMBER('S7'!F22),'S7'!F22,0)</f>
        <v>906</v>
      </c>
      <c r="N21" t="str">
        <f>IF(M21=0,"No chair",IF(ISBLANK('S7'!E22),N20,'S7'!E22))</f>
        <v>Bressan</v>
      </c>
      <c r="O21">
        <f>IF(ISNUMBER('S8'!F22),'S8'!F22,0)</f>
        <v>0</v>
      </c>
      <c r="P21" t="str">
        <f>IF(O21=0,"No chair",IF(ISBLANK('S8'!E22),P20,'S8'!E22))</f>
        <v>No chair</v>
      </c>
      <c r="Q21">
        <f>IF(ISNUMBER('S9'!F22),'S9'!F22,0)</f>
        <v>457</v>
      </c>
      <c r="R21" t="str">
        <f>IF(Q21=0,"No chair",IF(ISBLANK('S9'!E22),R20,'S9'!E22))</f>
        <v>Martins</v>
      </c>
    </row>
    <row r="22" spans="1:18" x14ac:dyDescent="0.3">
      <c r="A22">
        <f>IF(ISNUMBER('S1'!F23),'S1'!F23,0)</f>
        <v>0</v>
      </c>
      <c r="B22" t="str">
        <f>IF(A22=0,"No chair",IF(ISBLANK('S1'!E23),B21,'S1'!E23))</f>
        <v>No chair</v>
      </c>
      <c r="C22">
        <f>IF(ISNUMBER('S2'!F23),'S2'!F23,0)</f>
        <v>0</v>
      </c>
      <c r="D22" t="str">
        <f>IF(C22=0,"No chair",IF(ISBLANK('S2'!E23),D21,'S2'!E23))</f>
        <v>No chair</v>
      </c>
      <c r="E22">
        <f>IF(ISNUMBER('S3'!F23),'S3'!F23,0)</f>
        <v>369</v>
      </c>
      <c r="F22" t="str">
        <f>IF(E22=0,"No chair",IF(ISBLANK('S3'!E23),F21,'S3'!E23))</f>
        <v>Fratini</v>
      </c>
      <c r="G22">
        <f>IF(ISNUMBER('S4'!F23),'S4'!F23,0)</f>
        <v>345</v>
      </c>
      <c r="H22" t="str">
        <f>IF(G22=0,"No chair",IF(ISBLANK('S4'!E23),H21,'S4'!E23))</f>
        <v>Pesin</v>
      </c>
      <c r="I22">
        <f>IF(ISNUMBER('S5'!F23),'S5'!F23,0)</f>
        <v>0</v>
      </c>
      <c r="J22" t="str">
        <f>IF(I22=0,"No chair",IF(ISBLANK('S5'!E23),J21,'S5'!E23))</f>
        <v>No chair</v>
      </c>
      <c r="K22">
        <f>IF(ISNUMBER('S6'!F23),'S6'!F23,0)</f>
        <v>827</v>
      </c>
      <c r="L22" t="str">
        <f>IF(K22=0,"No chair",IF(ISBLANK('S6'!E23),L21,'S6'!E23))</f>
        <v>Tekkaya</v>
      </c>
      <c r="M22">
        <f>IF(ISNUMBER('S7'!F23),'S7'!F23,0)</f>
        <v>0</v>
      </c>
      <c r="N22" t="str">
        <f>IF(M22=0,"No chair",IF(ISBLANK('S7'!E23),N21,'S7'!E23))</f>
        <v>No chair</v>
      </c>
      <c r="O22">
        <f>IF(ISNUMBER('S8'!F23),'S8'!F23,0)</f>
        <v>692</v>
      </c>
      <c r="P22" t="str">
        <f>IF(O22=0,"No chair",IF(ISBLANK('S8'!E23),P21,'S8'!E23))</f>
        <v>Dean</v>
      </c>
      <c r="Q22">
        <f>IF(ISNUMBER('S9'!F23),'S9'!F23,0)</f>
        <v>0</v>
      </c>
      <c r="R22" t="str">
        <f>IF(Q22=0,"No chair",IF(ISBLANK('S9'!E23),R21,'S9'!E23))</f>
        <v>No chair</v>
      </c>
    </row>
    <row r="23" spans="1:18" x14ac:dyDescent="0.3">
      <c r="A23">
        <f>IF(ISNUMBER('S1'!F24),'S1'!F24,0)</f>
        <v>0</v>
      </c>
      <c r="B23" t="str">
        <f>IF(A23=0,"No chair",IF(ISBLANK('S1'!E24),B22,'S1'!E24))</f>
        <v>No chair</v>
      </c>
      <c r="C23">
        <f>IF(ISNUMBER('S2'!F24),'S2'!F24,0)</f>
        <v>0</v>
      </c>
      <c r="D23" t="str">
        <f>IF(C23=0,"No chair",IF(ISBLANK('S2'!E24),D22,'S2'!E24))</f>
        <v>No chair</v>
      </c>
      <c r="E23">
        <f>IF(ISNUMBER('S3'!F24),'S3'!F24,0)</f>
        <v>618</v>
      </c>
      <c r="F23" t="str">
        <f>IF(E23=0,"No chair",IF(ISBLANK('S3'!E24),F22,'S3'!E24))</f>
        <v>Fratini</v>
      </c>
      <c r="G23">
        <f>IF(ISNUMBER('S4'!F24),'S4'!F24,0)</f>
        <v>402</v>
      </c>
      <c r="H23" t="str">
        <f>IF(G23=0,"No chair",IF(ISBLANK('S4'!E24),H22,'S4'!E24))</f>
        <v>Pesin</v>
      </c>
      <c r="I23">
        <f>IF(ISNUMBER('S5'!F24),'S5'!F24,0)</f>
        <v>0</v>
      </c>
      <c r="J23" t="str">
        <f>IF(I23=0,"No chair",IF(ISBLANK('S5'!E24),J22,'S5'!E24))</f>
        <v>No chair</v>
      </c>
      <c r="K23">
        <f>IF(ISNUMBER('S6'!F24),'S6'!F24,0)</f>
        <v>786</v>
      </c>
      <c r="L23" t="str">
        <f>IF(K23=0,"No chair",IF(ISBLANK('S6'!E24),L22,'S6'!E24))</f>
        <v>Tekkaya</v>
      </c>
      <c r="M23">
        <f>IF(ISNUMBER('S7'!F24),'S7'!F24,0)</f>
        <v>0</v>
      </c>
      <c r="N23" t="str">
        <f>IF(M23=0,"No chair",IF(ISBLANK('S7'!E24),N22,'S7'!E24))</f>
        <v>No chair</v>
      </c>
      <c r="O23">
        <f>IF(ISNUMBER('S8'!F24),'S8'!F24,0)</f>
        <v>520</v>
      </c>
      <c r="P23" t="str">
        <f>IF(O23=0,"No chair",IF(ISBLANK('S8'!E24),P22,'S8'!E24))</f>
        <v>Dean</v>
      </c>
      <c r="Q23">
        <f>IF(ISNUMBER('S9'!F24),'S9'!F24,0)</f>
        <v>0</v>
      </c>
      <c r="R23" t="str">
        <f>IF(Q23=0,"No chair",IF(ISBLANK('S9'!E24),R22,'S9'!E24))</f>
        <v>No chair</v>
      </c>
    </row>
    <row r="24" spans="1:18" x14ac:dyDescent="0.3">
      <c r="A24">
        <f>IF(ISNUMBER('S1'!F25),'S1'!F25,0)</f>
        <v>0</v>
      </c>
      <c r="B24" t="str">
        <f>IF(A24=0,"No chair",IF(ISBLANK('S1'!E25),B23,'S1'!E25))</f>
        <v>No chair</v>
      </c>
      <c r="C24">
        <f>IF(ISNUMBER('S2'!F25),'S2'!F25,0)</f>
        <v>0</v>
      </c>
      <c r="D24" t="str">
        <f>IF(C24=0,"No chair",IF(ISBLANK('S2'!E25),D23,'S2'!E25))</f>
        <v>No chair</v>
      </c>
      <c r="E24">
        <f>IF(ISNUMBER('S3'!F25),'S3'!F25,0)</f>
        <v>660</v>
      </c>
      <c r="F24" t="str">
        <f>IF(E24=0,"No chair",IF(ISBLANK('S3'!E25),F23,'S3'!E25))</f>
        <v>Fratini</v>
      </c>
      <c r="G24">
        <f>IF(ISNUMBER('S4'!F25),'S4'!F25,0)</f>
        <v>419</v>
      </c>
      <c r="H24" t="str">
        <f>IF(G24=0,"No chair",IF(ISBLANK('S4'!E25),H23,'S4'!E25))</f>
        <v>Pesin</v>
      </c>
      <c r="I24">
        <f>IF(ISNUMBER('S5'!F25),'S5'!F25,0)</f>
        <v>0</v>
      </c>
      <c r="J24" t="str">
        <f>IF(I24=0,"No chair",IF(ISBLANK('S5'!E25),J23,'S5'!E25))</f>
        <v>No chair</v>
      </c>
      <c r="K24">
        <f>IF(ISNUMBER('S6'!F25),'S6'!F25,0)</f>
        <v>455</v>
      </c>
      <c r="L24" t="str">
        <f>IF(K24=0,"No chair",IF(ISBLANK('S6'!E25),L23,'S6'!E25))</f>
        <v>Tekkaya</v>
      </c>
      <c r="M24">
        <f>IF(ISNUMBER('S7'!F25),'S7'!F25,0)</f>
        <v>0</v>
      </c>
      <c r="N24" t="str">
        <f>IF(M24=0,"No chair",IF(ISBLANK('S7'!E25),N23,'S7'!E25))</f>
        <v>No chair</v>
      </c>
      <c r="O24">
        <f>IF(ISNUMBER('S8'!F25),'S8'!F25,0)</f>
        <v>657</v>
      </c>
      <c r="P24" t="str">
        <f>IF(O24=0,"No chair",IF(ISBLANK('S8'!E25),P23,'S8'!E25))</f>
        <v>Dean</v>
      </c>
      <c r="Q24">
        <f>IF(ISNUMBER('S9'!F25),'S9'!F25,0)</f>
        <v>0</v>
      </c>
      <c r="R24" t="str">
        <f>IF(Q24=0,"No chair",IF(ISBLANK('S9'!E25),R23,'S9'!E25))</f>
        <v>No chair</v>
      </c>
    </row>
    <row r="25" spans="1:18" x14ac:dyDescent="0.3">
      <c r="A25">
        <f>IF(ISNUMBER('S1'!F26),'S1'!F26,0)</f>
        <v>0</v>
      </c>
      <c r="B25" t="str">
        <f>IF(A25=0,"No chair",IF(ISBLANK('S1'!E26),B24,'S1'!E26))</f>
        <v>No chair</v>
      </c>
      <c r="C25">
        <f>IF(ISNUMBER('S2'!F26),'S2'!F26,0)</f>
        <v>0</v>
      </c>
      <c r="D25" t="str">
        <f>IF(C25=0,"No chair",IF(ISBLANK('S2'!E26),D24,'S2'!E26))</f>
        <v>No chair</v>
      </c>
      <c r="E25">
        <f>IF(ISNUMBER('S3'!F26),'S3'!F26,0)</f>
        <v>787</v>
      </c>
      <c r="F25" t="str">
        <f>IF(E25=0,"No chair",IF(ISBLANK('S3'!E26),F24,'S3'!E26))</f>
        <v>Fratini</v>
      </c>
      <c r="G25">
        <f>IF(ISNUMBER('S4'!F26),'S4'!F26,0)</f>
        <v>438</v>
      </c>
      <c r="H25" t="str">
        <f>IF(G25=0,"No chair",IF(ISBLANK('S4'!E26),H24,'S4'!E26))</f>
        <v>Pesin</v>
      </c>
      <c r="I25">
        <f>IF(ISNUMBER('S5'!F26),'S5'!F26,0)</f>
        <v>0</v>
      </c>
      <c r="J25" t="str">
        <f>IF(I25=0,"No chair",IF(ISBLANK('S5'!E26),J24,'S5'!E26))</f>
        <v>No chair</v>
      </c>
      <c r="K25">
        <f>IF(ISNUMBER('S6'!F26),'S6'!F26,0)</f>
        <v>0</v>
      </c>
      <c r="L25" t="str">
        <f>IF(K25=0,"No chair",IF(ISBLANK('S6'!E26),L24,'S6'!E26))</f>
        <v>No chair</v>
      </c>
      <c r="M25">
        <f>IF(ISNUMBER('S7'!F26),'S7'!F26,0)</f>
        <v>0</v>
      </c>
      <c r="N25" t="str">
        <f>IF(M25=0,"No chair",IF(ISBLANK('S7'!E26),N24,'S7'!E26))</f>
        <v>No chair</v>
      </c>
      <c r="O25">
        <f>IF(ISNUMBER('S8'!F26),'S8'!F26,0)</f>
        <v>0</v>
      </c>
      <c r="P25" t="str">
        <f>IF(O25=0,"No chair",IF(ISBLANK('S8'!E26),P24,'S8'!E26))</f>
        <v>No chair</v>
      </c>
      <c r="Q25">
        <f>IF(ISNUMBER('S9'!F26),'S9'!F26,0)</f>
        <v>0</v>
      </c>
      <c r="R25" t="str">
        <f>IF(Q25=0,"No chair",IF(ISBLANK('S9'!E26),R24,'S9'!E26))</f>
        <v>No chair</v>
      </c>
    </row>
    <row r="26" spans="1:18" x14ac:dyDescent="0.3">
      <c r="A26">
        <f>IF(ISNUMBER('S1'!F27),'S1'!F27,0)</f>
        <v>453</v>
      </c>
      <c r="B26" t="str">
        <f>IF(A26=0,"No chair",IF(ISBLANK('S1'!E27),B25,'S1'!E27))</f>
        <v>Homberg</v>
      </c>
      <c r="C26">
        <f>IF(ISNUMBER('S2'!F27),'S2'!F27,0)</f>
        <v>450</v>
      </c>
      <c r="D26" t="str">
        <f>IF(C26=0,"No chair",IF(ISBLANK('S2'!E27),D25,'S2'!E27))</f>
        <v>Mori</v>
      </c>
      <c r="E26">
        <f>IF(ISNUMBER('S3'!F27),'S3'!F27,0)</f>
        <v>0</v>
      </c>
      <c r="F26" t="str">
        <f>IF(E26=0,"No chair",IF(ISBLANK('S3'!E27),F25,'S3'!E27))</f>
        <v>No chair</v>
      </c>
      <c r="G26">
        <f>IF(ISNUMBER('S4'!F27),'S4'!F27,0)</f>
        <v>486</v>
      </c>
      <c r="H26" t="str">
        <f>IF(G26=0,"No chair",IF(ISBLANK('S4'!E27),H25,'S4'!E27))</f>
        <v>Pesin</v>
      </c>
      <c r="I26">
        <f>IF(ISNUMBER('S5'!F27),'S5'!F27,0)</f>
        <v>347</v>
      </c>
      <c r="J26" t="str">
        <f>IF(I26=0,"No chair",IF(ISBLANK('S5'!E27),J25,'S5'!E27))</f>
        <v>Zhao</v>
      </c>
      <c r="K26">
        <f>IF(ISNUMBER('S6'!F27),'S6'!F27,0)</f>
        <v>0</v>
      </c>
      <c r="L26" t="str">
        <f>IF(K26=0,"No chair",IF(ISBLANK('S6'!E27),L25,'S6'!E27))</f>
        <v>No chair</v>
      </c>
      <c r="M26">
        <f>IF(ISNUMBER('S7'!F27),'S7'!F27,0)</f>
        <v>0</v>
      </c>
      <c r="N26" t="str">
        <f>IF(M26=0,"No chair",IF(ISBLANK('S7'!E27),N25,'S7'!E27))</f>
        <v>No chair</v>
      </c>
      <c r="O26">
        <f>IF(ISNUMBER('S8'!F27),'S8'!F27,0)</f>
        <v>0</v>
      </c>
      <c r="P26" t="str">
        <f>IF(O26=0,"No chair",IF(ISBLANK('S8'!E27),P25,'S8'!E27))</f>
        <v>No chair</v>
      </c>
      <c r="Q26">
        <f>IF(ISNUMBER('S9'!F27),'S9'!F27,0)</f>
        <v>355</v>
      </c>
      <c r="R26" t="str">
        <f>IF(Q26=0,"No chair",IF(ISBLANK('S9'!E27),R25,'S9'!E27))</f>
        <v>Cazacu</v>
      </c>
    </row>
    <row r="27" spans="1:18" x14ac:dyDescent="0.3">
      <c r="A27">
        <f>IF(ISNUMBER('S1'!F28),'S1'!F28,0)</f>
        <v>563</v>
      </c>
      <c r="B27" t="str">
        <f>IF(A27=0,"No chair",IF(ISBLANK('S1'!E28),B26,'S1'!E28))</f>
        <v>Homberg</v>
      </c>
      <c r="C27">
        <f>IF(ISNUMBER('S2'!F28),'S2'!F28,0)</f>
        <v>753</v>
      </c>
      <c r="D27" t="str">
        <f>IF(C27=0,"No chair",IF(ISBLANK('S2'!E28),D26,'S2'!E28))</f>
        <v>Mori</v>
      </c>
      <c r="E27">
        <f>IF(ISNUMBER('S3'!F28),'S3'!F28,0)</f>
        <v>745</v>
      </c>
      <c r="F27" t="str">
        <f>IF(E27=0,"No chair",IF(ISBLANK('S3'!E28),F26,'S3'!E28))</f>
        <v>Fratini</v>
      </c>
      <c r="G27">
        <f>IF(ISNUMBER('S4'!F28),'S4'!F28,0)</f>
        <v>0</v>
      </c>
      <c r="H27" t="str">
        <f>IF(G27=0,"No chair",IF(ISBLANK('S4'!E28),H26,'S4'!E28))</f>
        <v>No chair</v>
      </c>
      <c r="I27">
        <f>IF(ISNUMBER('S5'!F28),'S5'!F28,0)</f>
        <v>381</v>
      </c>
      <c r="J27" t="str">
        <f>IF(I27=0,"No chair",IF(ISBLANK('S5'!E28),J26,'S5'!E28))</f>
        <v>Zhao</v>
      </c>
      <c r="K27">
        <f>IF(ISNUMBER('S6'!F28),'S6'!F28,0)</f>
        <v>0</v>
      </c>
      <c r="L27" t="str">
        <f>IF(K27=0,"No chair",IF(ISBLANK('S6'!E28),L26,'S6'!E28))</f>
        <v>No chair</v>
      </c>
      <c r="M27">
        <f>IF(ISNUMBER('S7'!F28),'S7'!F28,0)</f>
        <v>0</v>
      </c>
      <c r="N27" t="str">
        <f>IF(M27=0,"No chair",IF(ISBLANK('S7'!E28),N26,'S7'!E28))</f>
        <v>No chair</v>
      </c>
      <c r="O27">
        <f>IF(ISNUMBER('S8'!F28),'S8'!F28,0)</f>
        <v>0</v>
      </c>
      <c r="P27" t="str">
        <f>IF(O27=0,"No chair",IF(ISBLANK('S8'!E28),P26,'S8'!E28))</f>
        <v>No chair</v>
      </c>
      <c r="Q27">
        <f>IF(ISNUMBER('S9'!F28),'S9'!F28,0)</f>
        <v>357</v>
      </c>
      <c r="R27" t="str">
        <f>IF(Q27=0,"No chair",IF(ISBLANK('S9'!E28),R26,'S9'!E28))</f>
        <v>Cazacu</v>
      </c>
    </row>
    <row r="28" spans="1:18" x14ac:dyDescent="0.3">
      <c r="A28">
        <f>IF(ISNUMBER('S1'!F29),'S1'!F29,0)</f>
        <v>639</v>
      </c>
      <c r="B28" t="str">
        <f>IF(A28=0,"No chair",IF(ISBLANK('S1'!E29),B27,'S1'!E29))</f>
        <v>Homberg</v>
      </c>
      <c r="C28">
        <f>IF(ISNUMBER('S2'!F29),'S2'!F29,0)</f>
        <v>766</v>
      </c>
      <c r="D28" t="str">
        <f>IF(C28=0,"No chair",IF(ISBLANK('S2'!E29),D27,'S2'!E29))</f>
        <v>Mori</v>
      </c>
      <c r="E28">
        <f>IF(ISNUMBER('S3'!F29),'S3'!F29,0)</f>
        <v>352</v>
      </c>
      <c r="F28" t="str">
        <f>IF(E28=0,"No chair",IF(ISBLANK('S3'!E29),F27,'S3'!E29))</f>
        <v>Fratini</v>
      </c>
      <c r="G28">
        <f>IF(ISNUMBER('S4'!F29),'S4'!F29,0)</f>
        <v>551</v>
      </c>
      <c r="H28" t="str">
        <f>IF(G28=0,"No chair",IF(ISBLANK('S4'!E29),H27,'S4'!E29))</f>
        <v>Pesin</v>
      </c>
      <c r="I28">
        <f>IF(ISNUMBER('S5'!F29),'S5'!F29,0)</f>
        <v>497</v>
      </c>
      <c r="J28" t="str">
        <f>IF(I28=0,"No chair",IF(ISBLANK('S5'!E29),J27,'S5'!E29))</f>
        <v>Zhao</v>
      </c>
      <c r="K28">
        <f>IF(ISNUMBER('S6'!F29),'S6'!F29,0)</f>
        <v>0</v>
      </c>
      <c r="L28" t="str">
        <f>IF(K28=0,"No chair",IF(ISBLANK('S6'!E29),L27,'S6'!E29))</f>
        <v>No chair</v>
      </c>
      <c r="M28">
        <f>IF(ISNUMBER('S7'!F29),'S7'!F29,0)</f>
        <v>621</v>
      </c>
      <c r="N28" t="str">
        <f>IF(M28=0,"No chair",IF(ISBLANK('S7'!E29),N27,'S7'!E29))</f>
        <v>Ishikawa</v>
      </c>
      <c r="O28">
        <f>IF(ISNUMBER('S8'!F29),'S8'!F29,0)</f>
        <v>460</v>
      </c>
      <c r="P28" t="str">
        <f>IF(O28=0,"No chair",IF(ISBLANK('S8'!E29),P27,'S8'!E29))</f>
        <v>Dean</v>
      </c>
      <c r="Q28">
        <f>IF(ISNUMBER('S9'!F29),'S9'!F29,0)</f>
        <v>598</v>
      </c>
      <c r="R28" t="str">
        <f>IF(Q28=0,"No chair",IF(ISBLANK('S9'!E29),R27,'S9'!E29))</f>
        <v>Cazacu</v>
      </c>
    </row>
    <row r="29" spans="1:18" x14ac:dyDescent="0.3">
      <c r="A29">
        <f>IF(ISNUMBER('S1'!F30),'S1'!F30,0)</f>
        <v>433</v>
      </c>
      <c r="B29" t="str">
        <f>IF(A29=0,"No chair",IF(ISBLANK('S1'!E30),B28,'S1'!E30))</f>
        <v>Homberg</v>
      </c>
      <c r="C29">
        <f>IF(ISNUMBER('S2'!F30),'S2'!F30,0)</f>
        <v>908</v>
      </c>
      <c r="D29" t="str">
        <f>IF(C29=0,"No chair",IF(ISBLANK('S2'!E30),D28,'S2'!E30))</f>
        <v>Mori</v>
      </c>
      <c r="E29">
        <f>IF(ISNUMBER('S3'!F30),'S3'!F30,0)</f>
        <v>831</v>
      </c>
      <c r="F29" t="str">
        <f>IF(E29=0,"No chair",IF(ISBLANK('S3'!E30),F28,'S3'!E30))</f>
        <v>Fratini</v>
      </c>
      <c r="G29">
        <f>IF(ISNUMBER('S4'!F30),'S4'!F30,0)</f>
        <v>758</v>
      </c>
      <c r="H29" t="str">
        <f>IF(G29=0,"No chair",IF(ISBLANK('S4'!E30),H28,'S4'!E30))</f>
        <v>Pesin</v>
      </c>
      <c r="I29">
        <f>IF(ISNUMBER('S5'!F30),'S5'!F30,0)</f>
        <v>564</v>
      </c>
      <c r="J29" t="str">
        <f>IF(I29=0,"No chair",IF(ISBLANK('S5'!E30),J28,'S5'!E30))</f>
        <v>Zhao</v>
      </c>
      <c r="K29">
        <f>IF(ISNUMBER('S6'!F30),'S6'!F30,0)</f>
        <v>0</v>
      </c>
      <c r="L29" t="str">
        <f>IF(K29=0,"No chair",IF(ISBLANK('S6'!E30),L28,'S6'!E30))</f>
        <v>No chair</v>
      </c>
      <c r="M29">
        <f>IF(ISNUMBER('S7'!F30),'S7'!F30,0)</f>
        <v>894</v>
      </c>
      <c r="N29" t="str">
        <f>IF(M29=0,"No chair",IF(ISBLANK('S7'!E30),N28,'S7'!E30))</f>
        <v>Ishikawa</v>
      </c>
      <c r="O29">
        <f>IF(ISNUMBER('S8'!F30),'S8'!F30,0)</f>
        <v>777</v>
      </c>
      <c r="P29" t="str">
        <f>IF(O29=0,"No chair",IF(ISBLANK('S8'!E30),P28,'S8'!E30))</f>
        <v>Dean</v>
      </c>
      <c r="Q29">
        <f>IF(ISNUMBER('S9'!F30),'S9'!F30,0)</f>
        <v>624</v>
      </c>
      <c r="R29" t="str">
        <f>IF(Q29=0,"No chair",IF(ISBLANK('S9'!E30),R28,'S9'!E30))</f>
        <v>Cazacu</v>
      </c>
    </row>
    <row r="30" spans="1:18" x14ac:dyDescent="0.3">
      <c r="A30">
        <f>IF(ISNUMBER('S1'!F31),'S1'!F31,0)</f>
        <v>844</v>
      </c>
      <c r="B30" t="str">
        <f>IF(A30=0,"No chair",IF(ISBLANK('S1'!E31),B29,'S1'!E31))</f>
        <v>Homberg</v>
      </c>
      <c r="C30">
        <f>IF(ISNUMBER('S2'!F31),'S2'!F31,0)</f>
        <v>426</v>
      </c>
      <c r="D30" t="str">
        <f>IF(C30=0,"No chair",IF(ISBLANK('S2'!E31),D29,'S2'!E31))</f>
        <v>Mori</v>
      </c>
      <c r="E30">
        <f>IF(ISNUMBER('S3'!F31),'S3'!F31,0)</f>
        <v>0</v>
      </c>
      <c r="F30" t="str">
        <f>IF(E30=0,"No chair",IF(ISBLANK('S3'!E31),F29,'S3'!E31))</f>
        <v>No chair</v>
      </c>
      <c r="G30">
        <f>IF(ISNUMBER('S4'!F31),'S4'!F31,0)</f>
        <v>829</v>
      </c>
      <c r="H30" t="str">
        <f>IF(G30=0,"No chair",IF(ISBLANK('S4'!E31),H29,'S4'!E31))</f>
        <v>Pesin</v>
      </c>
      <c r="I30">
        <f>IF(ISNUMBER('S5'!F31),'S5'!F31,0)</f>
        <v>823</v>
      </c>
      <c r="J30" t="str">
        <f>IF(I30=0,"No chair",IF(ISBLANK('S5'!E31),J29,'S5'!E31))</f>
        <v>Zhao</v>
      </c>
      <c r="K30">
        <f>IF(ISNUMBER('S6'!F31),'S6'!F31,0)</f>
        <v>0</v>
      </c>
      <c r="L30" t="str">
        <f>IF(K30=0,"No chair",IF(ISBLANK('S6'!E31),L29,'S6'!E31))</f>
        <v>No chair</v>
      </c>
      <c r="M30">
        <f>IF(ISNUMBER('S7'!F31),'S7'!F31,0)</f>
        <v>793</v>
      </c>
      <c r="N30" t="str">
        <f>IF(M30=0,"No chair",IF(ISBLANK('S7'!E31),N29,'S7'!E31))</f>
        <v>Ishikawa</v>
      </c>
      <c r="O30">
        <f>IF(ISNUMBER('S8'!F31),'S8'!F31,0)</f>
        <v>896</v>
      </c>
      <c r="P30" t="str">
        <f>IF(O30=0,"No chair",IF(ISBLANK('S8'!E31),P29,'S8'!E31))</f>
        <v>Dean</v>
      </c>
      <c r="Q30">
        <f>IF(ISNUMBER('S9'!F31),'S9'!F31,0)</f>
        <v>0</v>
      </c>
      <c r="R30" t="str">
        <f>IF(Q30=0,"No chair",IF(ISBLANK('S9'!E31),R29,'S9'!E31))</f>
        <v>No chair</v>
      </c>
    </row>
    <row r="31" spans="1:18" x14ac:dyDescent="0.3">
      <c r="A31">
        <f>IF(ISNUMBER('S1'!F32),'S1'!F32,0)</f>
        <v>395</v>
      </c>
      <c r="B31" t="str">
        <f>IF(A31=0,"No chair",IF(ISBLANK('S1'!E32),B30,'S1'!E32))</f>
        <v>Altan</v>
      </c>
      <c r="C31">
        <f>IF(ISNUMBER('S2'!F32),'S2'!F32,0)</f>
        <v>454</v>
      </c>
      <c r="D31" t="str">
        <f>IF(C31=0,"No chair",IF(ISBLANK('S2'!E32),D30,'S2'!E32))</f>
        <v>Oldenburg</v>
      </c>
      <c r="E31">
        <f>IF(ISNUMBER('S3'!F32),'S3'!F32,0)</f>
        <v>401</v>
      </c>
      <c r="F31" t="str">
        <f>IF(E31=0,"No chair",IF(ISBLANK('S3'!E32),F30,'S3'!E32))</f>
        <v>Y-M Hwang</v>
      </c>
      <c r="G31">
        <f>IF(ISNUMBER('S4'!F32),'S4'!F32,0)</f>
        <v>0</v>
      </c>
      <c r="H31" t="str">
        <f>IF(G31=0,"No chair",IF(ISBLANK('S4'!E32),H30,'S4'!E32))</f>
        <v>No chair</v>
      </c>
      <c r="I31">
        <f>IF(ISNUMBER('S5'!F32),'S5'!F32,0)</f>
        <v>0</v>
      </c>
      <c r="J31" t="str">
        <f>IF(I31=0,"No chair",IF(ISBLANK('S5'!E32),J30,'S5'!E32))</f>
        <v>No chair</v>
      </c>
      <c r="K31">
        <f>IF(ISNUMBER('S6'!F32),'S6'!F32,0)</f>
        <v>385</v>
      </c>
      <c r="L31" t="str">
        <f>IF(K31=0,"No chair",IF(ISBLANK('S6'!E32),L30,'S6'!E32))</f>
        <v>F Yoshida</v>
      </c>
      <c r="M31">
        <f>IF(ISNUMBER('S7'!F32),'S7'!F32,0)</f>
        <v>478</v>
      </c>
      <c r="N31" t="str">
        <f>IF(M31=0,"No chair",IF(ISBLANK('S7'!E32),N30,'S7'!E32))</f>
        <v>Misiolek</v>
      </c>
      <c r="O31">
        <f>IF(ISNUMBER('S8'!F32),'S8'!F32,0)</f>
        <v>431</v>
      </c>
      <c r="P31" t="str">
        <f>IF(O31=0,"No chair",IF(ISBLANK('S8'!E32),P30,'S8'!E32))</f>
        <v>Matsumoto</v>
      </c>
      <c r="Q31">
        <f>IF(ISNUMBER('S9'!F32),'S9'!F32,0)</f>
        <v>714</v>
      </c>
      <c r="R31" t="str">
        <f>IF(Q31=0,"No chair",IF(ISBLANK('S9'!E32),R30,'S9'!E32))</f>
        <v>Banabic</v>
      </c>
    </row>
    <row r="32" spans="1:18" x14ac:dyDescent="0.3">
      <c r="A32">
        <f>IF(ISNUMBER('S1'!F33),'S1'!F33,0)</f>
        <v>666</v>
      </c>
      <c r="B32" t="str">
        <f>IF(A32=0,"No chair",IF(ISBLANK('S1'!E33),B31,'S1'!E33))</f>
        <v>Altan</v>
      </c>
      <c r="C32">
        <f>IF(ISNUMBER('S2'!F33),'S2'!F33,0)</f>
        <v>340</v>
      </c>
      <c r="D32" t="str">
        <f>IF(C32=0,"No chair",IF(ISBLANK('S2'!E33),D31,'S2'!E33))</f>
        <v>Oldenburg</v>
      </c>
      <c r="E32">
        <f>IF(ISNUMBER('S3'!F33),'S3'!F33,0)</f>
        <v>514</v>
      </c>
      <c r="F32" t="str">
        <f>IF(E32=0,"No chair",IF(ISBLANK('S3'!E33),F31,'S3'!E33))</f>
        <v>Y-M Hwang</v>
      </c>
      <c r="G32">
        <f>IF(ISNUMBER('S4'!F33),'S4'!F33,0)</f>
        <v>790</v>
      </c>
      <c r="H32" t="str">
        <f>IF(G32=0,"No chair",IF(ISBLANK('S4'!E33),H31,'S4'!E33))</f>
        <v>R S Lee</v>
      </c>
      <c r="I32">
        <f>IF(ISNUMBER('S5'!F33),'S5'!F33,0)</f>
        <v>318</v>
      </c>
      <c r="J32" t="str">
        <f>IF(I32=0,"No chair",IF(ISBLANK('S5'!E33),J31,'S5'!E33))</f>
        <v>Utsunomiya</v>
      </c>
      <c r="K32">
        <f>IF(ISNUMBER('S6'!F33),'S6'!F33,0)</f>
        <v>535</v>
      </c>
      <c r="L32" t="str">
        <f>IF(K32=0,"No chair",IF(ISBLANK('S6'!E33),L31,'S6'!E33))</f>
        <v>F Yoshida</v>
      </c>
      <c r="M32">
        <f>IF(ISNUMBER('S7'!F33),'S7'!F33,0)</f>
        <v>534</v>
      </c>
      <c r="N32" t="str">
        <f>IF(M32=0,"No chair",IF(ISBLANK('S7'!E33),N31,'S7'!E33))</f>
        <v>Misiolek</v>
      </c>
      <c r="O32">
        <f>IF(ISNUMBER('S8'!F33),'S8'!F33,0)</f>
        <v>436</v>
      </c>
      <c r="P32" t="str">
        <f>IF(O32=0,"No chair",IF(ISBLANK('S8'!E33),P31,'S8'!E33))</f>
        <v>Matsumoto</v>
      </c>
      <c r="Q32">
        <f>IF(ISNUMBER('S9'!F33),'S9'!F33,0)</f>
        <v>592</v>
      </c>
      <c r="R32" t="str">
        <f>IF(Q32=0,"No chair",IF(ISBLANK('S9'!E33),R31,'S9'!E33))</f>
        <v>Banabic</v>
      </c>
    </row>
    <row r="33" spans="1:18" x14ac:dyDescent="0.3">
      <c r="A33">
        <f>IF(ISNUMBER('S1'!F34),'S1'!F34,0)</f>
        <v>789</v>
      </c>
      <c r="B33" t="str">
        <f>IF(A33=0,"No chair",IF(ISBLANK('S1'!E34),B32,'S1'!E34))</f>
        <v>Altan</v>
      </c>
      <c r="C33">
        <f>IF(ISNUMBER('S2'!F34),'S2'!F34,0)</f>
        <v>608</v>
      </c>
      <c r="D33" t="str">
        <f>IF(C33=0,"No chair",IF(ISBLANK('S2'!E34),D32,'S2'!E34))</f>
        <v>Oldenburg</v>
      </c>
      <c r="E33">
        <f>IF(ISNUMBER('S3'!F34),'S3'!F34,0)</f>
        <v>811</v>
      </c>
      <c r="F33" t="str">
        <f>IF(E33=0,"No chair",IF(ISBLANK('S3'!E34),F32,'S3'!E34))</f>
        <v>Y-M Hwang</v>
      </c>
      <c r="G33">
        <f>IF(ISNUMBER('S4'!F34),'S4'!F34,0)</f>
        <v>635</v>
      </c>
      <c r="H33" t="str">
        <f>IF(G33=0,"No chair",IF(ISBLANK('S4'!E34),H32,'S4'!E34))</f>
        <v>R S Lee</v>
      </c>
      <c r="I33">
        <f>IF(ISNUMBER('S5'!F34),'S5'!F34,0)</f>
        <v>550</v>
      </c>
      <c r="J33" t="str">
        <f>IF(I33=0,"No chair",IF(ISBLANK('S5'!E34),J32,'S5'!E34))</f>
        <v>Utsunomiya</v>
      </c>
      <c r="K33">
        <f>IF(ISNUMBER('S6'!F34),'S6'!F34,0)</f>
        <v>339</v>
      </c>
      <c r="L33" t="str">
        <f>IF(K33=0,"No chair",IF(ISBLANK('S6'!E34),L32,'S6'!E34))</f>
        <v>F Yoshida</v>
      </c>
      <c r="M33">
        <f>IF(ISNUMBER('S7'!F34),'S7'!F34,0)</f>
        <v>547</v>
      </c>
      <c r="N33" t="str">
        <f>IF(M33=0,"No chair",IF(ISBLANK('S7'!E34),N32,'S7'!E34))</f>
        <v>Misiolek</v>
      </c>
      <c r="O33">
        <f>IF(ISNUMBER('S8'!F34),'S8'!F34,0)</f>
        <v>0</v>
      </c>
      <c r="P33" t="str">
        <f>IF(O33=0,"No chair",IF(ISBLANK('S8'!E34),P32,'S8'!E34))</f>
        <v>No chair</v>
      </c>
      <c r="Q33">
        <f>IF(ISNUMBER('S9'!F34),'S9'!F34,0)</f>
        <v>0</v>
      </c>
      <c r="R33" t="str">
        <f>IF(Q33=0,"No chair",IF(ISBLANK('S9'!E34),R32,'S9'!E34))</f>
        <v>No chair</v>
      </c>
    </row>
    <row r="34" spans="1:18" x14ac:dyDescent="0.3">
      <c r="A34">
        <f>IF(ISNUMBER('S1'!F35),'S1'!F35,0)</f>
        <v>0</v>
      </c>
      <c r="B34" t="str">
        <f>IF(A34=0,"No chair",IF(ISBLANK('S1'!E35),B33,'S1'!E35))</f>
        <v>No chair</v>
      </c>
      <c r="C34">
        <f>IF(ISNUMBER('S2'!F35),'S2'!F35,0)</f>
        <v>0</v>
      </c>
      <c r="D34" t="str">
        <f>IF(C34=0,"No chair",IF(ISBLANK('S2'!E35),D33,'S2'!E35))</f>
        <v>No chair</v>
      </c>
      <c r="E34">
        <f>IF(ISNUMBER('S3'!F35),'S3'!F35,0)</f>
        <v>817</v>
      </c>
      <c r="F34" t="str">
        <f>IF(E34=0,"No chair",IF(ISBLANK('S3'!E35),F33,'S3'!E35))</f>
        <v>Y-M Hwang</v>
      </c>
      <c r="G34">
        <f>IF(ISNUMBER('S4'!F35),'S4'!F35,0)</f>
        <v>637</v>
      </c>
      <c r="H34" t="str">
        <f>IF(G34=0,"No chair",IF(ISBLANK('S4'!E35),H33,'S4'!E35))</f>
        <v>R S Lee</v>
      </c>
      <c r="I34">
        <f>IF(ISNUMBER('S5'!F35),'S5'!F35,0)</f>
        <v>553</v>
      </c>
      <c r="J34" t="str">
        <f>IF(I34=0,"No chair",IF(ISBLANK('S5'!E35),J33,'S5'!E35))</f>
        <v>Utsunomiya</v>
      </c>
      <c r="K34">
        <f>IF(ISNUMBER('S6'!F35),'S6'!F35,0)</f>
        <v>0</v>
      </c>
      <c r="L34" t="str">
        <f>IF(K34=0,"No chair",IF(ISBLANK('S6'!E35),L33,'S6'!E35))</f>
        <v>No chair</v>
      </c>
      <c r="M34">
        <f>IF(ISNUMBER('S7'!F35),'S7'!F35,0)</f>
        <v>722</v>
      </c>
      <c r="N34" t="str">
        <f>IF(M34=0,"No chair",IF(ISBLANK('S7'!E35),N33,'S7'!E35))</f>
        <v>Misiolek</v>
      </c>
      <c r="O34">
        <f>IF(ISNUMBER('S8'!F35),'S8'!F35,0)</f>
        <v>679</v>
      </c>
      <c r="P34" t="str">
        <f>IF(O34=0,"No chair",IF(ISBLANK('S8'!E35),P33,'S8'!E35))</f>
        <v>Matsumoto</v>
      </c>
      <c r="Q34">
        <f>IF(ISNUMBER('S9'!F35),'S9'!F35,0)</f>
        <v>488</v>
      </c>
      <c r="R34" t="str">
        <f>IF(Q34=0,"No chair",IF(ISBLANK('S9'!E35),R33,'S9'!E35))</f>
        <v>No chair</v>
      </c>
    </row>
    <row r="35" spans="1:18" x14ac:dyDescent="0.3">
      <c r="A35">
        <f>IF(ISNUMBER('S1'!F36),'S1'!F36,0)</f>
        <v>330</v>
      </c>
      <c r="B35" t="str">
        <f>IF(A35=0,"No chair",IF(ISBLANK('S1'!E36),B34,'S1'!E36))</f>
        <v>Altan</v>
      </c>
      <c r="C35">
        <f>IF(ISNUMBER('S2'!F36),'S2'!F36,0)</f>
        <v>763</v>
      </c>
      <c r="D35" t="str">
        <f>IF(C35=0,"No chair",IF(ISBLANK('S2'!E36),D34,'S2'!E36))</f>
        <v>Oldenburg</v>
      </c>
      <c r="E35">
        <f>IF(ISNUMBER('S3'!F36),'S3'!F36,0)</f>
        <v>0</v>
      </c>
      <c r="F35" t="str">
        <f>IF(E35=0,"No chair",IF(ISBLANK('S3'!E36),F34,'S3'!E36))</f>
        <v>No chair</v>
      </c>
      <c r="G35">
        <f>IF(ISNUMBER('S4'!F36),'S4'!F36,0)</f>
        <v>775</v>
      </c>
      <c r="H35" t="str">
        <f>IF(G35=0,"No chair",IF(ISBLANK('S4'!E36),H34,'S4'!E36))</f>
        <v>R S Lee</v>
      </c>
      <c r="I35">
        <f>IF(ISNUMBER('S5'!F36),'S5'!F36,0)</f>
        <v>561</v>
      </c>
      <c r="J35" t="str">
        <f>IF(I35=0,"No chair",IF(ISBLANK('S5'!E36),J34,'S5'!E36))</f>
        <v>Utsunomiya</v>
      </c>
      <c r="K35">
        <f>IF(ISNUMBER('S6'!F36),'S6'!F36,0)</f>
        <v>360</v>
      </c>
      <c r="L35" t="str">
        <f>IF(K35=0,"No chair",IF(ISBLANK('S6'!E36),L34,'S6'!E36))</f>
        <v>F Yoshida</v>
      </c>
      <c r="M35">
        <f>IF(ISNUMBER('S7'!F36),'S7'!F36,0)</f>
        <v>0</v>
      </c>
      <c r="N35" t="str">
        <f>IF(M35=0,"No chair",IF(ISBLANK('S7'!E36),N34,'S7'!E36))</f>
        <v>No chair</v>
      </c>
      <c r="O35">
        <f>IF(ISNUMBER('S8'!F36),'S8'!F36,0)</f>
        <v>629</v>
      </c>
      <c r="P35" t="str">
        <f>IF(O35=0,"No chair",IF(ISBLANK('S8'!E36),P34,'S8'!E36))</f>
        <v>Matsumoto</v>
      </c>
      <c r="Q35">
        <f>IF(ISNUMBER('S9'!F36),'S9'!F36,0)</f>
        <v>498</v>
      </c>
      <c r="R35" t="str">
        <f>IF(Q35=0,"No chair",IF(ISBLANK('S9'!E36),R34,'S9'!E36))</f>
        <v>No chair</v>
      </c>
    </row>
    <row r="36" spans="1:18" x14ac:dyDescent="0.3">
      <c r="A36">
        <f>IF(ISNUMBER('S1'!F37),'S1'!F37,0)</f>
        <v>837</v>
      </c>
      <c r="B36" t="str">
        <f>IF(A36=0,"No chair",IF(ISBLANK('S1'!E37),B35,'S1'!E37))</f>
        <v>Altan</v>
      </c>
      <c r="C36">
        <f>IF(ISNUMBER('S2'!F37),'S2'!F37,0)</f>
        <v>869</v>
      </c>
      <c r="D36" t="str">
        <f>IF(C36=0,"No chair",IF(ISBLANK('S2'!E37),D35,'S2'!E37))</f>
        <v>Oldenburg</v>
      </c>
      <c r="E36">
        <f>IF(ISNUMBER('S3'!F37),'S3'!F37,0)</f>
        <v>409</v>
      </c>
      <c r="F36" t="str">
        <f>IF(E36=0,"No chair",IF(ISBLANK('S3'!E37),F35,'S3'!E37))</f>
        <v>Y-M Hwang</v>
      </c>
      <c r="G36">
        <f>IF(ISNUMBER('S4'!F37),'S4'!F37,0)</f>
        <v>302</v>
      </c>
      <c r="H36" t="str">
        <f>IF(G36=0,"No chair",IF(ISBLANK('S4'!E37),H35,'S4'!E37))</f>
        <v>R S Lee</v>
      </c>
      <c r="I36">
        <f>IF(ISNUMBER('S5'!F37),'S5'!F37,0)</f>
        <v>0</v>
      </c>
      <c r="J36" t="str">
        <f>IF(I36=0,"No chair",IF(ISBLANK('S5'!E37),J35,'S5'!E37))</f>
        <v>No chair</v>
      </c>
      <c r="K36">
        <f>IF(ISNUMBER('S6'!F37),'S6'!F37,0)</f>
        <v>382</v>
      </c>
      <c r="L36" t="str">
        <f>IF(K36=0,"No chair",IF(ISBLANK('S6'!E37),L35,'S6'!E37))</f>
        <v>F Yoshida</v>
      </c>
      <c r="M36">
        <f>IF(ISNUMBER('S7'!F37),'S7'!F37,0)</f>
        <v>501</v>
      </c>
      <c r="N36" t="str">
        <f>IF(M36=0,"No chair",IF(ISBLANK('S7'!E37),N35,'S7'!E37))</f>
        <v>Misiolek</v>
      </c>
      <c r="O36">
        <f>IF(ISNUMBER('S8'!F37),'S8'!F37,0)</f>
        <v>272</v>
      </c>
      <c r="P36" t="str">
        <f>IF(O36=0,"No chair",IF(ISBLANK('S8'!E37),P35,'S8'!E37))</f>
        <v>Matsumoto</v>
      </c>
      <c r="Q36">
        <f>IF(ISNUMBER('S9'!F37),'S9'!F37,0)</f>
        <v>609</v>
      </c>
      <c r="R36" t="str">
        <f>IF(Q36=0,"No chair",IF(ISBLANK('S9'!E37),R35,'S9'!E37))</f>
        <v>No chair</v>
      </c>
    </row>
    <row r="37" spans="1:18" x14ac:dyDescent="0.3">
      <c r="A37">
        <f>IF(ISNUMBER('S1'!F38),'S1'!F38,0)</f>
        <v>465</v>
      </c>
      <c r="B37" t="str">
        <f>IF(A37=0,"No chair",IF(ISBLANK('S1'!E38),B36,'S1'!E38))</f>
        <v>Altan</v>
      </c>
      <c r="C37">
        <f>IF(ISNUMBER('S2'!F38),'S2'!F38,0)</f>
        <v>617</v>
      </c>
      <c r="D37" t="str">
        <f>IF(C37=0,"No chair",IF(ISBLANK('S2'!E38),D36,'S2'!E38))</f>
        <v>Oldenburg</v>
      </c>
      <c r="E37">
        <f>IF(ISNUMBER('S3'!F38),'S3'!F38,0)</f>
        <v>470</v>
      </c>
      <c r="F37" t="str">
        <f>IF(E37=0,"No chair",IF(ISBLANK('S3'!E38),F36,'S3'!E38))</f>
        <v>Y-M Hwang</v>
      </c>
      <c r="G37">
        <f>IF(ISNUMBER('S4'!F38),'S4'!F38,0)</f>
        <v>0</v>
      </c>
      <c r="H37" t="str">
        <f>IF(G37=0,"No chair",IF(ISBLANK('S4'!E38),H36,'S4'!E38))</f>
        <v>No chair</v>
      </c>
      <c r="I37">
        <f>IF(ISNUMBER('S5'!F38),'S5'!F38,0)</f>
        <v>0</v>
      </c>
      <c r="J37" t="str">
        <f>IF(I37=0,"No chair",IF(ISBLANK('S5'!E38),J36,'S5'!E38))</f>
        <v>No chair</v>
      </c>
      <c r="K37">
        <f>IF(ISNUMBER('S6'!F38),'S6'!F38,0)</f>
        <v>425</v>
      </c>
      <c r="L37" t="str">
        <f>IF(K37=0,"No chair",IF(ISBLANK('S6'!E38),L36,'S6'!E38))</f>
        <v>F Yoshida</v>
      </c>
      <c r="M37">
        <f>IF(ISNUMBER('S7'!F38),'S7'!F38,0)</f>
        <v>507</v>
      </c>
      <c r="N37" t="str">
        <f>IF(M37=0,"No chair",IF(ISBLANK('S7'!E38),N36,'S7'!E38))</f>
        <v>Misiolek</v>
      </c>
      <c r="O37">
        <f>IF(ISNUMBER('S8'!F38),'S8'!F38,0)</f>
        <v>506</v>
      </c>
      <c r="P37" t="str">
        <f>IF(O37=0,"No chair",IF(ISBLANK('S8'!E38),P36,'S8'!E38))</f>
        <v>Matsumoto</v>
      </c>
      <c r="Q37">
        <f>IF(ISNUMBER('S9'!F38),'S9'!F38,0)</f>
        <v>625</v>
      </c>
      <c r="R37" t="str">
        <f>IF(Q37=0,"No chair",IF(ISBLANK('S9'!E38),R36,'S9'!E38))</f>
        <v>No chair</v>
      </c>
    </row>
    <row r="38" spans="1:18" x14ac:dyDescent="0.3">
      <c r="A38">
        <f>IF(ISNUMBER('S1'!F39),'S1'!F39,0)</f>
        <v>0</v>
      </c>
      <c r="B38" t="str">
        <f>IF(A38=0,"No chair",IF(ISBLANK('S1'!E39),B37,'S1'!E39))</f>
        <v>No chair</v>
      </c>
      <c r="C38">
        <f>IF(ISNUMBER('S2'!F39),'S2'!F39,0)</f>
        <v>0</v>
      </c>
      <c r="D38" t="str">
        <f>IF(C38=0,"No chair",IF(ISBLANK('S2'!E39),D37,'S2'!E39))</f>
        <v>No chair</v>
      </c>
      <c r="E38">
        <f>IF(ISNUMBER('S3'!F39),'S3'!F39,0)</f>
        <v>604</v>
      </c>
      <c r="F38" t="str">
        <f>IF(E38=0,"No chair",IF(ISBLANK('S3'!E39),F37,'S3'!E39))</f>
        <v>Y-M Hwang</v>
      </c>
      <c r="G38">
        <f>IF(ISNUMBER('S4'!F39),'S4'!F39,0)</f>
        <v>0</v>
      </c>
      <c r="H38" t="str">
        <f>IF(G38=0,"No chair",IF(ISBLANK('S4'!E39),H37,'S4'!E39))</f>
        <v>No chair</v>
      </c>
      <c r="I38">
        <f>IF(ISNUMBER('S5'!F39),'S5'!F39,0)</f>
        <v>0</v>
      </c>
      <c r="J38" t="str">
        <f>IF(I38=0,"No chair",IF(ISBLANK('S5'!E39),J37,'S5'!E39))</f>
        <v>No chair</v>
      </c>
      <c r="K38">
        <f>IF(ISNUMBER('S6'!F39),'S6'!F39,0)</f>
        <v>865</v>
      </c>
      <c r="L38" t="str">
        <f>IF(K38=0,"No chair",IF(ISBLANK('S6'!E39),L37,'S6'!E39))</f>
        <v>F Yoshida</v>
      </c>
      <c r="M38">
        <f>IF(ISNUMBER('S7'!F39),'S7'!F39,0)</f>
        <v>539</v>
      </c>
      <c r="N38" t="str">
        <f>IF(M38=0,"No chair",IF(ISBLANK('S7'!E39),N37,'S7'!E39))</f>
        <v>Misiolek</v>
      </c>
      <c r="O38">
        <f>IF(ISNUMBER('S8'!F39),'S8'!F39,0)</f>
        <v>0</v>
      </c>
      <c r="P38" t="str">
        <f>IF(O38=0,"No chair",IF(ISBLANK('S8'!E39),P37,'S8'!E39))</f>
        <v>No chair</v>
      </c>
      <c r="Q38">
        <f>IF(ISNUMBER('S9'!F39),'S9'!F39,0)</f>
        <v>0</v>
      </c>
      <c r="R38" t="str">
        <f>IF(Q38=0,"No chair",IF(ISBLANK('S9'!E39),R37,'S9'!E39))</f>
        <v>No chair</v>
      </c>
    </row>
    <row r="39" spans="1:18" x14ac:dyDescent="0.3">
      <c r="A39">
        <f>IF(ISNUMBER('S1'!F40),'S1'!F40,0)</f>
        <v>273</v>
      </c>
      <c r="B39" t="str">
        <f>IF(A39=0,"No chair",IF(ISBLANK('S1'!E40),B38,'S1'!E40))</f>
        <v>Takahashi</v>
      </c>
      <c r="C39">
        <f>IF(ISNUMBER('S2'!F40),'S2'!F40,0)</f>
        <v>282</v>
      </c>
      <c r="D39" t="str">
        <f>IF(C39=0,"No chair",IF(ISBLANK('S2'!E40),D38,'S2'!E40))</f>
        <v>Qin</v>
      </c>
      <c r="E39">
        <f>IF(ISNUMBER('S3'!F40),'S3'!F40,0)</f>
        <v>0</v>
      </c>
      <c r="F39" t="str">
        <f>IF(E39=0,"No chair",IF(ISBLANK('S3'!E40),F38,'S3'!E40))</f>
        <v>No chair</v>
      </c>
      <c r="G39">
        <f>IF(ISNUMBER('S4'!F40),'S4'!F40,0)</f>
        <v>0</v>
      </c>
      <c r="H39" t="str">
        <f>IF(G39=0,"No chair",IF(ISBLANK('S4'!E40),H38,'S4'!E40))</f>
        <v>No chair</v>
      </c>
      <c r="I39">
        <f>IF(ISNUMBER('S5'!F40),'S5'!F40,0)</f>
        <v>289</v>
      </c>
      <c r="J39" t="str">
        <f>IF(I39=0,"No chair",IF(ISBLANK('S5'!E40),J38,'S5'!E40))</f>
        <v>Huh</v>
      </c>
      <c r="K39">
        <f>IF(ISNUMBER('S6'!F40),'S6'!F40,0)</f>
        <v>524</v>
      </c>
      <c r="L39" t="str">
        <f>IF(K39=0,"No chair",IF(ISBLANK('S6'!E40),L38,'S6'!E40))</f>
        <v>Madej</v>
      </c>
      <c r="M39">
        <f>IF(ISNUMBER('S7'!F40),'S7'!F40,0)</f>
        <v>0</v>
      </c>
      <c r="N39" t="str">
        <f>IF(M39=0,"No chair",IF(ISBLANK('S7'!E40),N38,'S7'!E40))</f>
        <v>No chair</v>
      </c>
      <c r="O39">
        <f>IF(ISNUMBER('S8'!F40),'S8'!F40,0)</f>
        <v>0</v>
      </c>
      <c r="P39" t="str">
        <f>IF(O39=0,"No chair",IF(ISBLANK('S8'!E40),P38,'S8'!E40))</f>
        <v>No chair</v>
      </c>
      <c r="Q39">
        <f>IF(ISNUMBER('S9'!F40),'S9'!F40,0)</f>
        <v>0</v>
      </c>
      <c r="R39" t="str">
        <f>IF(Q39=0,"No chair",IF(ISBLANK('S9'!E40),R38,'S9'!E40))</f>
        <v>No chair</v>
      </c>
    </row>
    <row r="40" spans="1:18" x14ac:dyDescent="0.3">
      <c r="A40">
        <f>IF(ISNUMBER('S1'!F41),'S1'!F41,0)</f>
        <v>730</v>
      </c>
      <c r="B40" t="str">
        <f>IF(A40=0,"No chair",IF(ISBLANK('S1'!E41),B39,'S1'!E41))</f>
        <v>Takahashi</v>
      </c>
      <c r="C40">
        <f>IF(ISNUMBER('S2'!F41),'S2'!F41,0)</f>
        <v>284</v>
      </c>
      <c r="D40" t="str">
        <f>IF(C40=0,"No chair",IF(ISBLANK('S2'!E41),D39,'S2'!E41))</f>
        <v>Qin</v>
      </c>
      <c r="E40">
        <f>IF(ISNUMBER('S3'!F41),'S3'!F41,0)</f>
        <v>0</v>
      </c>
      <c r="F40" t="str">
        <f>IF(E40=0,"No chair",IF(ISBLANK('S3'!E41),F39,'S3'!E41))</f>
        <v>No chair</v>
      </c>
      <c r="G40">
        <f>IF(ISNUMBER('S4'!F41),'S4'!F41,0)</f>
        <v>0</v>
      </c>
      <c r="H40" t="str">
        <f>IF(G40=0,"No chair",IF(ISBLANK('S4'!E41),H39,'S4'!E41))</f>
        <v>No chair</v>
      </c>
      <c r="I40">
        <f>IF(ISNUMBER('S5'!F41),'S5'!F41,0)</f>
        <v>543</v>
      </c>
      <c r="J40" t="str">
        <f>IF(I40=0,"No chair",IF(ISBLANK('S5'!E41),J39,'S5'!E41))</f>
        <v>Huh</v>
      </c>
      <c r="K40">
        <f>IF(ISNUMBER('S6'!F41),'S6'!F41,0)</f>
        <v>448</v>
      </c>
      <c r="L40" t="str">
        <f>IF(K40=0,"No chair",IF(ISBLANK('S6'!E41),L39,'S6'!E41))</f>
        <v>Madej</v>
      </c>
      <c r="M40">
        <f>IF(ISNUMBER('S7'!F41),'S7'!F41,0)</f>
        <v>0</v>
      </c>
      <c r="N40" t="str">
        <f>IF(M40=0,"No chair",IF(ISBLANK('S7'!E41),N39,'S7'!E41))</f>
        <v>No chair</v>
      </c>
      <c r="O40">
        <f>IF(ISNUMBER('S8'!F41),'S8'!F41,0)</f>
        <v>0</v>
      </c>
      <c r="P40" t="str">
        <f>IF(O40=0,"No chair",IF(ISBLANK('S8'!E41),P39,'S8'!E41))</f>
        <v>No chair</v>
      </c>
      <c r="Q40">
        <f>IF(ISNUMBER('S9'!F41),'S9'!F41,0)</f>
        <v>0</v>
      </c>
      <c r="R40" t="str">
        <f>IF(Q40=0,"No chair",IF(ISBLANK('S9'!E41),R39,'S9'!E41))</f>
        <v>No chair</v>
      </c>
    </row>
    <row r="41" spans="1:18" x14ac:dyDescent="0.3">
      <c r="A41">
        <f>IF(ISNUMBER('S1'!F42),'S1'!F42,0)</f>
        <v>560</v>
      </c>
      <c r="B41" t="str">
        <f>IF(A41=0,"No chair",IF(ISBLANK('S1'!E42),B40,'S1'!E42))</f>
        <v>Takahashi</v>
      </c>
      <c r="C41">
        <f>IF(ISNUMBER('S2'!F42),'S2'!F42,0)</f>
        <v>866</v>
      </c>
      <c r="D41" t="str">
        <f>IF(C41=0,"No chair",IF(ISBLANK('S2'!E42),D40,'S2'!E42))</f>
        <v>Qin</v>
      </c>
      <c r="E41">
        <f>IF(ISNUMBER('S3'!F42),'S3'!F42,0)</f>
        <v>0</v>
      </c>
      <c r="F41" t="str">
        <f>IF(E41=0,"No chair",IF(ISBLANK('S3'!E42),F40,'S3'!E42))</f>
        <v>No chair</v>
      </c>
      <c r="G41">
        <f>IF(ISNUMBER('S4'!F42),'S4'!F42,0)</f>
        <v>0</v>
      </c>
      <c r="H41" t="str">
        <f>IF(G41=0,"No chair",IF(ISBLANK('S4'!E42),H40,'S4'!E42))</f>
        <v>No chair</v>
      </c>
      <c r="I41">
        <f>IF(ISNUMBER('S5'!F42),'S5'!F42,0)</f>
        <v>545</v>
      </c>
      <c r="J41" t="str">
        <f>IF(I41=0,"No chair",IF(ISBLANK('S5'!E42),J40,'S5'!E42))</f>
        <v>Huh</v>
      </c>
      <c r="K41">
        <f>IF(ISNUMBER('S6'!F42),'S6'!F42,0)</f>
        <v>351</v>
      </c>
      <c r="L41" t="str">
        <f>IF(K41=0,"No chair",IF(ISBLANK('S6'!E42),L40,'S6'!E42))</f>
        <v>Madej</v>
      </c>
      <c r="M41">
        <f>IF(ISNUMBER('S7'!F42),'S7'!F42,0)</f>
        <v>0</v>
      </c>
      <c r="N41" t="str">
        <f>IF(M41=0,"No chair",IF(ISBLANK('S7'!E42),N40,'S7'!E42))</f>
        <v>No chair</v>
      </c>
      <c r="O41">
        <f>IF(ISNUMBER('S8'!F42),'S8'!F42,0)</f>
        <v>0</v>
      </c>
      <c r="P41" t="str">
        <f>IF(O41=0,"No chair",IF(ISBLANK('S8'!E42),P40,'S8'!E42))</f>
        <v>No chair</v>
      </c>
      <c r="Q41">
        <f>IF(ISNUMBER('S9'!F42),'S9'!F42,0)</f>
        <v>0</v>
      </c>
      <c r="R41" t="str">
        <f>IF(Q41=0,"No chair",IF(ISBLANK('S9'!E42),R40,'S9'!E42))</f>
        <v>No chair</v>
      </c>
    </row>
    <row r="42" spans="1:18" x14ac:dyDescent="0.3">
      <c r="A42">
        <f>IF(ISNUMBER('S1'!F43),'S1'!F43,0)</f>
        <v>334</v>
      </c>
      <c r="B42" t="str">
        <f>IF(A42=0,"No chair",IF(ISBLANK('S1'!E43),B41,'S1'!E43))</f>
        <v>Takahashi</v>
      </c>
      <c r="C42">
        <f>IF(ISNUMBER('S2'!F43),'S2'!F43,0)</f>
        <v>0</v>
      </c>
      <c r="D42" t="str">
        <f>IF(C42=0,"No chair",IF(ISBLANK('S2'!E43),D41,'S2'!E43))</f>
        <v>No chair</v>
      </c>
      <c r="E42">
        <f>IF(ISNUMBER('S3'!F43),'S3'!F43,0)</f>
        <v>0</v>
      </c>
      <c r="F42" t="str">
        <f>IF(E42=0,"No chair",IF(ISBLANK('S3'!E43),F41,'S3'!E43))</f>
        <v>No chair</v>
      </c>
      <c r="G42">
        <f>IF(ISNUMBER('S4'!F43),'S4'!F43,0)</f>
        <v>0</v>
      </c>
      <c r="H42" t="str">
        <f>IF(G42=0,"No chair",IF(ISBLANK('S4'!E43),H41,'S4'!E43))</f>
        <v>No chair</v>
      </c>
      <c r="I42">
        <f>IF(ISNUMBER('S5'!F43),'S5'!F43,0)</f>
        <v>590</v>
      </c>
      <c r="J42" t="str">
        <f>IF(I42=0,"No chair",IF(ISBLANK('S5'!E43),J41,'S5'!E43))</f>
        <v>Huh</v>
      </c>
      <c r="K42">
        <f>IF(ISNUMBER('S6'!F43),'S6'!F43,0)</f>
        <v>410</v>
      </c>
      <c r="L42" t="str">
        <f>IF(K42=0,"No chair",IF(ISBLANK('S6'!E43),L41,'S6'!E43))</f>
        <v>Madej</v>
      </c>
      <c r="M42">
        <f>IF(ISNUMBER('S7'!F43),'S7'!F43,0)</f>
        <v>0</v>
      </c>
      <c r="N42" t="str">
        <f>IF(M42=0,"No chair",IF(ISBLANK('S7'!E43),N41,'S7'!E43))</f>
        <v>No chair</v>
      </c>
      <c r="O42">
        <f>IF(ISNUMBER('S8'!F43),'S8'!F43,0)</f>
        <v>0</v>
      </c>
      <c r="P42" t="str">
        <f>IF(O42=0,"No chair",IF(ISBLANK('S8'!E43),P41,'S8'!E43))</f>
        <v>No chair</v>
      </c>
      <c r="Q42">
        <f>IF(ISNUMBER('S9'!F43),'S9'!F43,0)</f>
        <v>0</v>
      </c>
      <c r="R42" t="str">
        <f>IF(Q42=0,"No chair",IF(ISBLANK('S9'!E43),R41,'S9'!E43))</f>
        <v>No chair</v>
      </c>
    </row>
    <row r="43" spans="1:18" x14ac:dyDescent="0.3">
      <c r="A43">
        <f>IF(ISNUMBER('S1'!F44),'S1'!F44,0)</f>
        <v>0</v>
      </c>
      <c r="B43" t="str">
        <f>IF(A43=0,"No chair",IF(ISBLANK('S1'!E44),B42,'S1'!E44))</f>
        <v>No chair</v>
      </c>
      <c r="C43">
        <f>IF(ISNUMBER('S2'!F44),'S2'!F44,0)</f>
        <v>0</v>
      </c>
      <c r="D43" t="str">
        <f>IF(C43=0,"No chair",IF(ISBLANK('S2'!E44),D42,'S2'!E44))</f>
        <v>No chair</v>
      </c>
      <c r="E43">
        <f>IF(ISNUMBER('S3'!F44),'S3'!F44,0)</f>
        <v>567</v>
      </c>
      <c r="F43" t="str">
        <f>IF(E43=0,"No chair",IF(ISBLANK('S3'!E44),F42,'S3'!E44))</f>
        <v>J-X Xie</v>
      </c>
      <c r="G43">
        <f>IF(ISNUMBER('S4'!F44),'S4'!F44,0)</f>
        <v>0</v>
      </c>
      <c r="H43" t="str">
        <f>IF(G43=0,"No chair",IF(ISBLANK('S4'!E44),H42,'S4'!E44))</f>
        <v>No chair</v>
      </c>
      <c r="I43">
        <f>IF(ISNUMBER('S5'!F44),'S5'!F44,0)</f>
        <v>614</v>
      </c>
      <c r="J43" t="str">
        <f>IF(I43=0,"No chair",IF(ISBLANK('S5'!E44),J42,'S5'!E44))</f>
        <v>Huh</v>
      </c>
      <c r="K43">
        <f>IF(ISNUMBER('S6'!F44),'S6'!F44,0)</f>
        <v>0</v>
      </c>
      <c r="L43" t="str">
        <f>IF(K43=0,"No chair",IF(ISBLANK('S6'!E44),L42,'S6'!E44))</f>
        <v>No chair</v>
      </c>
      <c r="M43">
        <f>IF(ISNUMBER('S7'!F44),'S7'!F44,0)</f>
        <v>358</v>
      </c>
      <c r="N43" t="str">
        <f>IF(M43=0,"No chair",IF(ISBLANK('S7'!E44),N42,'S7'!E44))</f>
        <v>Yoshida</v>
      </c>
      <c r="O43">
        <f>IF(ISNUMBER('S8'!F44),'S8'!F44,0)</f>
        <v>437</v>
      </c>
      <c r="P43" t="str">
        <f>IF(O43=0,"No chair",IF(ISBLANK('S8'!E44),P42,'S8'!E44))</f>
        <v>Golovashchenko</v>
      </c>
      <c r="Q43">
        <f>IF(ISNUMBER('S9'!F44),'S9'!F44,0)</f>
        <v>0</v>
      </c>
      <c r="R43" t="str">
        <f>IF(Q43=0,"No chair",IF(ISBLANK('S9'!E44),R42,'S9'!E44))</f>
        <v>No chair</v>
      </c>
    </row>
    <row r="44" spans="1:18" x14ac:dyDescent="0.3">
      <c r="A44">
        <f>IF(ISNUMBER('S1'!F45),'S1'!F45,0)</f>
        <v>307</v>
      </c>
      <c r="B44" t="str">
        <f>IF(A44=0,"No chair",IF(ISBLANK('S1'!E45),B43,'S1'!E45))</f>
        <v>Takahashi</v>
      </c>
      <c r="C44">
        <f>IF(ISNUMBER('S2'!F45),'S2'!F45,0)</f>
        <v>0</v>
      </c>
      <c r="D44" t="str">
        <f>IF(C44=0,"No chair",IF(ISBLANK('S2'!E45),D43,'S2'!E45))</f>
        <v>No chair</v>
      </c>
      <c r="E44">
        <f>IF(ISNUMBER('S3'!F45),'S3'!F45,0)</f>
        <v>328</v>
      </c>
      <c r="F44" t="str">
        <f>IF(E44=0,"No chair",IF(ISBLANK('S3'!E45),F43,'S3'!E45))</f>
        <v>J-X Xie</v>
      </c>
      <c r="G44">
        <f>IF(ISNUMBER('S4'!F45),'S4'!F45,0)</f>
        <v>0</v>
      </c>
      <c r="H44" t="str">
        <f>IF(G44=0,"No chair",IF(ISBLANK('S4'!E45),H43,'S4'!E45))</f>
        <v>No chair</v>
      </c>
      <c r="I44">
        <f>IF(ISNUMBER('S5'!F45),'S5'!F45,0)</f>
        <v>0</v>
      </c>
      <c r="J44" t="str">
        <f>IF(I44=0,"No chair",IF(ISBLANK('S5'!E45),J43,'S5'!E45))</f>
        <v>No chair</v>
      </c>
      <c r="K44">
        <f>IF(ISNUMBER('S6'!F45),'S6'!F45,0)</f>
        <v>517</v>
      </c>
      <c r="L44" t="str">
        <f>IF(K44=0,"No chair",IF(ISBLANK('S6'!E45),L43,'S6'!E45))</f>
        <v>Madej</v>
      </c>
      <c r="M44">
        <f>IF(ISNUMBER('S7'!F45),'S7'!F45,0)</f>
        <v>359</v>
      </c>
      <c r="N44" t="str">
        <f>IF(M44=0,"No chair",IF(ISBLANK('S7'!E45),N43,'S7'!E45))</f>
        <v>Yoshida</v>
      </c>
      <c r="O44">
        <f>IF(ISNUMBER('S8'!F45),'S8'!F45,0)</f>
        <v>477</v>
      </c>
      <c r="P44" t="str">
        <f>IF(O44=0,"No chair",IF(ISBLANK('S8'!E45),P43,'S8'!E45))</f>
        <v>Golovashchenko</v>
      </c>
      <c r="Q44">
        <f>IF(ISNUMBER('S9'!F45),'S9'!F45,0)</f>
        <v>0</v>
      </c>
      <c r="R44" t="str">
        <f>IF(Q44=0,"No chair",IF(ISBLANK('S9'!E45),R43,'S9'!E45))</f>
        <v>No chair</v>
      </c>
    </row>
    <row r="45" spans="1:18" x14ac:dyDescent="0.3">
      <c r="A45">
        <f>IF(ISNUMBER('S1'!F46),'S1'!F46,0)</f>
        <v>890</v>
      </c>
      <c r="B45" t="str">
        <f>IF(A45=0,"No chair",IF(ISBLANK('S1'!E46),B44,'S1'!E46))</f>
        <v>Takahashi</v>
      </c>
      <c r="C45">
        <f>IF(ISNUMBER('S2'!F46),'S2'!F46,0)</f>
        <v>376</v>
      </c>
      <c r="D45" t="str">
        <f>IF(C45=0,"No chair",IF(ISBLANK('S2'!E46),D44,'S2'!E46))</f>
        <v>Qin</v>
      </c>
      <c r="E45">
        <f>IF(ISNUMBER('S3'!F46),'S3'!F46,0)</f>
        <v>350</v>
      </c>
      <c r="F45" t="str">
        <f>IF(E45=0,"No chair",IF(ISBLANK('S3'!E46),F44,'S3'!E46))</f>
        <v>J-X Xie</v>
      </c>
      <c r="G45">
        <f>IF(ISNUMBER('S4'!F46),'S4'!F46,0)</f>
        <v>423</v>
      </c>
      <c r="H45" t="str">
        <f>IF(G45=0,"No chair",IF(ISBLANK('S4'!E46),H44,'S4'!E46))</f>
        <v>Geijselaers</v>
      </c>
      <c r="I45">
        <f>IF(ISNUMBER('S5'!F46),'S5'!F46,0)</f>
        <v>701</v>
      </c>
      <c r="J45" t="str">
        <f>IF(I45=0,"No chair",IF(ISBLANK('S5'!E46),J44,'S5'!E46))</f>
        <v>Huh</v>
      </c>
      <c r="K45">
        <f>IF(ISNUMBER('S6'!F46),'S6'!F46,0)</f>
        <v>584</v>
      </c>
      <c r="L45" t="str">
        <f>IF(K45=0,"No chair",IF(ISBLANK('S6'!E46),L44,'S6'!E46))</f>
        <v>Madej</v>
      </c>
      <c r="M45">
        <f>IF(ISNUMBER('S7'!F46),'S7'!F46,0)</f>
        <v>366</v>
      </c>
      <c r="N45" t="str">
        <f>IF(M45=0,"No chair",IF(ISBLANK('S7'!E46),N44,'S7'!E46))</f>
        <v>Yoshida</v>
      </c>
      <c r="O45">
        <f>IF(ISNUMBER('S8'!F46),'S8'!F46,0)</f>
        <v>525</v>
      </c>
      <c r="P45" t="str">
        <f>IF(O45=0,"No chair",IF(ISBLANK('S8'!E46),P44,'S8'!E46))</f>
        <v>Golovashchenko</v>
      </c>
      <c r="Q45">
        <f>IF(ISNUMBER('S9'!F46),'S9'!F46,0)</f>
        <v>370</v>
      </c>
      <c r="R45" t="str">
        <f>IF(Q45=0,"No chair",IF(ISBLANK('S9'!E46),R44,'S9'!E46))</f>
        <v>Gronostajski</v>
      </c>
    </row>
    <row r="46" spans="1:18" x14ac:dyDescent="0.3">
      <c r="A46">
        <f>IF(ISNUMBER('S1'!F47),'S1'!F47,0)</f>
        <v>485</v>
      </c>
      <c r="B46" t="str">
        <f>IF(A46=0,"No chair",IF(ISBLANK('S1'!E47),B45,'S1'!E47))</f>
        <v>Takahashi</v>
      </c>
      <c r="C46">
        <f>IF(ISNUMBER('S2'!F47),'S2'!F47,0)</f>
        <v>721</v>
      </c>
      <c r="D46" t="str">
        <f>IF(C46=0,"No chair",IF(ISBLANK('S2'!E47),D45,'S2'!E47))</f>
        <v>Qin</v>
      </c>
      <c r="E46">
        <f>IF(ISNUMBER('S3'!F47),'S3'!F47,0)</f>
        <v>377</v>
      </c>
      <c r="F46" t="str">
        <f>IF(E46=0,"No chair",IF(ISBLANK('S3'!E47),F45,'S3'!E47))</f>
        <v>J-X Xie</v>
      </c>
      <c r="G46">
        <f>IF(ISNUMBER('S4'!F47),'S4'!F47,0)</f>
        <v>549</v>
      </c>
      <c r="H46" t="str">
        <f>IF(G46=0,"No chair",IF(ISBLANK('S4'!E47),H45,'S4'!E47))</f>
        <v>Geijselaers</v>
      </c>
      <c r="I46">
        <f>IF(ISNUMBER('S5'!F47),'S5'!F47,0)</f>
        <v>760</v>
      </c>
      <c r="J46" t="str">
        <f>IF(I46=0,"No chair",IF(ISBLANK('S5'!E47),J45,'S5'!E47))</f>
        <v>Huh</v>
      </c>
      <c r="K46">
        <f>IF(ISNUMBER('S6'!F47),'S6'!F47,0)</f>
        <v>802</v>
      </c>
      <c r="L46" t="str">
        <f>IF(K46=0,"No chair",IF(ISBLANK('S6'!E47),L45,'S6'!E47))</f>
        <v>Madej</v>
      </c>
      <c r="M46">
        <f>IF(ISNUMBER('S7'!F47),'S7'!F47,0)</f>
        <v>572</v>
      </c>
      <c r="N46" t="str">
        <f>IF(M46=0,"No chair",IF(ISBLANK('S7'!E47),N45,'S7'!E47))</f>
        <v>Yoshida</v>
      </c>
      <c r="O46">
        <f>IF(ISNUMBER('S8'!F47),'S8'!F47,0)</f>
        <v>750</v>
      </c>
      <c r="P46" t="str">
        <f>IF(O46=0,"No chair",IF(ISBLANK('S8'!E47),P45,'S8'!E47))</f>
        <v>Golovashchenko</v>
      </c>
      <c r="Q46">
        <f>IF(ISNUMBER('S9'!F47),'S9'!F47,0)</f>
        <v>387</v>
      </c>
      <c r="R46" t="str">
        <f>IF(Q46=0,"No chair",IF(ISBLANK('S9'!E47),R45,'S9'!E47))</f>
        <v>Gronostajski</v>
      </c>
    </row>
    <row r="47" spans="1:18" x14ac:dyDescent="0.3">
      <c r="A47">
        <f>IF(ISNUMBER('S1'!F48),'S1'!F48,0)</f>
        <v>742</v>
      </c>
      <c r="B47" t="str">
        <f>IF(A47=0,"No chair",IF(ISBLANK('S1'!E48),B46,'S1'!E48))</f>
        <v>Takahashi</v>
      </c>
      <c r="C47">
        <f>IF(ISNUMBER('S2'!F48),'S2'!F48,0)</f>
        <v>878</v>
      </c>
      <c r="D47" t="str">
        <f>IF(C47=0,"No chair",IF(ISBLANK('S2'!E48),D46,'S2'!E48))</f>
        <v>Qin</v>
      </c>
      <c r="E47">
        <f>IF(ISNUMBER('S3'!F48),'S3'!F48,0)</f>
        <v>405</v>
      </c>
      <c r="F47" t="str">
        <f>IF(E47=0,"No chair",IF(ISBLANK('S3'!E48),F46,'S3'!E48))</f>
        <v>J-X Xie</v>
      </c>
      <c r="G47">
        <f>IF(ISNUMBER('S4'!F48),'S4'!F48,0)</f>
        <v>651</v>
      </c>
      <c r="H47" t="str">
        <f>IF(G47=0,"No chair",IF(ISBLANK('S4'!E48),H46,'S4'!E48))</f>
        <v>Geijselaers</v>
      </c>
      <c r="I47">
        <f>IF(ISNUMBER('S5'!F48),'S5'!F48,0)</f>
        <v>312</v>
      </c>
      <c r="J47" t="str">
        <f>IF(I47=0,"No chair",IF(ISBLANK('S5'!E48),J46,'S5'!E48))</f>
        <v>Huh</v>
      </c>
      <c r="K47">
        <f>IF(ISNUMBER('S6'!F48),'S6'!F48,0)</f>
        <v>276</v>
      </c>
      <c r="L47" t="str">
        <f>IF(K47=0,"No chair",IF(ISBLANK('S6'!E48),L46,'S6'!E48))</f>
        <v>Madej</v>
      </c>
      <c r="M47">
        <f>IF(ISNUMBER('S7'!F48),'S7'!F48,0)</f>
        <v>648</v>
      </c>
      <c r="N47" t="str">
        <f>IF(M47=0,"No chair",IF(ISBLANK('S7'!E48),N46,'S7'!E48))</f>
        <v>Yoshida</v>
      </c>
      <c r="O47">
        <f>IF(ISNUMBER('S8'!F48),'S8'!F48,0)</f>
        <v>765</v>
      </c>
      <c r="P47" t="str">
        <f>IF(O47=0,"No chair",IF(ISBLANK('S8'!E48),P46,'S8'!E48))</f>
        <v>Golovashchenko</v>
      </c>
      <c r="Q47">
        <f>IF(ISNUMBER('S9'!F48),'S9'!F48,0)</f>
        <v>684</v>
      </c>
      <c r="R47" t="str">
        <f>IF(Q47=0,"No chair",IF(ISBLANK('S9'!E48),R46,'S9'!E48))</f>
        <v>Gronostajski</v>
      </c>
    </row>
    <row r="48" spans="1:18" x14ac:dyDescent="0.3">
      <c r="A48">
        <f>IF(ISNUMBER('S1'!F49),'S1'!F49,0)</f>
        <v>0</v>
      </c>
      <c r="B48" t="str">
        <f>IF(A48=0,"No chair",IF(ISBLANK('S1'!E49),B47,'S1'!E49))</f>
        <v>No chair</v>
      </c>
      <c r="C48">
        <f>IF(ISNUMBER('S2'!F49),'S2'!F49,0)</f>
        <v>0</v>
      </c>
      <c r="D48" t="str">
        <f>IF(C48=0,"No chair",IF(ISBLANK('S2'!E49),D47,'S2'!E49))</f>
        <v>No chair</v>
      </c>
      <c r="E48">
        <f>IF(ISNUMBER('S3'!F49),'S3'!F49,0)</f>
        <v>0</v>
      </c>
      <c r="F48" t="str">
        <f>IF(E48=0,"No chair",IF(ISBLANK('S3'!E49),F47,'S3'!E49))</f>
        <v>No chair</v>
      </c>
      <c r="G48">
        <f>IF(ISNUMBER('S4'!F49),'S4'!F49,0)</f>
        <v>581</v>
      </c>
      <c r="H48" t="str">
        <f>IF(G48=0,"No chair",IF(ISBLANK('S4'!E49),H47,'S4'!E49))</f>
        <v>Geijselaers</v>
      </c>
      <c r="I48">
        <f>IF(ISNUMBER('S5'!F49),'S5'!F49,0)</f>
        <v>0</v>
      </c>
      <c r="J48" t="str">
        <f>IF(I48=0,"No chair",IF(ISBLANK('S5'!E49),J47,'S5'!E49))</f>
        <v>No chair</v>
      </c>
      <c r="K48">
        <f>IF(ISNUMBER('S6'!F49),'S6'!F49,0)</f>
        <v>912</v>
      </c>
      <c r="L48" t="str">
        <f>IF(K48=0,"No chair",IF(ISBLANK('S6'!E49),L47,'S6'!E49))</f>
        <v>Madej</v>
      </c>
      <c r="M48">
        <f>IF(ISNUMBER('S7'!F49),'S7'!F49,0)</f>
        <v>0</v>
      </c>
      <c r="N48" t="str">
        <f>IF(M48=0,"No chair",IF(ISBLANK('S7'!E49),N47,'S7'!E49))</f>
        <v>No chair</v>
      </c>
      <c r="O48">
        <f>IF(ISNUMBER('S8'!F49),'S8'!F49,0)</f>
        <v>0</v>
      </c>
      <c r="P48" t="str">
        <f>IF(O48=0,"No chair",IF(ISBLANK('S8'!E49),P47,'S8'!E49))</f>
        <v>No chair</v>
      </c>
      <c r="Q48">
        <f>IF(ISNUMBER('S9'!F49),'S9'!F49,0)</f>
        <v>0</v>
      </c>
      <c r="R48" t="str">
        <f>IF(Q48=0,"No chair",IF(ISBLANK('S9'!E49),R47,'S9'!E49))</f>
        <v>No chair</v>
      </c>
    </row>
    <row r="49" spans="1:18" x14ac:dyDescent="0.3">
      <c r="A49">
        <f>IF(ISNUMBER('S1'!F50),'S1'!F50,0)</f>
        <v>658</v>
      </c>
      <c r="B49" t="str">
        <f>IF(A49=0,"No chair",IF(ISBLANK('S1'!E50),B48,'S1'!E50))</f>
        <v>Groche</v>
      </c>
      <c r="C49">
        <f>IF(ISNUMBER('S2'!F50),'S2'!F50,0)</f>
        <v>392</v>
      </c>
      <c r="D49" t="str">
        <f>IF(C49=0,"No chair",IF(ISBLANK('S2'!E50),D48,'S2'!E50))</f>
        <v>Music</v>
      </c>
      <c r="E49">
        <f>IF(ISNUMBER('S3'!F50),'S3'!F50,0)</f>
        <v>902</v>
      </c>
      <c r="F49" t="str">
        <f>IF(E49=0,"No chair",IF(ISBLANK('S3'!E50),F48,'S3'!E50))</f>
        <v>C-G Kang</v>
      </c>
      <c r="G49">
        <f>IF(ISNUMBER('S4'!F50),'S4'!F50,0)</f>
        <v>326</v>
      </c>
      <c r="H49" t="str">
        <f>IF(G49=0,"No chair",IF(ISBLANK('S4'!E50),H48,'S4'!E50))</f>
        <v>Montmitonnet</v>
      </c>
      <c r="I49">
        <f>IF(ISNUMBER('S5'!F50),'S5'!F50,0)</f>
        <v>694</v>
      </c>
      <c r="J49" t="str">
        <f>IF(I49=0,"No chair",IF(ISBLANK('S5'!E50),J48,'S5'!E50))</f>
        <v>Beygelzimer</v>
      </c>
      <c r="K49">
        <f>IF(ISNUMBER('S6'!F50),'S6'!F50,0)</f>
        <v>522</v>
      </c>
      <c r="L49" t="str">
        <f>IF(K49=0,"No chair",IF(ISBLANK('S6'!E50),L48,'S6'!E50))</f>
        <v>Balan</v>
      </c>
      <c r="M49">
        <f>IF(ISNUMBER('S7'!F50),'S7'!F50,0)</f>
        <v>832</v>
      </c>
      <c r="N49" t="str">
        <f>IF(M49=0,"No chair",IF(ISBLANK('S7'!E50),N48,'S7'!E50))</f>
        <v>Poole</v>
      </c>
      <c r="O49">
        <f>IF(ISNUMBER('S8'!F50),'S8'!F50,0)</f>
        <v>380</v>
      </c>
      <c r="P49" t="str">
        <f>IF(O49=0,"No chair",IF(ISBLANK('S8'!E50),P48,'S8'!E50))</f>
        <v>Hyakawa</v>
      </c>
      <c r="Q49">
        <f>IF(ISNUMBER('S9'!F50),'S9'!F50,0)</f>
        <v>858</v>
      </c>
      <c r="R49" t="str">
        <f>IF(Q49=0,"No chair",IF(ISBLANK('S9'!E50),R48,'S9'!E50))</f>
        <v>Karodogan</v>
      </c>
    </row>
    <row r="50" spans="1:18" x14ac:dyDescent="0.3">
      <c r="A50">
        <f>IF(ISNUMBER('S1'!F51),'S1'!F51,0)</f>
        <v>797</v>
      </c>
      <c r="B50" t="str">
        <f>IF(A50=0,"No chair",IF(ISBLANK('S1'!E51),B49,'S1'!E51))</f>
        <v>Groche</v>
      </c>
      <c r="C50">
        <f>IF(ISNUMBER('S2'!F51),'S2'!F51,0)</f>
        <v>527</v>
      </c>
      <c r="D50" t="str">
        <f>IF(C50=0,"No chair",IF(ISBLANK('S2'!E51),D49,'S2'!E51))</f>
        <v>Music</v>
      </c>
      <c r="E50">
        <f>IF(ISNUMBER('S3'!F51),'S3'!F51,0)</f>
        <v>303</v>
      </c>
      <c r="F50" t="str">
        <f>IF(E50=0,"No chair",IF(ISBLANK('S3'!E51),F49,'S3'!E51))</f>
        <v>C-G Kang</v>
      </c>
      <c r="G50">
        <f>IF(ISNUMBER('S4'!F51),'S4'!F51,0)</f>
        <v>430</v>
      </c>
      <c r="H50" t="str">
        <f>IF(G50=0,"No chair",IF(ISBLANK('S4'!E51),H49,'S4'!E51))</f>
        <v>Montmitonnet</v>
      </c>
      <c r="I50">
        <f>IF(ISNUMBER('S5'!F51),'S5'!F51,0)</f>
        <v>697</v>
      </c>
      <c r="J50" t="str">
        <f>IF(I50=0,"No chair",IF(ISBLANK('S5'!E51),J49,'S5'!E51))</f>
        <v>Beygelzimer</v>
      </c>
      <c r="K50">
        <f>IF(ISNUMBER('S6'!F51),'S6'!F51,0)</f>
        <v>368</v>
      </c>
      <c r="L50" t="str">
        <f>IF(K50=0,"No chair",IF(ISBLANK('S6'!E51),L49,'S6'!E51))</f>
        <v>Balan</v>
      </c>
      <c r="M50">
        <f>IF(ISNUMBER('S7'!F51),'S7'!F51,0)</f>
        <v>820</v>
      </c>
      <c r="N50" t="str">
        <f>IF(M50=0,"No chair",IF(ISBLANK('S7'!E51),N49,'S7'!E51))</f>
        <v>Poole</v>
      </c>
      <c r="O50">
        <f>IF(ISNUMBER('S8'!F51),'S8'!F51,0)</f>
        <v>578</v>
      </c>
      <c r="P50" t="str">
        <f>IF(O50=0,"No chair",IF(ISBLANK('S8'!E51),P49,'S8'!E51))</f>
        <v>Hyakawa</v>
      </c>
      <c r="Q50">
        <f>IF(ISNUMBER('S9'!F51),'S9'!F51,0)</f>
        <v>860</v>
      </c>
      <c r="R50" t="str">
        <f>IF(Q50=0,"No chair",IF(ISBLANK('S9'!E51),R49,'S9'!E51))</f>
        <v>Karodogan</v>
      </c>
    </row>
    <row r="51" spans="1:18" x14ac:dyDescent="0.3">
      <c r="A51">
        <f>IF(ISNUMBER('S1'!F52),'S1'!F52,0)</f>
        <v>828</v>
      </c>
      <c r="B51" t="str">
        <f>IF(A51=0,"No chair",IF(ISBLANK('S1'!E52),B50,'S1'!E52))</f>
        <v>Groche</v>
      </c>
      <c r="C51">
        <f>IF(ISNUMBER('S2'!F52),'S2'!F52,0)</f>
        <v>566</v>
      </c>
      <c r="D51" t="str">
        <f>IF(C51=0,"No chair",IF(ISBLANK('S2'!E52),D50,'S2'!E52))</f>
        <v>Music</v>
      </c>
      <c r="E51">
        <f>IF(ISNUMBER('S3'!F52),'S3'!F52,0)</f>
        <v>591</v>
      </c>
      <c r="F51" t="str">
        <f>IF(E51=0,"No chair",IF(ISBLANK('S3'!E52),F50,'S3'!E52))</f>
        <v>C-G Kang</v>
      </c>
      <c r="G51">
        <f>IF(ISNUMBER('S4'!F52),'S4'!F52,0)</f>
        <v>513</v>
      </c>
      <c r="H51" t="str">
        <f>IF(G51=0,"No chair",IF(ISBLANK('S4'!E52),H50,'S4'!E52))</f>
        <v>Montmitonnet</v>
      </c>
      <c r="I51">
        <f>IF(ISNUMBER('S5'!F52),'S5'!F52,0)</f>
        <v>867</v>
      </c>
      <c r="J51" t="str">
        <f>IF(I51=0,"No chair",IF(ISBLANK('S5'!E52),J50,'S5'!E52))</f>
        <v>Beygelzimer</v>
      </c>
      <c r="K51">
        <f>IF(ISNUMBER('S6'!F52),'S6'!F52,0)</f>
        <v>394</v>
      </c>
      <c r="L51" t="str">
        <f>IF(K51=0,"No chair",IF(ISBLANK('S6'!E52),L50,'S6'!E52))</f>
        <v>Balan</v>
      </c>
      <c r="M51">
        <f>IF(ISNUMBER('S7'!F52),'S7'!F52,0)</f>
        <v>459</v>
      </c>
      <c r="N51" t="str">
        <f>IF(M51=0,"No chair",IF(ISBLANK('S7'!E52),N50,'S7'!E52))</f>
        <v>Poole</v>
      </c>
      <c r="O51">
        <f>IF(ISNUMBER('S8'!F52),'S8'!F52,0)</f>
        <v>646</v>
      </c>
      <c r="P51" t="str">
        <f>IF(O51=0,"No chair",IF(ISBLANK('S8'!E52),P50,'S8'!E52))</f>
        <v>Hyakawa</v>
      </c>
      <c r="Q51">
        <f>IF(ISNUMBER('S9'!F52),'S9'!F52,0)</f>
        <v>699</v>
      </c>
      <c r="R51" t="str">
        <f>IF(Q51=0,"No chair",IF(ISBLANK('S9'!E52),R50,'S9'!E52))</f>
        <v>Karodogan</v>
      </c>
    </row>
    <row r="52" spans="1:18" x14ac:dyDescent="0.3">
      <c r="A52">
        <f>IF(ISNUMBER('S1'!F53),'S1'!F53,0)</f>
        <v>0</v>
      </c>
      <c r="B52" t="str">
        <f>IF(A52=0,"No chair",IF(ISBLANK('S1'!E53),B51,'S1'!E53))</f>
        <v>No chair</v>
      </c>
      <c r="C52">
        <f>IF(ISNUMBER('S2'!F53),'S2'!F53,0)</f>
        <v>599</v>
      </c>
      <c r="D52" t="str">
        <f>IF(C52=0,"No chair",IF(ISBLANK('S2'!E53),D51,'S2'!E53))</f>
        <v>Music</v>
      </c>
      <c r="E52">
        <f>IF(ISNUMBER('S3'!F53),'S3'!F53,0)</f>
        <v>0</v>
      </c>
      <c r="F52" t="str">
        <f>IF(E52=0,"No chair",IF(ISBLANK('S3'!E53),F51,'S3'!E53))</f>
        <v>No chair</v>
      </c>
      <c r="G52">
        <f>IF(ISNUMBER('S4'!F53),'S4'!F53,0)</f>
        <v>540</v>
      </c>
      <c r="H52" t="str">
        <f>IF(G52=0,"No chair",IF(ISBLANK('S4'!E53),H51,'S4'!E53))</f>
        <v>Montmitonnet</v>
      </c>
      <c r="I52">
        <f>IF(ISNUMBER('S5'!F53),'S5'!F53,0)</f>
        <v>523</v>
      </c>
      <c r="J52" t="str">
        <f>IF(I52=0,"No chair",IF(ISBLANK('S5'!E53),J51,'S5'!E53))</f>
        <v>Beygelzimer</v>
      </c>
      <c r="K52">
        <f>IF(ISNUMBER('S6'!F53),'S6'!F53,0)</f>
        <v>411</v>
      </c>
      <c r="L52" t="str">
        <f>IF(K52=0,"No chair",IF(ISBLANK('S6'!E53),L51,'S6'!E53))</f>
        <v>Balan</v>
      </c>
      <c r="M52">
        <f>IF(ISNUMBER('S7'!F53),'S7'!F53,0)</f>
        <v>0</v>
      </c>
      <c r="N52" t="str">
        <f>IF(M52=0,"No chair",IF(ISBLANK('S7'!E53),N51,'S7'!E53))</f>
        <v>No chair</v>
      </c>
      <c r="O52">
        <f>IF(ISNUMBER('S8'!F53),'S8'!F53,0)</f>
        <v>718</v>
      </c>
      <c r="P52" t="str">
        <f>IF(O52=0,"No chair",IF(ISBLANK('S8'!E53),P51,'S8'!E53))</f>
        <v>Hyakawa</v>
      </c>
      <c r="Q52">
        <f>IF(ISNUMBER('S9'!F53),'S9'!F53,0)</f>
        <v>309</v>
      </c>
      <c r="R52" t="str">
        <f>IF(Q52=0,"No chair",IF(ISBLANK('S9'!E53),R51,'S9'!E53))</f>
        <v>Karodogan</v>
      </c>
    </row>
    <row r="53" spans="1:18" x14ac:dyDescent="0.3">
      <c r="A53">
        <f>IF(ISNUMBER('S1'!F54),'S1'!F54,0)</f>
        <v>600</v>
      </c>
      <c r="B53" t="str">
        <f>IF(A53=0,"No chair",IF(ISBLANK('S1'!E54),B52,'S1'!E54))</f>
        <v>Galdos</v>
      </c>
      <c r="C53">
        <f>IF(ISNUMBER('S2'!F54),'S2'!F54,0)</f>
        <v>0</v>
      </c>
      <c r="D53" t="str">
        <f>IF(C53=0,"No chair",IF(ISBLANK('S2'!E54),D52,'S2'!E54))</f>
        <v>No chair</v>
      </c>
      <c r="E53">
        <f>IF(ISNUMBER('S3'!F54),'S3'!F54,0)</f>
        <v>378</v>
      </c>
      <c r="F53" t="str">
        <f>IF(E53=0,"No chair",IF(ISBLANK('S3'!E54),F52,'S3'!E54))</f>
        <v>C-G Kang</v>
      </c>
      <c r="G53">
        <f>IF(ISNUMBER('S4'!F54),'S4'!F54,0)</f>
        <v>571</v>
      </c>
      <c r="H53" t="str">
        <f>IF(G53=0,"No chair",IF(ISBLANK('S4'!E54),H52,'S4'!E54))</f>
        <v>Montmitonnet</v>
      </c>
      <c r="I53">
        <f>IF(ISNUMBER('S5'!F54),'S5'!F54,0)</f>
        <v>623</v>
      </c>
      <c r="J53" t="str">
        <f>IF(I53=0,"No chair",IF(ISBLANK('S5'!E54),J52,'S5'!E54))</f>
        <v>Beygelzimer</v>
      </c>
      <c r="K53">
        <f>IF(ISNUMBER('S6'!F54),'S6'!F54,0)</f>
        <v>0</v>
      </c>
      <c r="L53" t="str">
        <f>IF(K53=0,"No chair",IF(ISBLANK('S6'!E54),L52,'S6'!E54))</f>
        <v>No chair</v>
      </c>
      <c r="M53">
        <f>IF(ISNUMBER('S7'!F54),'S7'!F54,0)</f>
        <v>320</v>
      </c>
      <c r="N53" t="str">
        <f>IF(M53=0,"No chair",IF(ISBLANK('S7'!E54),N52,'S7'!E54))</f>
        <v>Poole</v>
      </c>
      <c r="O53">
        <f>IF(ISNUMBER('S8'!F54),'S8'!F54,0)</f>
        <v>0</v>
      </c>
      <c r="P53" t="str">
        <f>IF(O53=0,"No chair",IF(ISBLANK('S8'!E54),P52,'S8'!E54))</f>
        <v>No chair</v>
      </c>
      <c r="Q53">
        <f>IF(ISNUMBER('S9'!F54),'S9'!F54,0)</f>
        <v>0</v>
      </c>
      <c r="R53" t="str">
        <f>IF(Q53=0,"No chair",IF(ISBLANK('S9'!E54),R52,'S9'!E54))</f>
        <v>No chair</v>
      </c>
    </row>
    <row r="54" spans="1:18" x14ac:dyDescent="0.3">
      <c r="A54">
        <f>IF(ISNUMBER('S1'!F55),'S1'!F55,0)</f>
        <v>661</v>
      </c>
      <c r="B54" t="str">
        <f>IF(A54=0,"No chair",IF(ISBLANK('S1'!E55),B53,'S1'!E55))</f>
        <v>Galdos</v>
      </c>
      <c r="C54">
        <f>IF(ISNUMBER('S2'!F55),'S2'!F55,0)</f>
        <v>678</v>
      </c>
      <c r="D54" t="str">
        <f>IF(C54=0,"No chair",IF(ISBLANK('S2'!E55),D53,'S2'!E55))</f>
        <v>Music</v>
      </c>
      <c r="E54">
        <f>IF(ISNUMBER('S3'!F55),'S3'!F55,0)</f>
        <v>296</v>
      </c>
      <c r="F54" t="str">
        <f>IF(E54=0,"No chair",IF(ISBLANK('S3'!E55),F53,'S3'!E55))</f>
        <v>C-G Kang</v>
      </c>
      <c r="G54">
        <f>IF(ISNUMBER('S4'!F55),'S4'!F55,0)</f>
        <v>0</v>
      </c>
      <c r="H54" t="str">
        <f>IF(G54=0,"No chair",IF(ISBLANK('S4'!E55),H53,'S4'!E55))</f>
        <v>No chair</v>
      </c>
      <c r="I54">
        <f>IF(ISNUMBER('S5'!F55),'S5'!F55,0)</f>
        <v>0</v>
      </c>
      <c r="J54" t="str">
        <f>IF(I54=0,"No chair",IF(ISBLANK('S5'!E55),J53,'S5'!E55))</f>
        <v>No chair</v>
      </c>
      <c r="K54">
        <f>IF(ISNUMBER('S6'!F55),'S6'!F55,0)</f>
        <v>640</v>
      </c>
      <c r="L54" t="str">
        <f>IF(K54=0,"No chair",IF(ISBLANK('S6'!E55),L53,'S6'!E55))</f>
        <v>Balan</v>
      </c>
      <c r="M54">
        <f>IF(ISNUMBER('S7'!F55),'S7'!F55,0)</f>
        <v>815</v>
      </c>
      <c r="N54" t="str">
        <f>IF(M54=0,"No chair",IF(ISBLANK('S7'!E55),N53,'S7'!E55))</f>
        <v>Poole</v>
      </c>
      <c r="O54">
        <f>IF(ISNUMBER('S8'!F55),'S8'!F55,0)</f>
        <v>801</v>
      </c>
      <c r="P54" t="str">
        <f>IF(O54=0,"No chair",IF(ISBLANK('S8'!E55),P53,'S8'!E55))</f>
        <v>Hyakawa</v>
      </c>
      <c r="Q54">
        <f>IF(ISNUMBER('S9'!F55),'S9'!F55,0)</f>
        <v>847</v>
      </c>
      <c r="R54" t="str">
        <f>IF(Q54=0,"No chair",IF(ISBLANK('S9'!E55),R53,'S9'!E55))</f>
        <v>Karodogan</v>
      </c>
    </row>
    <row r="55" spans="1:18" x14ac:dyDescent="0.3">
      <c r="A55">
        <f>IF(ISNUMBER('S1'!F56),'S1'!F56,0)</f>
        <v>725</v>
      </c>
      <c r="B55" t="str">
        <f>IF(A55=0,"No chair",IF(ISBLANK('S1'!E56),B54,'S1'!E56))</f>
        <v>Galdos</v>
      </c>
      <c r="C55">
        <f>IF(ISNUMBER('S2'!F56),'S2'!F56,0)</f>
        <v>700</v>
      </c>
      <c r="D55" t="str">
        <f>IF(C55=0,"No chair",IF(ISBLANK('S2'!E56),D54,'S2'!E56))</f>
        <v>Music</v>
      </c>
      <c r="E55">
        <f>IF(ISNUMBER('S3'!F56),'S3'!F56,0)</f>
        <v>806</v>
      </c>
      <c r="F55" t="str">
        <f>IF(E55=0,"No chair",IF(ISBLANK('S3'!E56),F54,'S3'!E56))</f>
        <v>C-G Kang</v>
      </c>
      <c r="G55">
        <f>IF(ISNUMBER('S4'!F56),'S4'!F56,0)</f>
        <v>603</v>
      </c>
      <c r="H55" t="str">
        <f>IF(G55=0,"No chair",IF(ISBLANK('S4'!E56),H54,'S4'!E56))</f>
        <v>Montmitonnet</v>
      </c>
      <c r="I55">
        <f>IF(ISNUMBER('S5'!F56),'S5'!F56,0)</f>
        <v>442</v>
      </c>
      <c r="J55" t="str">
        <f>IF(I55=0,"No chair",IF(ISBLANK('S5'!E56),J54,'S5'!E56))</f>
        <v>Beygelzimer</v>
      </c>
      <c r="K55">
        <f>IF(ISNUMBER('S6'!F56),'S6'!F56,0)</f>
        <v>439</v>
      </c>
      <c r="L55" t="str">
        <f>IF(K55=0,"No chair",IF(ISBLANK('S6'!E56),L54,'S6'!E56))</f>
        <v>Balan</v>
      </c>
      <c r="M55">
        <f>IF(ISNUMBER('S7'!F56),'S7'!F56,0)</f>
        <v>306</v>
      </c>
      <c r="N55" t="str">
        <f>IF(M55=0,"No chair",IF(ISBLANK('S7'!E56),N54,'S7'!E56))</f>
        <v>Poole</v>
      </c>
      <c r="O55">
        <f>IF(ISNUMBER('S8'!F56),'S8'!F56,0)</f>
        <v>443</v>
      </c>
      <c r="P55" t="str">
        <f>IF(O55=0,"No chair",IF(ISBLANK('S8'!E56),P54,'S8'!E56))</f>
        <v>Hyakawa</v>
      </c>
      <c r="Q55">
        <f>IF(ISNUMBER('S9'!F56),'S9'!F56,0)</f>
        <v>315</v>
      </c>
      <c r="R55" t="str">
        <f>IF(Q55=0,"No chair",IF(ISBLANK('S9'!E56),R54,'S9'!E56))</f>
        <v>Karodogan</v>
      </c>
    </row>
    <row r="56" spans="1:18" x14ac:dyDescent="0.3">
      <c r="A56">
        <f>IF(ISNUMBER('S1'!F57),'S1'!F57,0)</f>
        <v>652</v>
      </c>
      <c r="B56" t="str">
        <f>IF(A56=0,"No chair",IF(ISBLANK('S1'!E57),B55,'S1'!E57))</f>
        <v>Long</v>
      </c>
      <c r="C56">
        <f>IF(ISNUMBER('S2'!F57),'S2'!F57,0)</f>
        <v>724</v>
      </c>
      <c r="D56" t="str">
        <f>IF(C56=0,"No chair",IF(ISBLANK('S2'!E57),D55,'S2'!E57))</f>
        <v>Music</v>
      </c>
      <c r="E56">
        <f>IF(ISNUMBER('S3'!F57),'S3'!F57,0)</f>
        <v>879</v>
      </c>
      <c r="F56" t="str">
        <f>IF(E56=0,"No chair",IF(ISBLANK('S3'!E57),F55,'S3'!E57))</f>
        <v>C-G Kang</v>
      </c>
      <c r="G56">
        <f>IF(ISNUMBER('S4'!F57),'S4'!F57,0)</f>
        <v>654</v>
      </c>
      <c r="H56" t="str">
        <f>IF(G56=0,"No chair",IF(ISBLANK('S4'!E57),H55,'S4'!E57))</f>
        <v>Montmitonnet</v>
      </c>
      <c r="I56">
        <f>IF(ISNUMBER('S5'!F57),'S5'!F57,0)</f>
        <v>493</v>
      </c>
      <c r="J56" t="str">
        <f>IF(I56=0,"No chair",IF(ISBLANK('S5'!E57),J55,'S5'!E57))</f>
        <v>Beygelzimer</v>
      </c>
      <c r="K56">
        <f>IF(ISNUMBER('S6'!F57),'S6'!F57,0)</f>
        <v>795</v>
      </c>
      <c r="L56" t="str">
        <f>IF(K56=0,"No chair",IF(ISBLANK('S6'!E57),L55,'S6'!E57))</f>
        <v>Balan</v>
      </c>
      <c r="M56">
        <f>IF(ISNUMBER('S7'!F57),'S7'!F57,0)</f>
        <v>708</v>
      </c>
      <c r="N56" t="str">
        <f>IF(M56=0,"No chair",IF(ISBLANK('S7'!E57),N55,'S7'!E57))</f>
        <v>Poole</v>
      </c>
      <c r="O56">
        <f>IF(ISNUMBER('S8'!F57),'S8'!F57,0)</f>
        <v>643</v>
      </c>
      <c r="P56" t="str">
        <f>IF(O56=0,"No chair",IF(ISBLANK('S8'!E57),P55,'S8'!E57))</f>
        <v>Hyakawa</v>
      </c>
      <c r="Q56">
        <f>IF(ISNUMBER('S9'!F57),'S9'!F57,0)</f>
        <v>870</v>
      </c>
      <c r="R56" t="str">
        <f>IF(Q56=0,"No chair",IF(ISBLANK('S9'!E57),R55,'S9'!E57))</f>
        <v>Karodogan</v>
      </c>
    </row>
    <row r="57" spans="1:18" x14ac:dyDescent="0.3">
      <c r="A57">
        <f>IF(ISNUMBER('S1'!F58),'S1'!F58,0)</f>
        <v>406</v>
      </c>
      <c r="B57" t="str">
        <f>IF(A57=0,"No chair",IF(ISBLANK('S1'!E58),B56,'S1'!E58))</f>
        <v>Long</v>
      </c>
      <c r="C57">
        <f>IF(ISNUMBER('S2'!F58),'S2'!F58,0)</f>
        <v>0</v>
      </c>
      <c r="D57" t="str">
        <f>IF(C57=0,"No chair",IF(ISBLANK('S2'!E58),D56,'S2'!E58))</f>
        <v>No chair</v>
      </c>
      <c r="E57">
        <f>IF(ISNUMBER('S3'!F58),'S3'!F58,0)</f>
        <v>0</v>
      </c>
      <c r="F57" t="str">
        <f>IF(E57=0,"No chair",IF(ISBLANK('S3'!E58),F56,'S3'!E58))</f>
        <v>No chair</v>
      </c>
      <c r="G57">
        <f>IF(ISNUMBER('S4'!F58),'S4'!F58,0)</f>
        <v>344</v>
      </c>
      <c r="H57" t="str">
        <f>IF(G57=0,"No chair",IF(ISBLANK('S4'!E58),H56,'S4'!E58))</f>
        <v>Montmitonnet</v>
      </c>
      <c r="I57">
        <f>IF(ISNUMBER('S5'!F58),'S5'!F58,0)</f>
        <v>588</v>
      </c>
      <c r="J57" t="str">
        <f>IF(I57=0,"No chair",IF(ISBLANK('S5'!E58),J56,'S5'!E58))</f>
        <v>Beygelzimer</v>
      </c>
      <c r="K57">
        <f>IF(ISNUMBER('S6'!F58),'S6'!F58,0)</f>
        <v>0</v>
      </c>
      <c r="L57" t="str">
        <f>IF(K57=0,"No chair",IF(ISBLANK('S6'!E58),L56,'S6'!E58))</f>
        <v>No chair</v>
      </c>
      <c r="M57">
        <f>IF(ISNUMBER('S7'!F58),'S7'!F58,0)</f>
        <v>0</v>
      </c>
      <c r="N57" t="str">
        <f>IF(M57=0,"No chair",IF(ISBLANK('S7'!E58),N56,'S7'!E58))</f>
        <v>No chair</v>
      </c>
      <c r="O57">
        <f>IF(ISNUMBER('S8'!F58),'S8'!F58,0)</f>
        <v>782</v>
      </c>
      <c r="P57" t="str">
        <f>IF(O57=0,"No chair",IF(ISBLANK('S8'!E58),P56,'S8'!E58))</f>
        <v>Hyakawa</v>
      </c>
      <c r="Q57">
        <f>IF(ISNUMBER('S9'!F58),'S9'!F58,0)</f>
        <v>804</v>
      </c>
      <c r="R57" t="str">
        <f>IF(Q57=0,"No chair",IF(ISBLANK('S9'!E58),R56,'S9'!E58))</f>
        <v>Karodogan</v>
      </c>
    </row>
    <row r="58" spans="1:18" x14ac:dyDescent="0.3">
      <c r="A58">
        <f>IF(ISNUMBER('S1'!F59),'S1'!F59,0)</f>
        <v>464</v>
      </c>
      <c r="B58" t="str">
        <f>IF(A58=0,"No chair",IF(ISBLANK('S1'!E59),B57,'S1'!E59))</f>
        <v>Long</v>
      </c>
      <c r="C58">
        <f>IF(ISNUMBER('S2'!F59),'S2'!F59,0)</f>
        <v>0</v>
      </c>
      <c r="D58" t="str">
        <f>IF(C58=0,"No chair",IF(ISBLANK('S2'!E59),D57,'S2'!E59))</f>
        <v>No chair</v>
      </c>
      <c r="E58">
        <f>IF(ISNUMBER('S3'!F59),'S3'!F59,0)</f>
        <v>0</v>
      </c>
      <c r="F58" t="str">
        <f>IF(E58=0,"No chair",IF(ISBLANK('S3'!E59),F57,'S3'!E59))</f>
        <v>No chair</v>
      </c>
      <c r="G58">
        <f>IF(ISNUMBER('S4'!F59),'S4'!F59,0)</f>
        <v>0</v>
      </c>
      <c r="H58" t="str">
        <f>IF(G58=0,"No chair",IF(ISBLANK('S4'!E59),H57,'S4'!E59))</f>
        <v>No chair</v>
      </c>
      <c r="I58">
        <f>IF(ISNUMBER('S5'!F59),'S5'!F59,0)</f>
        <v>0</v>
      </c>
      <c r="J58" t="str">
        <f>IF(I58=0,"No chair",IF(ISBLANK('S5'!E59),J57,'S5'!E59))</f>
        <v>No chair</v>
      </c>
      <c r="K58">
        <f>IF(ISNUMBER('S6'!F59),'S6'!F59,0)</f>
        <v>0</v>
      </c>
      <c r="L58" t="str">
        <f>IF(K58=0,"No chair",IF(ISBLANK('S6'!E59),L57,'S6'!E59))</f>
        <v>No chair</v>
      </c>
      <c r="M58">
        <f>IF(ISNUMBER('S7'!F59),'S7'!F59,0)</f>
        <v>0</v>
      </c>
      <c r="N58" t="str">
        <f>IF(M58=0,"No chair",IF(ISBLANK('S7'!E59),N57,'S7'!E59))</f>
        <v>No chair</v>
      </c>
      <c r="O58">
        <f>IF(ISNUMBER('S8'!F59),'S8'!F59,0)</f>
        <v>0</v>
      </c>
      <c r="P58" t="str">
        <f>IF(O58=0,"No chair",IF(ISBLANK('S8'!E59),P57,'S8'!E59))</f>
        <v>No chair</v>
      </c>
      <c r="Q58">
        <f>IF(ISNUMBER('S9'!F59),'S9'!F59,0)</f>
        <v>0</v>
      </c>
      <c r="R58" t="str">
        <f>IF(Q58=0,"No chair",IF(ISBLANK('S9'!E59),R57,'S9'!E59))</f>
        <v>No chair</v>
      </c>
    </row>
    <row r="59" spans="1:18" x14ac:dyDescent="0.3">
      <c r="A59">
        <f>IF(ISNUMBER('S1'!F60),'S1'!F60,0)</f>
        <v>0</v>
      </c>
      <c r="B59" t="str">
        <f>IF(A59=0,"No chair",IF(ISBLANK('S1'!E60),B58,'S1'!E60))</f>
        <v>No chair</v>
      </c>
      <c r="C59">
        <f>IF(ISNUMBER('S2'!F60),'S2'!F60,0)</f>
        <v>288</v>
      </c>
      <c r="D59" t="str">
        <f>IF(C59=0,"No chair",IF(ISBLANK('S2'!E60),D58,'S2'!E60))</f>
        <v>S Yuan</v>
      </c>
      <c r="E59">
        <f>IF(ISNUMBER('S3'!F60),'S3'!F60,0)</f>
        <v>0</v>
      </c>
      <c r="F59" t="str">
        <f>IF(E59=0,"No chair",IF(ISBLANK('S3'!E60),F58,'S3'!E60))</f>
        <v>No chair</v>
      </c>
      <c r="G59">
        <f>IF(ISNUMBER('S4'!F60),'S4'!F60,0)</f>
        <v>0</v>
      </c>
      <c r="H59" t="str">
        <f>IF(G59=0,"No chair",IF(ISBLANK('S4'!E60),H58,'S4'!E60))</f>
        <v>No chair</v>
      </c>
      <c r="I59">
        <f>IF(ISNUMBER('S5'!F60),'S5'!F60,0)</f>
        <v>0</v>
      </c>
      <c r="J59" t="str">
        <f>IF(I59=0,"No chair",IF(ISBLANK('S5'!E60),J58,'S5'!E60))</f>
        <v>No chair</v>
      </c>
      <c r="K59">
        <f>IF(ISNUMBER('S6'!F60),'S6'!F60,0)</f>
        <v>911</v>
      </c>
      <c r="L59" t="str">
        <f>IF(K59=0,"No chair",IF(ISBLANK('S6'!E60),L58,'S6'!E60))</f>
        <v>Shivpuri</v>
      </c>
      <c r="M59">
        <f>IF(ISNUMBER('S7'!F60),'S7'!F60,0)</f>
        <v>770</v>
      </c>
      <c r="N59" t="str">
        <f>IF(M59=0,"No chair",IF(ISBLANK('S7'!E60),N58,'S7'!E60))</f>
        <v>Rosochowski</v>
      </c>
      <c r="O59">
        <f>IF(ISNUMBER('S8'!F60),'S8'!F60,0)</f>
        <v>0</v>
      </c>
      <c r="P59" t="str">
        <f>IF(O59=0,"No chair",IF(ISBLANK('S8'!E60),P58,'S8'!E60))</f>
        <v>No chair</v>
      </c>
      <c r="Q59">
        <f>IF(ISNUMBER('S9'!F60),'S9'!F60,0)</f>
        <v>361</v>
      </c>
      <c r="R59" t="str">
        <f>IF(Q59=0,"No chair",IF(ISBLANK('S9'!E60),R58,'S9'!E60))</f>
        <v>Bouchard</v>
      </c>
    </row>
    <row r="60" spans="1:18" x14ac:dyDescent="0.3">
      <c r="A60">
        <f>IF(ISNUMBER('S1'!F61),'S1'!F61,0)</f>
        <v>0</v>
      </c>
      <c r="B60" t="str">
        <f>IF(A60=0,"No chair",IF(ISBLANK('S1'!E61),B59,'S1'!E61))</f>
        <v>No chair</v>
      </c>
      <c r="C60">
        <f>IF(ISNUMBER('S2'!F61),'S2'!F61,0)</f>
        <v>305</v>
      </c>
      <c r="D60" t="str">
        <f>IF(C60=0,"No chair",IF(ISBLANK('S2'!E61),D59,'S2'!E61))</f>
        <v>S Yuan</v>
      </c>
      <c r="E60">
        <f>IF(ISNUMBER('S3'!F61),'S3'!F61,0)</f>
        <v>0</v>
      </c>
      <c r="F60" t="str">
        <f>IF(E60=0,"No chair",IF(ISBLANK('S3'!E61),F59,'S3'!E61))</f>
        <v>No chair</v>
      </c>
      <c r="G60">
        <f>IF(ISNUMBER('S4'!F61),'S4'!F61,0)</f>
        <v>0</v>
      </c>
      <c r="H60" t="str">
        <f>IF(G60=0,"No chair",IF(ISBLANK('S4'!E61),H59,'S4'!E61))</f>
        <v>No chair</v>
      </c>
      <c r="I60">
        <f>IF(ISNUMBER('S5'!F61),'S5'!F61,0)</f>
        <v>0</v>
      </c>
      <c r="J60" t="str">
        <f>IF(I60=0,"No chair",IF(ISBLANK('S5'!E61),J59,'S5'!E61))</f>
        <v>No chair</v>
      </c>
      <c r="K60">
        <f>IF(ISNUMBER('S6'!F61),'S6'!F61,0)</f>
        <v>764</v>
      </c>
      <c r="L60" t="str">
        <f>IF(K60=0,"No chair",IF(ISBLANK('S6'!E61),L59,'S6'!E61))</f>
        <v>Shivpuri</v>
      </c>
      <c r="M60">
        <f>IF(ISNUMBER('S7'!F61),'S7'!F61,0)</f>
        <v>299</v>
      </c>
      <c r="N60" t="str">
        <f>IF(M60=0,"No chair",IF(ISBLANK('S7'!E61),N59,'S7'!E61))</f>
        <v>Rosochowski</v>
      </c>
      <c r="O60">
        <f>IF(ISNUMBER('S8'!F61),'S8'!F61,0)</f>
        <v>0</v>
      </c>
      <c r="P60" t="str">
        <f>IF(O60=0,"No chair",IF(ISBLANK('S8'!E61),P59,'S8'!E61))</f>
        <v>No chair</v>
      </c>
      <c r="Q60">
        <f>IF(ISNUMBER('S9'!F61),'S9'!F61,0)</f>
        <v>533</v>
      </c>
      <c r="R60" t="str">
        <f>IF(Q60=0,"No chair",IF(ISBLANK('S9'!E61),R59,'S9'!E61))</f>
        <v>Bouchard</v>
      </c>
    </row>
    <row r="61" spans="1:18" x14ac:dyDescent="0.3">
      <c r="A61">
        <f>IF(ISNUMBER('S1'!F62),'S1'!F62,0)</f>
        <v>0</v>
      </c>
      <c r="B61" t="str">
        <f>IF(A61=0,"No chair",IF(ISBLANK('S1'!E62),B60,'S1'!E62))</f>
        <v>No chair</v>
      </c>
      <c r="C61">
        <f>IF(ISNUMBER('S2'!F62),'S2'!F62,0)</f>
        <v>324</v>
      </c>
      <c r="D61" t="str">
        <f>IF(C61=0,"No chair",IF(ISBLANK('S2'!E62),D60,'S2'!E62))</f>
        <v>S Yuan</v>
      </c>
      <c r="E61">
        <f>IF(ISNUMBER('S3'!F62),'S3'!F62,0)</f>
        <v>0</v>
      </c>
      <c r="F61" t="str">
        <f>IF(E61=0,"No chair",IF(ISBLANK('S3'!E62),F60,'S3'!E62))</f>
        <v>No chair</v>
      </c>
      <c r="G61">
        <f>IF(ISNUMBER('S4'!F62),'S4'!F62,0)</f>
        <v>0</v>
      </c>
      <c r="H61" t="str">
        <f>IF(G61=0,"No chair",IF(ISBLANK('S4'!E62),H60,'S4'!E62))</f>
        <v>No chair</v>
      </c>
      <c r="I61">
        <f>IF(ISNUMBER('S5'!F62),'S5'!F62,0)</f>
        <v>0</v>
      </c>
      <c r="J61" t="str">
        <f>IF(I61=0,"No chair",IF(ISBLANK('S5'!E62),J60,'S5'!E62))</f>
        <v>No chair</v>
      </c>
      <c r="K61">
        <f>IF(ISNUMBER('S6'!F62),'S6'!F62,0)</f>
        <v>0</v>
      </c>
      <c r="L61" t="str">
        <f>IF(K61=0,"No chair",IF(ISBLANK('S6'!E62),L60,'S6'!E62))</f>
        <v>No chair</v>
      </c>
      <c r="M61">
        <f>IF(ISNUMBER('S7'!F62),'S7'!F62,0)</f>
        <v>532</v>
      </c>
      <c r="N61" t="str">
        <f>IF(M61=0,"No chair",IF(ISBLANK('S7'!E62),N60,'S7'!E62))</f>
        <v>Rosochowski</v>
      </c>
      <c r="O61">
        <f>IF(ISNUMBER('S8'!F62),'S8'!F62,0)</f>
        <v>0</v>
      </c>
      <c r="P61" t="str">
        <f>IF(O61=0,"No chair",IF(ISBLANK('S8'!E62),P60,'S8'!E62))</f>
        <v>No chair</v>
      </c>
      <c r="Q61">
        <f>IF(ISNUMBER('S9'!F62),'S9'!F62,0)</f>
        <v>0</v>
      </c>
      <c r="R61" t="str">
        <f>IF(Q61=0,"No chair",IF(ISBLANK('S9'!E62),R60,'S9'!E62))</f>
        <v>No chair</v>
      </c>
    </row>
    <row r="62" spans="1:18" x14ac:dyDescent="0.3">
      <c r="A62">
        <f>IF(ISNUMBER('S1'!F63),'S1'!F63,0)</f>
        <v>0</v>
      </c>
      <c r="B62" t="str">
        <f>IF(A62=0,"No chair",IF(ISBLANK('S1'!E63),B61,'S1'!E63))</f>
        <v>No chair</v>
      </c>
      <c r="C62">
        <f>IF(ISNUMBER('S2'!F63),'S2'!F63,0)</f>
        <v>343</v>
      </c>
      <c r="D62" t="str">
        <f>IF(C62=0,"No chair",IF(ISBLANK('S2'!E63),D61,'S2'!E63))</f>
        <v>S Yuan</v>
      </c>
      <c r="E62">
        <f>IF(ISNUMBER('S3'!F63),'S3'!F63,0)</f>
        <v>0</v>
      </c>
      <c r="F62" t="str">
        <f>IF(E62=0,"No chair",IF(ISBLANK('S3'!E63),F61,'S3'!E63))</f>
        <v>No chair</v>
      </c>
      <c r="G62">
        <f>IF(ISNUMBER('S4'!F63),'S4'!F63,0)</f>
        <v>0</v>
      </c>
      <c r="H62" t="str">
        <f>IF(G62=0,"No chair",IF(ISBLANK('S4'!E63),H61,'S4'!E63))</f>
        <v>No chair</v>
      </c>
      <c r="I62">
        <f>IF(ISNUMBER('S5'!F63),'S5'!F63,0)</f>
        <v>0</v>
      </c>
      <c r="J62" t="str">
        <f>IF(I62=0,"No chair",IF(ISBLANK('S5'!E63),J61,'S5'!E63))</f>
        <v>No chair</v>
      </c>
      <c r="K62">
        <f>IF(ISNUMBER('S6'!F63),'S6'!F63,0)</f>
        <v>861</v>
      </c>
      <c r="L62" t="str">
        <f>IF(K62=0,"No chair",IF(ISBLANK('S6'!E63),L61,'S6'!E63))</f>
        <v>Shivpuri</v>
      </c>
      <c r="M62">
        <f>IF(ISNUMBER('S7'!F63),'S7'!F63,0)</f>
        <v>0</v>
      </c>
      <c r="N62" t="str">
        <f>IF(M62=0,"No chair",IF(ISBLANK('S7'!E63),N61,'S7'!E63))</f>
        <v>No chair</v>
      </c>
      <c r="O62">
        <f>IF(ISNUMBER('S8'!F63),'S8'!F63,0)</f>
        <v>0</v>
      </c>
      <c r="P62" t="str">
        <f>IF(O62=0,"No chair",IF(ISBLANK('S8'!E63),P61,'S8'!E63))</f>
        <v>No chair</v>
      </c>
      <c r="Q62">
        <f>IF(ISNUMBER('S9'!F63),'S9'!F63,0)</f>
        <v>462</v>
      </c>
      <c r="R62" t="str">
        <f>IF(Q62=0,"No chair",IF(ISBLANK('S9'!E63),R61,'S9'!E63))</f>
        <v>Bouchard</v>
      </c>
    </row>
    <row r="63" spans="1:18" x14ac:dyDescent="0.3">
      <c r="A63">
        <f>IF(ISNUMBER('S1'!F64),'S1'!F64,0)</f>
        <v>304</v>
      </c>
      <c r="B63" t="str">
        <f>IF(A63=0,"No chair",IF(ISBLANK('S1'!E64),B62,'S1'!E64))</f>
        <v>Long</v>
      </c>
      <c r="C63">
        <f>IF(ISNUMBER('S2'!F64),'S2'!F64,0)</f>
        <v>0</v>
      </c>
      <c r="D63" t="str">
        <f>IF(C63=0,"No chair",IF(ISBLANK('S2'!E64),D62,'S2'!E64))</f>
        <v>No chair</v>
      </c>
      <c r="E63">
        <f>IF(ISNUMBER('S3'!F64),'S3'!F64,0)</f>
        <v>0</v>
      </c>
      <c r="F63" t="str">
        <f>IF(E63=0,"No chair",IF(ISBLANK('S3'!E64),F62,'S3'!E64))</f>
        <v>No chair</v>
      </c>
      <c r="G63">
        <f>IF(ISNUMBER('S4'!F64),'S4'!F64,0)</f>
        <v>398</v>
      </c>
      <c r="H63" t="str">
        <f>IF(G63=0,"No chair",IF(ISBLANK('S4'!E64),H62,'S4'!E64))</f>
        <v>Groche</v>
      </c>
      <c r="I63">
        <f>IF(ISNUMBER('S5'!F64),'S5'!F64,0)</f>
        <v>337</v>
      </c>
      <c r="J63" t="str">
        <f>IF(I63=0,"No chair",IF(ISBLANK('S5'!E64),J62,'S5'!E64))</f>
        <v>Loukaides</v>
      </c>
      <c r="K63">
        <f>IF(ISNUMBER('S6'!F64),'S6'!F64,0)</f>
        <v>762</v>
      </c>
      <c r="L63" t="str">
        <f>IF(K63=0,"No chair",IF(ISBLANK('S6'!E64),L62,'S6'!E64))</f>
        <v>Shivpuri</v>
      </c>
      <c r="M63">
        <f>IF(ISNUMBER('S7'!F64),'S7'!F64,0)</f>
        <v>333</v>
      </c>
      <c r="N63" t="str">
        <f>IF(M63=0,"No chair",IF(ISBLANK('S7'!E64),N62,'S7'!E64))</f>
        <v>Rosochowski</v>
      </c>
      <c r="O63">
        <f>IF(ISNUMBER('S8'!F64),'S8'!F64,0)</f>
        <v>481</v>
      </c>
      <c r="P63" t="str">
        <f>IF(O63=0,"No chair",IF(ISBLANK('S8'!E64),P62,'S8'!E64))</f>
        <v>Kinsey</v>
      </c>
      <c r="Q63">
        <f>IF(ISNUMBER('S9'!F64),'S9'!F64,0)</f>
        <v>645</v>
      </c>
      <c r="R63" t="str">
        <f>IF(Q63=0,"No chair",IF(ISBLANK('S9'!E64),R62,'S9'!E64))</f>
        <v>Bouchard</v>
      </c>
    </row>
    <row r="64" spans="1:18" x14ac:dyDescent="0.3">
      <c r="A64">
        <f>IF(ISNUMBER('S1'!F65),'S1'!F65,0)</f>
        <v>461</v>
      </c>
      <c r="B64" t="str">
        <f>IF(A64=0,"No chair",IF(ISBLANK('S1'!E65),B63,'S1'!E65))</f>
        <v>Long</v>
      </c>
      <c r="C64">
        <f>IF(ISNUMBER('S2'!F65),'S2'!F65,0)</f>
        <v>449</v>
      </c>
      <c r="D64" t="str">
        <f>IF(C64=0,"No chair",IF(ISBLANK('S2'!E65),D63,'S2'!E65))</f>
        <v>S Yuan</v>
      </c>
      <c r="E64">
        <f>IF(ISNUMBER('S3'!F65),'S3'!F65,0)</f>
        <v>0</v>
      </c>
      <c r="F64" t="str">
        <f>IF(E64=0,"No chair",IF(ISBLANK('S3'!E65),F63,'S3'!E65))</f>
        <v>No chair</v>
      </c>
      <c r="G64">
        <f>IF(ISNUMBER('S4'!F65),'S4'!F65,0)</f>
        <v>576</v>
      </c>
      <c r="H64" t="str">
        <f>IF(G64=0,"No chair",IF(ISBLANK('S4'!E65),H63,'S4'!E65))</f>
        <v>Groche</v>
      </c>
      <c r="I64">
        <f>IF(ISNUMBER('S5'!F65),'S5'!F65,0)</f>
        <v>367</v>
      </c>
      <c r="J64" t="str">
        <f>IF(I64=0,"No chair",IF(ISBLANK('S5'!E65),J63,'S5'!E65))</f>
        <v>Loukaides</v>
      </c>
      <c r="K64">
        <f>IF(ISNUMBER('S6'!F65),'S6'!F65,0)</f>
        <v>862</v>
      </c>
      <c r="L64" t="str">
        <f>IF(K64=0,"No chair",IF(ISBLANK('S6'!E65),L63,'S6'!E65))</f>
        <v>Shivpuri</v>
      </c>
      <c r="M64">
        <f>IF(ISNUMBER('S7'!F65),'S7'!F65,0)</f>
        <v>616</v>
      </c>
      <c r="N64" t="str">
        <f>IF(M64=0,"No chair",IF(ISBLANK('S7'!E65),N63,'S7'!E65))</f>
        <v>Rosochowski</v>
      </c>
      <c r="O64">
        <f>IF(ISNUMBER('S8'!F65),'S8'!F65,0)</f>
        <v>500</v>
      </c>
      <c r="P64" t="str">
        <f>IF(O64=0,"No chair",IF(ISBLANK('S8'!E65),P63,'S8'!E65))</f>
        <v>Kinsey</v>
      </c>
      <c r="Q64">
        <f>IF(ISNUMBER('S9'!F65),'S9'!F65,0)</f>
        <v>711</v>
      </c>
      <c r="R64" t="str">
        <f>IF(Q64=0,"No chair",IF(ISBLANK('S9'!E65),R63,'S9'!E65))</f>
        <v>Bouchard</v>
      </c>
    </row>
    <row r="65" spans="1:18" x14ac:dyDescent="0.3">
      <c r="A65">
        <f>IF(ISNUMBER('S1'!F66),'S1'!F66,0)</f>
        <v>298</v>
      </c>
      <c r="B65" t="str">
        <f>IF(A65=0,"No chair",IF(ISBLANK('S1'!E66),B64,'S1'!E66))</f>
        <v>Long</v>
      </c>
      <c r="C65">
        <f>IF(ISNUMBER('S2'!F66),'S2'!F66,0)</f>
        <v>650</v>
      </c>
      <c r="D65" t="str">
        <f>IF(C65=0,"No chair",IF(ISBLANK('S2'!E66),D64,'S2'!E66))</f>
        <v>S Yuan</v>
      </c>
      <c r="E65">
        <f>IF(ISNUMBER('S3'!F66),'S3'!F66,0)</f>
        <v>0</v>
      </c>
      <c r="F65" t="str">
        <f>IF(E65=0,"No chair",IF(ISBLANK('S3'!E66),F64,'S3'!E66))</f>
        <v>No chair</v>
      </c>
      <c r="G65">
        <f>IF(ISNUMBER('S4'!F66),'S4'!F66,0)</f>
        <v>589</v>
      </c>
      <c r="H65" t="str">
        <f>IF(G65=0,"No chair",IF(ISBLANK('S4'!E66),H64,'S4'!E66))</f>
        <v>Groche</v>
      </c>
      <c r="I65">
        <f>IF(ISNUMBER('S5'!F66),'S5'!F66,0)</f>
        <v>373</v>
      </c>
      <c r="J65" t="str">
        <f>IF(I65=0,"No chair",IF(ISBLANK('S5'!E66),J64,'S5'!E66))</f>
        <v>Loukaides</v>
      </c>
      <c r="K65">
        <f>IF(ISNUMBER('S6'!F66),'S6'!F66,0)</f>
        <v>863</v>
      </c>
      <c r="L65" t="str">
        <f>IF(K65=0,"No chair",IF(ISBLANK('S6'!E66),L64,'S6'!E66))</f>
        <v>Shivpuri</v>
      </c>
      <c r="M65">
        <f>IF(ISNUMBER('S7'!F66),'S7'!F66,0)</f>
        <v>841</v>
      </c>
      <c r="N65" t="str">
        <f>IF(M65=0,"No chair",IF(ISBLANK('S7'!E66),N64,'S7'!E66))</f>
        <v>Rosochowski</v>
      </c>
      <c r="O65">
        <f>IF(ISNUMBER('S8'!F66),'S8'!F66,0)</f>
        <v>593</v>
      </c>
      <c r="P65" t="str">
        <f>IF(O65=0,"No chair",IF(ISBLANK('S8'!E66),P64,'S8'!E66))</f>
        <v>Kinsey</v>
      </c>
      <c r="Q65">
        <f>IF(ISNUMBER('S9'!F66),'S9'!F66,0)</f>
        <v>705</v>
      </c>
      <c r="R65" t="str">
        <f>IF(Q65=0,"No chair",IF(ISBLANK('S9'!E66),R64,'S9'!E66))</f>
        <v>Bouchard</v>
      </c>
    </row>
    <row r="66" spans="1:18" x14ac:dyDescent="0.3">
      <c r="A66">
        <f>IF(ISNUMBER('S1'!F67),'S1'!F67,0)</f>
        <v>0</v>
      </c>
      <c r="B66" t="str">
        <f>IF(A66=0,"No chair",IF(ISBLANK('S1'!E67),B65,'S1'!E67))</f>
        <v>No chair</v>
      </c>
      <c r="C66">
        <f>IF(ISNUMBER('S2'!F67),'S2'!F67,0)</f>
        <v>698</v>
      </c>
      <c r="D66" t="str">
        <f>IF(C66=0,"No chair",IF(ISBLANK('S2'!E67),D65,'S2'!E67))</f>
        <v>S Yuan</v>
      </c>
      <c r="E66">
        <f>IF(ISNUMBER('S3'!F67),'S3'!F67,0)</f>
        <v>0</v>
      </c>
      <c r="F66" t="str">
        <f>IF(E66=0,"No chair",IF(ISBLANK('S3'!E67),F65,'S3'!E67))</f>
        <v>No chair</v>
      </c>
      <c r="G66">
        <f>IF(ISNUMBER('S4'!F67),'S4'!F67,0)</f>
        <v>0</v>
      </c>
      <c r="H66" t="str">
        <f>IF(G66=0,"No chair",IF(ISBLANK('S4'!E67),H65,'S4'!E67))</f>
        <v>No chair</v>
      </c>
      <c r="I66">
        <f>IF(ISNUMBER('S5'!F67),'S5'!F67,0)</f>
        <v>510</v>
      </c>
      <c r="J66" t="str">
        <f>IF(I66=0,"No chair",IF(ISBLANK('S5'!E67),J65,'S5'!E67))</f>
        <v>Loukaides</v>
      </c>
      <c r="K66">
        <f>IF(ISNUMBER('S6'!F67),'S6'!F67,0)</f>
        <v>0</v>
      </c>
      <c r="L66" t="str">
        <f>IF(K66=0,"No chair",IF(ISBLANK('S6'!E67),L65,'S6'!E67))</f>
        <v>No chair</v>
      </c>
      <c r="M66">
        <f>IF(ISNUMBER('S7'!F67),'S7'!F67,0)</f>
        <v>530</v>
      </c>
      <c r="N66" t="str">
        <f>IF(M66=0,"No chair",IF(ISBLANK('S7'!E67),N65,'S7'!E67))</f>
        <v>Rosochowski</v>
      </c>
      <c r="O66">
        <f>IF(ISNUMBER('S8'!F67),'S8'!F67,0)</f>
        <v>0</v>
      </c>
      <c r="P66" t="str">
        <f>IF(O66=0,"No chair",IF(ISBLANK('S8'!E67),P65,'S8'!E67))</f>
        <v>No chair</v>
      </c>
      <c r="Q66">
        <f>IF(ISNUMBER('S9'!F67),'S9'!F67,0)</f>
        <v>0</v>
      </c>
      <c r="R66" t="str">
        <f>IF(Q66=0,"No chair",IF(ISBLANK('S9'!E67),R65,'S9'!E67))</f>
        <v>No chair</v>
      </c>
    </row>
    <row r="67" spans="1:18" x14ac:dyDescent="0.3">
      <c r="A67">
        <f>IF(ISNUMBER('S1'!F68),'S1'!F68,0)</f>
        <v>0</v>
      </c>
      <c r="B67" t="str">
        <f>IF(A67=0,"No chair",IF(ISBLANK('S1'!E68),B66,'S1'!E68))</f>
        <v>No chair</v>
      </c>
      <c r="C67">
        <f>IF(ISNUMBER('S2'!F68),'S2'!F68,0)</f>
        <v>0</v>
      </c>
      <c r="D67" t="str">
        <f>IF(C67=0,"No chair",IF(ISBLANK('S2'!E68),D66,'S2'!E68))</f>
        <v>No chair</v>
      </c>
      <c r="E67">
        <f>IF(ISNUMBER('S3'!F68),'S3'!F68,0)</f>
        <v>0</v>
      </c>
      <c r="F67" t="str">
        <f>IF(E67=0,"No chair",IF(ISBLANK('S3'!E68),F66,'S3'!E68))</f>
        <v>No chair</v>
      </c>
      <c r="G67">
        <f>IF(ISNUMBER('S4'!F68),'S4'!F68,0)</f>
        <v>0</v>
      </c>
      <c r="H67" t="str">
        <f>IF(G67=0,"No chair",IF(ISBLANK('S4'!E68),H66,'S4'!E68))</f>
        <v>No chair</v>
      </c>
      <c r="I67">
        <f>IF(ISNUMBER('S5'!F68),'S5'!F68,0)</f>
        <v>0</v>
      </c>
      <c r="J67" t="str">
        <f>IF(I67=0,"No chair",IF(ISBLANK('S5'!E68),J66,'S5'!E68))</f>
        <v>No chair</v>
      </c>
      <c r="K67">
        <f>IF(ISNUMBER('S6'!F68),'S6'!F68,0)</f>
        <v>0</v>
      </c>
      <c r="L67" t="str">
        <f>IF(K67=0,"No chair",IF(ISBLANK('S6'!E68),L66,'S6'!E68))</f>
        <v>No chair</v>
      </c>
      <c r="M67">
        <f>IF(ISNUMBER('S7'!F68),'S7'!F68,0)</f>
        <v>0</v>
      </c>
      <c r="N67" t="str">
        <f>IF(M67=0,"No chair",IF(ISBLANK('S7'!E68),N66,'S7'!E68))</f>
        <v>No chair</v>
      </c>
      <c r="O67">
        <f>IF(ISNUMBER('S8'!F68),'S8'!F68,0)</f>
        <v>0</v>
      </c>
      <c r="P67" t="str">
        <f>IF(O67=0,"No chair",IF(ISBLANK('S8'!E68),P66,'S8'!E68))</f>
        <v>No chair</v>
      </c>
      <c r="Q67">
        <f>IF(ISNUMBER('S9'!F68),'S9'!F68,0)</f>
        <v>398</v>
      </c>
      <c r="R67" t="str">
        <f>IF(Q67=0,"No chair",IF(ISBLANK('S9'!E68),R66,'S9'!E68))</f>
        <v>Groche</v>
      </c>
    </row>
    <row r="68" spans="1:18" x14ac:dyDescent="0.3">
      <c r="A68">
        <f>IF(ISNUMBER('S1'!F69),'S1'!F69,0)</f>
        <v>0</v>
      </c>
      <c r="B68" t="str">
        <f>IF(A68=0,"No chair",IF(ISBLANK('S1'!E69),B67,'S1'!E69))</f>
        <v>No chair</v>
      </c>
      <c r="C68">
        <f>IF(ISNUMBER('S2'!F69),'S2'!F69,0)</f>
        <v>0</v>
      </c>
      <c r="D68" t="str">
        <f>IF(C68=0,"No chair",IF(ISBLANK('S2'!E69),D67,'S2'!E69))</f>
        <v>No chair</v>
      </c>
      <c r="E68">
        <f>IF(ISNUMBER('S3'!F69),'S3'!F69,0)</f>
        <v>0</v>
      </c>
      <c r="F68" t="str">
        <f>IF(E68=0,"No chair",IF(ISBLANK('S3'!E69),F67,'S3'!E69))</f>
        <v>No chair</v>
      </c>
      <c r="G68">
        <f>IF(ISNUMBER('S4'!F69),'S4'!F69,0)</f>
        <v>0</v>
      </c>
      <c r="H68" t="str">
        <f>IF(G68=0,"No chair",IF(ISBLANK('S4'!E69),H67,'S4'!E69))</f>
        <v>No chair</v>
      </c>
      <c r="I68">
        <f>IF(ISNUMBER('S5'!F69),'S5'!F69,0)</f>
        <v>0</v>
      </c>
      <c r="J68" t="str">
        <f>IF(I68=0,"No chair",IF(ISBLANK('S5'!E69),J67,'S5'!E69))</f>
        <v>No chair</v>
      </c>
      <c r="K68">
        <f>IF(ISNUMBER('S6'!F69),'S6'!F69,0)</f>
        <v>0</v>
      </c>
      <c r="L68" t="str">
        <f>IF(K68=0,"No chair",IF(ISBLANK('S6'!E69),L67,'S6'!E69))</f>
        <v>No chair</v>
      </c>
      <c r="M68">
        <f>IF(ISNUMBER('S7'!F69),'S7'!F69,0)</f>
        <v>0</v>
      </c>
      <c r="N68" t="str">
        <f>IF(M68=0,"No chair",IF(ISBLANK('S7'!E69),N67,'S7'!E69))</f>
        <v>No chair</v>
      </c>
      <c r="O68">
        <f>IF(ISNUMBER('S8'!F69),'S8'!F69,0)</f>
        <v>0</v>
      </c>
      <c r="P68" t="str">
        <f>IF(O68=0,"No chair",IF(ISBLANK('S8'!E69),P67,'S8'!E69))</f>
        <v>No chair</v>
      </c>
      <c r="Q68">
        <f>IF(ISNUMBER('S9'!F69),'S9'!F69,0)</f>
        <v>576</v>
      </c>
      <c r="R68" t="str">
        <f>IF(Q68=0,"No chair",IF(ISBLANK('S9'!E69),R67,'S9'!E69))</f>
        <v>Groche</v>
      </c>
    </row>
    <row r="69" spans="1:18" x14ac:dyDescent="0.3">
      <c r="A69">
        <f>IF(ISNUMBER('S1'!F70),'S1'!F70,0)</f>
        <v>0</v>
      </c>
      <c r="B69" t="str">
        <f>IF(A69=0,"No chair",IF(ISBLANK('S1'!E70),B68,'S1'!E70))</f>
        <v>No chair</v>
      </c>
      <c r="C69">
        <f>IF(ISNUMBER('S2'!F70),'S2'!F70,0)</f>
        <v>0</v>
      </c>
      <c r="D69" t="str">
        <f>IF(C69=0,"No chair",IF(ISBLANK('S2'!E70),D68,'S2'!E70))</f>
        <v>No chair</v>
      </c>
      <c r="E69">
        <f>IF(ISNUMBER('S3'!F70),'S3'!F70,0)</f>
        <v>0</v>
      </c>
      <c r="F69" t="str">
        <f>IF(E69=0,"No chair",IF(ISBLANK('S3'!E70),F68,'S3'!E70))</f>
        <v>No chair</v>
      </c>
      <c r="G69">
        <f>IF(ISNUMBER('S4'!F70),'S4'!F70,0)</f>
        <v>0</v>
      </c>
      <c r="H69" t="str">
        <f>IF(G69=0,"No chair",IF(ISBLANK('S4'!E70),H68,'S4'!E70))</f>
        <v>No chair</v>
      </c>
      <c r="I69">
        <f>IF(ISNUMBER('S5'!F70),'S5'!F70,0)</f>
        <v>0</v>
      </c>
      <c r="J69" t="str">
        <f>IF(I69=0,"No chair",IF(ISBLANK('S5'!E70),J68,'S5'!E70))</f>
        <v>No chair</v>
      </c>
      <c r="K69">
        <f>IF(ISNUMBER('S6'!F70),'S6'!F70,0)</f>
        <v>0</v>
      </c>
      <c r="L69" t="str">
        <f>IF(K69=0,"No chair",IF(ISBLANK('S6'!E70),L68,'S6'!E70))</f>
        <v>No chair</v>
      </c>
      <c r="M69">
        <f>IF(ISNUMBER('S7'!F70),'S7'!F70,0)</f>
        <v>0</v>
      </c>
      <c r="N69" t="str">
        <f>IF(M69=0,"No chair",IF(ISBLANK('S7'!E70),N68,'S7'!E70))</f>
        <v>No chair</v>
      </c>
      <c r="O69">
        <f>IF(ISNUMBER('S8'!F70),'S8'!F70,0)</f>
        <v>0</v>
      </c>
      <c r="P69" t="str">
        <f>IF(O69=0,"No chair",IF(ISBLANK('S8'!E70),P68,'S8'!E70))</f>
        <v>No chair</v>
      </c>
      <c r="Q69">
        <f>IF(ISNUMBER('S9'!F70),'S9'!F70,0)</f>
        <v>589</v>
      </c>
      <c r="R69" t="str">
        <f>IF(Q69=0,"No chair",IF(ISBLANK('S9'!E70),R68,'S9'!E70))</f>
        <v>Groche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zoomScale="70" zoomScaleNormal="70" zoomScalePageLayoutView="55" workbookViewId="0">
      <selection activeCell="H12" sqref="H12"/>
    </sheetView>
  </sheetViews>
  <sheetFormatPr defaultRowHeight="16.5" x14ac:dyDescent="0.3"/>
  <cols>
    <col min="1" max="1" width="7.109375" customWidth="1"/>
    <col min="2" max="2" width="5.5546875" customWidth="1"/>
    <col min="3" max="11" width="20" customWidth="1"/>
  </cols>
  <sheetData>
    <row r="1" spans="1:11" ht="46.5" customHeight="1" x14ac:dyDescent="0.3">
      <c r="C1" s="1" t="s">
        <v>0</v>
      </c>
      <c r="D1" s="1" t="s">
        <v>1</v>
      </c>
      <c r="E1" s="1" t="s">
        <v>2</v>
      </c>
      <c r="F1" s="1" t="s">
        <v>3</v>
      </c>
      <c r="G1" s="43" t="s">
        <v>4</v>
      </c>
      <c r="H1" s="1" t="s">
        <v>5</v>
      </c>
      <c r="I1" s="44" t="s">
        <v>6</v>
      </c>
      <c r="J1" s="1" t="s">
        <v>7</v>
      </c>
      <c r="K1" s="1" t="s">
        <v>8</v>
      </c>
    </row>
    <row r="2" spans="1:11" ht="46.5" customHeight="1" x14ac:dyDescent="0.3">
      <c r="A2" s="10">
        <v>0.45833333333333331</v>
      </c>
      <c r="B2" s="1">
        <v>1</v>
      </c>
      <c r="C2" s="6" t="s">
        <v>709</v>
      </c>
      <c r="D2" s="40" t="s">
        <v>83</v>
      </c>
      <c r="E2" s="6" t="s">
        <v>106</v>
      </c>
      <c r="F2" s="6" t="s">
        <v>159</v>
      </c>
      <c r="G2" s="40" t="s">
        <v>109</v>
      </c>
      <c r="H2" s="38" t="s">
        <v>84</v>
      </c>
      <c r="I2" s="6" t="s">
        <v>23</v>
      </c>
      <c r="J2" s="40" t="s">
        <v>153</v>
      </c>
      <c r="K2" s="6" t="s">
        <v>702</v>
      </c>
    </row>
    <row r="3" spans="1:11" ht="46.5" customHeight="1" x14ac:dyDescent="0.3">
      <c r="B3" s="1">
        <v>2</v>
      </c>
      <c r="C3" s="37">
        <f t="shared" ref="C3:J3" si="0">SUMPRODUCT(MID(0&amp;C2,LARGE(INDEX(ISNUMBER(--MID(C2,ROW($1:$49),1))* ROW($1:$49),0),ROW($1:$49))+1,1)*10^ROW($1:$49)/10)</f>
        <v>4</v>
      </c>
      <c r="D3">
        <f t="shared" si="0"/>
        <v>4</v>
      </c>
      <c r="E3" s="37">
        <f t="shared" si="0"/>
        <v>4</v>
      </c>
      <c r="F3" s="37">
        <f t="shared" si="0"/>
        <v>4</v>
      </c>
      <c r="G3">
        <f t="shared" si="0"/>
        <v>4</v>
      </c>
      <c r="H3" s="53">
        <f t="shared" si="0"/>
        <v>4</v>
      </c>
      <c r="I3" s="42">
        <f>SUMPRODUCT(MID(0&amp;I2,LARGE(INDEX(ISNUMBER(--MID(I2,ROW($1:$49),1))* ROW($1:$49),0),ROW($1:$49))+1,1)*10^ROW($1:$49)/10)</f>
        <v>5</v>
      </c>
      <c r="J3">
        <f t="shared" si="0"/>
        <v>4</v>
      </c>
      <c r="K3" s="42">
        <f>SUMPRODUCT(MID(0&amp;K2,LARGE(INDEX(ISNUMBER(--MID(K2,ROW($1:$49),1))* ROW($1:$49),0),ROW($1:$49))+1,1)*10^ROW($1:$49)/10)</f>
        <v>5</v>
      </c>
    </row>
    <row r="4" spans="1:11" ht="46.5" customHeight="1" x14ac:dyDescent="0.3">
      <c r="B4" s="1">
        <v>3</v>
      </c>
      <c r="C4" s="9"/>
      <c r="D4" s="13"/>
      <c r="E4" s="7"/>
      <c r="F4" s="7"/>
      <c r="G4" s="13"/>
      <c r="H4" s="34"/>
      <c r="I4" s="7"/>
      <c r="J4" s="13"/>
      <c r="K4" s="7"/>
    </row>
    <row r="5" spans="1:11" ht="46.5" customHeight="1" x14ac:dyDescent="0.3">
      <c r="B5" s="44">
        <v>4</v>
      </c>
      <c r="C5" s="7"/>
      <c r="D5" s="12"/>
      <c r="E5" s="7"/>
      <c r="F5" s="7"/>
      <c r="G5" s="13"/>
      <c r="H5" s="34"/>
      <c r="I5" s="7"/>
      <c r="J5" s="13"/>
      <c r="K5" s="42"/>
    </row>
    <row r="6" spans="1:11" ht="46.5" customHeight="1" x14ac:dyDescent="0.3">
      <c r="B6" s="5">
        <v>5</v>
      </c>
      <c r="C6" s="83"/>
      <c r="D6" s="94"/>
      <c r="E6" s="94"/>
      <c r="F6" s="97"/>
      <c r="G6" s="97"/>
      <c r="H6" s="117"/>
      <c r="I6" s="36"/>
      <c r="J6" s="129"/>
      <c r="K6" s="8"/>
    </row>
    <row r="7" spans="1:11" ht="46.5" customHeight="1" x14ac:dyDescent="0.3">
      <c r="A7" s="50">
        <v>0.52777777777777779</v>
      </c>
      <c r="B7" s="46"/>
      <c r="C7" s="137" t="s">
        <v>148</v>
      </c>
      <c r="D7" s="136" t="s">
        <v>149</v>
      </c>
      <c r="E7" s="136" t="s">
        <v>145</v>
      </c>
      <c r="F7" s="136" t="s">
        <v>150</v>
      </c>
      <c r="G7" s="136" t="s">
        <v>144</v>
      </c>
      <c r="H7" s="136" t="s">
        <v>146</v>
      </c>
      <c r="I7" s="137" t="s">
        <v>151</v>
      </c>
      <c r="J7" s="136" t="s">
        <v>152</v>
      </c>
      <c r="K7" s="137" t="s">
        <v>147</v>
      </c>
    </row>
    <row r="8" spans="1:11" ht="46.5" customHeight="1" x14ac:dyDescent="0.3">
      <c r="A8" s="47"/>
      <c r="B8" s="46"/>
      <c r="C8" s="48">
        <f>SUM(C2:K6)</f>
        <v>38</v>
      </c>
      <c r="D8" s="47"/>
      <c r="E8" s="47"/>
      <c r="F8" s="49"/>
      <c r="G8" s="49"/>
      <c r="H8" s="48"/>
      <c r="J8" s="47"/>
    </row>
    <row r="9" spans="1:11" ht="46.5" customHeight="1" x14ac:dyDescent="0.3">
      <c r="A9" s="47"/>
      <c r="B9" s="46"/>
      <c r="C9" s="47"/>
      <c r="D9" s="49"/>
      <c r="E9" s="49"/>
      <c r="F9" s="47"/>
      <c r="G9" s="49"/>
      <c r="H9" s="49"/>
      <c r="J9" s="47"/>
    </row>
    <row r="10" spans="1:11" ht="46.5" customHeight="1" x14ac:dyDescent="0.3">
      <c r="A10" s="47"/>
      <c r="B10" s="46"/>
      <c r="C10" s="49"/>
      <c r="D10" s="49"/>
      <c r="E10" s="47"/>
      <c r="F10" s="49"/>
      <c r="G10" s="49"/>
      <c r="H10" s="47"/>
      <c r="I10" s="47"/>
      <c r="J10" s="49"/>
    </row>
    <row r="11" spans="1:11" ht="46.5" customHeight="1" x14ac:dyDescent="0.3">
      <c r="A11" s="47"/>
      <c r="B11" s="46"/>
      <c r="C11" s="49"/>
      <c r="D11" s="49"/>
      <c r="E11" s="48"/>
      <c r="F11" s="49"/>
      <c r="G11" s="48"/>
      <c r="H11" s="49"/>
      <c r="I11" s="49"/>
      <c r="J11" s="49"/>
    </row>
    <row r="12" spans="1:11" ht="46.5" customHeight="1" x14ac:dyDescent="0.3">
      <c r="A12" s="47"/>
      <c r="B12" s="46"/>
      <c r="C12" s="48"/>
      <c r="D12" s="49"/>
      <c r="E12" s="49"/>
      <c r="F12" s="48"/>
      <c r="G12" s="49"/>
      <c r="H12" s="49"/>
      <c r="I12" s="49"/>
      <c r="J12" s="49"/>
      <c r="K12" s="48"/>
    </row>
    <row r="13" spans="1:11" ht="46.5" customHeight="1" x14ac:dyDescent="0.3">
      <c r="A13" s="47"/>
      <c r="B13" s="46"/>
      <c r="C13" s="49"/>
      <c r="D13" s="48"/>
      <c r="E13" s="47"/>
      <c r="F13" s="49"/>
      <c r="G13" s="47"/>
      <c r="H13" s="49"/>
      <c r="I13" s="47"/>
      <c r="J13" s="48"/>
      <c r="K13" s="49"/>
    </row>
    <row r="14" spans="1:11" ht="46.5" customHeight="1" x14ac:dyDescent="0.3">
      <c r="A14" s="47"/>
      <c r="B14" s="46"/>
      <c r="C14" s="47"/>
      <c r="D14" s="49"/>
      <c r="E14" s="49"/>
      <c r="F14" s="47"/>
      <c r="G14" s="49"/>
      <c r="H14" s="49"/>
      <c r="I14" s="49"/>
      <c r="J14" s="49"/>
      <c r="K14" s="47"/>
    </row>
    <row r="15" spans="1:11" ht="46.5" customHeight="1" x14ac:dyDescent="0.3">
      <c r="A15" s="47"/>
      <c r="B15" s="46"/>
      <c r="C15" s="49"/>
      <c r="D15" s="47"/>
      <c r="E15" s="49"/>
      <c r="F15" s="49"/>
      <c r="G15" s="49"/>
      <c r="H15" s="47"/>
      <c r="I15" s="49"/>
      <c r="J15" s="47"/>
      <c r="K15" s="49"/>
    </row>
    <row r="16" spans="1:11" ht="46.5" customHeight="1" x14ac:dyDescent="0.3">
      <c r="A16" s="47"/>
      <c r="B16" s="46"/>
      <c r="C16" s="49"/>
      <c r="D16" s="49"/>
      <c r="E16" s="49"/>
      <c r="F16" s="47"/>
      <c r="G16" s="47"/>
      <c r="H16" s="47"/>
      <c r="I16" s="49"/>
      <c r="J16" s="47"/>
      <c r="K16" s="49"/>
    </row>
    <row r="17" spans="1:11" ht="29.25" customHeight="1" x14ac:dyDescent="0.3">
      <c r="A17" s="50"/>
      <c r="B17" s="47"/>
      <c r="C17" s="47"/>
      <c r="D17" s="47"/>
      <c r="E17" s="47"/>
      <c r="F17" s="47"/>
      <c r="G17" s="47"/>
      <c r="H17" s="47"/>
      <c r="I17" s="47"/>
      <c r="J17" s="47"/>
      <c r="K17" s="47"/>
    </row>
  </sheetData>
  <pageMargins left="0.7" right="0.7" top="0.75" bottom="0.75" header="0.3" footer="0.3"/>
  <pageSetup paperSize="9" scale="68" orientation="landscape" r:id="rId1"/>
  <headerFooter>
    <oddHeader>&amp;CICTP Tuesday 1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"/>
  <sheetViews>
    <sheetView zoomScaleNormal="100" workbookViewId="0">
      <selection activeCell="G6" sqref="G6"/>
    </sheetView>
  </sheetViews>
  <sheetFormatPr defaultRowHeight="16.5" x14ac:dyDescent="0.3"/>
  <cols>
    <col min="1" max="1" width="8.88671875" style="17"/>
    <col min="2" max="2" width="12.5546875" style="17" customWidth="1"/>
    <col min="3" max="3" width="4.109375" style="25" customWidth="1"/>
    <col min="4" max="4" width="12.5546875" style="17" customWidth="1"/>
    <col min="5" max="5" width="4.109375" style="25" customWidth="1"/>
    <col min="6" max="6" width="12.5546875" style="17" customWidth="1"/>
    <col min="7" max="7" width="4.109375" style="25" customWidth="1"/>
    <col min="8" max="8" width="12.5546875" style="17" customWidth="1"/>
    <col min="9" max="9" width="4.109375" style="25" customWidth="1"/>
    <col min="10" max="10" width="12.5546875" style="17" customWidth="1"/>
    <col min="11" max="11" width="4.109375" style="25" customWidth="1"/>
    <col min="12" max="12" width="12.5546875" style="17" customWidth="1"/>
    <col min="13" max="13" width="4.109375" style="25" customWidth="1"/>
    <col min="14" max="14" width="12.5546875" style="17" customWidth="1"/>
    <col min="15" max="15" width="4.109375" style="25" customWidth="1"/>
    <col min="16" max="16" width="12.5546875" style="17" customWidth="1"/>
    <col min="17" max="17" width="4.109375" style="25" customWidth="1"/>
    <col min="18" max="18" width="12.5546875" style="17" customWidth="1"/>
    <col min="19" max="19" width="4.109375" style="25" customWidth="1"/>
    <col min="20" max="16384" width="8.88671875" style="17"/>
  </cols>
  <sheetData>
    <row r="1" spans="2:19" x14ac:dyDescent="0.3">
      <c r="B1" s="15"/>
      <c r="C1" s="16"/>
      <c r="D1" s="15"/>
      <c r="E1" s="16"/>
      <c r="F1" s="15"/>
      <c r="G1" s="16"/>
      <c r="H1" s="15"/>
      <c r="I1" s="16"/>
      <c r="J1" s="15"/>
      <c r="K1" s="16"/>
      <c r="L1" s="15"/>
      <c r="M1" s="16"/>
      <c r="N1" s="15"/>
      <c r="O1" s="16"/>
      <c r="P1" s="15"/>
      <c r="Q1" s="16"/>
      <c r="R1" s="15"/>
      <c r="S1" s="16"/>
    </row>
    <row r="2" spans="2:19" s="18" customFormat="1" ht="51.75" customHeight="1" x14ac:dyDescent="0.3">
      <c r="B2" s="30" t="s">
        <v>9</v>
      </c>
      <c r="C2" s="31"/>
      <c r="D2" s="30" t="s">
        <v>10</v>
      </c>
      <c r="E2" s="31"/>
      <c r="F2" s="30" t="s">
        <v>11</v>
      </c>
      <c r="G2" s="31"/>
      <c r="H2" s="30" t="s">
        <v>12</v>
      </c>
      <c r="I2" s="31"/>
      <c r="J2" s="30" t="s">
        <v>13</v>
      </c>
      <c r="K2" s="31"/>
      <c r="L2" s="32" t="s">
        <v>14</v>
      </c>
      <c r="M2" s="33"/>
      <c r="N2" s="30" t="s">
        <v>15</v>
      </c>
      <c r="O2" s="31"/>
      <c r="P2" s="32" t="s">
        <v>16</v>
      </c>
      <c r="Q2" s="33"/>
      <c r="R2" s="30" t="s">
        <v>17</v>
      </c>
      <c r="S2" s="31"/>
    </row>
    <row r="3" spans="2:19" s="23" customFormat="1" ht="37.5" customHeight="1" x14ac:dyDescent="0.3">
      <c r="B3" s="26" t="s">
        <v>26</v>
      </c>
      <c r="C3" s="20">
        <f>remaining_pres!C3</f>
        <v>5</v>
      </c>
      <c r="D3" s="28" t="s">
        <v>31</v>
      </c>
      <c r="E3" s="20">
        <f>remaining_pres!E3</f>
        <v>0</v>
      </c>
      <c r="F3" s="28" t="s">
        <v>37</v>
      </c>
      <c r="G3" s="20">
        <f>remaining_pres!G3</f>
        <v>0</v>
      </c>
      <c r="H3" s="28" t="s">
        <v>41</v>
      </c>
      <c r="I3" s="20">
        <f>remaining_pres!I3</f>
        <v>5</v>
      </c>
      <c r="J3" s="28" t="s">
        <v>46</v>
      </c>
      <c r="K3" s="27">
        <f>SUMPRODUCT(MID(0&amp;J3,LARGE(INDEX(ISNUMBER(--MID(J3,ROW($1:$49),1))* ROW($1:$49),0),ROW($1:$49))+1,1)*10^ROW($1:$49)/10)-monday_1!G3</f>
        <v>0</v>
      </c>
      <c r="L3" s="28" t="s">
        <v>53</v>
      </c>
      <c r="M3" s="29">
        <f>SUMPRODUCT(MID(0&amp;L3,LARGE(INDEX(ISNUMBER(--MID(L3,ROW($1:$49),1))* ROW($1:$49),0),ROW($1:$49))+1,1)*10^ROW($1:$49)/10)-monday_1!H3-monday_1!H10-monday_1!H14</f>
        <v>3</v>
      </c>
      <c r="N3" s="26" t="s">
        <v>56</v>
      </c>
      <c r="O3" s="27">
        <f>SUMPRODUCT(MID(0&amp;N3,LARGE(INDEX(ISNUMBER(--MID(N3,ROW($1:$49),1))* ROW($1:$49),0),ROW($1:$49))+1,1)*10^ROW($1:$49)/10)-monday_1!I3-monday_1!I7</f>
        <v>0</v>
      </c>
      <c r="P3" s="28" t="s">
        <v>63</v>
      </c>
      <c r="Q3" s="29">
        <f>SUMPRODUCT(MID(0&amp;P3,LARGE(INDEX(ISNUMBER(--MID(P3,ROW($1:$49),1))* ROW($1:$49),0),ROW($1:$49))+1,1)*10^ROW($1:$49)/10)-monday_1!J3-monday_1!J9-monday_1!J13</f>
        <v>0</v>
      </c>
      <c r="R3" s="26" t="s">
        <v>68</v>
      </c>
      <c r="S3" s="27">
        <f>remaining_pres!S3</f>
        <v>3</v>
      </c>
    </row>
    <row r="4" spans="2:19" s="23" customFormat="1" ht="37.5" customHeight="1" x14ac:dyDescent="0.3">
      <c r="B4" s="19" t="s">
        <v>27</v>
      </c>
      <c r="C4" s="20">
        <f>remaining_pres!C4</f>
        <v>9</v>
      </c>
      <c r="D4" s="86" t="s">
        <v>32</v>
      </c>
      <c r="E4" s="20">
        <f>remaining_pres!E4</f>
        <v>11</v>
      </c>
      <c r="F4" s="86" t="s">
        <v>38</v>
      </c>
      <c r="G4" s="20">
        <f>remaining_pres!G4</f>
        <v>7</v>
      </c>
      <c r="H4" s="86" t="s">
        <v>42</v>
      </c>
      <c r="I4" s="20">
        <f>remaining_pres!I4-tuesday_1!F3</f>
        <v>4</v>
      </c>
      <c r="J4" s="86" t="s">
        <v>47</v>
      </c>
      <c r="K4" s="20">
        <f>SUMPRODUCT(MID(0&amp;J4,LARGE(INDEX(ISNUMBER(--MID(J4,ROW($1:$49),1))* ROW($1:$49),0),ROW($1:$49))+1,1)*10^ROW($1:$49)/10)-monday_1!G11-monday_1!G15</f>
        <v>0</v>
      </c>
      <c r="L4" s="21" t="s">
        <v>54</v>
      </c>
      <c r="M4" s="22">
        <f>remaining_pres!M4-tuesday_1!H3</f>
        <v>16</v>
      </c>
      <c r="N4" s="19" t="s">
        <v>57</v>
      </c>
      <c r="O4" s="20">
        <f>remaining_pres!O4</f>
        <v>10</v>
      </c>
      <c r="P4" s="21" t="s">
        <v>64</v>
      </c>
      <c r="Q4" s="22">
        <f>SUMPRODUCT(MID(0&amp;P4,LARGE(INDEX(ISNUMBER(--MID(P4,ROW($1:$49),1))* ROW($1:$49),0),ROW($1:$49))+1,1)*10^ROW($1:$49)/10)</f>
        <v>6</v>
      </c>
      <c r="R4" s="19" t="s">
        <v>69</v>
      </c>
      <c r="S4" s="20">
        <f>remaining_pres!S4</f>
        <v>8</v>
      </c>
    </row>
    <row r="5" spans="2:19" s="23" customFormat="1" ht="37.5" customHeight="1" x14ac:dyDescent="0.3">
      <c r="B5" s="19" t="s">
        <v>28</v>
      </c>
      <c r="C5" s="20">
        <f>remaining_pres!C5</f>
        <v>11</v>
      </c>
      <c r="D5" s="86" t="s">
        <v>33</v>
      </c>
      <c r="E5" s="20">
        <f>remaining_pres!E5</f>
        <v>6</v>
      </c>
      <c r="F5" s="86" t="s">
        <v>39</v>
      </c>
      <c r="G5" s="20">
        <f>remaining_pres!G5-tuesday_1!E3</f>
        <v>7</v>
      </c>
      <c r="H5" s="86" t="s">
        <v>43</v>
      </c>
      <c r="I5" s="20">
        <f>remaining_pres!I5</f>
        <v>0</v>
      </c>
      <c r="J5" s="86" t="s">
        <v>48</v>
      </c>
      <c r="K5" s="20">
        <f>SUMPRODUCT(MID(0&amp;J5,LARGE(INDEX(ISNUMBER(--MID(J5,ROW($1:$49),1))* ROW($1:$49),0),ROW($1:$49))+1,1)*10^ROW($1:$49)/10)-tuesday_1!G3</f>
        <v>5</v>
      </c>
      <c r="L5" s="21" t="s">
        <v>55</v>
      </c>
      <c r="M5" s="22">
        <f>SUMPRODUCT(MID(0&amp;L5,LARGE(INDEX(ISNUMBER(--MID(L5,ROW($1:$49),1))* ROW($1:$49),0),ROW($1:$49))+1,1)*10^ROW($1:$49)/10)</f>
        <v>13</v>
      </c>
      <c r="N5" s="19" t="s">
        <v>58</v>
      </c>
      <c r="O5" s="20">
        <f>remaining_pres!O5-tuesday_1!I3</f>
        <v>0</v>
      </c>
      <c r="P5" s="21" t="s">
        <v>65</v>
      </c>
      <c r="Q5" s="22">
        <f>remaining_pres!Q5</f>
        <v>14</v>
      </c>
      <c r="R5" s="19" t="s">
        <v>70</v>
      </c>
      <c r="S5" s="20">
        <f>remaining_pres!S5</f>
        <v>4</v>
      </c>
    </row>
    <row r="6" spans="2:19" s="23" customFormat="1" ht="37.5" customHeight="1" x14ac:dyDescent="0.3">
      <c r="B6" s="19" t="s">
        <v>29</v>
      </c>
      <c r="C6" s="20">
        <f>remaining_pres!C6</f>
        <v>6</v>
      </c>
      <c r="D6" s="86" t="s">
        <v>34</v>
      </c>
      <c r="E6" s="20">
        <f>remaining_pres!E6-tuesday_1!D3</f>
        <v>0</v>
      </c>
      <c r="F6" s="86" t="s">
        <v>40</v>
      </c>
      <c r="G6" s="20">
        <f>remaining_pres!G6</f>
        <v>12</v>
      </c>
      <c r="H6" s="86" t="s">
        <v>44</v>
      </c>
      <c r="I6" s="20">
        <f>remaining_pres!I6</f>
        <v>8</v>
      </c>
      <c r="J6" s="86" t="s">
        <v>49</v>
      </c>
      <c r="K6" s="20">
        <f>SUMPRODUCT(MID(0&amp;J6,LARGE(INDEX(ISNUMBER(--MID(J6,ROW($1:$49),1))* ROW($1:$49),0),ROW($1:$49))+1,1)*10^ROW($1:$49)/10)</f>
        <v>8</v>
      </c>
      <c r="L6" s="21"/>
      <c r="M6" s="22"/>
      <c r="N6" s="19" t="s">
        <v>59</v>
      </c>
      <c r="O6" s="20">
        <f>remaining_pres!O6</f>
        <v>7</v>
      </c>
      <c r="P6" s="21" t="s">
        <v>66</v>
      </c>
      <c r="Q6" s="22">
        <f>remaining_pres!Q6-tuesday_1!J3</f>
        <v>5</v>
      </c>
      <c r="R6" s="19" t="s">
        <v>71</v>
      </c>
      <c r="S6" s="20">
        <f>remaining_pres!S6</f>
        <v>3</v>
      </c>
    </row>
    <row r="7" spans="2:19" s="23" customFormat="1" ht="37.5" customHeight="1" x14ac:dyDescent="0.3">
      <c r="B7" s="19" t="s">
        <v>30</v>
      </c>
      <c r="C7" s="20">
        <f>remaining_pres!C7-tuesday_1!C3</f>
        <v>0</v>
      </c>
      <c r="D7" s="86" t="s">
        <v>35</v>
      </c>
      <c r="E7" s="20">
        <f>remaining_pres!E7</f>
        <v>7</v>
      </c>
      <c r="F7" s="86"/>
      <c r="G7" s="20"/>
      <c r="H7" s="86" t="s">
        <v>45</v>
      </c>
      <c r="I7" s="20">
        <f>remaining_pres!I7</f>
        <v>8</v>
      </c>
      <c r="J7" s="86" t="s">
        <v>50</v>
      </c>
      <c r="K7" s="20">
        <f>SUMPRODUCT(MID(0&amp;J7,LARGE(INDEX(ISNUMBER(--MID(J7,ROW($1:$49),1))* ROW($1:$49),0),ROW($1:$49))+1,1)*10^ROW($1:$49)/10)</f>
        <v>4</v>
      </c>
      <c r="L7" s="21"/>
      <c r="M7" s="22"/>
      <c r="N7" s="19" t="s">
        <v>60</v>
      </c>
      <c r="O7" s="20">
        <f>SUMPRODUCT(MID(0&amp;N7,LARGE(INDEX(ISNUMBER(--MID(N7,ROW($1:$49),1))* ROW($1:$49),0),ROW($1:$49))+1,1)*10^ROW($1:$49)/10)</f>
        <v>7</v>
      </c>
      <c r="P7" s="21" t="s">
        <v>67</v>
      </c>
      <c r="Q7" s="22">
        <f>SUMPRODUCT(MID(0&amp;P7,LARGE(INDEX(ISNUMBER(--MID(P7,ROW($1:$49),1))* ROW($1:$49),0),ROW($1:$49))+1,1)*10^ROW($1:$49)/10)</f>
        <v>3</v>
      </c>
      <c r="R7" s="19" t="s">
        <v>703</v>
      </c>
      <c r="S7" s="20">
        <f>remaining_pres!S7</f>
        <v>0</v>
      </c>
    </row>
    <row r="8" spans="2:19" s="23" customFormat="1" ht="37.5" customHeight="1" x14ac:dyDescent="0.3">
      <c r="B8" s="19"/>
      <c r="C8" s="20"/>
      <c r="D8" s="19" t="s">
        <v>36</v>
      </c>
      <c r="E8" s="20">
        <f>remaining_pres!E8</f>
        <v>7</v>
      </c>
      <c r="F8" s="86"/>
      <c r="G8" s="20"/>
      <c r="H8" s="86"/>
      <c r="I8" s="20"/>
      <c r="J8" s="86" t="s">
        <v>51</v>
      </c>
      <c r="K8" s="20">
        <f>SUMPRODUCT(MID(0&amp;J8,LARGE(INDEX(ISNUMBER(--MID(J8,ROW($1:$49),1))* ROW($1:$49),0),ROW($1:$49))+1,1)*10^ROW($1:$49)/10)</f>
        <v>8</v>
      </c>
      <c r="L8" s="21"/>
      <c r="M8" s="22"/>
      <c r="N8" s="19" t="s">
        <v>61</v>
      </c>
      <c r="O8" s="20">
        <f>remaining_pres!O8</f>
        <v>5</v>
      </c>
      <c r="P8" s="21"/>
      <c r="Q8" s="22"/>
      <c r="R8" s="19" t="s">
        <v>72</v>
      </c>
      <c r="S8" s="20">
        <f>remaining_pres!S8</f>
        <v>6</v>
      </c>
    </row>
    <row r="9" spans="2:19" s="23" customFormat="1" ht="37.5" customHeight="1" x14ac:dyDescent="0.3">
      <c r="B9" s="19"/>
      <c r="C9" s="20"/>
      <c r="D9" s="19"/>
      <c r="E9" s="20"/>
      <c r="F9" s="19"/>
      <c r="G9" s="20"/>
      <c r="H9" s="86"/>
      <c r="I9" s="20"/>
      <c r="J9" s="86" t="s">
        <v>52</v>
      </c>
      <c r="K9" s="20">
        <f>SUMPRODUCT(MID(0&amp;J9,LARGE(INDEX(ISNUMBER(--MID(J9,ROW($1:$49),1))* ROW($1:$49),0),ROW($1:$49))+1,1)*10^ROW($1:$49)/10)</f>
        <v>4</v>
      </c>
      <c r="L9" s="21"/>
      <c r="M9" s="22"/>
      <c r="N9" s="19" t="s">
        <v>62</v>
      </c>
      <c r="O9" s="20">
        <f>remaining_pres!O9</f>
        <v>0</v>
      </c>
      <c r="P9" s="21"/>
      <c r="Q9" s="22"/>
      <c r="R9" s="19" t="s">
        <v>73</v>
      </c>
      <c r="S9" s="20">
        <f>remaining_pres!S9-tuesday_1!K3</f>
        <v>6</v>
      </c>
    </row>
    <row r="10" spans="2:19" s="23" customFormat="1" ht="37.5" customHeight="1" x14ac:dyDescent="0.3">
      <c r="B10" s="19"/>
      <c r="C10" s="20"/>
      <c r="D10" s="19"/>
      <c r="E10" s="20"/>
      <c r="F10" s="19"/>
      <c r="G10" s="20"/>
      <c r="H10" s="86"/>
      <c r="I10" s="20"/>
      <c r="J10" s="86"/>
      <c r="K10" s="20"/>
      <c r="L10" s="21"/>
      <c r="M10" s="22"/>
      <c r="N10" s="19"/>
      <c r="O10" s="20"/>
      <c r="P10" s="21"/>
      <c r="Q10" s="22"/>
      <c r="R10" s="19"/>
      <c r="S10" s="20"/>
    </row>
    <row r="11" spans="2:19" s="23" customFormat="1" ht="37.5" customHeight="1" x14ac:dyDescent="0.3">
      <c r="B11" s="19" t="s">
        <v>74</v>
      </c>
      <c r="C11" s="20">
        <f>remaining_pres!C11</f>
        <v>3</v>
      </c>
      <c r="D11" s="19" t="s">
        <v>74</v>
      </c>
      <c r="E11" s="20">
        <f>remaining_pres!E11</f>
        <v>3</v>
      </c>
      <c r="F11" s="19"/>
      <c r="G11" s="20"/>
      <c r="H11" s="86"/>
      <c r="I11" s="20"/>
      <c r="J11" s="86" t="s">
        <v>74</v>
      </c>
      <c r="K11" s="20">
        <f>SUMPRODUCT(MID(0&amp;J11,LARGE(INDEX(ISNUMBER(--MID(J11,ROW($1:$49),1))* ROW($1:$49),0),ROW($1:$49))+1,1)*10^ROW($1:$49)/10)</f>
        <v>3</v>
      </c>
      <c r="L11" s="21"/>
      <c r="M11" s="22"/>
      <c r="N11" s="19" t="s">
        <v>74</v>
      </c>
      <c r="O11" s="20">
        <f>SUMPRODUCT(MID(0&amp;N11,LARGE(INDEX(ISNUMBER(--MID(N11,ROW($1:$49),1))* ROW($1:$49),0),ROW($1:$49))+1,1)*10^ROW($1:$49)/10)</f>
        <v>3</v>
      </c>
      <c r="P11" s="21"/>
      <c r="Q11" s="22"/>
      <c r="R11" s="19" t="s">
        <v>74</v>
      </c>
      <c r="S11" s="20">
        <f>SUMPRODUCT(MID(0&amp;R11,LARGE(INDEX(ISNUMBER(--MID(R11,ROW($1:$49),1))* ROW($1:$49),0),ROW($1:$49))+1,1)*10^ROW($1:$49)/10)</f>
        <v>3</v>
      </c>
    </row>
    <row r="12" spans="2:19" s="23" customFormat="1" ht="37.5" customHeight="1" x14ac:dyDescent="0.3">
      <c r="B12" s="19" t="s">
        <v>75</v>
      </c>
      <c r="C12" s="20">
        <f>remaining_pres!C12</f>
        <v>3</v>
      </c>
      <c r="D12" s="19"/>
      <c r="E12" s="20"/>
      <c r="F12" s="19" t="s">
        <v>76</v>
      </c>
      <c r="G12" s="20">
        <f>remaining_pres!G12</f>
        <v>3</v>
      </c>
      <c r="H12" s="86" t="s">
        <v>76</v>
      </c>
      <c r="I12" s="20">
        <f>remaining_pres!I12</f>
        <v>3</v>
      </c>
      <c r="J12" s="86"/>
      <c r="K12" s="20"/>
      <c r="L12" s="21"/>
      <c r="M12" s="22"/>
      <c r="N12" s="19" t="s">
        <v>76</v>
      </c>
      <c r="O12" s="20">
        <f>SUMPRODUCT(MID(0&amp;N12,LARGE(INDEX(ISNUMBER(--MID(N12,ROW($1:$49),1))* ROW($1:$49),0),ROW($1:$49))+1,1)*10^ROW($1:$49)/10)</f>
        <v>3</v>
      </c>
      <c r="P12" s="21" t="s">
        <v>76</v>
      </c>
      <c r="Q12" s="22">
        <f>SUMPRODUCT(MID(0&amp;P12,LARGE(INDEX(ISNUMBER(--MID(P12,ROW($1:$49),1))* ROW($1:$49),0),ROW($1:$49))+1,1)*10^ROW($1:$49)/10)</f>
        <v>3</v>
      </c>
      <c r="R12" s="19" t="s">
        <v>76</v>
      </c>
      <c r="S12" s="20">
        <f>SUMPRODUCT(MID(0&amp;R12,LARGE(INDEX(ISNUMBER(--MID(R12,ROW($1:$49),1))* ROW($1:$49),0),ROW($1:$49))+1,1)*10^ROW($1:$49)/10)</f>
        <v>3</v>
      </c>
    </row>
    <row r="13" spans="2:19" s="23" customFormat="1" ht="37.5" customHeight="1" x14ac:dyDescent="0.3">
      <c r="B13" s="19"/>
      <c r="C13" s="20"/>
      <c r="D13" s="19"/>
      <c r="E13" s="20"/>
      <c r="F13" s="19" t="s">
        <v>75</v>
      </c>
      <c r="G13" s="20">
        <f>remaining_pres!G13</f>
        <v>3</v>
      </c>
      <c r="H13" s="86" t="s">
        <v>75</v>
      </c>
      <c r="I13" s="20">
        <f>remaining_pres!I13</f>
        <v>3</v>
      </c>
      <c r="J13" s="86" t="s">
        <v>75</v>
      </c>
      <c r="K13" s="20">
        <f>SUMPRODUCT(MID(0&amp;J13,LARGE(INDEX(ISNUMBER(--MID(J13,ROW($1:$49),1))* ROW($1:$49),0),ROW($1:$49))+1,1)*10^ROW($1:$49)/10)</f>
        <v>3</v>
      </c>
      <c r="L13" s="21" t="s">
        <v>75</v>
      </c>
      <c r="M13" s="22">
        <f>SUMPRODUCT(MID(0&amp;L13,LARGE(INDEX(ISNUMBER(--MID(L13,ROW($1:$49),1))* ROW($1:$49),0),ROW($1:$49))+1,1)*10^ROW($1:$49)/10)</f>
        <v>3</v>
      </c>
      <c r="N13" s="19"/>
      <c r="O13" s="20"/>
      <c r="P13" s="21" t="s">
        <v>75</v>
      </c>
      <c r="Q13" s="22">
        <f>SUMPRODUCT(MID(0&amp;P13,LARGE(INDEX(ISNUMBER(--MID(P13,ROW($1:$49),1))* ROW($1:$49),0),ROW($1:$49))+1,1)*10^ROW($1:$49)/10)</f>
        <v>3</v>
      </c>
      <c r="R13" s="19"/>
      <c r="S13" s="20"/>
    </row>
    <row r="14" spans="2:19" s="23" customFormat="1" ht="37.5" customHeight="1" x14ac:dyDescent="0.3">
      <c r="B14" s="19"/>
      <c r="C14" s="24"/>
      <c r="D14" s="19"/>
      <c r="E14" s="20"/>
      <c r="F14" s="19"/>
      <c r="G14" s="20"/>
      <c r="H14" s="19"/>
      <c r="I14" s="20"/>
      <c r="J14" s="86"/>
      <c r="K14" s="20"/>
      <c r="L14" s="21"/>
      <c r="M14" s="22"/>
      <c r="N14" s="19"/>
      <c r="O14" s="20"/>
      <c r="P14" s="21"/>
      <c r="Q14" s="22"/>
      <c r="R14" s="19"/>
      <c r="S14" s="20"/>
    </row>
    <row r="15" spans="2:19" x14ac:dyDescent="0.3">
      <c r="B15" s="15"/>
      <c r="C15" s="16"/>
      <c r="D15" s="15"/>
      <c r="E15" s="16"/>
      <c r="F15" s="15"/>
      <c r="G15" s="16"/>
      <c r="H15" s="15"/>
      <c r="I15" s="16"/>
      <c r="J15" s="15"/>
      <c r="K15" s="16"/>
      <c r="L15" s="15"/>
      <c r="M15" s="16"/>
      <c r="N15" s="15"/>
      <c r="O15" s="16"/>
      <c r="P15" s="15"/>
      <c r="Q15" s="16"/>
      <c r="R15" s="15"/>
      <c r="S15" s="16"/>
    </row>
    <row r="16" spans="2:19" x14ac:dyDescent="0.3">
      <c r="B16" s="15"/>
      <c r="C16" s="16"/>
      <c r="D16" s="15"/>
      <c r="E16" s="16"/>
      <c r="F16" s="15"/>
      <c r="G16" s="16"/>
      <c r="H16" s="15"/>
      <c r="I16" s="16"/>
      <c r="J16" s="15"/>
      <c r="K16" s="16"/>
      <c r="L16" s="15"/>
      <c r="M16" s="16"/>
      <c r="N16" s="15"/>
      <c r="O16" s="16"/>
      <c r="P16" s="15"/>
      <c r="Q16" s="16"/>
      <c r="R16" s="15"/>
      <c r="S16" s="16"/>
    </row>
  </sheetData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7"/>
  <sheetViews>
    <sheetView zoomScale="70" zoomScaleNormal="70" zoomScalePageLayoutView="55" workbookViewId="0">
      <selection activeCell="D12" sqref="D12"/>
    </sheetView>
  </sheetViews>
  <sheetFormatPr defaultRowHeight="16.5" x14ac:dyDescent="0.3"/>
  <cols>
    <col min="1" max="1" width="7.109375" customWidth="1"/>
    <col min="2" max="2" width="5.5546875" customWidth="1"/>
    <col min="3" max="11" width="20" customWidth="1"/>
  </cols>
  <sheetData>
    <row r="1" spans="1:13" ht="46.5" customHeight="1" x14ac:dyDescent="0.3">
      <c r="C1" s="44" t="s">
        <v>0</v>
      </c>
      <c r="D1" s="44" t="s">
        <v>1</v>
      </c>
      <c r="E1" s="44" t="s">
        <v>2</v>
      </c>
      <c r="F1" s="44" t="s">
        <v>3</v>
      </c>
      <c r="G1" s="55" t="s">
        <v>4</v>
      </c>
      <c r="H1" s="44" t="s">
        <v>5</v>
      </c>
      <c r="I1" s="44" t="s">
        <v>6</v>
      </c>
      <c r="J1" s="44" t="s">
        <v>7</v>
      </c>
      <c r="K1" s="44" t="s">
        <v>8</v>
      </c>
    </row>
    <row r="2" spans="1:13" ht="46.5" customHeight="1" x14ac:dyDescent="0.3">
      <c r="A2" s="10">
        <v>0.58333333333333337</v>
      </c>
      <c r="B2" s="11">
        <v>1</v>
      </c>
      <c r="C2" s="104" t="s">
        <v>86</v>
      </c>
      <c r="D2" s="110" t="s">
        <v>86</v>
      </c>
      <c r="E2" s="6" t="s">
        <v>80</v>
      </c>
      <c r="F2" s="64" t="s">
        <v>122</v>
      </c>
      <c r="G2" s="104" t="s">
        <v>86</v>
      </c>
      <c r="H2" s="6" t="s">
        <v>111</v>
      </c>
      <c r="I2" s="104" t="s">
        <v>86</v>
      </c>
      <c r="J2" s="6" t="s">
        <v>112</v>
      </c>
      <c r="K2" s="104" t="s">
        <v>86</v>
      </c>
    </row>
    <row r="3" spans="1:13" ht="46.5" customHeight="1" x14ac:dyDescent="0.3">
      <c r="B3" s="11">
        <v>2</v>
      </c>
      <c r="C3" s="105">
        <f t="shared" ref="C3:K3" si="0">SUMPRODUCT(MID(0&amp;C2,LARGE(INDEX(ISNUMBER(--MID(C2,ROW($1:$49),1))* ROW($1:$49),0),ROW($1:$49))+1,1)*10^ROW($1:$49)/10)</f>
        <v>3</v>
      </c>
      <c r="D3" s="111">
        <f t="shared" si="0"/>
        <v>3</v>
      </c>
      <c r="E3" s="42">
        <f>SUMPRODUCT(MID(0&amp;E2,LARGE(INDEX(ISNUMBER(--MID(E2,ROW($1:$49),1))* ROW($1:$49),0),ROW($1:$49))+1,1)*10^ROW($1:$49)/10)</f>
        <v>4</v>
      </c>
      <c r="F3" s="69">
        <f t="shared" si="0"/>
        <v>5</v>
      </c>
      <c r="G3" s="105">
        <f t="shared" si="0"/>
        <v>3</v>
      </c>
      <c r="H3" s="42">
        <f t="shared" si="0"/>
        <v>3</v>
      </c>
      <c r="I3" s="105">
        <f t="shared" si="0"/>
        <v>3</v>
      </c>
      <c r="J3" s="42">
        <f t="shared" si="0"/>
        <v>3</v>
      </c>
      <c r="K3" s="105">
        <f t="shared" si="0"/>
        <v>3</v>
      </c>
    </row>
    <row r="4" spans="1:13" ht="46.5" customHeight="1" x14ac:dyDescent="0.3">
      <c r="B4" s="11">
        <v>3</v>
      </c>
      <c r="C4" s="112"/>
      <c r="D4" s="113"/>
      <c r="E4" s="42"/>
      <c r="F4" s="81"/>
      <c r="G4" s="114"/>
      <c r="H4" s="7"/>
      <c r="I4" s="114"/>
      <c r="J4" s="7"/>
      <c r="K4" s="114"/>
    </row>
    <row r="5" spans="1:13" ht="46.5" customHeight="1" x14ac:dyDescent="0.3">
      <c r="B5" s="11">
        <v>4</v>
      </c>
      <c r="C5" s="56"/>
      <c r="D5" s="87"/>
      <c r="E5" s="7"/>
      <c r="F5" s="81"/>
      <c r="G5" s="58"/>
      <c r="H5" s="76" t="s">
        <v>162</v>
      </c>
      <c r="I5" s="76" t="s">
        <v>162</v>
      </c>
      <c r="J5" s="76" t="s">
        <v>162</v>
      </c>
      <c r="K5" s="4"/>
    </row>
    <row r="6" spans="1:13" ht="46.5" customHeight="1" x14ac:dyDescent="0.3">
      <c r="B6" s="11">
        <v>5</v>
      </c>
      <c r="C6" s="38" t="s">
        <v>107</v>
      </c>
      <c r="D6" s="38" t="s">
        <v>716</v>
      </c>
      <c r="E6" s="85"/>
      <c r="G6" s="6" t="s">
        <v>110</v>
      </c>
      <c r="H6" s="77"/>
      <c r="I6" s="77"/>
      <c r="J6" s="77"/>
      <c r="K6" s="6" t="s">
        <v>25</v>
      </c>
    </row>
    <row r="7" spans="1:13" ht="46.5" customHeight="1" x14ac:dyDescent="0.3">
      <c r="B7" s="11">
        <v>6</v>
      </c>
      <c r="C7" s="53">
        <f>SUMPRODUCT(MID(0&amp;C6,LARGE(INDEX(ISNUMBER(--MID(C6,ROW($1:$49),1))* ROW($1:$49),0),ROW($1:$49))+1,1)*10^ROW($1:$49)/10)</f>
        <v>5</v>
      </c>
      <c r="D7" s="67">
        <f>SUMPRODUCT(MID(0&amp;D6,LARGE(INDEX(ISNUMBER(--MID(D6,ROW($1:$49),1))* ROW($1:$49),0),ROW($1:$49))+1,1)*10^ROW($1:$49)/10)</f>
        <v>5</v>
      </c>
      <c r="E7" s="6" t="s">
        <v>108</v>
      </c>
      <c r="F7" s="84"/>
      <c r="G7" s="37">
        <f t="shared" ref="G7" si="1">SUMPRODUCT(MID(0&amp;G6,LARGE(INDEX(ISNUMBER(--MID(G6,ROW($1:$49),1))* ROW($1:$49),0),ROW($1:$49))+1,1)*10^ROW($1:$49)/10)</f>
        <v>5</v>
      </c>
      <c r="H7" s="84"/>
      <c r="I7" s="4"/>
      <c r="J7" s="4"/>
      <c r="K7" s="37">
        <f>SUMPRODUCT(MID(0&amp;K6,LARGE(INDEX(ISNUMBER(--MID(K6,ROW($1:$49),1))* ROW($1:$49),0),ROW($1:$49))+1,1)*10^ROW($1:$49)/10)</f>
        <v>4</v>
      </c>
    </row>
    <row r="8" spans="1:13" ht="46.5" customHeight="1" x14ac:dyDescent="0.3">
      <c r="B8" s="11">
        <v>7</v>
      </c>
      <c r="C8" s="34"/>
      <c r="D8" s="67"/>
      <c r="E8" s="42">
        <f>SUMPRODUCT(MID(0&amp;E7,LARGE(INDEX(ISNUMBER(--MID(E7,ROW($1:$49),1))* ROW($1:$49),0),ROW($1:$49))+1,1)*10^ROW($1:$49)/10)</f>
        <v>3</v>
      </c>
      <c r="F8" s="86" t="s">
        <v>89</v>
      </c>
      <c r="G8" s="7"/>
      <c r="H8" s="119"/>
      <c r="I8" s="64" t="s">
        <v>113</v>
      </c>
      <c r="J8" s="6" t="s">
        <v>112</v>
      </c>
      <c r="K8" s="7"/>
      <c r="M8" s="47"/>
    </row>
    <row r="9" spans="1:13" ht="46.5" customHeight="1" x14ac:dyDescent="0.3">
      <c r="B9" s="11">
        <v>8</v>
      </c>
      <c r="C9" s="67"/>
      <c r="D9" s="34"/>
      <c r="E9" s="14"/>
      <c r="F9" s="15">
        <f>SUMPRODUCT(MID(0&amp;F8,LARGE(INDEX(ISNUMBER(--MID(F8,ROW($1:$49),1))* ROW($1:$49),0),ROW($1:$49))+1,1)*10^ROW($1:$49)/10)</f>
        <v>3</v>
      </c>
      <c r="G9" s="42"/>
      <c r="H9" s="79"/>
      <c r="I9" s="15">
        <f>SUMPRODUCT(MID(0&amp;I8,LARGE(INDEX(ISNUMBER(--MID(I8,ROW($1:$49),1))* ROW($1:$49),0),ROW($1:$49))+1,1)*10^ROW($1:$49)/10)</f>
        <v>3</v>
      </c>
      <c r="J9" s="42">
        <f t="shared" ref="J9" si="2">SUMPRODUCT(MID(0&amp;J8,LARGE(INDEX(ISNUMBER(--MID(J8,ROW($1:$49),1))* ROW($1:$49),0),ROW($1:$49))+1,1)*10^ROW($1:$49)/10)</f>
        <v>3</v>
      </c>
      <c r="K9" s="52"/>
    </row>
    <row r="10" spans="1:13" ht="46.5" customHeight="1" x14ac:dyDescent="0.3">
      <c r="B10" s="63">
        <v>9</v>
      </c>
      <c r="C10" s="68"/>
      <c r="D10" s="70"/>
      <c r="E10" s="101"/>
      <c r="F10" s="13"/>
      <c r="G10" s="8"/>
      <c r="H10" s="101"/>
      <c r="I10" s="73"/>
      <c r="J10" s="72"/>
      <c r="K10" s="80"/>
    </row>
    <row r="11" spans="1:13" ht="46.5" customHeight="1" x14ac:dyDescent="0.3">
      <c r="A11" s="10">
        <v>0.70833333333333337</v>
      </c>
      <c r="B11" s="51"/>
      <c r="C11" s="136" t="s">
        <v>145</v>
      </c>
      <c r="D11" s="137" t="s">
        <v>146</v>
      </c>
      <c r="E11" s="136" t="s">
        <v>150</v>
      </c>
      <c r="F11" s="135" t="s">
        <v>148</v>
      </c>
      <c r="G11" s="137" t="s">
        <v>149</v>
      </c>
      <c r="H11" s="135" t="s">
        <v>144</v>
      </c>
      <c r="I11" s="136" t="s">
        <v>147</v>
      </c>
      <c r="J11" s="136" t="s">
        <v>151</v>
      </c>
      <c r="K11" s="137" t="s">
        <v>152</v>
      </c>
    </row>
    <row r="12" spans="1:13" ht="46.5" customHeight="1" x14ac:dyDescent="0.3">
      <c r="B12" s="46"/>
      <c r="C12" s="47">
        <f>SUM(C2:K10)-(C3+D3+G3+I3+K3+H6+I6+J6)</f>
        <v>46</v>
      </c>
      <c r="D12" s="49"/>
      <c r="E12" s="49"/>
      <c r="F12" s="47"/>
      <c r="G12" s="49"/>
      <c r="H12" s="49"/>
      <c r="I12" s="47"/>
      <c r="J12" s="47"/>
    </row>
    <row r="13" spans="1:13" ht="46.5" customHeight="1" x14ac:dyDescent="0.3">
      <c r="B13" s="46"/>
      <c r="C13" s="49"/>
      <c r="D13" s="48"/>
      <c r="E13" s="47"/>
      <c r="F13" s="49"/>
      <c r="G13" s="47"/>
      <c r="H13" s="49"/>
      <c r="I13" s="47"/>
      <c r="J13" s="48"/>
    </row>
    <row r="14" spans="1:13" ht="46.5" customHeight="1" x14ac:dyDescent="0.3">
      <c r="B14" s="45"/>
      <c r="C14" s="47"/>
      <c r="D14" s="49"/>
      <c r="E14" s="49"/>
      <c r="F14" s="47"/>
      <c r="G14" s="49"/>
      <c r="H14" s="49"/>
      <c r="I14" s="49"/>
      <c r="J14" s="49"/>
    </row>
    <row r="15" spans="1:13" ht="46.5" customHeight="1" x14ac:dyDescent="0.3">
      <c r="B15" s="45"/>
      <c r="C15" s="49"/>
      <c r="D15" s="47"/>
      <c r="E15" s="49"/>
      <c r="F15" s="49"/>
      <c r="G15" s="49"/>
      <c r="H15" s="47"/>
      <c r="I15" s="49"/>
      <c r="J15" s="47"/>
    </row>
    <row r="16" spans="1:13" ht="46.5" customHeight="1" x14ac:dyDescent="0.3">
      <c r="B16" s="46"/>
      <c r="C16" s="49"/>
      <c r="D16" s="49"/>
      <c r="E16" s="49"/>
      <c r="F16" s="47"/>
      <c r="G16" s="47"/>
      <c r="H16" s="47"/>
      <c r="I16" s="49"/>
      <c r="J16" s="47"/>
      <c r="K16" s="49"/>
    </row>
    <row r="17" ht="29.25" customHeight="1" x14ac:dyDescent="0.3"/>
  </sheetData>
  <pageMargins left="0.7" right="0.7" top="0.75" bottom="0.75" header="0.3" footer="0.3"/>
  <pageSetup paperSize="9" scale="68" orientation="landscape" r:id="rId1"/>
  <headerFooter>
    <oddHeader xml:space="preserve">&amp;CICTP Tuesday 2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"/>
  <sheetViews>
    <sheetView zoomScale="110" zoomScaleNormal="110" workbookViewId="0">
      <selection activeCell="O4" sqref="O4"/>
    </sheetView>
  </sheetViews>
  <sheetFormatPr defaultRowHeight="16.5" x14ac:dyDescent="0.3"/>
  <cols>
    <col min="1" max="1" width="8.88671875" style="17"/>
    <col min="2" max="2" width="12.5546875" style="17" customWidth="1"/>
    <col min="3" max="3" width="4.109375" style="25" customWidth="1"/>
    <col min="4" max="4" width="12.5546875" style="17" customWidth="1"/>
    <col min="5" max="5" width="4.109375" style="25" customWidth="1"/>
    <col min="6" max="6" width="12.5546875" style="17" customWidth="1"/>
    <col min="7" max="7" width="4.109375" style="25" customWidth="1"/>
    <col min="8" max="8" width="12.5546875" style="17" customWidth="1"/>
    <col min="9" max="9" width="4.109375" style="25" customWidth="1"/>
    <col min="10" max="10" width="12.5546875" style="17" customWidth="1"/>
    <col min="11" max="11" width="4.109375" style="25" customWidth="1"/>
    <col min="12" max="12" width="12.5546875" style="17" customWidth="1"/>
    <col min="13" max="13" width="4.109375" style="25" customWidth="1"/>
    <col min="14" max="14" width="12.5546875" style="17" customWidth="1"/>
    <col min="15" max="15" width="4.109375" style="25" customWidth="1"/>
    <col min="16" max="16" width="12.5546875" style="17" customWidth="1"/>
    <col min="17" max="17" width="4.109375" style="25" customWidth="1"/>
    <col min="18" max="18" width="12.5546875" style="17" customWidth="1"/>
    <col min="19" max="19" width="4.109375" style="25" customWidth="1"/>
    <col min="20" max="16384" width="8.88671875" style="17"/>
  </cols>
  <sheetData>
    <row r="1" spans="2:19" x14ac:dyDescent="0.3">
      <c r="B1" s="15"/>
      <c r="C1" s="16"/>
      <c r="D1" s="15"/>
      <c r="E1" s="16"/>
      <c r="F1" s="15"/>
      <c r="G1" s="16"/>
      <c r="H1" s="15"/>
      <c r="I1" s="16"/>
      <c r="J1" s="15"/>
      <c r="K1" s="16"/>
      <c r="L1" s="15"/>
      <c r="M1" s="16"/>
      <c r="N1" s="15"/>
      <c r="O1" s="16"/>
      <c r="P1" s="15"/>
      <c r="Q1" s="16"/>
      <c r="R1" s="15"/>
      <c r="S1" s="16"/>
    </row>
    <row r="2" spans="2:19" s="18" customFormat="1" ht="51.75" customHeight="1" x14ac:dyDescent="0.3">
      <c r="B2" s="30" t="s">
        <v>9</v>
      </c>
      <c r="C2" s="31"/>
      <c r="D2" s="30" t="s">
        <v>10</v>
      </c>
      <c r="E2" s="31"/>
      <c r="F2" s="30" t="s">
        <v>11</v>
      </c>
      <c r="G2" s="31"/>
      <c r="H2" s="30" t="s">
        <v>12</v>
      </c>
      <c r="I2" s="31"/>
      <c r="J2" s="30" t="s">
        <v>13</v>
      </c>
      <c r="K2" s="31"/>
      <c r="L2" s="32" t="s">
        <v>14</v>
      </c>
      <c r="M2" s="33"/>
      <c r="N2" s="30" t="s">
        <v>15</v>
      </c>
      <c r="O2" s="31"/>
      <c r="P2" s="32" t="s">
        <v>16</v>
      </c>
      <c r="Q2" s="33"/>
      <c r="R2" s="30" t="s">
        <v>17</v>
      </c>
      <c r="S2" s="31"/>
    </row>
    <row r="3" spans="2:19" s="23" customFormat="1" ht="37.5" customHeight="1" x14ac:dyDescent="0.3">
      <c r="B3" s="26" t="s">
        <v>26</v>
      </c>
      <c r="C3" s="27">
        <f>remaining_pres_1!C3-tuesday_2!C7</f>
        <v>0</v>
      </c>
      <c r="D3" s="26" t="s">
        <v>31</v>
      </c>
      <c r="E3" s="27">
        <f>SUMPRODUCT(MID(0&amp;D3,LARGE(INDEX(ISNUMBER(--MID(D3,ROW($1:$49),1))* ROW($1:$49),0),ROW($1:$49))+1,1)*10^ROW($1:$49)/10)-monday_1!D3-monday_1!D8</f>
        <v>0</v>
      </c>
      <c r="F3" s="26" t="s">
        <v>37</v>
      </c>
      <c r="G3" s="27">
        <f>SUMPRODUCT(MID(0&amp;F3,LARGE(INDEX(ISNUMBER(--MID(F3,ROW($1:$49),1))* ROW($1:$49),0),ROW($1:$49))+1,1)*10^ROW($1:$49)/10)-monday_1!E3-monday_1!E10</f>
        <v>0</v>
      </c>
      <c r="H3" s="26" t="s">
        <v>41</v>
      </c>
      <c r="I3" s="27">
        <f>remaining_pres_1!I3</f>
        <v>5</v>
      </c>
      <c r="J3" s="26" t="s">
        <v>46</v>
      </c>
      <c r="K3" s="27">
        <f>SUMPRODUCT(MID(0&amp;J3,LARGE(INDEX(ISNUMBER(--MID(J3,ROW($1:$49),1))* ROW($1:$49),0),ROW($1:$49))+1,1)*10^ROW($1:$49)/10)-monday_1!G3</f>
        <v>0</v>
      </c>
      <c r="L3" s="28" t="s">
        <v>53</v>
      </c>
      <c r="M3" s="29">
        <f>SUMPRODUCT(MID(0&amp;L3,LARGE(INDEX(ISNUMBER(--MID(L3,ROW($1:$49),1))* ROW($1:$49),0),ROW($1:$49))+1,1)*10^ROW($1:$49)/10)-monday_1!H3-monday_1!H10-monday_1!H14-tuesday_2!H3</f>
        <v>0</v>
      </c>
      <c r="N3" s="26" t="s">
        <v>56</v>
      </c>
      <c r="O3" s="27">
        <f>SUMPRODUCT(MID(0&amp;N3,LARGE(INDEX(ISNUMBER(--MID(N3,ROW($1:$49),1))* ROW($1:$49),0),ROW($1:$49))+1,1)*10^ROW($1:$49)/10)-monday_1!I3-monday_1!I7</f>
        <v>0</v>
      </c>
      <c r="P3" s="28" t="s">
        <v>63</v>
      </c>
      <c r="Q3" s="29">
        <f>SUMPRODUCT(MID(0&amp;P3,LARGE(INDEX(ISNUMBER(--MID(P3,ROW($1:$49),1))* ROW($1:$49),0),ROW($1:$49))+1,1)*10^ROW($1:$49)/10)-monday_1!J3-monday_1!J9-monday_1!J13</f>
        <v>0</v>
      </c>
      <c r="R3" s="26" t="s">
        <v>68</v>
      </c>
      <c r="S3" s="27">
        <f>remaining_pres_1!S3</f>
        <v>3</v>
      </c>
    </row>
    <row r="4" spans="2:19" s="23" customFormat="1" ht="37.5" customHeight="1" x14ac:dyDescent="0.3">
      <c r="B4" s="19" t="s">
        <v>27</v>
      </c>
      <c r="C4" s="20">
        <f>remaining_pres_1!O9</f>
        <v>0</v>
      </c>
      <c r="D4" s="19" t="s">
        <v>32</v>
      </c>
      <c r="E4" s="20">
        <f>SUMPRODUCT(MID(0&amp;D4,LARGE(INDEX(ISNUMBER(--MID(D4,ROW($1:$49),1))* ROW($1:$49),0),ROW($1:$49))+1,1)*10^ROW($1:$49)/10)-monday_1!D12-tuesday_2!D7</f>
        <v>6</v>
      </c>
      <c r="F4" s="19" t="s">
        <v>38</v>
      </c>
      <c r="G4" s="20">
        <f>remaining_pres_1!G4-tuesday_2!E8-tuesday_2!E3</f>
        <v>0</v>
      </c>
      <c r="H4" s="19" t="s">
        <v>42</v>
      </c>
      <c r="I4" s="20">
        <f>remaining_pres_1!I4</f>
        <v>4</v>
      </c>
      <c r="J4" s="19" t="s">
        <v>47</v>
      </c>
      <c r="K4" s="20">
        <f>SUMPRODUCT(MID(0&amp;J4,LARGE(INDEX(ISNUMBER(--MID(J4,ROW($1:$49),1))* ROW($1:$49),0),ROW($1:$49))+1,1)*10^ROW($1:$49)/10)-monday_1!G11-monday_1!G15</f>
        <v>0</v>
      </c>
      <c r="L4" s="21" t="s">
        <v>54</v>
      </c>
      <c r="M4" s="22">
        <f>remaining_pres_1!M4-tuesday_2!H9</f>
        <v>16</v>
      </c>
      <c r="N4" s="19" t="s">
        <v>57</v>
      </c>
      <c r="O4" s="20">
        <f>remaining_pres!O4-tuesday_2!I9</f>
        <v>7</v>
      </c>
      <c r="P4" s="21" t="s">
        <v>64</v>
      </c>
      <c r="Q4" s="22">
        <f>SUMPRODUCT(MID(0&amp;P4,LARGE(INDEX(ISNUMBER(--MID(P4,ROW($1:$49),1))* ROW($1:$49),0),ROW($1:$49))+1,1)*10^ROW($1:$49)/10)-tuesday_2!J3-tuesday_2!J9</f>
        <v>0</v>
      </c>
      <c r="R4" s="19" t="s">
        <v>69</v>
      </c>
      <c r="S4" s="20">
        <f>remaining_pres_1!S4</f>
        <v>8</v>
      </c>
    </row>
    <row r="5" spans="2:19" s="23" customFormat="1" ht="37.5" customHeight="1" x14ac:dyDescent="0.3">
      <c r="B5" s="19" t="s">
        <v>28</v>
      </c>
      <c r="C5" s="20">
        <f>SUMPRODUCT(MID(0&amp;B5,LARGE(INDEX(ISNUMBER(--MID(B5,ROW($1:$49),1))* ROW($1:$49),0),ROW($1:$49))+1,1)*10^ROW($1:$49)/10)</f>
        <v>11</v>
      </c>
      <c r="D5" s="19" t="s">
        <v>33</v>
      </c>
      <c r="E5" s="20">
        <f>SUMPRODUCT(MID(0&amp;D5,LARGE(INDEX(ISNUMBER(--MID(D5,ROW($1:$49),1))* ROW($1:$49),0),ROW($1:$49))+1,1)*10^ROW($1:$49)/10)</f>
        <v>6</v>
      </c>
      <c r="F5" s="19" t="s">
        <v>39</v>
      </c>
      <c r="G5" s="20">
        <f>SUMPRODUCT(MID(0&amp;F5,LARGE(INDEX(ISNUMBER(--MID(F5,ROW($1:$49),1))* ROW($1:$49),0),ROW($1:$49))+1,1)*10^ROW($1:$49)/10)-tuesday_1!E3</f>
        <v>7</v>
      </c>
      <c r="H5" s="19" t="s">
        <v>43</v>
      </c>
      <c r="I5" s="20">
        <f>remaining_pres_1!I5</f>
        <v>0</v>
      </c>
      <c r="J5" s="19" t="s">
        <v>48</v>
      </c>
      <c r="K5" s="20">
        <f>SUMPRODUCT(MID(0&amp;J5,LARGE(INDEX(ISNUMBER(--MID(J5,ROW($1:$49),1))* ROW($1:$49),0),ROW($1:$49))+1,1)*10^ROW($1:$49)/10)-tuesday_1!G3-tuesday_2!G7</f>
        <v>0</v>
      </c>
      <c r="L5" s="21" t="s">
        <v>55</v>
      </c>
      <c r="M5" s="22">
        <f>SUMPRODUCT(MID(0&amp;L5,LARGE(INDEX(ISNUMBER(--MID(L5,ROW($1:$49),1))* ROW($1:$49),0),ROW($1:$49))+1,1)*10^ROW($1:$49)/10)</f>
        <v>13</v>
      </c>
      <c r="N5" s="19" t="s">
        <v>58</v>
      </c>
      <c r="O5" s="20">
        <f>remaining_pres_1!O5</f>
        <v>0</v>
      </c>
      <c r="P5" s="21" t="s">
        <v>65</v>
      </c>
      <c r="Q5" s="22">
        <f>remaining_pres_1!Q5</f>
        <v>14</v>
      </c>
      <c r="R5" s="19" t="s">
        <v>70</v>
      </c>
      <c r="S5" s="20">
        <f>remaining_pres_1!S5-tuesday_2!K7</f>
        <v>0</v>
      </c>
    </row>
    <row r="6" spans="2:19" s="23" customFormat="1" ht="37.5" customHeight="1" x14ac:dyDescent="0.3">
      <c r="B6" s="19" t="s">
        <v>29</v>
      </c>
      <c r="C6" s="20">
        <f>SUMPRODUCT(MID(0&amp;B6,LARGE(INDEX(ISNUMBER(--MID(B6,ROW($1:$49),1))* ROW($1:$49),0),ROW($1:$49))+1,1)*10^ROW($1:$49)/10)</f>
        <v>6</v>
      </c>
      <c r="D6" s="19" t="s">
        <v>34</v>
      </c>
      <c r="E6" s="20">
        <f>SUMPRODUCT(MID(0&amp;D6,LARGE(INDEX(ISNUMBER(--MID(D6,ROW($1:$49),1))* ROW($1:$49),0),ROW($1:$49))+1,1)*10^ROW($1:$49)/10)-tuesday_1!D3</f>
        <v>0</v>
      </c>
      <c r="F6" s="19" t="s">
        <v>40</v>
      </c>
      <c r="G6" s="20">
        <f>remaining_pres_1!G6</f>
        <v>12</v>
      </c>
      <c r="H6" s="19" t="s">
        <v>44</v>
      </c>
      <c r="I6" s="20">
        <f>remaining_pres_1!I6-tuesday_2!F3-tuesday_2!F9</f>
        <v>0</v>
      </c>
      <c r="J6" s="19" t="s">
        <v>49</v>
      </c>
      <c r="K6" s="20">
        <f>SUMPRODUCT(MID(0&amp;J6,LARGE(INDEX(ISNUMBER(--MID(J6,ROW($1:$49),1))* ROW($1:$49),0),ROW($1:$49))+1,1)*10^ROW($1:$49)/10)</f>
        <v>8</v>
      </c>
      <c r="L6" s="21"/>
      <c r="M6" s="22"/>
      <c r="N6" s="19" t="s">
        <v>59</v>
      </c>
      <c r="O6" s="20">
        <f>remaining_pres_1!O6</f>
        <v>7</v>
      </c>
      <c r="P6" s="21" t="s">
        <v>66</v>
      </c>
      <c r="Q6" s="22">
        <f>remaining_pres_1!Q6</f>
        <v>5</v>
      </c>
      <c r="R6" s="19" t="s">
        <v>71</v>
      </c>
      <c r="S6" s="20">
        <f>remaining_pres_1!S6</f>
        <v>3</v>
      </c>
    </row>
    <row r="7" spans="2:19" s="23" customFormat="1" ht="37.5" customHeight="1" x14ac:dyDescent="0.3">
      <c r="B7" s="19" t="s">
        <v>30</v>
      </c>
      <c r="C7" s="20">
        <f>SUMPRODUCT(MID(0&amp;B7,LARGE(INDEX(ISNUMBER(--MID(B7,ROW($1:$49),1))* ROW($1:$49),0),ROW($1:$49))+1,1)*10^ROW($1:$49)/10)-tuesday_1!C3</f>
        <v>0</v>
      </c>
      <c r="D7" s="19" t="s">
        <v>35</v>
      </c>
      <c r="E7" s="20">
        <f>SUMPRODUCT(MID(0&amp;D7,LARGE(INDEX(ISNUMBER(--MID(D7,ROW($1:$49),1))* ROW($1:$49),0),ROW($1:$49))+1,1)*10^ROW($1:$49)/10)</f>
        <v>7</v>
      </c>
      <c r="F7" s="19"/>
      <c r="G7" s="20"/>
      <c r="H7" s="19" t="s">
        <v>45</v>
      </c>
      <c r="I7" s="20">
        <f>SUMPRODUCT(MID(0&amp;H7,LARGE(INDEX(ISNUMBER(--MID(H7,ROW($1:$49),1))* ROW($1:$49),0),ROW($1:$49))+1,1)*10^ROW($1:$49)/10)</f>
        <v>8</v>
      </c>
      <c r="J7" s="19" t="s">
        <v>50</v>
      </c>
      <c r="K7" s="20">
        <f>SUMPRODUCT(MID(0&amp;J7,LARGE(INDEX(ISNUMBER(--MID(J7,ROW($1:$49),1))* ROW($1:$49),0),ROW($1:$49))+1,1)*10^ROW($1:$49)/10)</f>
        <v>4</v>
      </c>
      <c r="L7" s="21"/>
      <c r="M7" s="22"/>
      <c r="N7" s="19" t="s">
        <v>60</v>
      </c>
      <c r="O7" s="20">
        <f>SUMPRODUCT(MID(0&amp;N7,LARGE(INDEX(ISNUMBER(--MID(N7,ROW($1:$49),1))* ROW($1:$49),0),ROW($1:$49))+1,1)*10^ROW($1:$49)/10)</f>
        <v>7</v>
      </c>
      <c r="P7" s="21" t="s">
        <v>67</v>
      </c>
      <c r="Q7" s="22">
        <f>SUMPRODUCT(MID(0&amp;P7,LARGE(INDEX(ISNUMBER(--MID(P7,ROW($1:$49),1))* ROW($1:$49),0),ROW($1:$49))+1,1)*10^ROW($1:$49)/10)</f>
        <v>3</v>
      </c>
      <c r="R7" s="19" t="s">
        <v>703</v>
      </c>
      <c r="S7" s="20">
        <f>remaining_pres_1!S7</f>
        <v>0</v>
      </c>
    </row>
    <row r="8" spans="2:19" s="23" customFormat="1" ht="37.5" customHeight="1" x14ac:dyDescent="0.3">
      <c r="B8" s="19"/>
      <c r="C8" s="20"/>
      <c r="D8" s="19" t="s">
        <v>36</v>
      </c>
      <c r="E8" s="20">
        <f>SUMPRODUCT(MID(0&amp;D8,LARGE(INDEX(ISNUMBER(--MID(D8,ROW($1:$49),1))* ROW($1:$49),0),ROW($1:$49))+1,1)*10^ROW($1:$49)/10)</f>
        <v>7</v>
      </c>
      <c r="F8" s="19"/>
      <c r="G8" s="20"/>
      <c r="H8" s="19"/>
      <c r="I8" s="20"/>
      <c r="J8" s="19" t="s">
        <v>51</v>
      </c>
      <c r="K8" s="20">
        <f>SUMPRODUCT(MID(0&amp;J8,LARGE(INDEX(ISNUMBER(--MID(J8,ROW($1:$49),1))* ROW($1:$49),0),ROW($1:$49))+1,1)*10^ROW($1:$49)/10)</f>
        <v>8</v>
      </c>
      <c r="L8" s="21"/>
      <c r="M8" s="22"/>
      <c r="N8" s="19" t="s">
        <v>61</v>
      </c>
      <c r="O8" s="20">
        <f>remaining_pres_1!O8</f>
        <v>5</v>
      </c>
      <c r="P8" s="21"/>
      <c r="Q8" s="22"/>
      <c r="R8" s="19" t="s">
        <v>72</v>
      </c>
      <c r="S8" s="20">
        <f>remaining_pres_1!S8</f>
        <v>6</v>
      </c>
    </row>
    <row r="9" spans="2:19" s="23" customFormat="1" ht="37.5" customHeight="1" x14ac:dyDescent="0.3">
      <c r="B9" s="19"/>
      <c r="C9" s="20"/>
      <c r="D9" s="19"/>
      <c r="E9" s="20"/>
      <c r="F9" s="19"/>
      <c r="G9" s="20"/>
      <c r="H9" s="19"/>
      <c r="I9" s="20"/>
      <c r="J9" s="19" t="s">
        <v>52</v>
      </c>
      <c r="K9" s="20">
        <f>SUMPRODUCT(MID(0&amp;J9,LARGE(INDEX(ISNUMBER(--MID(J9,ROW($1:$49),1))* ROW($1:$49),0),ROW($1:$49))+1,1)*10^ROW($1:$49)/10)</f>
        <v>4</v>
      </c>
      <c r="L9" s="21"/>
      <c r="M9" s="22"/>
      <c r="N9" s="19" t="s">
        <v>62</v>
      </c>
      <c r="O9" s="20">
        <f>remaining_pres_1!O9</f>
        <v>0</v>
      </c>
      <c r="P9" s="21"/>
      <c r="Q9" s="22"/>
      <c r="R9" s="19" t="s">
        <v>73</v>
      </c>
      <c r="S9" s="20">
        <f>remaining_pres_1!S9</f>
        <v>6</v>
      </c>
    </row>
    <row r="10" spans="2:19" s="23" customFormat="1" ht="37.5" customHeight="1" x14ac:dyDescent="0.3">
      <c r="B10" s="19"/>
      <c r="C10" s="20"/>
      <c r="D10" s="19"/>
      <c r="E10" s="20"/>
      <c r="F10" s="19"/>
      <c r="G10" s="20"/>
      <c r="H10" s="19"/>
      <c r="I10" s="20"/>
      <c r="J10" s="19"/>
      <c r="K10" s="20"/>
      <c r="L10" s="21"/>
      <c r="M10" s="22"/>
      <c r="N10" s="19"/>
      <c r="O10" s="20"/>
      <c r="P10" s="21"/>
      <c r="Q10" s="22"/>
      <c r="R10" s="19"/>
      <c r="S10" s="20"/>
    </row>
    <row r="11" spans="2:19" s="23" customFormat="1" ht="37.5" customHeight="1" x14ac:dyDescent="0.3">
      <c r="B11" s="19" t="s">
        <v>74</v>
      </c>
      <c r="C11" s="20">
        <f>SUMPRODUCT(MID(0&amp;B11,LARGE(INDEX(ISNUMBER(--MID(B11,ROW($1:$49),1))* ROW($1:$49),0),ROW($1:$49))+1,1)*10^ROW($1:$49)/10)-tuesday_2!C3</f>
        <v>0</v>
      </c>
      <c r="D11" s="19" t="s">
        <v>74</v>
      </c>
      <c r="E11" s="20">
        <f>SUMPRODUCT(MID(0&amp;D11,LARGE(INDEX(ISNUMBER(--MID(D11,ROW($1:$49),1))* ROW($1:$49),0),ROW($1:$49))+1,1)*10^ROW($1:$49)/10)-tuesday_2!D3</f>
        <v>0</v>
      </c>
      <c r="F11" s="19"/>
      <c r="G11" s="20"/>
      <c r="H11" s="19"/>
      <c r="I11" s="20"/>
      <c r="J11" s="19" t="s">
        <v>74</v>
      </c>
      <c r="K11" s="20">
        <f>SUMPRODUCT(MID(0&amp;J11,LARGE(INDEX(ISNUMBER(--MID(J11,ROW($1:$49),1))* ROW($1:$49),0),ROW($1:$49))+1,1)*10^ROW($1:$49)/10)-tuesday_2!G3</f>
        <v>0</v>
      </c>
      <c r="L11" s="21"/>
      <c r="M11" s="22"/>
      <c r="N11" s="19" t="s">
        <v>74</v>
      </c>
      <c r="O11" s="20">
        <f>SUMPRODUCT(MID(0&amp;N11,LARGE(INDEX(ISNUMBER(--MID(N11,ROW($1:$49),1))* ROW($1:$49),0),ROW($1:$49))+1,1)*10^ROW($1:$49)/10)-tuesday_2!I3</f>
        <v>0</v>
      </c>
      <c r="P11" s="21"/>
      <c r="Q11" s="22"/>
      <c r="R11" s="19" t="s">
        <v>74</v>
      </c>
      <c r="S11" s="20">
        <f>SUMPRODUCT(MID(0&amp;R11,LARGE(INDEX(ISNUMBER(--MID(R11,ROW($1:$49),1))* ROW($1:$49),0),ROW($1:$49))+1,1)*10^ROW($1:$49)/10)-tuesday_2!K3</f>
        <v>0</v>
      </c>
    </row>
    <row r="12" spans="2:19" s="23" customFormat="1" ht="37.5" customHeight="1" x14ac:dyDescent="0.3">
      <c r="B12" s="19" t="s">
        <v>75</v>
      </c>
      <c r="C12" s="20">
        <f>SUMPRODUCT(MID(0&amp;B12,LARGE(INDEX(ISNUMBER(--MID(B12,ROW($1:$49),1))* ROW($1:$49),0),ROW($1:$49))+1,1)*10^ROW($1:$49)/10)</f>
        <v>3</v>
      </c>
      <c r="D12" s="19"/>
      <c r="E12" s="20"/>
      <c r="F12" s="19" t="s">
        <v>76</v>
      </c>
      <c r="G12" s="20">
        <f>SUMPRODUCT(MID(0&amp;F12,LARGE(INDEX(ISNUMBER(--MID(F12,ROW($1:$49),1))* ROW($1:$49),0),ROW($1:$49))+1,1)*10^ROW($1:$49)/10)</f>
        <v>3</v>
      </c>
      <c r="H12" s="19" t="s">
        <v>76</v>
      </c>
      <c r="I12" s="20">
        <f>SUMPRODUCT(MID(0&amp;H12,LARGE(INDEX(ISNUMBER(--MID(H12,ROW($1:$49),1))* ROW($1:$49),0),ROW($1:$49))+1,1)*10^ROW($1:$49)/10)</f>
        <v>3</v>
      </c>
      <c r="J12" s="19"/>
      <c r="K12" s="20"/>
      <c r="L12" s="21"/>
      <c r="M12" s="22"/>
      <c r="N12" s="19" t="s">
        <v>76</v>
      </c>
      <c r="O12" s="20">
        <f>SUMPRODUCT(MID(0&amp;N12,LARGE(INDEX(ISNUMBER(--MID(N12,ROW($1:$49),1))* ROW($1:$49),0),ROW($1:$49))+1,1)*10^ROW($1:$49)/10)</f>
        <v>3</v>
      </c>
      <c r="P12" s="21" t="s">
        <v>76</v>
      </c>
      <c r="Q12" s="22">
        <f>SUMPRODUCT(MID(0&amp;P12,LARGE(INDEX(ISNUMBER(--MID(P12,ROW($1:$49),1))* ROW($1:$49),0),ROW($1:$49))+1,1)*10^ROW($1:$49)/10)</f>
        <v>3</v>
      </c>
      <c r="R12" s="19" t="s">
        <v>76</v>
      </c>
      <c r="S12" s="20">
        <f>SUMPRODUCT(MID(0&amp;R12,LARGE(INDEX(ISNUMBER(--MID(R12,ROW($1:$49),1))* ROW($1:$49),0),ROW($1:$49))+1,1)*10^ROW($1:$49)/10)</f>
        <v>3</v>
      </c>
    </row>
    <row r="13" spans="2:19" s="23" customFormat="1" ht="37.5" customHeight="1" x14ac:dyDescent="0.3">
      <c r="B13" s="19"/>
      <c r="C13" s="20"/>
      <c r="D13" s="19"/>
      <c r="E13" s="20"/>
      <c r="F13" s="19" t="s">
        <v>75</v>
      </c>
      <c r="G13" s="20">
        <f>SUMPRODUCT(MID(0&amp;F13,LARGE(INDEX(ISNUMBER(--MID(F13,ROW($1:$49),1))* ROW($1:$49),0),ROW($1:$49))+1,1)*10^ROW($1:$49)/10)</f>
        <v>3</v>
      </c>
      <c r="H13" s="19" t="s">
        <v>75</v>
      </c>
      <c r="I13" s="20">
        <f>SUMPRODUCT(MID(0&amp;H13,LARGE(INDEX(ISNUMBER(--MID(H13,ROW($1:$49),1))* ROW($1:$49),0),ROW($1:$49))+1,1)*10^ROW($1:$49)/10)</f>
        <v>3</v>
      </c>
      <c r="J13" s="19" t="s">
        <v>75</v>
      </c>
      <c r="K13" s="20">
        <f>SUMPRODUCT(MID(0&amp;J13,LARGE(INDEX(ISNUMBER(--MID(J13,ROW($1:$49),1))* ROW($1:$49),0),ROW($1:$49))+1,1)*10^ROW($1:$49)/10)</f>
        <v>3</v>
      </c>
      <c r="L13" s="21" t="s">
        <v>75</v>
      </c>
      <c r="M13" s="22">
        <f>SUMPRODUCT(MID(0&amp;L13,LARGE(INDEX(ISNUMBER(--MID(L13,ROW($1:$49),1))* ROW($1:$49),0),ROW($1:$49))+1,1)*10^ROW($1:$49)/10)</f>
        <v>3</v>
      </c>
      <c r="N13" s="19"/>
      <c r="O13" s="20"/>
      <c r="P13" s="21" t="s">
        <v>75</v>
      </c>
      <c r="Q13" s="22">
        <f>SUMPRODUCT(MID(0&amp;P13,LARGE(INDEX(ISNUMBER(--MID(P13,ROW($1:$49),1))* ROW($1:$49),0),ROW($1:$49))+1,1)*10^ROW($1:$49)/10)</f>
        <v>3</v>
      </c>
      <c r="R13" s="19"/>
      <c r="S13" s="20"/>
    </row>
    <row r="14" spans="2:19" s="23" customFormat="1" ht="37.5" customHeight="1" x14ac:dyDescent="0.3">
      <c r="B14" s="19"/>
      <c r="C14" s="24"/>
      <c r="D14" s="19"/>
      <c r="E14" s="20"/>
      <c r="F14" s="19"/>
      <c r="G14" s="20"/>
      <c r="H14" s="19"/>
      <c r="I14" s="20"/>
      <c r="J14" s="19"/>
      <c r="K14" s="20"/>
      <c r="L14" s="21"/>
      <c r="M14" s="22"/>
      <c r="N14" s="19"/>
      <c r="O14" s="20"/>
      <c r="P14" s="21"/>
      <c r="Q14" s="22"/>
      <c r="R14" s="19"/>
      <c r="S14" s="20"/>
    </row>
    <row r="15" spans="2:19" x14ac:dyDescent="0.3">
      <c r="B15" s="15"/>
      <c r="C15" s="16"/>
      <c r="D15" s="15"/>
      <c r="E15" s="16"/>
      <c r="F15" s="15"/>
      <c r="G15" s="16"/>
      <c r="H15" s="15"/>
      <c r="I15" s="16"/>
      <c r="J15" s="15"/>
      <c r="K15" s="16"/>
      <c r="L15" s="15"/>
      <c r="M15" s="16"/>
      <c r="N15" s="15"/>
      <c r="O15" s="16"/>
      <c r="P15" s="15"/>
      <c r="Q15" s="16"/>
      <c r="R15" s="15"/>
      <c r="S15" s="16"/>
    </row>
    <row r="16" spans="2:19" x14ac:dyDescent="0.3">
      <c r="B16" s="15"/>
      <c r="C16" s="16"/>
      <c r="D16" s="15"/>
      <c r="E16" s="16"/>
      <c r="F16" s="15"/>
      <c r="G16" s="16"/>
      <c r="H16" s="15"/>
      <c r="I16" s="16"/>
      <c r="J16" s="15"/>
      <c r="K16" s="16"/>
      <c r="L16" s="15"/>
      <c r="M16" s="16"/>
      <c r="N16" s="15"/>
      <c r="O16" s="16"/>
      <c r="P16" s="15"/>
      <c r="Q16" s="16"/>
      <c r="R16" s="15"/>
      <c r="S16" s="16"/>
    </row>
  </sheetData>
  <pageMargins left="0.7" right="0.7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zoomScale="70" zoomScaleNormal="70" zoomScalePageLayoutView="55" workbookViewId="0">
      <selection activeCell="E11" sqref="E11"/>
    </sheetView>
  </sheetViews>
  <sheetFormatPr defaultRowHeight="16.5" x14ac:dyDescent="0.3"/>
  <cols>
    <col min="1" max="1" width="7.109375" customWidth="1"/>
    <col min="2" max="2" width="5.5546875" customWidth="1"/>
    <col min="3" max="11" width="20" customWidth="1"/>
  </cols>
  <sheetData>
    <row r="1" spans="1:11" ht="46.5" customHeight="1" x14ac:dyDescent="0.3">
      <c r="C1" s="44" t="s">
        <v>0</v>
      </c>
      <c r="D1" s="44" t="s">
        <v>1</v>
      </c>
      <c r="E1" s="44" t="s">
        <v>2</v>
      </c>
      <c r="F1" s="44" t="s">
        <v>3</v>
      </c>
      <c r="G1" s="55" t="s">
        <v>4</v>
      </c>
      <c r="H1" s="44" t="s">
        <v>5</v>
      </c>
      <c r="I1" s="44" t="s">
        <v>6</v>
      </c>
      <c r="J1" s="44" t="s">
        <v>7</v>
      </c>
      <c r="K1" s="44" t="s">
        <v>8</v>
      </c>
    </row>
    <row r="2" spans="1:11" ht="46.5" customHeight="1" x14ac:dyDescent="0.3">
      <c r="A2" s="10">
        <v>0.41666666666666669</v>
      </c>
      <c r="B2" s="11">
        <v>1</v>
      </c>
      <c r="C2" s="38" t="s">
        <v>114</v>
      </c>
      <c r="D2" s="38" t="s">
        <v>718</v>
      </c>
      <c r="E2" s="6" t="s">
        <v>115</v>
      </c>
      <c r="F2" s="84"/>
      <c r="G2" s="4"/>
      <c r="H2" s="66" t="s">
        <v>93</v>
      </c>
      <c r="I2" s="40" t="s">
        <v>119</v>
      </c>
      <c r="J2" s="120" t="s">
        <v>95</v>
      </c>
      <c r="K2" s="60" t="s">
        <v>136</v>
      </c>
    </row>
    <row r="3" spans="1:11" ht="46.5" customHeight="1" x14ac:dyDescent="0.3">
      <c r="B3" s="11">
        <v>2</v>
      </c>
      <c r="C3" s="42">
        <f>SUMPRODUCT(MID(0&amp;C2,LARGE(INDEX(ISNUMBER(--MID(C2,ROW($1:$49),1))* ROW($1:$49),0),ROW($1:$49))+1,1)*10^ROW($1:$49)/10)</f>
        <v>3</v>
      </c>
      <c r="D3" s="67">
        <f>SUMPRODUCT(MID(0&amp;D2,LARGE(INDEX(ISNUMBER(--MID(D2,ROW($1:$49),1))* ROW($1:$49),0),ROW($1:$49))+1,1)*10^ROW($1:$49)/10)</f>
        <v>3</v>
      </c>
      <c r="E3" s="42">
        <f>SUMPRODUCT(MID(0&amp;E2,LARGE(INDEX(ISNUMBER(--MID(E2,ROW($1:$49),1))* ROW($1:$49),0),ROW($1:$49))+1,1)*10^ROW($1:$49)/10)</f>
        <v>4</v>
      </c>
      <c r="F3" s="40" t="s">
        <v>101</v>
      </c>
      <c r="G3" s="6" t="s">
        <v>87</v>
      </c>
      <c r="H3" s="69">
        <f>SUMPRODUCT(MID(0&amp;H2,LARGE(INDEX(ISNUMBER(--MID(H2,ROW($1:$49),1))* ROW($1:$49),0),ROW($1:$49))+1,1)*10^ROW($1:$49)/10)</f>
        <v>3</v>
      </c>
      <c r="I3" s="42">
        <f>SUMPRODUCT(MID(0&amp;I2,LARGE(INDEX(ISNUMBER(--MID(I2,ROW($1:$49),1))* ROW($1:$49),0),ROW($1:$49))+1,1)*10^ROW($1:$49)/10)</f>
        <v>4</v>
      </c>
      <c r="J3" s="67">
        <f>SUMPRODUCT(MID(0&amp;J2,LARGE(INDEX(ISNUMBER(--MID(J2,ROW($1:$49),1))* ROW($1:$49),0),ROW($1:$49))+1,1)*10^ROW($1:$49)/10)</f>
        <v>2</v>
      </c>
      <c r="K3" s="42">
        <f t="shared" ref="K3" si="0">SUMPRODUCT(MID(0&amp;K2,LARGE(INDEX(ISNUMBER(--MID(K2,ROW($1:$49),1))* ROW($1:$49),0),ROW($1:$49))+1,1)*10^ROW($1:$49)/10)</f>
        <v>2</v>
      </c>
    </row>
    <row r="4" spans="1:11" ht="46.5" customHeight="1" x14ac:dyDescent="0.3">
      <c r="B4" s="11">
        <v>3</v>
      </c>
      <c r="C4" s="75"/>
      <c r="D4" s="75"/>
      <c r="E4" s="42"/>
      <c r="F4" s="42">
        <f>SUMPRODUCT(MID(0&amp;F3,LARGE(INDEX(ISNUMBER(--MID(F3,ROW($1:$49),1))* ROW($1:$49),0),ROW($1:$49))+1,1)*10^ROW($1:$49)/10)</f>
        <v>5</v>
      </c>
      <c r="G4" s="42">
        <f>SUMPRODUCT(MID(0&amp;G3,LARGE(INDEX(ISNUMBER(--MID(G3,ROW($1:$49),1))* ROW($1:$49),0),ROW($1:$49))+1,1)*10^ROW($1:$49)/10)</f>
        <v>4</v>
      </c>
      <c r="H4" s="65"/>
      <c r="I4" s="92"/>
      <c r="J4" s="121"/>
      <c r="K4" s="4"/>
    </row>
    <row r="5" spans="1:11" ht="46.5" customHeight="1" x14ac:dyDescent="0.3">
      <c r="B5" s="11">
        <v>4</v>
      </c>
      <c r="C5" s="4"/>
      <c r="D5" s="87"/>
      <c r="E5" s="8"/>
      <c r="F5" s="13"/>
      <c r="G5" s="42"/>
      <c r="H5" s="88"/>
      <c r="I5" s="13"/>
      <c r="J5" s="38" t="s">
        <v>118</v>
      </c>
      <c r="K5" s="6" t="s">
        <v>126</v>
      </c>
    </row>
    <row r="6" spans="1:11" ht="46.5" customHeight="1" x14ac:dyDescent="0.3">
      <c r="B6" s="11">
        <v>5</v>
      </c>
      <c r="C6" s="38" t="s">
        <v>114</v>
      </c>
      <c r="D6" s="6" t="s">
        <v>718</v>
      </c>
      <c r="E6" s="89"/>
      <c r="F6" s="17"/>
      <c r="G6" s="70"/>
      <c r="H6" s="60" t="s">
        <v>165</v>
      </c>
      <c r="I6" s="88"/>
      <c r="J6" s="67">
        <f>SUMPRODUCT(MID(0&amp;J5,LARGE(INDEX(ISNUMBER(--MID(J5,ROW($1:$49),1))* ROW($1:$49),0),ROW($1:$49))+1,1)*10^ROW($1:$49)/10)</f>
        <v>4</v>
      </c>
      <c r="K6" s="42">
        <f t="shared" ref="K6" si="1">SUMPRODUCT(MID(0&amp;K5,LARGE(INDEX(ISNUMBER(--MID(K5,ROW($1:$49),1))* ROW($1:$49),0),ROW($1:$49))+1,1)*10^ROW($1:$49)/10)</f>
        <v>4</v>
      </c>
    </row>
    <row r="7" spans="1:11" ht="46.5" customHeight="1" x14ac:dyDescent="0.3">
      <c r="B7" s="11">
        <v>6</v>
      </c>
      <c r="C7" s="67">
        <f>SUMPRODUCT(MID(0&amp;C6,LARGE(INDEX(ISNUMBER(--MID(C6,ROW($1:$49),1))* ROW($1:$49),0),ROW($1:$49))+1,1)*10^ROW($1:$49)/10)</f>
        <v>3</v>
      </c>
      <c r="D7" s="67">
        <f>SUMPRODUCT(MID(0&amp;D6,LARGE(INDEX(ISNUMBER(--MID(D6,ROW($1:$49),1))* ROW($1:$49),0),ROW($1:$49))+1,1)*10^ROW($1:$49)/10)</f>
        <v>3</v>
      </c>
      <c r="E7" s="6" t="s">
        <v>116</v>
      </c>
      <c r="F7" s="7"/>
      <c r="G7" s="90"/>
      <c r="H7" s="42">
        <f>SUMPRODUCT(MID(0&amp;H6,LARGE(INDEX(ISNUMBER(--MID(H6,ROW($1:$49),1))* ROW($1:$49),0),ROW($1:$49))+1,1)*10^ROW($1:$49)/10)</f>
        <v>4</v>
      </c>
      <c r="I7" s="66" t="s">
        <v>120</v>
      </c>
      <c r="J7" s="13"/>
      <c r="K7" s="42"/>
    </row>
    <row r="8" spans="1:11" ht="46.5" customHeight="1" x14ac:dyDescent="0.3">
      <c r="B8" s="63">
        <v>7</v>
      </c>
      <c r="C8" s="34"/>
      <c r="D8" s="67"/>
      <c r="E8" s="42">
        <f>SUMPRODUCT(MID(0&amp;E7,LARGE(INDEX(ISNUMBER(--MID(E7,ROW($1:$49),1))* ROW($1:$49),0),ROW($1:$49))+1,1)*10^ROW($1:$49)/10)</f>
        <v>3</v>
      </c>
      <c r="F8" s="94"/>
      <c r="G8" s="82"/>
      <c r="H8" s="54"/>
      <c r="I8" s="69">
        <f>SUMPRODUCT(MID(0&amp;I7,LARGE(INDEX(ISNUMBER(--MID(I7,ROW($1:$49),1))* ROW($1:$49),0),ROW($1:$49))+1,1)*10^ROW($1:$49)/10)</f>
        <v>3</v>
      </c>
      <c r="J8" s="115"/>
      <c r="K8" s="7"/>
    </row>
    <row r="9" spans="1:11" ht="46.5" customHeight="1" x14ac:dyDescent="0.3">
      <c r="B9" s="11">
        <v>8</v>
      </c>
      <c r="C9" s="90"/>
      <c r="D9" s="91"/>
      <c r="E9" s="8"/>
      <c r="F9" s="82"/>
      <c r="G9" s="118"/>
      <c r="H9" s="36"/>
      <c r="I9" s="74"/>
      <c r="J9" s="82"/>
      <c r="K9" s="80"/>
    </row>
    <row r="10" spans="1:11" ht="46.5" customHeight="1" x14ac:dyDescent="0.3">
      <c r="A10" s="10">
        <v>0.52777777777777779</v>
      </c>
      <c r="B10" s="45"/>
      <c r="C10" s="136" t="s">
        <v>149</v>
      </c>
      <c r="D10" s="136" t="s">
        <v>145</v>
      </c>
      <c r="E10" s="137" t="s">
        <v>144</v>
      </c>
      <c r="F10" s="136" t="s">
        <v>148</v>
      </c>
      <c r="G10" s="136" t="s">
        <v>152</v>
      </c>
      <c r="H10" s="137" t="s">
        <v>146</v>
      </c>
      <c r="I10" s="136" t="s">
        <v>150</v>
      </c>
      <c r="J10" s="137" t="s">
        <v>147</v>
      </c>
      <c r="K10" s="136" t="s">
        <v>151</v>
      </c>
    </row>
    <row r="11" spans="1:11" ht="46.5" customHeight="1" x14ac:dyDescent="0.3">
      <c r="A11" s="10"/>
      <c r="B11" s="46"/>
      <c r="C11" s="49">
        <f>SUM(C2:K9)</f>
        <v>54</v>
      </c>
      <c r="D11" s="47"/>
      <c r="E11" s="48"/>
      <c r="G11" s="47"/>
      <c r="H11" s="49"/>
      <c r="I11" s="49"/>
      <c r="J11" s="49"/>
      <c r="K11" s="47"/>
    </row>
    <row r="12" spans="1:11" ht="46.5" customHeight="1" x14ac:dyDescent="0.3">
      <c r="B12" s="46"/>
      <c r="C12" s="47"/>
      <c r="D12" s="49"/>
      <c r="E12" s="49"/>
      <c r="G12" s="49"/>
      <c r="H12" s="49"/>
      <c r="I12" s="47"/>
      <c r="J12" s="47"/>
      <c r="K12" s="48"/>
    </row>
    <row r="13" spans="1:11" ht="46.5" customHeight="1" x14ac:dyDescent="0.3">
      <c r="B13" s="46"/>
      <c r="C13" s="49"/>
      <c r="D13" s="48"/>
      <c r="E13" s="47"/>
      <c r="G13" s="47"/>
      <c r="H13" s="49"/>
      <c r="I13" s="47"/>
      <c r="J13" s="48"/>
      <c r="K13" s="49"/>
    </row>
    <row r="14" spans="1:11" ht="46.5" customHeight="1" x14ac:dyDescent="0.3">
      <c r="B14" s="45"/>
      <c r="C14" s="47"/>
      <c r="D14" s="49"/>
      <c r="E14" s="49"/>
      <c r="G14" s="49"/>
      <c r="H14" s="49"/>
      <c r="I14" s="49"/>
      <c r="J14" s="49"/>
      <c r="K14" s="47"/>
    </row>
    <row r="15" spans="1:11" ht="46.5" customHeight="1" x14ac:dyDescent="0.3">
      <c r="B15" s="45"/>
      <c r="C15" s="49"/>
      <c r="D15" s="47"/>
      <c r="E15" s="49"/>
      <c r="G15" s="49"/>
      <c r="H15" s="47"/>
      <c r="I15" s="49"/>
      <c r="J15" s="47"/>
      <c r="K15" s="49"/>
    </row>
    <row r="16" spans="1:11" ht="46.5" customHeight="1" x14ac:dyDescent="0.3">
      <c r="B16" s="46"/>
      <c r="C16" s="49"/>
      <c r="D16" s="49"/>
      <c r="E16" s="49"/>
      <c r="F16" s="47"/>
      <c r="G16" s="47"/>
      <c r="H16" s="47"/>
      <c r="I16" s="49"/>
      <c r="J16" s="47"/>
      <c r="K16" s="49"/>
    </row>
    <row r="17" ht="29.25" customHeight="1" x14ac:dyDescent="0.3"/>
  </sheetData>
  <pageMargins left="0.7" right="0.7" top="0.75" bottom="0.75" header="0.3" footer="0.3"/>
  <pageSetup paperSize="9" scale="68" orientation="landscape" r:id="rId1"/>
  <headerFooter>
    <oddHeader xml:space="preserve">&amp;CICTP Wednesday 1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"/>
  <sheetViews>
    <sheetView zoomScale="110" zoomScaleNormal="110" workbookViewId="0">
      <selection activeCell="O5" sqref="O5"/>
    </sheetView>
  </sheetViews>
  <sheetFormatPr defaultRowHeight="16.5" x14ac:dyDescent="0.3"/>
  <cols>
    <col min="1" max="1" width="8.88671875" style="17"/>
    <col min="2" max="2" width="12.5546875" style="17" customWidth="1"/>
    <col min="3" max="3" width="4.109375" style="25" customWidth="1"/>
    <col min="4" max="4" width="12.5546875" style="17" customWidth="1"/>
    <col min="5" max="5" width="4.109375" style="25" customWidth="1"/>
    <col min="6" max="6" width="12.5546875" style="17" customWidth="1"/>
    <col min="7" max="7" width="4.109375" style="25" customWidth="1"/>
    <col min="8" max="8" width="12.5546875" style="17" customWidth="1"/>
    <col min="9" max="9" width="4.109375" style="25" customWidth="1"/>
    <col min="10" max="10" width="12.5546875" style="17" customWidth="1"/>
    <col min="11" max="11" width="4.109375" style="25" customWidth="1"/>
    <col min="12" max="12" width="12.5546875" style="17" customWidth="1"/>
    <col min="13" max="13" width="4.109375" style="25" customWidth="1"/>
    <col min="14" max="14" width="12.5546875" style="17" customWidth="1"/>
    <col min="15" max="15" width="4.109375" style="25" customWidth="1"/>
    <col min="16" max="16" width="12.5546875" style="17" customWidth="1"/>
    <col min="17" max="17" width="4.109375" style="25" customWidth="1"/>
    <col min="18" max="18" width="12.5546875" style="17" customWidth="1"/>
    <col min="19" max="19" width="4.109375" style="25" customWidth="1"/>
    <col min="20" max="16384" width="8.88671875" style="17"/>
  </cols>
  <sheetData>
    <row r="1" spans="2:19" x14ac:dyDescent="0.3">
      <c r="B1" s="15"/>
      <c r="C1" s="16"/>
      <c r="D1" s="15"/>
      <c r="E1" s="16"/>
      <c r="F1" s="15"/>
      <c r="G1" s="16"/>
      <c r="H1" s="15"/>
      <c r="I1" s="16"/>
      <c r="J1" s="15"/>
      <c r="K1" s="16"/>
      <c r="L1" s="15"/>
      <c r="M1" s="16"/>
      <c r="N1" s="15"/>
      <c r="O1" s="16"/>
      <c r="P1" s="15"/>
      <c r="Q1" s="16"/>
      <c r="R1" s="15"/>
      <c r="S1" s="16"/>
    </row>
    <row r="2" spans="2:19" s="18" customFormat="1" ht="51.75" customHeight="1" x14ac:dyDescent="0.3">
      <c r="B2" s="30" t="s">
        <v>9</v>
      </c>
      <c r="C2" s="31"/>
      <c r="D2" s="30" t="s">
        <v>10</v>
      </c>
      <c r="E2" s="31"/>
      <c r="F2" s="30" t="s">
        <v>11</v>
      </c>
      <c r="G2" s="31"/>
      <c r="H2" s="30" t="s">
        <v>12</v>
      </c>
      <c r="I2" s="31"/>
      <c r="J2" s="30" t="s">
        <v>13</v>
      </c>
      <c r="K2" s="31"/>
      <c r="L2" s="32" t="s">
        <v>14</v>
      </c>
      <c r="M2" s="33"/>
      <c r="N2" s="30" t="s">
        <v>15</v>
      </c>
      <c r="O2" s="31"/>
      <c r="P2" s="32" t="s">
        <v>16</v>
      </c>
      <c r="Q2" s="33"/>
      <c r="R2" s="30" t="s">
        <v>17</v>
      </c>
      <c r="S2" s="31"/>
    </row>
    <row r="3" spans="2:19" s="23" customFormat="1" ht="37.5" customHeight="1" x14ac:dyDescent="0.3">
      <c r="B3" s="26" t="s">
        <v>26</v>
      </c>
      <c r="C3" s="27">
        <f>remaining_pres_2!C3</f>
        <v>0</v>
      </c>
      <c r="D3" s="26" t="s">
        <v>31</v>
      </c>
      <c r="E3" s="27">
        <f>SUMPRODUCT(MID(0&amp;D3,LARGE(INDEX(ISNUMBER(--MID(D3,ROW($1:$49),1))* ROW($1:$49),0),ROW($1:$49))+1,1)*10^ROW($1:$49)/10)-monday_1!D3-monday_1!D8</f>
        <v>0</v>
      </c>
      <c r="F3" s="26" t="s">
        <v>37</v>
      </c>
      <c r="G3" s="27">
        <f>SUMPRODUCT(MID(0&amp;F3,LARGE(INDEX(ISNUMBER(--MID(F3,ROW($1:$49),1))* ROW($1:$49),0),ROW($1:$49))+1,1)*10^ROW($1:$49)/10)-monday_1!E3-monday_1!E10</f>
        <v>0</v>
      </c>
      <c r="H3" s="26" t="s">
        <v>41</v>
      </c>
      <c r="I3" s="27">
        <f>remaining_pres_2!I3-wednesday_1!F4</f>
        <v>0</v>
      </c>
      <c r="J3" s="26" t="s">
        <v>46</v>
      </c>
      <c r="K3" s="27">
        <f>SUMPRODUCT(MID(0&amp;J3,LARGE(INDEX(ISNUMBER(--MID(J3,ROW($1:$49),1))* ROW($1:$49),0),ROW($1:$49))+1,1)*10^ROW($1:$49)/10)-monday_1!G3</f>
        <v>0</v>
      </c>
      <c r="L3" s="28" t="s">
        <v>53</v>
      </c>
      <c r="M3" s="29">
        <f>SUMPRODUCT(MID(0&amp;L3,LARGE(INDEX(ISNUMBER(--MID(L3,ROW($1:$49),1))* ROW($1:$49),0),ROW($1:$49))+1,1)*10^ROW($1:$49)/10)-monday_1!H3-monday_1!H10-monday_1!H14-tuesday_2!H3</f>
        <v>0</v>
      </c>
      <c r="N3" s="26" t="s">
        <v>56</v>
      </c>
      <c r="O3" s="27">
        <f>SUMPRODUCT(MID(0&amp;N3,LARGE(INDEX(ISNUMBER(--MID(N3,ROW($1:$49),1))* ROW($1:$49),0),ROW($1:$49))+1,1)*10^ROW($1:$49)/10)-monday_1!I3-monday_1!I7</f>
        <v>0</v>
      </c>
      <c r="P3" s="28" t="s">
        <v>63</v>
      </c>
      <c r="Q3" s="29">
        <f>SUMPRODUCT(MID(0&amp;P3,LARGE(INDEX(ISNUMBER(--MID(P3,ROW($1:$49),1))* ROW($1:$49),0),ROW($1:$49))+1,1)*10^ROW($1:$49)/10)-monday_1!J3-monday_1!J9-monday_1!J13</f>
        <v>0</v>
      </c>
      <c r="R3" s="26" t="s">
        <v>68</v>
      </c>
      <c r="S3" s="27">
        <f>remaining_pres_2!S3</f>
        <v>3</v>
      </c>
    </row>
    <row r="4" spans="2:19" s="23" customFormat="1" ht="37.5" customHeight="1" x14ac:dyDescent="0.3">
      <c r="B4" s="19" t="s">
        <v>27</v>
      </c>
      <c r="C4" s="20">
        <f>SUMPRODUCT(MID(0&amp;B4,LARGE(INDEX(ISNUMBER(--MID(B4,ROW($1:$49),1))* ROW($1:$49),0),ROW($1:$49))+1,1)*10^ROW($1:$49)/10)-wednesday_1!C3-wednesday_1!C7</f>
        <v>3</v>
      </c>
      <c r="D4" s="19" t="s">
        <v>32</v>
      </c>
      <c r="E4" s="20">
        <f>SUMPRODUCT(MID(0&amp;D4,LARGE(INDEX(ISNUMBER(--MID(D4,ROW($1:$49),1))* ROW($1:$49),0),ROW($1:$49))+1,1)*10^ROW($1:$49)/10)-monday_1!D12-tuesday_2!D7-wednesday_1!D3-wednesday_1!D7</f>
        <v>0</v>
      </c>
      <c r="F4" s="19" t="s">
        <v>38</v>
      </c>
      <c r="G4" s="20">
        <f>remaining_pres_2!G4</f>
        <v>0</v>
      </c>
      <c r="H4" s="19" t="s">
        <v>42</v>
      </c>
      <c r="I4" s="20">
        <f>remaining_pres_2!I4</f>
        <v>4</v>
      </c>
      <c r="J4" s="19" t="s">
        <v>47</v>
      </c>
      <c r="K4" s="20">
        <f>SUMPRODUCT(MID(0&amp;J4,LARGE(INDEX(ISNUMBER(--MID(J4,ROW($1:$49),1))* ROW($1:$49),0),ROW($1:$49))+1,1)*10^ROW($1:$49)/10)-monday_1!G11-monday_1!G15</f>
        <v>0</v>
      </c>
      <c r="L4" s="21" t="s">
        <v>54</v>
      </c>
      <c r="M4" s="22">
        <f>remaining_pres_2!M4-wednesday_1!H3-wednesday_1!H7</f>
        <v>9</v>
      </c>
      <c r="N4" s="19" t="s">
        <v>57</v>
      </c>
      <c r="O4" s="20">
        <f>remaining_pres_2!O4</f>
        <v>7</v>
      </c>
      <c r="P4" s="21" t="s">
        <v>64</v>
      </c>
      <c r="Q4" s="22">
        <f>SUMPRODUCT(MID(0&amp;P4,LARGE(INDEX(ISNUMBER(--MID(P4,ROW($1:$49),1))* ROW($1:$49),0),ROW($1:$49))+1,1)*10^ROW($1:$49)/10)-tuesday_2!J3-tuesday_2!J9</f>
        <v>0</v>
      </c>
      <c r="R4" s="19" t="s">
        <v>69</v>
      </c>
      <c r="S4" s="20">
        <f>remaining_pres_2!S4</f>
        <v>8</v>
      </c>
    </row>
    <row r="5" spans="2:19" s="23" customFormat="1" ht="37.5" customHeight="1" x14ac:dyDescent="0.3">
      <c r="B5" s="19" t="s">
        <v>28</v>
      </c>
      <c r="C5" s="20">
        <f>SUMPRODUCT(MID(0&amp;B5,LARGE(INDEX(ISNUMBER(--MID(B5,ROW($1:$49),1))* ROW($1:$49),0),ROW($1:$49))+1,1)*10^ROW($1:$49)/10)</f>
        <v>11</v>
      </c>
      <c r="D5" s="19" t="s">
        <v>33</v>
      </c>
      <c r="E5" s="20">
        <f>SUMPRODUCT(MID(0&amp;D5,LARGE(INDEX(ISNUMBER(--MID(D5,ROW($1:$49),1))* ROW($1:$49),0),ROW($1:$49))+1,1)*10^ROW($1:$49)/10)</f>
        <v>6</v>
      </c>
      <c r="F5" s="19" t="s">
        <v>39</v>
      </c>
      <c r="G5" s="20">
        <f>SUMPRODUCT(MID(0&amp;F5,LARGE(INDEX(ISNUMBER(--MID(F5,ROW($1:$49),1))* ROW($1:$49),0),ROW($1:$49))+1,1)*10^ROW($1:$49)/10)-tuesday_1!E3-wednesday_1!E3-wednesday_1!E8</f>
        <v>0</v>
      </c>
      <c r="H5" s="19" t="s">
        <v>43</v>
      </c>
      <c r="I5" s="20">
        <f>remaining_pres_2!I5</f>
        <v>0</v>
      </c>
      <c r="J5" s="19" t="s">
        <v>48</v>
      </c>
      <c r="K5" s="20">
        <f>SUMPRODUCT(MID(0&amp;J5,LARGE(INDEX(ISNUMBER(--MID(J5,ROW($1:$49),1))* ROW($1:$49),0),ROW($1:$49))+1,1)*10^ROW($1:$49)/10)-tuesday_1!G3-tuesday_2!G7</f>
        <v>0</v>
      </c>
      <c r="L5" s="21" t="s">
        <v>55</v>
      </c>
      <c r="M5" s="22">
        <f>SUMPRODUCT(MID(0&amp;L5,LARGE(INDEX(ISNUMBER(--MID(L5,ROW($1:$49),1))* ROW($1:$49),0),ROW($1:$49))+1,1)*10^ROW($1:$49)/10)</f>
        <v>13</v>
      </c>
      <c r="N5" s="19" t="s">
        <v>58</v>
      </c>
      <c r="O5" s="20">
        <f>remaining_pres_2!O5</f>
        <v>0</v>
      </c>
      <c r="P5" s="21" t="s">
        <v>65</v>
      </c>
      <c r="Q5" s="22">
        <f>remaining_pres_2!Q5-wednesday_1!J6-wednesday_1!J3</f>
        <v>8</v>
      </c>
      <c r="R5" s="19" t="s">
        <v>70</v>
      </c>
      <c r="S5" s="20">
        <f>remaining_pres_2!S5</f>
        <v>0</v>
      </c>
    </row>
    <row r="6" spans="2:19" s="23" customFormat="1" ht="37.5" customHeight="1" x14ac:dyDescent="0.3">
      <c r="B6" s="19" t="s">
        <v>29</v>
      </c>
      <c r="C6" s="20">
        <f>SUMPRODUCT(MID(0&amp;B6,LARGE(INDEX(ISNUMBER(--MID(B6,ROW($1:$49),1))* ROW($1:$49),0),ROW($1:$49))+1,1)*10^ROW($1:$49)/10)</f>
        <v>6</v>
      </c>
      <c r="D6" s="19" t="s">
        <v>34</v>
      </c>
      <c r="E6" s="20">
        <f>SUMPRODUCT(MID(0&amp;D6,LARGE(INDEX(ISNUMBER(--MID(D6,ROW($1:$49),1))* ROW($1:$49),0),ROW($1:$49))+1,1)*10^ROW($1:$49)/10)-tuesday_1!D3</f>
        <v>0</v>
      </c>
      <c r="F6" s="19" t="s">
        <v>40</v>
      </c>
      <c r="G6" s="20">
        <f>remaining_pres_2!G6</f>
        <v>12</v>
      </c>
      <c r="H6" s="19" t="s">
        <v>44</v>
      </c>
      <c r="I6" s="20">
        <f>remaining_pres_2!I6</f>
        <v>0</v>
      </c>
      <c r="J6" s="19" t="s">
        <v>49</v>
      </c>
      <c r="K6" s="20">
        <f>remaining_pres_2!K6</f>
        <v>8</v>
      </c>
      <c r="L6" s="21"/>
      <c r="M6" s="22"/>
      <c r="N6" s="19" t="s">
        <v>59</v>
      </c>
      <c r="O6" s="20">
        <f>remaining_pres_2!O6</f>
        <v>7</v>
      </c>
      <c r="P6" s="21" t="s">
        <v>66</v>
      </c>
      <c r="Q6" s="22">
        <f>remaining_pres_2!Q6</f>
        <v>5</v>
      </c>
      <c r="R6" s="19" t="s">
        <v>71</v>
      </c>
      <c r="S6" s="20">
        <f>remaining_pres_2!S6</f>
        <v>3</v>
      </c>
    </row>
    <row r="7" spans="2:19" s="23" customFormat="1" ht="37.5" customHeight="1" x14ac:dyDescent="0.3">
      <c r="B7" s="19" t="s">
        <v>30</v>
      </c>
      <c r="C7" s="20">
        <f>SUMPRODUCT(MID(0&amp;B7,LARGE(INDEX(ISNUMBER(--MID(B7,ROW($1:$49),1))* ROW($1:$49),0),ROW($1:$49))+1,1)*10^ROW($1:$49)/10)-tuesday_1!C3</f>
        <v>0</v>
      </c>
      <c r="D7" s="19" t="s">
        <v>35</v>
      </c>
      <c r="E7" s="20">
        <f>SUMPRODUCT(MID(0&amp;D7,LARGE(INDEX(ISNUMBER(--MID(D7,ROW($1:$49),1))* ROW($1:$49),0),ROW($1:$49))+1,1)*10^ROW($1:$49)/10)</f>
        <v>7</v>
      </c>
      <c r="F7" s="19"/>
      <c r="G7" s="20"/>
      <c r="H7" s="19" t="s">
        <v>45</v>
      </c>
      <c r="I7" s="20">
        <f>SUMPRODUCT(MID(0&amp;H7,LARGE(INDEX(ISNUMBER(--MID(H7,ROW($1:$49),1))* ROW($1:$49),0),ROW($1:$49))+1,1)*10^ROW($1:$49)/10)</f>
        <v>8</v>
      </c>
      <c r="J7" s="19" t="s">
        <v>50</v>
      </c>
      <c r="K7" s="20">
        <f>SUMPRODUCT(MID(0&amp;J7,LARGE(INDEX(ISNUMBER(--MID(J7,ROW($1:$49),1))* ROW($1:$49),0),ROW($1:$49))+1,1)*10^ROW($1:$49)/10)-wednesday_1!G4</f>
        <v>0</v>
      </c>
      <c r="L7" s="21"/>
      <c r="M7" s="22"/>
      <c r="N7" s="19" t="s">
        <v>60</v>
      </c>
      <c r="O7" s="20">
        <f>SUMPRODUCT(MID(0&amp;N7,LARGE(INDEX(ISNUMBER(--MID(N7,ROW($1:$49),1))* ROW($1:$49),0),ROW($1:$49))+1,1)*10^ROW($1:$49)/10)-wednesday_1!I3-wednesday_1!I8</f>
        <v>0</v>
      </c>
      <c r="P7" s="21" t="s">
        <v>67</v>
      </c>
      <c r="Q7" s="22">
        <f>SUMPRODUCT(MID(0&amp;P7,LARGE(INDEX(ISNUMBER(--MID(P7,ROW($1:$49),1))* ROW($1:$49),0),ROW($1:$49))+1,1)*10^ROW($1:$49)/10)</f>
        <v>3</v>
      </c>
      <c r="R7" s="19" t="s">
        <v>703</v>
      </c>
      <c r="S7" s="20">
        <f>remaining_pres_2!S7</f>
        <v>0</v>
      </c>
    </row>
    <row r="8" spans="2:19" s="23" customFormat="1" ht="37.5" customHeight="1" x14ac:dyDescent="0.3">
      <c r="B8" s="19"/>
      <c r="C8" s="20"/>
      <c r="D8" s="19" t="s">
        <v>36</v>
      </c>
      <c r="E8" s="20">
        <f>SUMPRODUCT(MID(0&amp;D8,LARGE(INDEX(ISNUMBER(--MID(D8,ROW($1:$49),1))* ROW($1:$49),0),ROW($1:$49))+1,1)*10^ROW($1:$49)/10)</f>
        <v>7</v>
      </c>
      <c r="F8" s="19"/>
      <c r="G8" s="20"/>
      <c r="H8" s="19"/>
      <c r="I8" s="20"/>
      <c r="J8" s="19" t="s">
        <v>51</v>
      </c>
      <c r="K8" s="20">
        <f>SUMPRODUCT(MID(0&amp;J8,LARGE(INDEX(ISNUMBER(--MID(J8,ROW($1:$49),1))* ROW($1:$49),0),ROW($1:$49))+1,1)*10^ROW($1:$49)/10)</f>
        <v>8</v>
      </c>
      <c r="L8" s="21"/>
      <c r="M8" s="22"/>
      <c r="N8" s="19" t="s">
        <v>61</v>
      </c>
      <c r="O8" s="20">
        <f>remaining_pres_2!O8</f>
        <v>5</v>
      </c>
      <c r="P8" s="21"/>
      <c r="Q8" s="22"/>
      <c r="R8" s="19" t="s">
        <v>72</v>
      </c>
      <c r="S8" s="20">
        <f>remaining_pres_2!S8-wednesday_1!K3-wednesday_1!K6</f>
        <v>0</v>
      </c>
    </row>
    <row r="9" spans="2:19" s="23" customFormat="1" ht="37.5" customHeight="1" x14ac:dyDescent="0.3">
      <c r="B9" s="19"/>
      <c r="C9" s="20"/>
      <c r="D9" s="19"/>
      <c r="E9" s="20"/>
      <c r="F9" s="19"/>
      <c r="G9" s="20"/>
      <c r="H9" s="19"/>
      <c r="I9" s="20"/>
      <c r="J9" s="19" t="s">
        <v>52</v>
      </c>
      <c r="K9" s="20">
        <f>SUMPRODUCT(MID(0&amp;J9,LARGE(INDEX(ISNUMBER(--MID(J9,ROW($1:$49),1))* ROW($1:$49),0),ROW($1:$49))+1,1)*10^ROW($1:$49)/10)</f>
        <v>4</v>
      </c>
      <c r="L9" s="21"/>
      <c r="M9" s="22"/>
      <c r="N9" s="19" t="s">
        <v>62</v>
      </c>
      <c r="O9" s="20">
        <f>remaining_pres_2!O9</f>
        <v>0</v>
      </c>
      <c r="P9" s="21"/>
      <c r="Q9" s="22"/>
      <c r="R9" s="19" t="s">
        <v>73</v>
      </c>
      <c r="S9" s="20">
        <f>remaining_pres_2!S9</f>
        <v>6</v>
      </c>
    </row>
    <row r="10" spans="2:19" s="23" customFormat="1" ht="37.5" customHeight="1" x14ac:dyDescent="0.3">
      <c r="B10" s="19"/>
      <c r="C10" s="20"/>
      <c r="D10" s="19"/>
      <c r="E10" s="20"/>
      <c r="F10" s="19"/>
      <c r="G10" s="20"/>
      <c r="H10" s="19"/>
      <c r="I10" s="20"/>
      <c r="J10" s="19"/>
      <c r="K10" s="20"/>
      <c r="L10" s="21"/>
      <c r="M10" s="22"/>
      <c r="N10" s="19"/>
      <c r="O10" s="20"/>
      <c r="P10" s="21"/>
      <c r="Q10" s="22"/>
      <c r="R10" s="19"/>
      <c r="S10" s="20"/>
    </row>
    <row r="11" spans="2:19" s="23" customFormat="1" ht="37.5" customHeight="1" x14ac:dyDescent="0.3">
      <c r="B11" s="19" t="s">
        <v>74</v>
      </c>
      <c r="C11" s="20">
        <f>SUMPRODUCT(MID(0&amp;B11,LARGE(INDEX(ISNUMBER(--MID(B11,ROW($1:$49),1))* ROW($1:$49),0),ROW($1:$49))+1,1)*10^ROW($1:$49)/10)-tuesday_2!C3</f>
        <v>0</v>
      </c>
      <c r="D11" s="19" t="s">
        <v>74</v>
      </c>
      <c r="E11" s="20">
        <f>SUMPRODUCT(MID(0&amp;D11,LARGE(INDEX(ISNUMBER(--MID(D11,ROW($1:$49),1))* ROW($1:$49),0),ROW($1:$49))+1,1)*10^ROW($1:$49)/10)-tuesday_2!D3</f>
        <v>0</v>
      </c>
      <c r="F11" s="19"/>
      <c r="G11" s="20"/>
      <c r="H11" s="19"/>
      <c r="I11" s="20"/>
      <c r="J11" s="19" t="s">
        <v>74</v>
      </c>
      <c r="K11" s="20">
        <f>SUMPRODUCT(MID(0&amp;J11,LARGE(INDEX(ISNUMBER(--MID(J11,ROW($1:$49),1))* ROW($1:$49),0),ROW($1:$49))+1,1)*10^ROW($1:$49)/10)-tuesday_2!G3</f>
        <v>0</v>
      </c>
      <c r="L11" s="21"/>
      <c r="M11" s="22"/>
      <c r="N11" s="19" t="s">
        <v>74</v>
      </c>
      <c r="O11" s="20">
        <f>SUMPRODUCT(MID(0&amp;N11,LARGE(INDEX(ISNUMBER(--MID(N11,ROW($1:$49),1))* ROW($1:$49),0),ROW($1:$49))+1,1)*10^ROW($1:$49)/10)-tuesday_2!I3</f>
        <v>0</v>
      </c>
      <c r="P11" s="21"/>
      <c r="Q11" s="22"/>
      <c r="R11" s="19" t="s">
        <v>74</v>
      </c>
      <c r="S11" s="20">
        <f>SUMPRODUCT(MID(0&amp;R11,LARGE(INDEX(ISNUMBER(--MID(R11,ROW($1:$49),1))* ROW($1:$49),0),ROW($1:$49))+1,1)*10^ROW($1:$49)/10)-tuesday_2!K3</f>
        <v>0</v>
      </c>
    </row>
    <row r="12" spans="2:19" s="23" customFormat="1" ht="37.5" customHeight="1" x14ac:dyDescent="0.3">
      <c r="B12" s="19" t="s">
        <v>75</v>
      </c>
      <c r="C12" s="20">
        <f>SUMPRODUCT(MID(0&amp;B12,LARGE(INDEX(ISNUMBER(--MID(B12,ROW($1:$49),1))* ROW($1:$49),0),ROW($1:$49))+1,1)*10^ROW($1:$49)/10)</f>
        <v>3</v>
      </c>
      <c r="D12" s="19"/>
      <c r="E12" s="20"/>
      <c r="F12" s="19" t="s">
        <v>76</v>
      </c>
      <c r="G12" s="20">
        <f>SUMPRODUCT(MID(0&amp;F12,LARGE(INDEX(ISNUMBER(--MID(F12,ROW($1:$49),1))* ROW($1:$49),0),ROW($1:$49))+1,1)*10^ROW($1:$49)/10)</f>
        <v>3</v>
      </c>
      <c r="H12" s="19" t="s">
        <v>76</v>
      </c>
      <c r="I12" s="20">
        <f>SUMPRODUCT(MID(0&amp;H12,LARGE(INDEX(ISNUMBER(--MID(H12,ROW($1:$49),1))* ROW($1:$49),0),ROW($1:$49))+1,1)*10^ROW($1:$49)/10)</f>
        <v>3</v>
      </c>
      <c r="J12" s="19"/>
      <c r="K12" s="20"/>
      <c r="L12" s="21"/>
      <c r="M12" s="22"/>
      <c r="N12" s="19" t="s">
        <v>76</v>
      </c>
      <c r="O12" s="20">
        <f>SUMPRODUCT(MID(0&amp;N12,LARGE(INDEX(ISNUMBER(--MID(N12,ROW($1:$49),1))* ROW($1:$49),0),ROW($1:$49))+1,1)*10^ROW($1:$49)/10)</f>
        <v>3</v>
      </c>
      <c r="P12" s="21" t="s">
        <v>76</v>
      </c>
      <c r="Q12" s="22">
        <f>SUMPRODUCT(MID(0&amp;P12,LARGE(INDEX(ISNUMBER(--MID(P12,ROW($1:$49),1))* ROW($1:$49),0),ROW($1:$49))+1,1)*10^ROW($1:$49)/10)</f>
        <v>3</v>
      </c>
      <c r="R12" s="19" t="s">
        <v>76</v>
      </c>
      <c r="S12" s="20">
        <f>SUMPRODUCT(MID(0&amp;R12,LARGE(INDEX(ISNUMBER(--MID(R12,ROW($1:$49),1))* ROW($1:$49),0),ROW($1:$49))+1,1)*10^ROW($1:$49)/10)</f>
        <v>3</v>
      </c>
    </row>
    <row r="13" spans="2:19" s="23" customFormat="1" ht="37.5" customHeight="1" x14ac:dyDescent="0.3">
      <c r="B13" s="19"/>
      <c r="C13" s="20"/>
      <c r="D13" s="19"/>
      <c r="E13" s="20"/>
      <c r="F13" s="19" t="s">
        <v>75</v>
      </c>
      <c r="G13" s="20">
        <f>SUMPRODUCT(MID(0&amp;F13,LARGE(INDEX(ISNUMBER(--MID(F13,ROW($1:$49),1))* ROW($1:$49),0),ROW($1:$49))+1,1)*10^ROW($1:$49)/10)</f>
        <v>3</v>
      </c>
      <c r="H13" s="19" t="s">
        <v>75</v>
      </c>
      <c r="I13" s="20">
        <f>SUMPRODUCT(MID(0&amp;H13,LARGE(INDEX(ISNUMBER(--MID(H13,ROW($1:$49),1))* ROW($1:$49),0),ROW($1:$49))+1,1)*10^ROW($1:$49)/10)</f>
        <v>3</v>
      </c>
      <c r="J13" s="19" t="s">
        <v>75</v>
      </c>
      <c r="K13" s="20">
        <f>SUMPRODUCT(MID(0&amp;J13,LARGE(INDEX(ISNUMBER(--MID(J13,ROW($1:$49),1))* ROW($1:$49),0),ROW($1:$49))+1,1)*10^ROW($1:$49)/10)</f>
        <v>3</v>
      </c>
      <c r="L13" s="21" t="s">
        <v>75</v>
      </c>
      <c r="M13" s="22">
        <f>SUMPRODUCT(MID(0&amp;L13,LARGE(INDEX(ISNUMBER(--MID(L13,ROW($1:$49),1))* ROW($1:$49),0),ROW($1:$49))+1,1)*10^ROW($1:$49)/10)</f>
        <v>3</v>
      </c>
      <c r="N13" s="19"/>
      <c r="O13" s="20"/>
      <c r="P13" s="21" t="s">
        <v>75</v>
      </c>
      <c r="Q13" s="22">
        <f>SUMPRODUCT(MID(0&amp;P13,LARGE(INDEX(ISNUMBER(--MID(P13,ROW($1:$49),1))* ROW($1:$49),0),ROW($1:$49))+1,1)*10^ROW($1:$49)/10)</f>
        <v>3</v>
      </c>
      <c r="R13" s="19"/>
      <c r="S13" s="20"/>
    </row>
    <row r="14" spans="2:19" s="23" customFormat="1" ht="37.5" customHeight="1" x14ac:dyDescent="0.3">
      <c r="B14" s="19"/>
      <c r="C14" s="24"/>
      <c r="D14" s="19"/>
      <c r="E14" s="20"/>
      <c r="F14" s="19"/>
      <c r="G14" s="20"/>
      <c r="H14" s="19"/>
      <c r="I14" s="20"/>
      <c r="J14" s="19"/>
      <c r="K14" s="20"/>
      <c r="L14" s="21"/>
      <c r="M14" s="22"/>
      <c r="N14" s="19"/>
      <c r="O14" s="20"/>
      <c r="P14" s="21"/>
      <c r="Q14" s="22"/>
      <c r="R14" s="19"/>
      <c r="S14" s="20"/>
    </row>
    <row r="15" spans="2:19" x14ac:dyDescent="0.3">
      <c r="B15" s="15"/>
      <c r="C15" s="16"/>
      <c r="D15" s="15"/>
      <c r="E15" s="16"/>
      <c r="F15" s="15"/>
      <c r="G15" s="16"/>
      <c r="H15" s="15"/>
      <c r="I15" s="16"/>
      <c r="J15" s="15"/>
      <c r="K15" s="16"/>
      <c r="L15" s="15"/>
      <c r="M15" s="16"/>
      <c r="N15" s="15"/>
      <c r="O15" s="16"/>
      <c r="P15" s="15"/>
      <c r="Q15" s="16"/>
      <c r="R15" s="15"/>
      <c r="S15" s="16"/>
    </row>
    <row r="16" spans="2:19" x14ac:dyDescent="0.3">
      <c r="B16" s="15"/>
      <c r="C16" s="16"/>
      <c r="D16" s="15"/>
      <c r="E16" s="16"/>
      <c r="F16" s="15"/>
      <c r="G16" s="16"/>
      <c r="H16" s="15"/>
      <c r="I16" s="16"/>
      <c r="J16" s="15"/>
      <c r="K16" s="16"/>
      <c r="L16" s="15"/>
      <c r="M16" s="16"/>
      <c r="N16" s="15"/>
      <c r="O16" s="16"/>
      <c r="P16" s="15"/>
      <c r="Q16" s="16"/>
      <c r="R16" s="15"/>
      <c r="S16" s="16"/>
    </row>
  </sheetData>
  <pageMargins left="0.7" right="0.7" top="0.75" bottom="0.75" header="0.3" footer="0.3"/>
  <pageSetup paperSize="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"/>
  <sheetViews>
    <sheetView zoomScale="70" zoomScaleNormal="70" zoomScalePageLayoutView="55" workbookViewId="0">
      <selection activeCell="E15" sqref="E15"/>
    </sheetView>
  </sheetViews>
  <sheetFormatPr defaultRowHeight="16.5" x14ac:dyDescent="0.3"/>
  <cols>
    <col min="1" max="1" width="7.109375" customWidth="1"/>
    <col min="2" max="2" width="5.5546875" customWidth="1"/>
    <col min="3" max="11" width="20" customWidth="1"/>
  </cols>
  <sheetData>
    <row r="1" spans="1:11" ht="46.5" customHeight="1" x14ac:dyDescent="0.3">
      <c r="C1" s="44" t="s">
        <v>0</v>
      </c>
      <c r="D1" s="44" t="s">
        <v>1</v>
      </c>
      <c r="E1" s="44" t="s">
        <v>2</v>
      </c>
      <c r="F1" s="44" t="s">
        <v>3</v>
      </c>
      <c r="G1" s="55" t="s">
        <v>4</v>
      </c>
      <c r="H1" s="44" t="s">
        <v>5</v>
      </c>
      <c r="I1" s="44" t="s">
        <v>6</v>
      </c>
      <c r="J1" s="44" t="s">
        <v>7</v>
      </c>
      <c r="K1" s="44" t="s">
        <v>8</v>
      </c>
    </row>
    <row r="2" spans="1:11" ht="46.5" customHeight="1" x14ac:dyDescent="0.3">
      <c r="A2" s="10">
        <v>0.58333333333333337</v>
      </c>
      <c r="B2" s="11">
        <v>1</v>
      </c>
      <c r="C2" s="6" t="s">
        <v>123</v>
      </c>
      <c r="D2" s="40" t="s">
        <v>276</v>
      </c>
      <c r="E2" s="104" t="s">
        <v>96</v>
      </c>
      <c r="F2" s="106" t="s">
        <v>96</v>
      </c>
      <c r="G2" s="6" t="s">
        <v>124</v>
      </c>
      <c r="H2" s="40" t="s">
        <v>81</v>
      </c>
      <c r="I2" s="104" t="s">
        <v>96</v>
      </c>
      <c r="J2" s="106" t="s">
        <v>96</v>
      </c>
      <c r="K2" s="104" t="s">
        <v>96</v>
      </c>
    </row>
    <row r="3" spans="1:11" ht="46.5" customHeight="1" x14ac:dyDescent="0.3">
      <c r="B3" s="11">
        <v>2</v>
      </c>
      <c r="C3" s="42">
        <f t="shared" ref="C3:K3" si="0">SUMPRODUCT(MID(0&amp;C2,LARGE(INDEX(ISNUMBER(--MID(C2,ROW($1:$49),1))* ROW($1:$49),0),ROW($1:$49))+1,1)*10^ROW($1:$49)/10)</f>
        <v>4</v>
      </c>
      <c r="D3" s="42">
        <f t="shared" si="0"/>
        <v>3</v>
      </c>
      <c r="E3" s="105">
        <f t="shared" si="0"/>
        <v>3</v>
      </c>
      <c r="F3" s="103">
        <f t="shared" si="0"/>
        <v>3</v>
      </c>
      <c r="G3" s="42">
        <f t="shared" si="0"/>
        <v>5</v>
      </c>
      <c r="H3" s="42">
        <f t="shared" si="0"/>
        <v>4</v>
      </c>
      <c r="I3" s="105">
        <f t="shared" si="0"/>
        <v>3</v>
      </c>
      <c r="J3" s="103">
        <f t="shared" si="0"/>
        <v>3</v>
      </c>
      <c r="K3" s="105">
        <f t="shared" si="0"/>
        <v>3</v>
      </c>
    </row>
    <row r="4" spans="1:11" ht="46.5" customHeight="1" x14ac:dyDescent="0.3">
      <c r="B4" s="11">
        <v>3</v>
      </c>
      <c r="C4" s="9"/>
      <c r="D4" s="92"/>
      <c r="E4" s="96"/>
      <c r="F4" s="107"/>
      <c r="G4" s="9"/>
      <c r="H4" s="13"/>
      <c r="I4" s="96"/>
      <c r="J4" s="107"/>
      <c r="K4" s="96"/>
    </row>
    <row r="5" spans="1:11" ht="46.5" customHeight="1" x14ac:dyDescent="0.3">
      <c r="B5" s="11">
        <v>4</v>
      </c>
      <c r="C5" s="7"/>
      <c r="D5" s="2"/>
      <c r="E5" s="4"/>
      <c r="F5" s="84"/>
      <c r="G5" s="7"/>
      <c r="H5" s="13"/>
      <c r="I5" s="4"/>
      <c r="J5" s="84"/>
      <c r="K5" s="4"/>
    </row>
    <row r="6" spans="1:11" ht="46.5" customHeight="1" x14ac:dyDescent="0.3">
      <c r="B6" s="11">
        <v>5</v>
      </c>
      <c r="C6" s="4"/>
      <c r="D6" s="76" t="s">
        <v>163</v>
      </c>
      <c r="E6" s="35" t="s">
        <v>779</v>
      </c>
      <c r="F6" s="76" t="s">
        <v>163</v>
      </c>
      <c r="G6" s="7"/>
      <c r="H6" s="4"/>
      <c r="I6" s="6" t="s">
        <v>135</v>
      </c>
      <c r="J6" s="86" t="s">
        <v>154</v>
      </c>
      <c r="K6" s="57" t="s">
        <v>163</v>
      </c>
    </row>
    <row r="7" spans="1:11" ht="46.5" customHeight="1" x14ac:dyDescent="0.3">
      <c r="B7" s="11">
        <v>6</v>
      </c>
      <c r="C7" s="6" t="s">
        <v>123</v>
      </c>
      <c r="D7" s="77"/>
      <c r="E7" s="42">
        <f>SUMPRODUCT(MID(0&amp;E6,LARGE(INDEX(ISNUMBER(--MID(E6,ROW($1:$49),1))* ROW($1:$49),0),ROW($1:$49))+1,1)*10^ROW($1:$49)/10)</f>
        <v>5</v>
      </c>
      <c r="F7" s="77"/>
      <c r="G7" s="2"/>
      <c r="H7" s="40" t="s">
        <v>164</v>
      </c>
      <c r="I7" s="42">
        <f>SUMPRODUCT(MID(0&amp;I6,LARGE(INDEX(ISNUMBER(--MID(I6,ROW($1:$49),1))* ROW($1:$49),0),ROW($1:$49))+1,1)*10^ROW($1:$49)/10)</f>
        <v>5</v>
      </c>
      <c r="J7" s="42">
        <f>SUMPRODUCT(MID(0&amp;J6,LARGE(INDEX(ISNUMBER(--MID(J6,ROW($1:$49),1))* ROW($1:$49),0),ROW($1:$49))+1,1)*10^ROW($1:$49)/10)</f>
        <v>5</v>
      </c>
      <c r="K7" s="59"/>
    </row>
    <row r="8" spans="1:11" ht="46.5" customHeight="1" x14ac:dyDescent="0.3">
      <c r="B8" s="11">
        <v>7</v>
      </c>
      <c r="C8" s="42">
        <f>SUMPRODUCT(MID(0&amp;C7,LARGE(INDEX(ISNUMBER(--MID(C7,ROW($1:$49),1))* ROW($1:$49),0),ROW($1:$49))+1,1)*10^ROW($1:$49)/10)</f>
        <v>4</v>
      </c>
      <c r="D8" s="40" t="s">
        <v>276</v>
      </c>
      <c r="E8" s="42"/>
      <c r="F8" s="6" t="s">
        <v>160</v>
      </c>
      <c r="G8" s="93" t="s">
        <v>121</v>
      </c>
      <c r="H8" s="42">
        <f>SUMPRODUCT(MID(0&amp;H7,LARGE(INDEX(ISNUMBER(--MID(H7,ROW($1:$49),1))* ROW($1:$49),0),ROW($1:$49))+1,1)*10^ROW($1:$49)/10)</f>
        <v>5</v>
      </c>
      <c r="I8" s="7"/>
      <c r="J8" s="15"/>
      <c r="K8" s="6" t="s">
        <v>117</v>
      </c>
    </row>
    <row r="9" spans="1:11" ht="46.5" customHeight="1" x14ac:dyDescent="0.3">
      <c r="B9" s="11">
        <v>8</v>
      </c>
      <c r="C9" s="9"/>
      <c r="D9" s="42">
        <f>SUMPRODUCT(MID(0&amp;D8,LARGE(INDEX(ISNUMBER(--MID(D8,ROW($1:$49),1))* ROW($1:$49),0),ROW($1:$49))+1,1)*10^ROW($1:$49)/10)</f>
        <v>3</v>
      </c>
      <c r="E9" s="7"/>
      <c r="F9" s="37">
        <f>SUMPRODUCT(MID(0&amp;F8,LARGE(INDEX(ISNUMBER(--MID(F8,ROW($1:$49),1))* ROW($1:$49),0),ROW($1:$49))+1,1)*10^ROW($1:$49)/10)</f>
        <v>4</v>
      </c>
      <c r="G9" s="69">
        <f>SUMPRODUCT(MID(0&amp;G8,LARGE(INDEX(ISNUMBER(--MID(G8,ROW($1:$49),1))* ROW($1:$49),0),ROW($1:$49))+1,1)*10^ROW($1:$49)/10)</f>
        <v>3</v>
      </c>
      <c r="H9" s="17"/>
      <c r="I9" s="35"/>
      <c r="J9" s="15"/>
      <c r="K9" s="42">
        <f>SUMPRODUCT(MID(0&amp;K8,LARGE(INDEX(ISNUMBER(--MID(K8,ROW($1:$49),1))* ROW($1:$49),0),ROW($1:$49))+1,1)*10^ROW($1:$49)/10)</f>
        <v>3</v>
      </c>
    </row>
    <row r="10" spans="1:11" ht="46.5" customHeight="1" x14ac:dyDescent="0.3">
      <c r="B10" s="63">
        <v>9</v>
      </c>
      <c r="C10" s="7"/>
      <c r="E10" s="42"/>
      <c r="F10" s="13"/>
      <c r="G10" s="36"/>
      <c r="H10" s="15"/>
      <c r="I10" s="62"/>
      <c r="J10" s="15"/>
      <c r="K10" s="8"/>
    </row>
    <row r="11" spans="1:11" ht="46.5" customHeight="1" x14ac:dyDescent="0.3">
      <c r="B11" s="95">
        <v>10</v>
      </c>
      <c r="C11" s="97"/>
      <c r="D11" s="98"/>
      <c r="E11" s="141"/>
      <c r="F11" s="41"/>
      <c r="G11" s="101"/>
      <c r="H11" s="41"/>
      <c r="I11" s="80"/>
      <c r="J11" s="99"/>
      <c r="K11" s="101"/>
    </row>
    <row r="12" spans="1:11" ht="46.5" customHeight="1" x14ac:dyDescent="0.3">
      <c r="A12" s="10">
        <v>0.72222222222222221</v>
      </c>
      <c r="B12" s="46"/>
      <c r="C12" s="137" t="s">
        <v>144</v>
      </c>
      <c r="D12" s="136" t="s">
        <v>148</v>
      </c>
      <c r="E12" s="136" t="s">
        <v>146</v>
      </c>
      <c r="F12" s="137" t="s">
        <v>147</v>
      </c>
      <c r="G12" s="136" t="s">
        <v>150</v>
      </c>
      <c r="H12" s="136" t="s">
        <v>145</v>
      </c>
      <c r="I12" s="137" t="s">
        <v>151</v>
      </c>
      <c r="J12" s="137" t="s">
        <v>149</v>
      </c>
      <c r="K12" s="136" t="s">
        <v>152</v>
      </c>
    </row>
    <row r="13" spans="1:11" ht="46.5" customHeight="1" x14ac:dyDescent="0.3">
      <c r="B13" s="46"/>
      <c r="C13" s="49">
        <f>SUM(C2:K11)-(D7+F7+K7+E3+F3+I3+J3+K3)</f>
        <v>53</v>
      </c>
      <c r="D13" s="48"/>
      <c r="E13" s="47"/>
      <c r="F13" s="49"/>
      <c r="G13" s="47"/>
      <c r="H13" s="49"/>
      <c r="I13" s="47"/>
      <c r="J13" s="48"/>
    </row>
    <row r="14" spans="1:11" ht="46.5" customHeight="1" x14ac:dyDescent="0.3">
      <c r="B14" s="45"/>
      <c r="C14" s="47"/>
      <c r="D14" s="49"/>
      <c r="E14" s="49"/>
      <c r="F14" s="47"/>
      <c r="G14" s="49"/>
      <c r="H14" s="49"/>
      <c r="J14" s="49"/>
    </row>
    <row r="15" spans="1:11" ht="46.5" customHeight="1" x14ac:dyDescent="0.3">
      <c r="B15" s="45"/>
      <c r="C15" s="49"/>
      <c r="D15" s="47"/>
      <c r="E15" s="49"/>
      <c r="F15" s="49"/>
      <c r="G15" s="49"/>
      <c r="H15" s="47"/>
      <c r="J15" s="47"/>
    </row>
    <row r="16" spans="1:11" ht="46.5" customHeight="1" x14ac:dyDescent="0.3">
      <c r="B16" s="46"/>
      <c r="C16" s="49"/>
      <c r="D16" s="49"/>
      <c r="E16" s="49"/>
      <c r="F16" s="47"/>
      <c r="G16" s="47"/>
      <c r="H16" s="47"/>
      <c r="J16" s="47"/>
      <c r="K16" s="49"/>
    </row>
    <row r="17" ht="29.25" customHeight="1" x14ac:dyDescent="0.3"/>
  </sheetData>
  <pageMargins left="0.7" right="0.7" top="0.75" bottom="0.75" header="0.3" footer="0.3"/>
  <pageSetup paperSize="9" scale="68" orientation="landscape" r:id="rId1"/>
  <headerFooter>
    <oddHeader xml:space="preserve">&amp;CICTP Wednesday 2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monday_1</vt:lpstr>
      <vt:lpstr>remaining_pres</vt:lpstr>
      <vt:lpstr>tuesday_1</vt:lpstr>
      <vt:lpstr>remaining_pres_1</vt:lpstr>
      <vt:lpstr>tuesday_2</vt:lpstr>
      <vt:lpstr>remaining_pres_2</vt:lpstr>
      <vt:lpstr>wednesday_1</vt:lpstr>
      <vt:lpstr>remaining_pres_3</vt:lpstr>
      <vt:lpstr>wednesday_2</vt:lpstr>
      <vt:lpstr>remaining_pres_4</vt:lpstr>
      <vt:lpstr>thursday_1</vt:lpstr>
      <vt:lpstr>remaining_pres_5</vt:lpstr>
      <vt:lpstr>thursday_2</vt:lpstr>
      <vt:lpstr>remaining_pres_6</vt:lpstr>
      <vt:lpstr>Check_total</vt:lpstr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poster_session_1</vt:lpstr>
      <vt:lpstr>poster_session_2</vt:lpstr>
      <vt:lpstr>poster_session_3</vt:lpstr>
      <vt:lpstr>forCompatCheck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cp:lastPrinted>2017-07-10T08:14:12Z</cp:lastPrinted>
  <dcterms:created xsi:type="dcterms:W3CDTF">2017-06-26T11:17:03Z</dcterms:created>
  <dcterms:modified xsi:type="dcterms:W3CDTF">2017-07-15T12:55:24Z</dcterms:modified>
</cp:coreProperties>
</file>