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hard/Library/CloudStorage/GoogleDrive-freetimeghost@gmail.com/Meine Ablage/Studium Zeugs/3. Semester/Nachrichtentechnik 1/Praktikum/"/>
    </mc:Choice>
  </mc:AlternateContent>
  <xr:revisionPtr revIDLastSave="0" documentId="13_ncr:1_{6CCAEB35-5A6A-754E-8F88-19EB51F6CC6B}" xr6:coauthVersionLast="47" xr6:coauthVersionMax="47" xr10:uidLastSave="{00000000-0000-0000-0000-000000000000}"/>
  <bookViews>
    <workbookView xWindow="0" yWindow="500" windowWidth="28800" windowHeight="17500" xr2:uid="{7A80BC85-4E66-6548-B7A1-58EE8428EB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1" l="1"/>
  <c r="AE37" i="1"/>
  <c r="AE38" i="1"/>
  <c r="AE39" i="1"/>
  <c r="AE40" i="1"/>
  <c r="AE41" i="1"/>
  <c r="AE42" i="1"/>
  <c r="AE43" i="1"/>
  <c r="AE44" i="1"/>
  <c r="AE35" i="1"/>
  <c r="AE23" i="1"/>
  <c r="AE24" i="1"/>
  <c r="AE25" i="1"/>
  <c r="AE26" i="1"/>
  <c r="AE27" i="1"/>
  <c r="AE28" i="1"/>
  <c r="AE29" i="1"/>
  <c r="AE30" i="1"/>
  <c r="AE31" i="1"/>
  <c r="AE22" i="1"/>
  <c r="AD9" i="1"/>
  <c r="AD44" i="1"/>
  <c r="AD43" i="1"/>
  <c r="AD42" i="1"/>
  <c r="AD41" i="1"/>
  <c r="AD40" i="1"/>
  <c r="AD39" i="1"/>
  <c r="AD38" i="1"/>
  <c r="AD37" i="1"/>
  <c r="AD36" i="1"/>
  <c r="AD35" i="1"/>
  <c r="AD23" i="1"/>
  <c r="AD24" i="1"/>
  <c r="AD25" i="1"/>
  <c r="AD26" i="1"/>
  <c r="AD27" i="1"/>
  <c r="AD28" i="1"/>
  <c r="AD29" i="1"/>
  <c r="AD30" i="1"/>
  <c r="AD31" i="1"/>
  <c r="AD22" i="1"/>
  <c r="AD14" i="1"/>
  <c r="AD15" i="1"/>
  <c r="AC10" i="1"/>
  <c r="AD10" i="1" s="1"/>
  <c r="AC11" i="1"/>
  <c r="AD11" i="1" s="1"/>
  <c r="AC12" i="1"/>
  <c r="AD12" i="1" s="1"/>
  <c r="AC13" i="1"/>
  <c r="AD13" i="1" s="1"/>
  <c r="AC14" i="1"/>
  <c r="AC15" i="1"/>
  <c r="AC16" i="1"/>
  <c r="AD16" i="1" s="1"/>
  <c r="AC17" i="1"/>
  <c r="AD17" i="1" s="1"/>
  <c r="AC18" i="1"/>
  <c r="AD18" i="1" s="1"/>
  <c r="AC9" i="1"/>
  <c r="T5" i="1"/>
  <c r="U5" i="1" s="1"/>
  <c r="G6" i="1" l="1"/>
  <c r="G7" i="1"/>
  <c r="G8" i="1"/>
  <c r="G9" i="1"/>
  <c r="G10" i="1"/>
  <c r="G11" i="1"/>
  <c r="G12" i="1"/>
  <c r="G13" i="1"/>
  <c r="G14" i="1"/>
  <c r="G5" i="1"/>
  <c r="F5" i="1"/>
  <c r="L5" i="1" s="1"/>
  <c r="F6" i="1"/>
  <c r="L6" i="1" s="1"/>
  <c r="F7" i="1"/>
  <c r="L7" i="1" s="1"/>
  <c r="F8" i="1"/>
  <c r="K8" i="1" s="1"/>
  <c r="F9" i="1"/>
  <c r="F10" i="1"/>
  <c r="F11" i="1"/>
  <c r="F12" i="1"/>
  <c r="K12" i="1" s="1"/>
  <c r="F13" i="1"/>
  <c r="L13" i="1" s="1"/>
  <c r="F14" i="1"/>
  <c r="L14" i="1" s="1"/>
  <c r="Q8" i="1" l="1"/>
  <c r="P10" i="1"/>
  <c r="P9" i="1"/>
  <c r="Q11" i="1"/>
  <c r="Q6" i="1"/>
  <c r="Q10" i="1"/>
  <c r="L10" i="1"/>
  <c r="Q14" i="1"/>
  <c r="Q9" i="1"/>
  <c r="L9" i="1"/>
  <c r="Q7" i="1"/>
  <c r="P11" i="1"/>
  <c r="L8" i="1"/>
  <c r="N8" i="1" s="1"/>
  <c r="P13" i="1"/>
  <c r="K10" i="1"/>
  <c r="N10" i="1" s="1"/>
  <c r="P12" i="1"/>
  <c r="K9" i="1"/>
  <c r="P5" i="1"/>
  <c r="K7" i="1"/>
  <c r="N7" i="1" s="1"/>
  <c r="L11" i="1"/>
  <c r="K11" i="1"/>
  <c r="L12" i="1"/>
  <c r="M12" i="1" s="1"/>
  <c r="Q13" i="1"/>
  <c r="Q12" i="1"/>
  <c r="P8" i="1"/>
  <c r="K14" i="1"/>
  <c r="N14" i="1" s="1"/>
  <c r="K6" i="1"/>
  <c r="N6" i="1" s="1"/>
  <c r="Q5" i="1"/>
  <c r="P7" i="1"/>
  <c r="K5" i="1"/>
  <c r="K13" i="1"/>
  <c r="N13" i="1" s="1"/>
  <c r="P14" i="1"/>
  <c r="P6" i="1"/>
  <c r="M8" i="1" l="1"/>
  <c r="M14" i="1"/>
  <c r="M6" i="1"/>
  <c r="M7" i="1"/>
  <c r="M10" i="1"/>
  <c r="N11" i="1"/>
  <c r="M9" i="1"/>
  <c r="N9" i="1"/>
  <c r="M11" i="1"/>
  <c r="N12" i="1"/>
  <c r="M5" i="1"/>
  <c r="N5" i="1"/>
  <c r="M13" i="1"/>
</calcChain>
</file>

<file path=xl/sharedStrings.xml><?xml version="1.0" encoding="utf-8"?>
<sst xmlns="http://schemas.openxmlformats.org/spreadsheetml/2006/main" count="50" uniqueCount="30">
  <si>
    <t>ak 1-m</t>
  </si>
  <si>
    <t>bk 1-m</t>
  </si>
  <si>
    <t>T</t>
  </si>
  <si>
    <t>k</t>
  </si>
  <si>
    <t>f/Hz</t>
  </si>
  <si>
    <t>ak</t>
  </si>
  <si>
    <t>bk</t>
  </si>
  <si>
    <t>ck</t>
  </si>
  <si>
    <t>Ak/mV</t>
  </si>
  <si>
    <t>Aufgabe 4.1.3</t>
  </si>
  <si>
    <t>Aufgabe 4.1.1 &amp;  4.1.2</t>
  </si>
  <si>
    <t>mT</t>
  </si>
  <si>
    <t>(1-m)T</t>
  </si>
  <si>
    <t>Aufgabe 4.1.4</t>
  </si>
  <si>
    <t>U in V</t>
  </si>
  <si>
    <t>Ueff</t>
  </si>
  <si>
    <t>u Aufgabe 4.1.2 Tabbelle Eff zu Amlp</t>
  </si>
  <si>
    <t>Dämpfung/Np (dB)</t>
  </si>
  <si>
    <t>Anzeigewert/Np (dBV)</t>
  </si>
  <si>
    <t>LU/dBV</t>
  </si>
  <si>
    <t>Aufgabe 4.2.2 Tabelle 4: Messwerte des Selektiven Pegelmessers, Tastverhältnis m</t>
  </si>
  <si>
    <t>Aufgabe 4.2.3 Tabelle 5: Messwerte des Spektrumanalysators, Tastverhältnis m</t>
  </si>
  <si>
    <t>Aufgabe 4.2.1 Tabelle 2: Anzeige des Messempfängers bei sinusförmigem Signal</t>
  </si>
  <si>
    <t>Aufgabe 4.2.3 Tabelle 6: Messwerte des Spektrumanalysators, Tastverhältnis (1-m)</t>
  </si>
  <si>
    <t>Us</t>
  </si>
  <si>
    <t>Uss</t>
  </si>
  <si>
    <t>f/kHz</t>
  </si>
  <si>
    <t>Ak/V</t>
  </si>
  <si>
    <t>/</t>
  </si>
  <si>
    <t>Lu/dBµV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</si>
</sst>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"/>
    <numFmt numFmtId="165" formatCode="0.000000000000000"/>
    <numFmt numFmtId="166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2" fontId="0" fillId="0" borderId="1" xfId="0" applyNumberFormat="1" applyBorder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 applyBorder="1"/>
    <xf numFmtId="0" fontId="0" fillId="0" borderId="0" xfId="0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66" fontId="0" fillId="0" borderId="1" xfId="0" applyNumberFormat="1" applyBorder="1"/>
    <xf numFmtId="166" fontId="0" fillId="0" borderId="5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" fontId="0" fillId="0" borderId="7" xfId="0" applyNumberFormat="1" applyBorder="1"/>
    <xf numFmtId="165" fontId="0" fillId="0" borderId="16" xfId="0" applyNumberFormat="1" applyBorder="1"/>
    <xf numFmtId="1" fontId="0" fillId="0" borderId="10" xfId="0" applyNumberFormat="1" applyBorder="1"/>
    <xf numFmtId="165" fontId="0" fillId="0" borderId="13" xfId="0" applyNumberFormat="1" applyBorder="1"/>
    <xf numFmtId="165" fontId="0" fillId="0" borderId="7" xfId="0" applyNumberFormat="1" applyBorder="1"/>
    <xf numFmtId="165" fontId="0" fillId="0" borderId="9" xfId="0" applyNumberFormat="1" applyBorder="1"/>
    <xf numFmtId="165" fontId="0" fillId="0" borderId="10" xfId="0" applyNumberFormat="1" applyFill="1" applyBorder="1"/>
    <xf numFmtId="165" fontId="0" fillId="0" borderId="12" xfId="0" applyNumberFormat="1" applyFill="1" applyBorder="1"/>
    <xf numFmtId="164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1" fillId="0" borderId="0" xfId="1" applyBorder="1"/>
    <xf numFmtId="165" fontId="1" fillId="0" borderId="0" xfId="1" applyNumberFormat="1" applyFill="1" applyBorder="1"/>
    <xf numFmtId="165" fontId="0" fillId="0" borderId="0" xfId="0" applyNumberFormat="1" applyFill="1" applyBorder="1"/>
    <xf numFmtId="1" fontId="0" fillId="0" borderId="3" xfId="0" applyNumberFormat="1" applyBorder="1"/>
    <xf numFmtId="1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6" fontId="0" fillId="0" borderId="8" xfId="0" applyNumberFormat="1" applyBorder="1"/>
    <xf numFmtId="1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1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2" fillId="0" borderId="25" xfId="0" applyFont="1" applyBorder="1"/>
    <xf numFmtId="0" fontId="2" fillId="0" borderId="26" xfId="0" applyFont="1" applyBorder="1"/>
    <xf numFmtId="0" fontId="2" fillId="0" borderId="13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Tabelle1!$K$4</c:f>
              <c:strCache>
                <c:ptCount val="1"/>
                <c:pt idx="0">
                  <c:v>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Tabelle1!$K$5:$K$14</c:f>
              <c:numCache>
                <c:formatCode>0.000000000000000</c:formatCode>
                <c:ptCount val="10"/>
                <c:pt idx="0">
                  <c:v>2.2540887989020928E-8</c:v>
                </c:pt>
                <c:pt idx="1">
                  <c:v>-9.7488595232275923E-9</c:v>
                </c:pt>
                <c:pt idx="2">
                  <c:v>-1.8918299844176255E-9</c:v>
                </c:pt>
                <c:pt idx="3">
                  <c:v>6.1017450809282215E-9</c:v>
                </c:pt>
                <c:pt idx="4">
                  <c:v>-3.0872773244293137E-9</c:v>
                </c:pt>
                <c:pt idx="5">
                  <c:v>-1.8424346628620405E-9</c:v>
                </c:pt>
                <c:pt idx="6">
                  <c:v>3.5712213453873208E-9</c:v>
                </c:pt>
                <c:pt idx="7">
                  <c:v>-1.3211214940573797E-9</c:v>
                </c:pt>
                <c:pt idx="8">
                  <c:v>-1.7618287302208401E-9</c:v>
                </c:pt>
                <c:pt idx="9">
                  <c:v>2.4284703757654797E-9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6-714B-975D-A3F7D0F55DCE}"/>
            </c:ext>
          </c:extLst>
        </c:ser>
        <c:ser>
          <c:idx val="2"/>
          <c:order val="1"/>
          <c:tx>
            <c:strRef>
              <c:f>Tabelle1!$L$4</c:f>
              <c:strCache>
                <c:ptCount val="1"/>
                <c:pt idx="0">
                  <c:v>bk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Tabelle1!$L$5:$L$14</c:f>
              <c:numCache>
                <c:formatCode>0.000000000000000</c:formatCode>
                <c:ptCount val="10"/>
                <c:pt idx="0">
                  <c:v>1.0812417336859138E-8</c:v>
                </c:pt>
                <c:pt idx="1">
                  <c:v>7.8236652533435181E-9</c:v>
                </c:pt>
                <c:pt idx="2">
                  <c:v>-8.1157515828481882E-9</c:v>
                </c:pt>
                <c:pt idx="3">
                  <c:v>1.353220960290025E-9</c:v>
                </c:pt>
                <c:pt idx="4">
                  <c:v>3.9330292043238862E-9</c:v>
                </c:pt>
                <c:pt idx="5">
                  <c:v>-3.7371841838736754E-9</c:v>
                </c:pt>
                <c:pt idx="6">
                  <c:v>-3.8472627494101387E-11</c:v>
                </c:pt>
                <c:pt idx="7">
                  <c:v>2.832006885221079E-9</c:v>
                </c:pt>
                <c:pt idx="8">
                  <c:v>-2.1475588252908169E-9</c:v>
                </c:pt>
                <c:pt idx="9">
                  <c:v>-5.9374374441291579E-10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6-714B-975D-A3F7D0F55DCE}"/>
            </c:ext>
          </c:extLst>
        </c:ser>
        <c:ser>
          <c:idx val="0"/>
          <c:order val="2"/>
          <c:tx>
            <c:strRef>
              <c:f>Tabelle1!$M$4</c:f>
              <c:strCache>
                <c:ptCount val="1"/>
                <c:pt idx="0">
                  <c:v>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Tabelle1!$M$5:$M$14</c:f>
              <c:numCache>
                <c:formatCode>0.000000000000000</c:formatCode>
                <c:ptCount val="10"/>
                <c:pt idx="0">
                  <c:v>1.2499999999999999E-8</c:v>
                </c:pt>
                <c:pt idx="1">
                  <c:v>6.2500000000000005E-9</c:v>
                </c:pt>
                <c:pt idx="2">
                  <c:v>4.1666666666666676E-9</c:v>
                </c:pt>
                <c:pt idx="3">
                  <c:v>3.1250000000000003E-9</c:v>
                </c:pt>
                <c:pt idx="4">
                  <c:v>2.5000000000000005E-9</c:v>
                </c:pt>
                <c:pt idx="5">
                  <c:v>2.0833333333333334E-9</c:v>
                </c:pt>
                <c:pt idx="6">
                  <c:v>1.7857142857142855E-9</c:v>
                </c:pt>
                <c:pt idx="7">
                  <c:v>1.5625000000000001E-9</c:v>
                </c:pt>
                <c:pt idx="8">
                  <c:v>1.388888888888889E-9</c:v>
                </c:pt>
                <c:pt idx="9">
                  <c:v>1.25E-9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36-714B-975D-A3F7D0F55DCE}"/>
            </c:ext>
          </c:extLst>
        </c:ser>
        <c:ser>
          <c:idx val="5"/>
          <c:order val="3"/>
          <c:tx>
            <c:strRef>
              <c:f>Tabelle1!$P$4</c:f>
              <c:strCache>
                <c:ptCount val="1"/>
                <c:pt idx="0">
                  <c:v>ak 1-m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Tabelle1!$P$5:$P$14</c:f>
              <c:numCache>
                <c:formatCode>0.000000000000000</c:formatCode>
                <c:ptCount val="10"/>
                <c:pt idx="0">
                  <c:v>6.7622663967062788E-8</c:v>
                </c:pt>
                <c:pt idx="1">
                  <c:v>-2.9246578569682777E-8</c:v>
                </c:pt>
                <c:pt idx="2">
                  <c:v>-5.6754899532528764E-9</c:v>
                </c:pt>
                <c:pt idx="3">
                  <c:v>1.8305235242784663E-8</c:v>
                </c:pt>
                <c:pt idx="4">
                  <c:v>-9.2618319732879407E-9</c:v>
                </c:pt>
                <c:pt idx="5">
                  <c:v>-5.5273039885861216E-9</c:v>
                </c:pt>
                <c:pt idx="6">
                  <c:v>1.0713664036161964E-8</c:v>
                </c:pt>
                <c:pt idx="7">
                  <c:v>-3.9633644821721394E-9</c:v>
                </c:pt>
                <c:pt idx="8">
                  <c:v>-5.2854861906625207E-9</c:v>
                </c:pt>
                <c:pt idx="9">
                  <c:v>7.2854111272964398E-9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36-714B-975D-A3F7D0F55DCE}"/>
            </c:ext>
          </c:extLst>
        </c:ser>
        <c:ser>
          <c:idx val="6"/>
          <c:order val="4"/>
          <c:tx>
            <c:strRef>
              <c:f>Tabelle1!$Q$4</c:f>
              <c:strCache>
                <c:ptCount val="1"/>
                <c:pt idx="0">
                  <c:v>bk 1-m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Tabelle1!$Q$5:$Q$14</c:f>
              <c:numCache>
                <c:formatCode>0.000000000000000</c:formatCode>
                <c:ptCount val="10"/>
                <c:pt idx="0">
                  <c:v>3.2437252010577419E-8</c:v>
                </c:pt>
                <c:pt idx="1">
                  <c:v>2.3470995760030554E-8</c:v>
                </c:pt>
                <c:pt idx="2">
                  <c:v>-2.4347254748544563E-8</c:v>
                </c:pt>
                <c:pt idx="3">
                  <c:v>4.0596628808700749E-9</c:v>
                </c:pt>
                <c:pt idx="4">
                  <c:v>1.1799087612971658E-8</c:v>
                </c:pt>
                <c:pt idx="5">
                  <c:v>-1.1211552551621026E-8</c:v>
                </c:pt>
                <c:pt idx="6">
                  <c:v>-1.1541788248230415E-10</c:v>
                </c:pt>
                <c:pt idx="7">
                  <c:v>8.496020655663237E-9</c:v>
                </c:pt>
                <c:pt idx="8">
                  <c:v>-6.4426764758724498E-9</c:v>
                </c:pt>
                <c:pt idx="9">
                  <c:v>-1.7812312332387473E-9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6-714B-975D-A3F7D0F5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90992"/>
        <c:axId val="303597344"/>
      </c:scatterChart>
      <c:valAx>
        <c:axId val="30359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597344"/>
        <c:crosses val="autoZero"/>
        <c:crossBetween val="midCat"/>
      </c:valAx>
      <c:valAx>
        <c:axId val="3035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359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52179</xdr:colOff>
      <xdr:row>15</xdr:row>
      <xdr:rowOff>94275</xdr:rowOff>
    </xdr:from>
    <xdr:to>
      <xdr:col>16</xdr:col>
      <xdr:colOff>777593</xdr:colOff>
      <xdr:row>19</xdr:row>
      <xdr:rowOff>106825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0F2E4C2-D183-BD84-DF54-AD7456D0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8046" y="3785742"/>
          <a:ext cx="2808214" cy="842283"/>
        </a:xfrm>
        <a:prstGeom prst="rect">
          <a:avLst/>
        </a:prstGeom>
      </xdr:spPr>
    </xdr:pic>
    <xdr:clientData/>
  </xdr:twoCellAnchor>
  <xdr:twoCellAnchor editAs="oneCell">
    <xdr:from>
      <xdr:col>21</xdr:col>
      <xdr:colOff>233243</xdr:colOff>
      <xdr:row>3</xdr:row>
      <xdr:rowOff>9283</xdr:rowOff>
    </xdr:from>
    <xdr:to>
      <xdr:col>22</xdr:col>
      <xdr:colOff>709592</xdr:colOff>
      <xdr:row>9</xdr:row>
      <xdr:rowOff>138571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723722E-52E2-6CFC-77B0-3E0956FA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80976" y="1177683"/>
          <a:ext cx="1306082" cy="1404065"/>
        </a:xfrm>
        <a:prstGeom prst="rect">
          <a:avLst/>
        </a:prstGeom>
      </xdr:spPr>
    </xdr:pic>
    <xdr:clientData/>
  </xdr:twoCellAnchor>
  <xdr:twoCellAnchor>
    <xdr:from>
      <xdr:col>2</xdr:col>
      <xdr:colOff>344261</xdr:colOff>
      <xdr:row>15</xdr:row>
      <xdr:rowOff>127717</xdr:rowOff>
    </xdr:from>
    <xdr:to>
      <xdr:col>13</xdr:col>
      <xdr:colOff>992674</xdr:colOff>
      <xdr:row>50</xdr:row>
      <xdr:rowOff>174468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4C5A5234-9C39-0A41-ACCC-9B5F4A705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6F3D-14A3-0A40-8E05-3C4CE4AD3C58}">
  <dimension ref="B1:AH52"/>
  <sheetViews>
    <sheetView tabSelected="1" topLeftCell="V1" zoomScale="151" zoomScaleNormal="86" workbookViewId="0">
      <selection activeCell="Z13" sqref="Z13"/>
    </sheetView>
  </sheetViews>
  <sheetFormatPr baseColWidth="10" defaultRowHeight="16" x14ac:dyDescent="0.2"/>
  <cols>
    <col min="1" max="1" width="8.33203125" customWidth="1"/>
    <col min="3" max="3" width="5.5" customWidth="1"/>
    <col min="4" max="4" width="5.6640625" customWidth="1"/>
    <col min="5" max="5" width="4.83203125" bestFit="1" customWidth="1"/>
    <col min="6" max="6" width="8" bestFit="1" customWidth="1"/>
    <col min="7" max="7" width="6.83203125" bestFit="1" customWidth="1"/>
    <col min="8" max="9" width="5.5" customWidth="1"/>
    <col min="10" max="10" width="5.33203125" bestFit="1" customWidth="1"/>
    <col min="11" max="12" width="19.5" bestFit="1" customWidth="1"/>
    <col min="13" max="14" width="18.83203125" bestFit="1" customWidth="1"/>
    <col min="15" max="15" width="7.6640625" customWidth="1"/>
    <col min="16" max="17" width="19.5" bestFit="1" customWidth="1"/>
    <col min="18" max="18" width="6.6640625" customWidth="1"/>
    <col min="26" max="26" width="6.1640625" bestFit="1" customWidth="1"/>
    <col min="27" max="27" width="16" bestFit="1" customWidth="1"/>
    <col min="28" max="28" width="19.33203125" bestFit="1" customWidth="1"/>
    <col min="29" max="29" width="8.6640625" bestFit="1" customWidth="1"/>
    <col min="30" max="31" width="12.1640625" bestFit="1" customWidth="1"/>
    <col min="32" max="33" width="6.5" customWidth="1"/>
    <col min="34" max="34" width="15.5" bestFit="1" customWidth="1"/>
    <col min="35" max="35" width="19.1640625" bestFit="1" customWidth="1"/>
    <col min="36" max="36" width="7.6640625" bestFit="1" customWidth="1"/>
    <col min="37" max="37" width="6.83203125" bestFit="1" customWidth="1"/>
  </cols>
  <sheetData>
    <row r="1" spans="2:34" ht="58" customHeight="1" x14ac:dyDescent="0.2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2:34" x14ac:dyDescent="0.2">
      <c r="B2" s="15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2:34" ht="17" thickBot="1" x14ac:dyDescent="0.25">
      <c r="B3" s="15"/>
      <c r="D3" t="s">
        <v>13</v>
      </c>
      <c r="I3" t="s">
        <v>10</v>
      </c>
      <c r="P3" t="s">
        <v>9</v>
      </c>
      <c r="S3" s="16" t="s">
        <v>16</v>
      </c>
      <c r="T3" s="16"/>
      <c r="U3" s="16"/>
      <c r="V3" s="16"/>
      <c r="W3" s="16"/>
      <c r="X3" s="16"/>
      <c r="Y3" s="16" t="s">
        <v>22</v>
      </c>
      <c r="Z3" s="16"/>
      <c r="AA3" s="16"/>
      <c r="AB3" s="16"/>
      <c r="AC3" s="16"/>
      <c r="AD3" s="16"/>
      <c r="AE3" s="16"/>
    </row>
    <row r="4" spans="2:34" ht="17" thickBot="1" x14ac:dyDescent="0.25">
      <c r="B4" s="15"/>
      <c r="D4" s="47" t="s">
        <v>14</v>
      </c>
      <c r="E4" s="48" t="s">
        <v>11</v>
      </c>
      <c r="F4" s="48" t="s">
        <v>2</v>
      </c>
      <c r="G4" s="13" t="s">
        <v>12</v>
      </c>
      <c r="H4" s="49" t="s">
        <v>4</v>
      </c>
      <c r="J4" s="29" t="s">
        <v>3</v>
      </c>
      <c r="K4" s="30" t="s">
        <v>5</v>
      </c>
      <c r="L4" s="30" t="s">
        <v>6</v>
      </c>
      <c r="M4" s="30" t="s">
        <v>7</v>
      </c>
      <c r="N4" s="30" t="s">
        <v>8</v>
      </c>
      <c r="P4" s="33" t="s">
        <v>0</v>
      </c>
      <c r="Q4" s="34" t="s">
        <v>1</v>
      </c>
      <c r="S4" s="12" t="s">
        <v>15</v>
      </c>
      <c r="T4" s="13" t="s">
        <v>24</v>
      </c>
      <c r="U4" s="14" t="s">
        <v>25</v>
      </c>
      <c r="V4" s="16"/>
      <c r="W4" s="16"/>
      <c r="X4" s="38"/>
      <c r="Y4" s="50"/>
      <c r="Z4" s="51" t="s">
        <v>4</v>
      </c>
      <c r="AA4" s="52" t="s">
        <v>17</v>
      </c>
      <c r="AB4" s="52" t="s">
        <v>18</v>
      </c>
      <c r="AC4" s="52" t="s">
        <v>19</v>
      </c>
      <c r="AD4" s="53" t="s">
        <v>8</v>
      </c>
      <c r="AE4" s="16"/>
    </row>
    <row r="5" spans="2:34" ht="17" thickBot="1" x14ac:dyDescent="0.25">
      <c r="B5" s="15"/>
      <c r="D5" s="43">
        <v>0.1</v>
      </c>
      <c r="E5" s="44">
        <v>0.25</v>
      </c>
      <c r="F5" s="45">
        <f t="shared" ref="F5:F14" si="0">1/H5</f>
        <v>1E-3</v>
      </c>
      <c r="G5" s="44">
        <f>1-E5</f>
        <v>0.75</v>
      </c>
      <c r="H5" s="46">
        <v>1000</v>
      </c>
      <c r="J5" s="27">
        <v>1</v>
      </c>
      <c r="K5" s="28">
        <f t="shared" ref="K5:K14" si="1">SUM((2/PI())*(1/(J5*(H5*(2/(PI())))))*D5*(SIN(J5*(H5*(2/(PI()))))*(E5*F5)))</f>
        <v>2.2540887989020928E-8</v>
      </c>
      <c r="L5" s="28">
        <f t="shared" ref="L5:L14" si="2">SUM((2/PI())*(1/(J5*(H5*(2/(PI())))))*D5*(-COS(J5*(H5*(2/(PI()))))*(E5*F5)))</f>
        <v>1.0812417336859138E-8</v>
      </c>
      <c r="M5" s="28">
        <f t="shared" ref="M5:M14" si="3">1/2*SQRT(K5^2+L5^2)</f>
        <v>1.2499999999999999E-8</v>
      </c>
      <c r="N5" s="28">
        <f t="shared" ref="N5:N14" si="4">SQRT(K5^2+L5^2)*1000</f>
        <v>2.4999999999999998E-5</v>
      </c>
      <c r="P5" s="31">
        <f t="shared" ref="P5:P14" si="5">SUM((2/PI())*(1/(J5*(H5*(2/(PI())))))*D5*(SIN(J5*(H5*(2/(PI()))))*(G5*F5)))</f>
        <v>6.7622663967062788E-8</v>
      </c>
      <c r="Q5" s="32">
        <f t="shared" ref="Q5:Q14" si="6">SUM((2/PI())*(1/(J5*(H5*(2/(PI())))))*D5*(-COS(J5*(H5*(2/(PI()))))*(G5*F5)))</f>
        <v>3.2437252010577419E-8</v>
      </c>
      <c r="S5" s="11">
        <v>0.40738000000000002</v>
      </c>
      <c r="T5" s="36">
        <f>S5/(1/SQRT(2))</f>
        <v>0.57612232103955152</v>
      </c>
      <c r="U5" s="37">
        <f>SUM(T5*2)</f>
        <v>1.152244642079103</v>
      </c>
      <c r="V5" s="16"/>
      <c r="W5" s="16"/>
      <c r="X5" s="16"/>
      <c r="Y5" s="10"/>
      <c r="Z5" s="6"/>
      <c r="AA5" s="6"/>
      <c r="AB5" s="6"/>
      <c r="AC5" s="6"/>
      <c r="AD5" s="8"/>
      <c r="AE5" s="16"/>
    </row>
    <row r="6" spans="2:34" x14ac:dyDescent="0.2">
      <c r="B6" s="15"/>
      <c r="D6" s="3">
        <v>0.1</v>
      </c>
      <c r="E6" s="1">
        <v>0.25</v>
      </c>
      <c r="F6" s="23">
        <f t="shared" si="0"/>
        <v>1E-3</v>
      </c>
      <c r="G6" s="1">
        <f t="shared" ref="G6:G14" si="7">1-E6</f>
        <v>0.75</v>
      </c>
      <c r="H6" s="41">
        <v>1000</v>
      </c>
      <c r="J6" s="21">
        <v>2</v>
      </c>
      <c r="K6" s="25">
        <f t="shared" si="1"/>
        <v>-9.7488595232275923E-9</v>
      </c>
      <c r="L6" s="25">
        <f t="shared" si="2"/>
        <v>7.8236652533435181E-9</v>
      </c>
      <c r="M6" s="25">
        <f t="shared" si="3"/>
        <v>6.2500000000000005E-9</v>
      </c>
      <c r="N6" s="25">
        <f t="shared" si="4"/>
        <v>1.2500000000000001E-5</v>
      </c>
      <c r="P6" s="17">
        <f t="shared" si="5"/>
        <v>-2.9246578569682777E-8</v>
      </c>
      <c r="Q6" s="18">
        <f t="shared" si="6"/>
        <v>2.3470995760030554E-8</v>
      </c>
      <c r="S6" s="9"/>
      <c r="T6" s="36"/>
      <c r="U6" s="4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2:34" ht="17" thickBot="1" x14ac:dyDescent="0.25">
      <c r="B7" s="15"/>
      <c r="D7" s="3">
        <v>0.1</v>
      </c>
      <c r="E7" s="1">
        <v>0.25</v>
      </c>
      <c r="F7" s="23">
        <f t="shared" si="0"/>
        <v>1E-3</v>
      </c>
      <c r="G7" s="1">
        <f t="shared" si="7"/>
        <v>0.75</v>
      </c>
      <c r="H7" s="41">
        <v>1000</v>
      </c>
      <c r="J7" s="21">
        <v>3</v>
      </c>
      <c r="K7" s="25">
        <f t="shared" si="1"/>
        <v>-1.8918299844176255E-9</v>
      </c>
      <c r="L7" s="25">
        <f t="shared" si="2"/>
        <v>-8.1157515828481882E-9</v>
      </c>
      <c r="M7" s="25">
        <f t="shared" si="3"/>
        <v>4.1666666666666676E-9</v>
      </c>
      <c r="N7" s="25">
        <f t="shared" si="4"/>
        <v>8.3333333333333354E-6</v>
      </c>
      <c r="P7" s="17">
        <f t="shared" si="5"/>
        <v>-5.6754899532528764E-9</v>
      </c>
      <c r="Q7" s="18">
        <f t="shared" si="6"/>
        <v>-2.4347254748544563E-8</v>
      </c>
      <c r="S7" s="9"/>
      <c r="T7" s="36"/>
      <c r="U7" s="4"/>
      <c r="V7" s="16"/>
      <c r="W7" s="16"/>
      <c r="X7" s="16"/>
      <c r="Y7" s="16" t="s">
        <v>20</v>
      </c>
      <c r="Z7" s="16"/>
      <c r="AA7" s="16"/>
      <c r="AE7" s="16"/>
    </row>
    <row r="8" spans="2:34" ht="17" thickBot="1" x14ac:dyDescent="0.25">
      <c r="B8" s="15"/>
      <c r="D8" s="3">
        <v>0.1</v>
      </c>
      <c r="E8" s="1">
        <v>0.25</v>
      </c>
      <c r="F8" s="23">
        <f t="shared" si="0"/>
        <v>1E-3</v>
      </c>
      <c r="G8" s="1">
        <f t="shared" si="7"/>
        <v>0.75</v>
      </c>
      <c r="H8" s="41">
        <v>1000</v>
      </c>
      <c r="J8" s="21">
        <v>4</v>
      </c>
      <c r="K8" s="25">
        <f t="shared" si="1"/>
        <v>6.1017450809282215E-9</v>
      </c>
      <c r="L8" s="25">
        <f t="shared" si="2"/>
        <v>1.353220960290025E-9</v>
      </c>
      <c r="M8" s="25">
        <f t="shared" si="3"/>
        <v>3.1250000000000003E-9</v>
      </c>
      <c r="N8" s="25">
        <f t="shared" si="4"/>
        <v>6.2500000000000003E-6</v>
      </c>
      <c r="P8" s="17">
        <f t="shared" si="5"/>
        <v>1.8305235242784663E-8</v>
      </c>
      <c r="Q8" s="18">
        <f t="shared" si="6"/>
        <v>4.0596628808700749E-9</v>
      </c>
      <c r="S8" s="9"/>
      <c r="T8" s="36"/>
      <c r="U8" s="4"/>
      <c r="V8" s="16"/>
      <c r="W8" s="16"/>
      <c r="X8" s="16"/>
      <c r="Y8" s="59" t="s">
        <v>3</v>
      </c>
      <c r="Z8" s="56" t="s">
        <v>26</v>
      </c>
      <c r="AA8" s="54" t="s">
        <v>17</v>
      </c>
      <c r="AB8" s="54" t="s">
        <v>18</v>
      </c>
      <c r="AC8" s="54" t="s">
        <v>19</v>
      </c>
      <c r="AD8" s="55" t="s">
        <v>27</v>
      </c>
      <c r="AE8" s="16"/>
    </row>
    <row r="9" spans="2:34" x14ac:dyDescent="0.2">
      <c r="B9" s="15"/>
      <c r="D9" s="3">
        <v>0.1</v>
      </c>
      <c r="E9" s="1">
        <v>0.25</v>
      </c>
      <c r="F9" s="23">
        <f t="shared" si="0"/>
        <v>1E-3</v>
      </c>
      <c r="G9" s="1">
        <f t="shared" si="7"/>
        <v>0.75</v>
      </c>
      <c r="H9" s="41">
        <v>1000</v>
      </c>
      <c r="J9" s="21">
        <v>5</v>
      </c>
      <c r="K9" s="25">
        <f t="shared" si="1"/>
        <v>-3.0872773244293137E-9</v>
      </c>
      <c r="L9" s="25">
        <f t="shared" si="2"/>
        <v>3.9330292043238862E-9</v>
      </c>
      <c r="M9" s="25">
        <f t="shared" si="3"/>
        <v>2.5000000000000005E-9</v>
      </c>
      <c r="N9" s="25">
        <f t="shared" si="4"/>
        <v>5.0000000000000013E-6</v>
      </c>
      <c r="P9" s="17">
        <f t="shared" si="5"/>
        <v>-9.2618319732879407E-9</v>
      </c>
      <c r="Q9" s="18">
        <f t="shared" si="6"/>
        <v>1.1799087612971658E-8</v>
      </c>
      <c r="S9" s="9"/>
      <c r="T9" s="2"/>
      <c r="U9" s="4"/>
      <c r="V9" s="16"/>
      <c r="W9" s="16"/>
      <c r="X9" s="16"/>
      <c r="Y9" s="60">
        <v>1</v>
      </c>
      <c r="Z9" s="50">
        <v>1</v>
      </c>
      <c r="AA9" s="51">
        <v>-20</v>
      </c>
      <c r="AB9" s="51">
        <v>-9.5</v>
      </c>
      <c r="AC9" s="51">
        <f>SUM(AA9+AB9)</f>
        <v>-29.5</v>
      </c>
      <c r="AD9" s="63">
        <f>SUM(10^(AC9/20)*SQRT(2))</f>
        <v>4.7371266698325941E-2</v>
      </c>
      <c r="AE9" s="16"/>
    </row>
    <row r="10" spans="2:34" x14ac:dyDescent="0.2">
      <c r="B10" s="15"/>
      <c r="D10" s="3">
        <v>0.1</v>
      </c>
      <c r="E10" s="1">
        <v>0.25</v>
      </c>
      <c r="F10" s="23">
        <f t="shared" si="0"/>
        <v>1E-3</v>
      </c>
      <c r="G10" s="1">
        <f t="shared" si="7"/>
        <v>0.75</v>
      </c>
      <c r="H10" s="41">
        <v>1000</v>
      </c>
      <c r="J10" s="21">
        <v>6</v>
      </c>
      <c r="K10" s="25">
        <f t="shared" si="1"/>
        <v>-1.8424346628620405E-9</v>
      </c>
      <c r="L10" s="25">
        <f t="shared" si="2"/>
        <v>-3.7371841838736754E-9</v>
      </c>
      <c r="M10" s="25">
        <f t="shared" si="3"/>
        <v>2.0833333333333334E-9</v>
      </c>
      <c r="N10" s="25">
        <f t="shared" si="4"/>
        <v>4.1666666666666669E-6</v>
      </c>
      <c r="P10" s="17">
        <f t="shared" si="5"/>
        <v>-5.5273039885861216E-9</v>
      </c>
      <c r="Q10" s="18">
        <f t="shared" si="6"/>
        <v>-1.1211552551621026E-8</v>
      </c>
      <c r="S10" s="9"/>
      <c r="T10" s="2"/>
      <c r="U10" s="4"/>
      <c r="V10" s="16"/>
      <c r="W10" s="16"/>
      <c r="X10" s="16"/>
      <c r="Y10" s="61">
        <v>2</v>
      </c>
      <c r="Z10" s="9">
        <v>2</v>
      </c>
      <c r="AA10" s="2">
        <v>-30</v>
      </c>
      <c r="AB10" s="2">
        <v>-2.5</v>
      </c>
      <c r="AC10" s="36">
        <f t="shared" ref="AC10:AC18" si="8">SUM(AA10+AB10)</f>
        <v>-32.5</v>
      </c>
      <c r="AD10" s="37">
        <f t="shared" ref="AD10:AD18" si="9">SUM(10^(AC10/20)*SQRT(2))</f>
        <v>3.3536288560016551E-2</v>
      </c>
      <c r="AE10" s="16"/>
    </row>
    <row r="11" spans="2:34" x14ac:dyDescent="0.2">
      <c r="B11" s="15"/>
      <c r="D11" s="3">
        <v>0.1</v>
      </c>
      <c r="E11" s="1">
        <v>0.25</v>
      </c>
      <c r="F11" s="23">
        <f t="shared" si="0"/>
        <v>1E-3</v>
      </c>
      <c r="G11" s="1">
        <f t="shared" si="7"/>
        <v>0.75</v>
      </c>
      <c r="H11" s="41">
        <v>1000</v>
      </c>
      <c r="J11" s="21">
        <v>7</v>
      </c>
      <c r="K11" s="25">
        <f t="shared" si="1"/>
        <v>3.5712213453873208E-9</v>
      </c>
      <c r="L11" s="25">
        <f t="shared" si="2"/>
        <v>-3.8472627494101387E-11</v>
      </c>
      <c r="M11" s="25">
        <f t="shared" si="3"/>
        <v>1.7857142857142855E-9</v>
      </c>
      <c r="N11" s="25">
        <f t="shared" si="4"/>
        <v>3.5714285714285709E-6</v>
      </c>
      <c r="P11" s="17">
        <f t="shared" si="5"/>
        <v>1.0713664036161964E-8</v>
      </c>
      <c r="Q11" s="18">
        <f t="shared" si="6"/>
        <v>-1.1541788248230415E-10</v>
      </c>
      <c r="S11" s="9"/>
      <c r="T11" s="2"/>
      <c r="U11" s="4"/>
      <c r="V11" s="16"/>
      <c r="W11" s="16"/>
      <c r="X11" s="16"/>
      <c r="Y11" s="61">
        <v>3</v>
      </c>
      <c r="Z11" s="11">
        <v>3</v>
      </c>
      <c r="AA11" s="2">
        <v>-30</v>
      </c>
      <c r="AB11" s="2">
        <v>-8</v>
      </c>
      <c r="AC11" s="36">
        <f t="shared" si="8"/>
        <v>-38</v>
      </c>
      <c r="AD11" s="37">
        <f t="shared" si="9"/>
        <v>1.7803893913754438E-2</v>
      </c>
      <c r="AE11" s="16"/>
    </row>
    <row r="12" spans="2:34" x14ac:dyDescent="0.2">
      <c r="B12" s="16"/>
      <c r="D12" s="3">
        <v>0.1</v>
      </c>
      <c r="E12" s="1">
        <v>0.25</v>
      </c>
      <c r="F12" s="23">
        <f t="shared" si="0"/>
        <v>1E-3</v>
      </c>
      <c r="G12" s="1">
        <f t="shared" si="7"/>
        <v>0.75</v>
      </c>
      <c r="H12" s="41">
        <v>1000</v>
      </c>
      <c r="J12" s="21">
        <v>8</v>
      </c>
      <c r="K12" s="25">
        <f t="shared" si="1"/>
        <v>-1.3211214940573797E-9</v>
      </c>
      <c r="L12" s="25">
        <f t="shared" si="2"/>
        <v>2.832006885221079E-9</v>
      </c>
      <c r="M12" s="25">
        <f t="shared" si="3"/>
        <v>1.5625000000000001E-9</v>
      </c>
      <c r="N12" s="25">
        <f t="shared" si="4"/>
        <v>3.1250000000000001E-6</v>
      </c>
      <c r="P12" s="17">
        <f t="shared" si="5"/>
        <v>-3.9633644821721394E-9</v>
      </c>
      <c r="Q12" s="18">
        <f t="shared" si="6"/>
        <v>8.496020655663237E-9</v>
      </c>
      <c r="S12" s="9"/>
      <c r="T12" s="2"/>
      <c r="U12" s="4"/>
      <c r="V12" s="16"/>
      <c r="W12" s="16"/>
      <c r="X12" s="16"/>
      <c r="Y12" s="61">
        <v>4</v>
      </c>
      <c r="Z12" s="9">
        <v>4.0019999999999998</v>
      </c>
      <c r="AA12" s="36">
        <v>-70</v>
      </c>
      <c r="AB12" s="2">
        <v>-3.6</v>
      </c>
      <c r="AC12" s="36">
        <f t="shared" si="8"/>
        <v>-73.599999999999994</v>
      </c>
      <c r="AD12" s="37">
        <f t="shared" si="9"/>
        <v>2.9547109240674144E-4</v>
      </c>
      <c r="AE12" s="16"/>
    </row>
    <row r="13" spans="2:34" x14ac:dyDescent="0.2">
      <c r="B13" s="16"/>
      <c r="D13" s="3">
        <v>0.1</v>
      </c>
      <c r="E13" s="1">
        <v>0.25</v>
      </c>
      <c r="F13" s="23">
        <f t="shared" si="0"/>
        <v>1E-3</v>
      </c>
      <c r="G13" s="1">
        <f t="shared" si="7"/>
        <v>0.75</v>
      </c>
      <c r="H13" s="41">
        <v>1000</v>
      </c>
      <c r="J13" s="21">
        <v>9</v>
      </c>
      <c r="K13" s="25">
        <f t="shared" si="1"/>
        <v>-1.7618287302208401E-9</v>
      </c>
      <c r="L13" s="25">
        <f t="shared" si="2"/>
        <v>-2.1475588252908169E-9</v>
      </c>
      <c r="M13" s="25">
        <f t="shared" si="3"/>
        <v>1.388888888888889E-9</v>
      </c>
      <c r="N13" s="25">
        <f t="shared" si="4"/>
        <v>2.7777777777777779E-6</v>
      </c>
      <c r="P13" s="17">
        <f t="shared" si="5"/>
        <v>-5.2854861906625207E-9</v>
      </c>
      <c r="Q13" s="18">
        <f t="shared" si="6"/>
        <v>-6.4426764758724498E-9</v>
      </c>
      <c r="S13" s="9"/>
      <c r="T13" s="2"/>
      <c r="U13" s="4"/>
      <c r="V13" s="16"/>
      <c r="W13" s="16"/>
      <c r="X13" s="16"/>
      <c r="Y13" s="61">
        <v>5</v>
      </c>
      <c r="Z13" s="11">
        <v>5</v>
      </c>
      <c r="AA13" s="2">
        <v>-40</v>
      </c>
      <c r="AB13" s="2">
        <v>-3.1</v>
      </c>
      <c r="AC13" s="36">
        <f t="shared" si="8"/>
        <v>-43.1</v>
      </c>
      <c r="AD13" s="37">
        <f t="shared" si="9"/>
        <v>9.8972604226467194E-3</v>
      </c>
      <c r="AE13" s="16"/>
    </row>
    <row r="14" spans="2:34" ht="17" thickBot="1" x14ac:dyDescent="0.25">
      <c r="B14" s="16"/>
      <c r="D14" s="5">
        <v>0.1</v>
      </c>
      <c r="E14" s="7">
        <v>0.25</v>
      </c>
      <c r="F14" s="24">
        <f t="shared" si="0"/>
        <v>1E-3</v>
      </c>
      <c r="G14" s="7">
        <f t="shared" si="7"/>
        <v>0.75</v>
      </c>
      <c r="H14" s="42">
        <v>1000</v>
      </c>
      <c r="J14" s="22">
        <v>10</v>
      </c>
      <c r="K14" s="26">
        <f t="shared" si="1"/>
        <v>2.4284703757654797E-9</v>
      </c>
      <c r="L14" s="26">
        <f t="shared" si="2"/>
        <v>-5.9374374441291579E-10</v>
      </c>
      <c r="M14" s="26">
        <f t="shared" si="3"/>
        <v>1.25E-9</v>
      </c>
      <c r="N14" s="26">
        <f t="shared" si="4"/>
        <v>2.5000000000000002E-6</v>
      </c>
      <c r="P14" s="19">
        <f t="shared" si="5"/>
        <v>7.2854111272964398E-9</v>
      </c>
      <c r="Q14" s="20">
        <f t="shared" si="6"/>
        <v>-1.7812312332387473E-9</v>
      </c>
      <c r="S14" s="10"/>
      <c r="T14" s="6"/>
      <c r="U14" s="8"/>
      <c r="V14" s="16"/>
      <c r="W14" s="16"/>
      <c r="X14" s="16"/>
      <c r="Y14" s="61">
        <v>6</v>
      </c>
      <c r="Z14" s="9">
        <v>6</v>
      </c>
      <c r="AA14" s="2">
        <v>-40</v>
      </c>
      <c r="AB14" s="2">
        <v>-2</v>
      </c>
      <c r="AC14" s="36">
        <f t="shared" si="8"/>
        <v>-42</v>
      </c>
      <c r="AD14" s="37">
        <f t="shared" si="9"/>
        <v>1.1233497625229578E-2</v>
      </c>
      <c r="AE14" s="16"/>
    </row>
    <row r="15" spans="2:34" x14ac:dyDescent="0.2">
      <c r="B15" s="16"/>
      <c r="D15" s="15"/>
      <c r="E15" s="16"/>
      <c r="F15" s="16"/>
      <c r="G15" s="15"/>
      <c r="H15" s="16"/>
      <c r="I15" s="16"/>
      <c r="J15" s="16"/>
      <c r="K15" s="16"/>
      <c r="L15" s="16"/>
      <c r="M15" s="35"/>
      <c r="N15" s="35"/>
      <c r="O15" s="16"/>
      <c r="S15" s="16"/>
      <c r="T15" s="16"/>
      <c r="U15" s="16"/>
      <c r="V15" s="16"/>
      <c r="W15" s="16"/>
      <c r="X15" s="16"/>
      <c r="Y15" s="61">
        <v>7</v>
      </c>
      <c r="Z15" s="11">
        <v>7</v>
      </c>
      <c r="AA15" s="36">
        <v>-40</v>
      </c>
      <c r="AB15" s="2">
        <v>-6.5</v>
      </c>
      <c r="AC15" s="36">
        <f t="shared" si="8"/>
        <v>-46.5</v>
      </c>
      <c r="AD15" s="37">
        <f t="shared" si="9"/>
        <v>6.691369274772296E-3</v>
      </c>
      <c r="AE15" s="16"/>
      <c r="AF15" s="16"/>
      <c r="AG15" s="16"/>
      <c r="AH15" s="16"/>
    </row>
    <row r="16" spans="2:34" x14ac:dyDescent="0.2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61">
        <v>8</v>
      </c>
      <c r="Z16" s="9">
        <v>8</v>
      </c>
      <c r="AA16" s="2">
        <v>-70</v>
      </c>
      <c r="AB16" s="2">
        <v>-3.75</v>
      </c>
      <c r="AC16" s="36">
        <f t="shared" si="8"/>
        <v>-73.75</v>
      </c>
      <c r="AD16" s="37">
        <f t="shared" si="9"/>
        <v>2.9041229430882637E-4</v>
      </c>
      <c r="AE16" s="16"/>
      <c r="AF16" s="16"/>
      <c r="AG16" s="16"/>
      <c r="AH16" s="16"/>
    </row>
    <row r="17" spans="2:34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61">
        <v>9</v>
      </c>
      <c r="Z17" s="11">
        <v>9</v>
      </c>
      <c r="AA17" s="2">
        <v>-40</v>
      </c>
      <c r="AB17" s="2">
        <v>-8.1</v>
      </c>
      <c r="AC17" s="36">
        <f t="shared" si="8"/>
        <v>-48.1</v>
      </c>
      <c r="AD17" s="37">
        <f t="shared" si="9"/>
        <v>5.5656385418251493E-3</v>
      </c>
      <c r="AE17" s="16"/>
      <c r="AF17" s="16"/>
      <c r="AG17" s="16"/>
      <c r="AH17" s="16"/>
    </row>
    <row r="18" spans="2:34" ht="17" thickBot="1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62">
        <v>10</v>
      </c>
      <c r="Z18" s="10">
        <v>10</v>
      </c>
      <c r="AA18" s="64">
        <v>-40</v>
      </c>
      <c r="AB18" s="6">
        <v>-6.4</v>
      </c>
      <c r="AC18" s="64">
        <f t="shared" si="8"/>
        <v>-46.4</v>
      </c>
      <c r="AD18" s="65">
        <f t="shared" si="9"/>
        <v>6.7688516792256178E-3</v>
      </c>
      <c r="AE18" s="16"/>
      <c r="AF18" s="16"/>
      <c r="AG18" s="16"/>
      <c r="AH18" s="16"/>
    </row>
    <row r="19" spans="2:34" x14ac:dyDescent="0.2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2:34" ht="17" thickBot="1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 t="s">
        <v>21</v>
      </c>
      <c r="Z20" s="16"/>
      <c r="AA20" s="16"/>
      <c r="AE20" s="16"/>
      <c r="AF20" s="16"/>
      <c r="AG20" s="16"/>
      <c r="AH20" s="16"/>
    </row>
    <row r="21" spans="2:34" ht="17" thickBot="1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59" t="s">
        <v>3</v>
      </c>
      <c r="Z21" s="56" t="s">
        <v>26</v>
      </c>
      <c r="AA21" s="54" t="s">
        <v>17</v>
      </c>
      <c r="AB21" s="54" t="s">
        <v>18</v>
      </c>
      <c r="AC21" s="66" t="s">
        <v>19</v>
      </c>
      <c r="AD21" s="68" t="s">
        <v>29</v>
      </c>
      <c r="AE21" s="67" t="s">
        <v>8</v>
      </c>
      <c r="AF21" s="16"/>
      <c r="AG21" s="16"/>
      <c r="AH21" s="16"/>
    </row>
    <row r="22" spans="2:34" x14ac:dyDescent="0.2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60">
        <v>1</v>
      </c>
      <c r="Z22" s="57">
        <v>1</v>
      </c>
      <c r="AA22" s="36" t="s">
        <v>28</v>
      </c>
      <c r="AB22" s="36" t="s">
        <v>28</v>
      </c>
      <c r="AC22" s="36">
        <v>-30.1</v>
      </c>
      <c r="AD22" s="36">
        <f>SUM(120+AC22)</f>
        <v>89.9</v>
      </c>
      <c r="AE22" s="37">
        <f>SUM(10^(AC22/20)*SQRT(2))</f>
        <v>4.4209438380413954E-2</v>
      </c>
      <c r="AF22" s="16"/>
      <c r="AG22" s="16"/>
      <c r="AH22" s="16"/>
    </row>
    <row r="23" spans="2:34" x14ac:dyDescent="0.2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61">
        <v>2</v>
      </c>
      <c r="Z23" s="58">
        <v>2</v>
      </c>
      <c r="AA23" s="2"/>
      <c r="AB23" s="2"/>
      <c r="AC23" s="2">
        <v>-33.299999999999997</v>
      </c>
      <c r="AD23" s="2">
        <f>SUM(120+AC23)</f>
        <v>86.7</v>
      </c>
      <c r="AE23" s="37">
        <f t="shared" ref="AE23:AE31" si="10">SUM(10^(AC23/20)*SQRT(2))</f>
        <v>3.0585458678502701E-2</v>
      </c>
      <c r="AF23" s="16"/>
      <c r="AG23" s="16"/>
      <c r="AH23" s="16"/>
    </row>
    <row r="24" spans="2:34" x14ac:dyDescent="0.2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R24" s="16"/>
      <c r="S24" s="16"/>
      <c r="T24" s="16"/>
      <c r="U24" s="16"/>
      <c r="V24" s="16"/>
      <c r="W24" s="16"/>
      <c r="X24" s="16"/>
      <c r="Y24" s="61">
        <v>3</v>
      </c>
      <c r="Z24" s="58">
        <v>3</v>
      </c>
      <c r="AA24" s="2"/>
      <c r="AB24" s="2"/>
      <c r="AC24" s="2">
        <v>-40</v>
      </c>
      <c r="AD24" s="2">
        <f>SUM(120+AC24)</f>
        <v>80</v>
      </c>
      <c r="AE24" s="37">
        <f t="shared" si="10"/>
        <v>1.4142135623730952E-2</v>
      </c>
      <c r="AF24" s="16"/>
      <c r="AG24" s="16"/>
      <c r="AH24" s="16"/>
    </row>
    <row r="25" spans="2:34" x14ac:dyDescent="0.2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R25" s="16"/>
      <c r="S25" s="16"/>
      <c r="T25" s="16"/>
      <c r="U25" s="16"/>
      <c r="V25" s="16"/>
      <c r="W25" s="16"/>
      <c r="X25" s="16"/>
      <c r="Y25" s="61">
        <v>4</v>
      </c>
      <c r="Z25" s="57">
        <v>4</v>
      </c>
      <c r="AA25" s="2"/>
      <c r="AB25" s="2"/>
      <c r="AC25" s="2">
        <v>-73.400000000000006</v>
      </c>
      <c r="AD25" s="2">
        <f>SUM(120+AC25)</f>
        <v>46.599999999999994</v>
      </c>
      <c r="AE25" s="37">
        <f t="shared" si="10"/>
        <v>3.0235349828135709E-4</v>
      </c>
      <c r="AF25" s="16"/>
      <c r="AG25" s="16"/>
      <c r="AH25" s="16"/>
    </row>
    <row r="26" spans="2:34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61">
        <v>5</v>
      </c>
      <c r="Z26" s="58">
        <v>5</v>
      </c>
      <c r="AA26" s="2"/>
      <c r="AB26" s="2"/>
      <c r="AC26" s="2">
        <v>-44.2</v>
      </c>
      <c r="AD26" s="2">
        <f>SUM(120+AC26)</f>
        <v>75.8</v>
      </c>
      <c r="AE26" s="37">
        <f t="shared" si="10"/>
        <v>8.7199701412397166E-3</v>
      </c>
      <c r="AF26" s="16"/>
      <c r="AG26" s="16"/>
      <c r="AH26" s="16"/>
    </row>
    <row r="27" spans="2:34" x14ac:dyDescent="0.2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61">
        <v>6</v>
      </c>
      <c r="Z27" s="58">
        <v>6</v>
      </c>
      <c r="AA27" s="2"/>
      <c r="AB27" s="2"/>
      <c r="AC27" s="2">
        <v>-42.9</v>
      </c>
      <c r="AD27" s="2">
        <f>SUM(120+AC27)</f>
        <v>77.099999999999994</v>
      </c>
      <c r="AE27" s="37">
        <f t="shared" si="10"/>
        <v>1.0127797233272041E-2</v>
      </c>
      <c r="AF27" s="16"/>
      <c r="AG27" s="16"/>
      <c r="AH27" s="16"/>
    </row>
    <row r="28" spans="2:34" x14ac:dyDescent="0.2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61">
        <v>7</v>
      </c>
      <c r="Z28" s="57">
        <v>7</v>
      </c>
      <c r="AA28" s="2"/>
      <c r="AB28" s="2"/>
      <c r="AC28" s="2">
        <v>-47.8</v>
      </c>
      <c r="AD28" s="2">
        <f>SUM(120+AC28)</f>
        <v>72.2</v>
      </c>
      <c r="AE28" s="37">
        <f t="shared" si="10"/>
        <v>5.761227139138958E-3</v>
      </c>
      <c r="AF28" s="16"/>
      <c r="AG28" s="16"/>
      <c r="AH28" s="16"/>
    </row>
    <row r="29" spans="2:34" x14ac:dyDescent="0.2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61">
        <v>8</v>
      </c>
      <c r="Z29" s="58">
        <v>8</v>
      </c>
      <c r="AA29" s="2"/>
      <c r="AB29" s="2"/>
      <c r="AC29" s="2">
        <v>-75.5</v>
      </c>
      <c r="AD29" s="2">
        <f>SUM(120+AC29)</f>
        <v>44.5</v>
      </c>
      <c r="AE29" s="37">
        <f t="shared" si="10"/>
        <v>2.3741874109953695E-4</v>
      </c>
      <c r="AF29" s="16"/>
      <c r="AG29" s="16"/>
      <c r="AH29" s="16"/>
    </row>
    <row r="30" spans="2:34" x14ac:dyDescent="0.2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61">
        <v>9</v>
      </c>
      <c r="Z30" s="58">
        <v>9</v>
      </c>
      <c r="AA30" s="2"/>
      <c r="AB30" s="2"/>
      <c r="AC30" s="2">
        <v>-49.1</v>
      </c>
      <c r="AD30" s="2">
        <f>SUM(120+AC30)</f>
        <v>70.900000000000006</v>
      </c>
      <c r="AE30" s="37">
        <f t="shared" si="10"/>
        <v>4.9603805717149977E-3</v>
      </c>
      <c r="AF30" s="16"/>
      <c r="AG30" s="16"/>
      <c r="AH30" s="16"/>
    </row>
    <row r="31" spans="2:34" ht="17" thickBot="1" x14ac:dyDescent="0.2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62">
        <v>10</v>
      </c>
      <c r="Z31" s="57">
        <v>10</v>
      </c>
      <c r="AA31" s="6"/>
      <c r="AB31" s="6"/>
      <c r="AC31" s="6">
        <v>-47.3</v>
      </c>
      <c r="AD31" s="2">
        <f>SUM(120+AC31)</f>
        <v>72.7</v>
      </c>
      <c r="AE31" s="37">
        <f t="shared" si="10"/>
        <v>6.102601308725435E-3</v>
      </c>
      <c r="AF31" s="16"/>
      <c r="AG31" s="16"/>
      <c r="AH31" s="16"/>
    </row>
    <row r="32" spans="2:34" x14ac:dyDescent="0.2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2:34" ht="17" thickBot="1" x14ac:dyDescent="0.2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 t="s">
        <v>23</v>
      </c>
      <c r="Z33" s="16"/>
      <c r="AA33" s="16"/>
      <c r="AE33" s="16"/>
      <c r="AF33" s="16"/>
      <c r="AG33" s="16"/>
      <c r="AH33" s="16"/>
    </row>
    <row r="34" spans="2:34" ht="17" thickBo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59" t="s">
        <v>3</v>
      </c>
      <c r="Z34" s="56" t="s">
        <v>4</v>
      </c>
      <c r="AA34" s="54" t="s">
        <v>17</v>
      </c>
      <c r="AB34" s="54" t="s">
        <v>18</v>
      </c>
      <c r="AC34" s="54" t="s">
        <v>19</v>
      </c>
      <c r="AD34" s="68" t="s">
        <v>29</v>
      </c>
      <c r="AE34" s="67" t="s">
        <v>8</v>
      </c>
      <c r="AF34" s="16"/>
      <c r="AG34" s="16"/>
      <c r="AH34" s="16"/>
    </row>
    <row r="35" spans="2:34" x14ac:dyDescent="0.2">
      <c r="R35" s="16"/>
      <c r="S35" s="16"/>
      <c r="T35" s="16"/>
      <c r="U35" s="16"/>
      <c r="V35" s="16"/>
      <c r="W35" s="16"/>
      <c r="X35" s="16"/>
      <c r="Y35" s="60">
        <v>1</v>
      </c>
      <c r="Z35" s="57">
        <v>1</v>
      </c>
      <c r="AA35" s="36"/>
      <c r="AB35" s="36"/>
      <c r="AC35" s="36">
        <v>-30.4</v>
      </c>
      <c r="AD35" s="36">
        <f>SUM(120+AC35)</f>
        <v>89.6</v>
      </c>
      <c r="AE35" s="37">
        <f>SUM(10^(AC35/20)*SQRT(2))</f>
        <v>4.2708566807044906E-2</v>
      </c>
      <c r="AF35" s="16"/>
      <c r="AG35" s="16"/>
      <c r="AH35" s="16"/>
    </row>
    <row r="36" spans="2:34" x14ac:dyDescent="0.2">
      <c r="Y36" s="61">
        <v>2</v>
      </c>
      <c r="Z36" s="58">
        <v>2</v>
      </c>
      <c r="AA36" s="2"/>
      <c r="AB36" s="2"/>
      <c r="AC36" s="2">
        <v>-33.5</v>
      </c>
      <c r="AD36" s="2">
        <f>SUM(120+AC36)</f>
        <v>86.5</v>
      </c>
      <c r="AE36" s="37">
        <f t="shared" ref="AE36:AE44" si="11">SUM(10^(AC36/20)*SQRT(2))</f>
        <v>2.9889248640638751E-2</v>
      </c>
    </row>
    <row r="37" spans="2:34" x14ac:dyDescent="0.2">
      <c r="Y37" s="61">
        <v>3</v>
      </c>
      <c r="Z37" s="58">
        <v>3</v>
      </c>
      <c r="AA37" s="2"/>
      <c r="AB37" s="2"/>
      <c r="AC37" s="2">
        <v>-39.799999999999997</v>
      </c>
      <c r="AD37" s="2">
        <f>SUM(120+AC37)</f>
        <v>80.2</v>
      </c>
      <c r="AE37" s="37">
        <f t="shared" si="11"/>
        <v>1.4471548279647898E-2</v>
      </c>
    </row>
    <row r="38" spans="2:34" x14ac:dyDescent="0.2">
      <c r="Y38" s="61">
        <v>4</v>
      </c>
      <c r="Z38" s="57">
        <v>4</v>
      </c>
      <c r="AA38" s="2"/>
      <c r="AB38" s="2"/>
      <c r="AC38" s="2">
        <v>-60.2</v>
      </c>
      <c r="AD38" s="2">
        <f>SUM(120+AC38)</f>
        <v>59.8</v>
      </c>
      <c r="AE38" s="37">
        <f t="shared" si="11"/>
        <v>1.3820221315314987E-3</v>
      </c>
    </row>
    <row r="39" spans="2:34" x14ac:dyDescent="0.2">
      <c r="Y39" s="61">
        <v>5</v>
      </c>
      <c r="Z39" s="58">
        <v>5</v>
      </c>
      <c r="AA39" s="2"/>
      <c r="AB39" s="2"/>
      <c r="AC39" s="2">
        <v>-47.3</v>
      </c>
      <c r="AD39" s="2">
        <f>SUM(120+AC39)</f>
        <v>72.7</v>
      </c>
      <c r="AE39" s="37">
        <f t="shared" si="11"/>
        <v>6.102601308725435E-3</v>
      </c>
    </row>
    <row r="40" spans="2:34" x14ac:dyDescent="0.2">
      <c r="Y40" s="61">
        <v>6</v>
      </c>
      <c r="Z40" s="58">
        <v>6</v>
      </c>
      <c r="AA40" s="2"/>
      <c r="AB40" s="2"/>
      <c r="AC40" s="2">
        <v>-45.4</v>
      </c>
      <c r="AD40" s="2">
        <f>SUM(120+AC40)</f>
        <v>74.599999999999994</v>
      </c>
      <c r="AE40" s="37">
        <f t="shared" si="11"/>
        <v>7.5947764985239731E-3</v>
      </c>
    </row>
    <row r="41" spans="2:34" x14ac:dyDescent="0.2">
      <c r="Y41" s="61">
        <v>7</v>
      </c>
      <c r="Z41" s="57">
        <v>7</v>
      </c>
      <c r="AA41" s="2"/>
      <c r="AB41" s="2"/>
      <c r="AC41" s="2">
        <v>-50.1</v>
      </c>
      <c r="AD41" s="2">
        <f>SUM(120+AC41)</f>
        <v>69.900000000000006</v>
      </c>
      <c r="AE41" s="37">
        <f t="shared" si="11"/>
        <v>4.4209438380413985E-3</v>
      </c>
    </row>
    <row r="42" spans="2:34" x14ac:dyDescent="0.2">
      <c r="Y42" s="61">
        <v>8</v>
      </c>
      <c r="Z42" s="58">
        <v>8</v>
      </c>
      <c r="AA42" s="2"/>
      <c r="AB42" s="2"/>
      <c r="AC42" s="2">
        <v>-64.099999999999994</v>
      </c>
      <c r="AD42" s="2">
        <f>SUM(120+AC42)</f>
        <v>55.900000000000006</v>
      </c>
      <c r="AE42" s="37">
        <f t="shared" si="11"/>
        <v>8.8209426366378887E-4</v>
      </c>
    </row>
    <row r="43" spans="2:34" x14ac:dyDescent="0.2">
      <c r="Y43" s="61">
        <v>9</v>
      </c>
      <c r="Z43" s="58">
        <v>9</v>
      </c>
      <c r="AA43" s="2"/>
      <c r="AB43" s="2"/>
      <c r="AC43" s="2">
        <v>-58.1</v>
      </c>
      <c r="AD43" s="2">
        <f>SUM(120+AC43)</f>
        <v>61.9</v>
      </c>
      <c r="AE43" s="37">
        <f t="shared" si="11"/>
        <v>1.7600094425385771E-3</v>
      </c>
    </row>
    <row r="44" spans="2:34" ht="17" thickBot="1" x14ac:dyDescent="0.25">
      <c r="Y44" s="62">
        <v>10</v>
      </c>
      <c r="Z44" s="57">
        <v>10</v>
      </c>
      <c r="AA44" s="6"/>
      <c r="AB44" s="6"/>
      <c r="AC44" s="6">
        <v>-55.2</v>
      </c>
      <c r="AD44" s="2">
        <f>SUM(120+AC44)</f>
        <v>64.8</v>
      </c>
      <c r="AE44" s="37">
        <f t="shared" si="11"/>
        <v>2.4576215007205684E-3</v>
      </c>
    </row>
    <row r="49" spans="3:21" x14ac:dyDescent="0.2">
      <c r="S49" s="16"/>
      <c r="T49" s="16"/>
    </row>
    <row r="50" spans="3:21" x14ac:dyDescent="0.2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S50" s="16"/>
      <c r="T50" s="16"/>
    </row>
    <row r="51" spans="3:21" x14ac:dyDescent="0.2">
      <c r="S51" s="16"/>
      <c r="T51" s="40"/>
      <c r="U51" s="39"/>
    </row>
    <row r="52" spans="3:21" x14ac:dyDescent="0.2">
      <c r="S52" s="16"/>
      <c r="T52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2022-10-12T08:32:45Z</dcterms:created>
  <dcterms:modified xsi:type="dcterms:W3CDTF">2022-11-17T17:25:38Z</dcterms:modified>
</cp:coreProperties>
</file>