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7764" yWindow="540" windowWidth="30480" windowHeight="19440" activeTab="3"/>
  </bookViews>
  <sheets>
    <sheet name="Stratified_Data" sheetId="1" r:id="rId1"/>
    <sheet name="Stratified_Data_state" sheetId="6" r:id="rId2"/>
    <sheet name="Total_Data" sheetId="4" r:id="rId3"/>
    <sheet name="Comments" sheetId="2" r:id="rId4"/>
    <sheet name="Indicator definition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G6" i="4"/>
  <c r="F6" i="4"/>
  <c r="E6" i="4"/>
  <c r="C5" i="4"/>
  <c r="G5" i="4"/>
  <c r="F5" i="4"/>
  <c r="E5" i="4"/>
  <c r="C4" i="4"/>
  <c r="G4" i="4"/>
  <c r="F4" i="4"/>
  <c r="E4" i="4"/>
  <c r="C3" i="4"/>
  <c r="G3" i="4"/>
  <c r="F3" i="4"/>
  <c r="E3" i="4"/>
  <c r="C2" i="4"/>
  <c r="G2" i="4"/>
  <c r="F2" i="4"/>
  <c r="E2" i="4"/>
</calcChain>
</file>

<file path=xl/comments1.xml><?xml version="1.0" encoding="utf-8"?>
<comments xmlns="http://schemas.openxmlformats.org/spreadsheetml/2006/main">
  <authors>
    <author>tc={28E39B91-F9E6-014F-8597-340410927FF3}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months</t>
        </r>
      </text>
    </comment>
  </commentList>
</comments>
</file>

<file path=xl/sharedStrings.xml><?xml version="1.0" encoding="utf-8"?>
<sst xmlns="http://schemas.openxmlformats.org/spreadsheetml/2006/main" count="100" uniqueCount="58">
  <si>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</si>
  <si>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</si>
  <si>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</si>
  <si>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</si>
  <si>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</si>
  <si>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</si>
  <si>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</si>
  <si>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</si>
  <si>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</si>
  <si>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</si>
  <si>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</si>
  <si>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</si>
  <si>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</si>
  <si>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</si>
  <si>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</si>
  <si>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</si>
  <si>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</si>
  <si>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</si>
  <si>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</si>
  <si>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</si>
  <si>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</si>
  <si>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</si>
  <si>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</si>
  <si>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</si>
  <si>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</si>
  <si>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</si>
  <si>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</si>
  <si>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</si>
  <si>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</si>
  <si>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</si>
  <si>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</si>
  <si>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</si>
  <si>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</si>
  <si>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</si>
  <si>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</si>
  <si>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</si>
  <si>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</si>
  <si>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</si>
  <si>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</si>
  <si>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</si>
  <si>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</si>
  <si>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</si>
  <si>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</si>
  <si>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</si>
  <si>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Duval County (937,934)</t>
  </si>
  <si>
    <t xml:space="preserve">Other counties in MSA: </t>
  </si>
  <si>
    <t>St. Johns County (243,812)</t>
  </si>
  <si>
    <t>Clay County (212,230)</t>
  </si>
  <si>
    <t>Nassau County (82,721)</t>
  </si>
  <si>
    <t>Baker County (28,283)</t>
  </si>
  <si>
    <t xml:space="preserve">2014-2018 data by county </t>
  </si>
  <si>
    <t xml:space="preserve">http://www.floridahealth.gov/diseases-and-conditions/aids/surveillance/epi-profiles/index.html </t>
  </si>
  <si>
    <t>Data in green are for Florida</t>
  </si>
  <si>
    <t>Florida data - stratified</t>
  </si>
  <si>
    <t>Duval county - total data</t>
  </si>
  <si>
    <t>Duval County</t>
  </si>
  <si>
    <t>Florida epi profile tables</t>
  </si>
  <si>
    <t>http://www.floridahealth.gov/diseases-and-conditions/aids/surveillance/epi-profiles/index.html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</si>
</sst>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6" xfId="0" applyFont="1" applyBorder="1"/>
    <xf numFmtId="0" fontId="0" fillId="2" borderId="13" xfId="0" applyFill="1" applyBorder="1"/>
    <xf numFmtId="0" fontId="0" fillId="2" borderId="2" xfId="0" applyFill="1" applyBorder="1"/>
    <xf numFmtId="0" fontId="0" fillId="2" borderId="7" xfId="0" applyFill="1" applyBorder="1"/>
    <xf numFmtId="1" fontId="0" fillId="2" borderId="11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165" fontId="0" fillId="2" borderId="3" xfId="0" applyNumberFormat="1" applyFill="1" applyBorder="1"/>
    <xf numFmtId="0" fontId="0" fillId="2" borderId="4" xfId="0" applyFill="1" applyBorder="1"/>
    <xf numFmtId="0" fontId="0" fillId="2" borderId="11" xfId="0" applyFill="1" applyBorder="1"/>
    <xf numFmtId="1" fontId="0" fillId="2" borderId="12" xfId="0" applyNumberFormat="1" applyFill="1" applyBorder="1"/>
    <xf numFmtId="0" fontId="0" fillId="2" borderId="0" xfId="0" applyFill="1"/>
    <xf numFmtId="1" fontId="0" fillId="2" borderId="0" xfId="0" applyNumberFormat="1" applyFill="1"/>
    <xf numFmtId="165" fontId="0" fillId="2" borderId="0" xfId="0" applyNumberFormat="1" applyFill="1"/>
    <xf numFmtId="0" fontId="0" fillId="2" borderId="6" xfId="0" applyFill="1" applyBorder="1"/>
    <xf numFmtId="0" fontId="0" fillId="2" borderId="12" xfId="0" applyFill="1" applyBorder="1"/>
    <xf numFmtId="1" fontId="0" fillId="2" borderId="14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5" xfId="0" applyFill="1" applyBorder="1"/>
    <xf numFmtId="0" fontId="0" fillId="2" borderId="14" xfId="0" applyFill="1" applyBorder="1"/>
    <xf numFmtId="2" fontId="0" fillId="2" borderId="3" xfId="0" applyNumberFormat="1" applyFill="1" applyBorder="1"/>
    <xf numFmtId="165" fontId="0" fillId="2" borderId="4" xfId="0" applyNumberFormat="1" applyFill="1" applyBorder="1"/>
    <xf numFmtId="165" fontId="0" fillId="2" borderId="6" xfId="0" applyNumberFormat="1" applyFill="1" applyBorder="1"/>
    <xf numFmtId="165" fontId="0" fillId="2" borderId="5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47FBDA56-2540-1E41-A04D-C618D300F532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7-30T19:33:20.36" personId="{47FBDA56-2540-1E41-A04D-C618D300F532}" id="{28E39B91-F9E6-014F-8597-340410927FF3}">
    <text>3 months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oridahealth.gov/diseases-and-conditions/aids/surveillance/epi-profil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7734375" defaultRowHeight="14.4" x14ac:dyDescent="0.3"/>
  <cols>
    <col min="1" max="1" width="13.33203125" style="1" customWidth="1"/>
  </cols>
  <sheetData>
    <row r="1" spans="1:21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21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2018</v>
      </c>
    </row>
    <row r="3" spans="1:21" s="5" customFormat="1" x14ac:dyDescent="0.3">
      <c r="A3" s="4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21" s="7" customFormat="1" x14ac:dyDescent="0.3">
      <c r="A4" s="6" t="s">
        <v>1</v>
      </c>
      <c r="B4" s="19"/>
      <c r="C4" s="20"/>
      <c r="D4" s="18"/>
      <c r="E4" s="18"/>
      <c r="F4" s="20"/>
      <c r="G4" s="18"/>
      <c r="H4" s="18"/>
      <c r="I4" s="18"/>
      <c r="J4" s="18"/>
      <c r="K4" s="18"/>
      <c r="L4" s="18"/>
      <c r="M4" s="18"/>
      <c r="N4" s="18"/>
    </row>
    <row r="5" spans="1:21" s="9" customFormat="1" x14ac:dyDescent="0.3">
      <c r="A5" s="8" t="s">
        <v>2</v>
      </c>
      <c r="B5" s="21"/>
      <c r="C5" s="22"/>
      <c r="D5" s="10"/>
      <c r="E5" s="10"/>
      <c r="F5" s="22"/>
      <c r="G5" s="10"/>
      <c r="H5" s="10"/>
      <c r="I5" s="10"/>
      <c r="J5" s="10"/>
      <c r="K5" s="10"/>
      <c r="L5" s="10"/>
      <c r="M5" s="10"/>
      <c r="N5" s="10"/>
      <c r="P5" s="10"/>
      <c r="U5" s="10"/>
    </row>
    <row r="6" spans="1:21" s="3" customFormat="1" x14ac:dyDescent="0.3">
      <c r="A6" s="2" t="s">
        <v>3</v>
      </c>
      <c r="B6" s="24"/>
      <c r="C6" s="25"/>
      <c r="D6" s="23"/>
      <c r="E6" s="23"/>
      <c r="F6" s="25"/>
      <c r="G6" s="23"/>
      <c r="H6" s="23"/>
      <c r="I6" s="23"/>
      <c r="J6" s="23"/>
      <c r="K6" s="23"/>
      <c r="L6" s="23"/>
      <c r="M6" s="23"/>
      <c r="N6" s="23"/>
    </row>
    <row r="7" spans="1:21" s="7" customFormat="1" x14ac:dyDescent="0.3">
      <c r="A7" s="6" t="s">
        <v>4</v>
      </c>
      <c r="B7" s="19"/>
      <c r="C7" s="20"/>
      <c r="D7" s="18"/>
      <c r="E7" s="18"/>
      <c r="F7" s="20"/>
      <c r="G7" s="18"/>
      <c r="H7" s="18"/>
      <c r="I7" s="18"/>
      <c r="J7" s="18"/>
      <c r="K7" s="18"/>
      <c r="L7" s="18"/>
      <c r="M7" s="18"/>
      <c r="N7" s="18"/>
    </row>
    <row r="8" spans="1:21" s="3" customFormat="1" x14ac:dyDescent="0.3">
      <c r="A8" s="2" t="s">
        <v>5</v>
      </c>
      <c r="B8" s="24"/>
      <c r="C8" s="25"/>
      <c r="D8" s="23"/>
      <c r="E8" s="10"/>
      <c r="F8" s="25"/>
      <c r="G8" s="23"/>
      <c r="H8" s="23"/>
      <c r="I8" s="23"/>
      <c r="J8" s="10"/>
      <c r="K8" s="23"/>
      <c r="L8" s="23"/>
      <c r="M8" s="23"/>
      <c r="N8" s="23"/>
      <c r="O8" s="9"/>
    </row>
    <row r="9" spans="1:21" s="7" customFormat="1" x14ac:dyDescent="0.3">
      <c r="A9" s="6" t="s">
        <v>6</v>
      </c>
      <c r="B9" s="19"/>
      <c r="C9" s="20"/>
      <c r="D9" s="19"/>
      <c r="E9" s="19"/>
      <c r="F9" s="20"/>
      <c r="G9" s="19"/>
      <c r="H9" s="19"/>
      <c r="I9" s="18"/>
      <c r="J9" s="19"/>
      <c r="K9" s="20"/>
      <c r="L9" s="19"/>
      <c r="M9" s="19"/>
      <c r="N9" s="18"/>
      <c r="O9" s="15"/>
      <c r="P9" s="13"/>
    </row>
    <row r="10" spans="1:21" s="9" customFormat="1" x14ac:dyDescent="0.3">
      <c r="A10" s="8" t="s">
        <v>7</v>
      </c>
      <c r="B10" s="21"/>
      <c r="C10" s="22"/>
      <c r="D10" s="10"/>
      <c r="E10" s="10"/>
      <c r="F10" s="22"/>
      <c r="G10" s="10"/>
      <c r="H10" s="10"/>
      <c r="I10" s="10"/>
      <c r="J10" s="10"/>
      <c r="K10" s="10"/>
      <c r="L10" s="21"/>
      <c r="M10" s="10"/>
      <c r="N10" s="22"/>
      <c r="O10" s="10"/>
    </row>
    <row r="11" spans="1:21" s="9" customFormat="1" x14ac:dyDescent="0.3">
      <c r="A11" s="8" t="s">
        <v>8</v>
      </c>
      <c r="B11" s="21"/>
      <c r="C11" s="22"/>
      <c r="D11" s="21"/>
      <c r="E11" s="10"/>
      <c r="F11" s="22"/>
      <c r="G11" s="21"/>
      <c r="H11" s="21"/>
      <c r="I11" s="10"/>
      <c r="J11" s="10"/>
      <c r="K11" s="10"/>
      <c r="L11" s="21"/>
      <c r="M11" s="21"/>
      <c r="N11" s="22"/>
    </row>
    <row r="12" spans="1:21" s="9" customFormat="1" x14ac:dyDescent="0.3">
      <c r="A12" s="8" t="s">
        <v>9</v>
      </c>
      <c r="B12" s="21"/>
      <c r="C12" s="22"/>
      <c r="D12" s="10"/>
      <c r="E12" s="10"/>
      <c r="F12" s="22"/>
      <c r="G12" s="10"/>
      <c r="H12" s="10"/>
      <c r="I12" s="22"/>
      <c r="J12" s="10"/>
      <c r="K12" s="22"/>
      <c r="L12" s="21"/>
      <c r="M12" s="10"/>
      <c r="N12" s="22"/>
      <c r="P12" s="14"/>
    </row>
    <row r="13" spans="1:21" s="3" customFormat="1" x14ac:dyDescent="0.3">
      <c r="A13" s="2" t="s">
        <v>10</v>
      </c>
      <c r="B13" s="24"/>
      <c r="C13" s="22"/>
      <c r="D13" s="24"/>
      <c r="E13" s="23"/>
      <c r="F13" s="22"/>
      <c r="G13" s="24"/>
      <c r="H13" s="24"/>
      <c r="I13" s="22"/>
      <c r="J13" s="23"/>
      <c r="K13" s="22"/>
      <c r="L13" s="24"/>
      <c r="M13" s="24"/>
      <c r="N13" s="22"/>
    </row>
    <row r="14" spans="1:21" s="7" customFormat="1" x14ac:dyDescent="0.3">
      <c r="A14" s="6" t="s">
        <v>11</v>
      </c>
      <c r="B14" s="19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21" s="9" customFormat="1" x14ac:dyDescent="0.3">
      <c r="A15" s="8" t="s">
        <v>12</v>
      </c>
      <c r="B15" s="21"/>
      <c r="C15" s="22"/>
      <c r="D15" s="10"/>
      <c r="E15" s="10"/>
      <c r="F15" s="22"/>
      <c r="G15" s="10"/>
      <c r="H15" s="10"/>
      <c r="I15" s="10"/>
      <c r="J15" s="10"/>
      <c r="K15" s="10"/>
      <c r="L15" s="10"/>
      <c r="M15" s="10"/>
      <c r="N15" s="10"/>
      <c r="P15" s="10"/>
    </row>
    <row r="16" spans="1:21" s="9" customFormat="1" x14ac:dyDescent="0.3">
      <c r="A16" s="8" t="s">
        <v>13</v>
      </c>
      <c r="B16" s="21"/>
      <c r="C16" s="22"/>
      <c r="D16" s="10"/>
      <c r="E16" s="10"/>
      <c r="F16" s="22"/>
      <c r="G16" s="10"/>
      <c r="H16" s="10"/>
      <c r="I16" s="10"/>
      <c r="J16" s="10"/>
      <c r="K16" s="10"/>
      <c r="L16" s="10"/>
      <c r="M16" s="10"/>
      <c r="N16" s="10"/>
      <c r="P16" s="10"/>
    </row>
    <row r="17" spans="1:26" s="3" customFormat="1" x14ac:dyDescent="0.3">
      <c r="A17" s="2" t="s">
        <v>14</v>
      </c>
      <c r="B17" s="2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26" x14ac:dyDescent="0.3">
      <c r="A18" s="1" t="s">
        <v>20</v>
      </c>
      <c r="B18" s="16"/>
      <c r="C18" s="16"/>
      <c r="D18" s="16"/>
      <c r="E18" s="16"/>
      <c r="L18" s="28"/>
      <c r="M18" s="30"/>
      <c r="N18" s="29"/>
      <c r="O18" s="28"/>
      <c r="Q18" s="32"/>
      <c r="R18" s="32"/>
      <c r="S18" s="31"/>
      <c r="T18" s="32"/>
      <c r="U18" s="31"/>
      <c r="V18" s="31"/>
      <c r="W18" s="31"/>
    </row>
    <row r="19" spans="1:26" x14ac:dyDescent="0.3">
      <c r="H19" s="28"/>
      <c r="I19" s="29"/>
      <c r="J19" s="28"/>
      <c r="K19" s="29"/>
      <c r="L19" s="31"/>
      <c r="M19" s="28"/>
      <c r="N19" s="35"/>
      <c r="O19" s="34"/>
      <c r="P19" s="32"/>
      <c r="Q19" s="32"/>
      <c r="R19" s="31"/>
      <c r="S19" s="32"/>
      <c r="T19" s="31"/>
      <c r="U19" s="31"/>
      <c r="V19" s="31"/>
      <c r="W19" s="31"/>
    </row>
    <row r="20" spans="1:26" x14ac:dyDescent="0.3">
      <c r="C20" t="s">
        <v>23</v>
      </c>
      <c r="F20" s="31"/>
      <c r="G20" s="31"/>
      <c r="H20" s="31"/>
      <c r="I20" s="31"/>
      <c r="J20" s="31"/>
      <c r="K20" s="31"/>
      <c r="L20" s="31"/>
      <c r="M20" s="28"/>
      <c r="N20" s="35"/>
      <c r="O20" s="34"/>
      <c r="P20" s="32"/>
      <c r="Q20" s="31"/>
      <c r="R20" s="32"/>
      <c r="S20" s="31"/>
      <c r="T20" s="32"/>
      <c r="U20" s="31"/>
      <c r="V20" s="31"/>
      <c r="W20" s="31"/>
      <c r="X20" s="31"/>
      <c r="Y20" s="31"/>
      <c r="Z20" s="31"/>
    </row>
    <row r="21" spans="1:26" x14ac:dyDescent="0.3">
      <c r="B21" s="79" t="s">
        <v>54</v>
      </c>
      <c r="C21" s="79"/>
      <c r="D21" s="79"/>
      <c r="E21" s="26"/>
      <c r="F21" s="33"/>
      <c r="G21" s="31"/>
      <c r="H21" s="31"/>
      <c r="I21" s="31"/>
      <c r="J21" s="31"/>
      <c r="K21" s="31"/>
      <c r="L21" s="31"/>
      <c r="M21" s="34"/>
      <c r="N21" s="35"/>
      <c r="O21" s="28"/>
      <c r="P21" s="32"/>
      <c r="Q21" s="31"/>
      <c r="R21" s="32"/>
      <c r="S21" s="31"/>
      <c r="T21" s="32"/>
      <c r="U21" s="31"/>
      <c r="V21" s="31"/>
      <c r="W21" s="31"/>
      <c r="Y21" s="31"/>
      <c r="Z21" s="31"/>
    </row>
    <row r="22" spans="1:26" x14ac:dyDescent="0.3">
      <c r="B22" s="64" t="s">
        <v>53</v>
      </c>
      <c r="C22" s="64"/>
      <c r="D22" s="64"/>
      <c r="E22" s="26"/>
      <c r="F22" s="33"/>
      <c r="G22" s="31"/>
      <c r="H22" s="31"/>
      <c r="I22" s="31"/>
      <c r="J22" s="31"/>
      <c r="K22" s="31"/>
      <c r="L22" s="31"/>
      <c r="M22" s="28"/>
      <c r="N22" s="35"/>
      <c r="O22" s="34"/>
      <c r="P22" s="32"/>
      <c r="Q22" s="31"/>
      <c r="R22" s="32"/>
      <c r="S22" s="31"/>
      <c r="T22" s="32"/>
      <c r="U22" s="31"/>
      <c r="V22" s="31"/>
      <c r="W22" s="31"/>
      <c r="X22" s="31"/>
      <c r="Y22" s="31"/>
      <c r="Z22" s="31"/>
    </row>
    <row r="23" spans="1:26" x14ac:dyDescent="0.3">
      <c r="F23" s="31"/>
      <c r="G23" s="31"/>
      <c r="H23" s="31"/>
      <c r="I23" s="31"/>
      <c r="J23" s="31"/>
      <c r="K23" s="31"/>
      <c r="L23" s="31"/>
      <c r="M23" s="34"/>
      <c r="N23" s="35"/>
      <c r="O23" s="28"/>
      <c r="P23" s="32"/>
      <c r="Q23" s="31"/>
      <c r="R23" s="32"/>
      <c r="S23" s="31"/>
      <c r="T23" s="32"/>
      <c r="U23" s="31"/>
      <c r="V23" s="31"/>
      <c r="W23" s="31"/>
      <c r="X23" s="31"/>
      <c r="Y23" s="31"/>
      <c r="Z23" s="31"/>
    </row>
    <row r="24" spans="1:26" x14ac:dyDescent="0.3">
      <c r="F24" s="31"/>
      <c r="G24" s="31"/>
      <c r="H24" s="31"/>
      <c r="I24" s="31"/>
      <c r="J24" s="31"/>
      <c r="K24" s="31"/>
      <c r="L24" s="31"/>
      <c r="M24" s="34"/>
      <c r="N24" s="35"/>
      <c r="O24" s="28"/>
      <c r="P24" s="32"/>
      <c r="Q24" s="31"/>
      <c r="R24" s="32"/>
      <c r="S24" s="31"/>
      <c r="T24" s="32"/>
      <c r="U24" s="31"/>
      <c r="V24" s="31"/>
      <c r="W24" s="31"/>
      <c r="X24" s="31"/>
      <c r="Y24" s="31"/>
      <c r="Z24" s="31"/>
    </row>
    <row r="25" spans="1:26" x14ac:dyDescent="0.3">
      <c r="F25" s="31"/>
      <c r="G25" s="31"/>
      <c r="H25" s="31"/>
      <c r="I25" s="31"/>
      <c r="J25" s="31"/>
      <c r="K25" s="31"/>
      <c r="L25" s="31"/>
      <c r="M25" s="31"/>
      <c r="N25" s="35"/>
      <c r="O25" s="32"/>
      <c r="P25" s="32"/>
      <c r="Q25" s="31"/>
      <c r="R25" s="32"/>
      <c r="S25" s="31"/>
      <c r="T25" s="32"/>
      <c r="U25" s="31"/>
      <c r="V25" s="31"/>
      <c r="W25" s="31"/>
      <c r="X25" s="31"/>
      <c r="Y25" s="31"/>
      <c r="Z25" s="31"/>
    </row>
    <row r="26" spans="1:26" x14ac:dyDescent="0.3">
      <c r="F26" s="31"/>
      <c r="G26" s="31"/>
      <c r="H26" s="31"/>
      <c r="I26" s="31"/>
      <c r="J26" s="31"/>
      <c r="K26" s="31"/>
      <c r="L26" s="31"/>
      <c r="M26" s="28"/>
      <c r="N26" s="35"/>
      <c r="O26" s="28"/>
      <c r="P26" s="32"/>
      <c r="Q26" s="31"/>
      <c r="R26" s="32"/>
      <c r="S26" s="31"/>
      <c r="T26" s="32"/>
      <c r="U26" s="31"/>
      <c r="V26" s="31"/>
      <c r="W26" s="31"/>
      <c r="X26" s="31"/>
      <c r="Y26" s="31"/>
      <c r="Z26" s="31"/>
    </row>
    <row r="27" spans="1:26" x14ac:dyDescent="0.3">
      <c r="F27" s="31"/>
      <c r="G27" s="31"/>
      <c r="H27" s="31"/>
      <c r="I27" s="31"/>
      <c r="J27" s="31"/>
      <c r="K27" s="31"/>
      <c r="L27" s="31"/>
      <c r="M27" s="28"/>
      <c r="N27" s="35"/>
      <c r="O27" s="28"/>
      <c r="P27" s="32"/>
      <c r="Q27" s="31"/>
      <c r="R27" s="32"/>
      <c r="S27" s="31"/>
      <c r="T27" s="32"/>
      <c r="U27" s="31"/>
      <c r="V27" s="31"/>
      <c r="W27" s="31"/>
      <c r="X27" s="31"/>
      <c r="Y27" s="31"/>
      <c r="Z27" s="31"/>
    </row>
    <row r="28" spans="1:26" x14ac:dyDescent="0.3">
      <c r="F28" s="31"/>
      <c r="G28" s="31"/>
      <c r="H28" s="31"/>
      <c r="I28" s="31"/>
      <c r="J28" s="31"/>
      <c r="K28" s="31"/>
      <c r="L28" s="31"/>
      <c r="M28" s="28"/>
      <c r="N28" s="35"/>
      <c r="O28" s="34"/>
      <c r="P28" s="32"/>
      <c r="Q28" s="31"/>
      <c r="R28" s="32"/>
      <c r="S28" s="31"/>
      <c r="T28" s="32"/>
      <c r="U28" s="31"/>
      <c r="V28" s="31"/>
      <c r="W28" s="31"/>
      <c r="X28" s="31"/>
      <c r="Y28" s="31"/>
      <c r="Z28" s="31"/>
    </row>
    <row r="29" spans="1:26" x14ac:dyDescent="0.3">
      <c r="F29" s="31"/>
      <c r="G29" s="31"/>
      <c r="H29" s="31"/>
      <c r="I29" s="31"/>
      <c r="J29" s="31"/>
      <c r="K29" s="31"/>
      <c r="L29" s="31"/>
      <c r="M29" s="28"/>
      <c r="N29" s="35"/>
      <c r="O29" s="34"/>
      <c r="P29" s="32"/>
      <c r="Q29" s="31"/>
      <c r="R29" s="32"/>
      <c r="S29" s="31"/>
      <c r="T29" s="32"/>
      <c r="U29" s="31"/>
      <c r="V29" s="31"/>
      <c r="W29" s="31"/>
      <c r="X29" s="31"/>
      <c r="Y29" s="31"/>
      <c r="Z29" s="31"/>
    </row>
    <row r="30" spans="1:26" x14ac:dyDescent="0.3">
      <c r="F30" s="31" t="s">
        <v>23</v>
      </c>
      <c r="G30" s="31"/>
      <c r="H30" s="31"/>
      <c r="I30" s="31"/>
      <c r="J30" s="31"/>
      <c r="K30" s="31"/>
      <c r="L30" s="31"/>
      <c r="M30" s="28"/>
      <c r="N30" s="35"/>
      <c r="O30" s="28"/>
      <c r="P30" s="32"/>
      <c r="Q30" s="31"/>
      <c r="R30" s="32"/>
      <c r="S30" s="31"/>
      <c r="T30" s="32"/>
      <c r="U30" s="31"/>
      <c r="V30" s="31"/>
      <c r="W30" s="31"/>
      <c r="X30" s="31"/>
      <c r="Y30" s="31"/>
      <c r="Z30" s="31"/>
    </row>
    <row r="31" spans="1:26" x14ac:dyDescent="0.3">
      <c r="F31" s="31"/>
      <c r="G31" s="31"/>
      <c r="H31" s="31"/>
      <c r="I31" s="31"/>
      <c r="J31" s="31"/>
      <c r="K31" s="31"/>
      <c r="L31" s="31"/>
      <c r="M31" s="28"/>
      <c r="N31" s="35"/>
      <c r="O31" s="28"/>
      <c r="P31" s="32"/>
      <c r="Q31" s="31"/>
      <c r="R31" s="32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F32" s="31"/>
      <c r="G32" s="31"/>
      <c r="H32" s="31"/>
      <c r="I32" s="31"/>
      <c r="J32" s="31"/>
      <c r="K32" s="31"/>
      <c r="L32" s="31"/>
      <c r="M32" s="28"/>
      <c r="N32" s="35"/>
      <c r="O32" s="28"/>
      <c r="P32" s="32"/>
      <c r="Q32" s="31"/>
      <c r="R32" s="32"/>
      <c r="S32" s="31"/>
      <c r="T32" s="31"/>
      <c r="U32" s="31"/>
      <c r="V32" s="31"/>
      <c r="W32" s="31"/>
      <c r="X32" s="31"/>
      <c r="Y32" s="31"/>
      <c r="Z32" s="31"/>
    </row>
    <row r="33" spans="6:26" x14ac:dyDescent="0.3">
      <c r="F33" s="31"/>
      <c r="G33" s="31"/>
      <c r="H33" s="31"/>
      <c r="I33" s="31"/>
      <c r="J33" s="31"/>
      <c r="K33" s="31"/>
      <c r="L33" s="31"/>
      <c r="M33" s="28"/>
      <c r="N33" s="35"/>
      <c r="O33" s="28"/>
      <c r="P33" s="31"/>
      <c r="Q33" s="31"/>
      <c r="R33" s="31"/>
      <c r="S33" s="31"/>
      <c r="T33" s="31"/>
      <c r="U33" s="31"/>
      <c r="V33" s="31"/>
      <c r="W33" s="31"/>
      <c r="Z33" s="31"/>
    </row>
    <row r="34" spans="6:26" x14ac:dyDescent="0.3">
      <c r="F34" s="31"/>
      <c r="G34" s="31"/>
      <c r="H34" s="31"/>
      <c r="I34" s="31"/>
      <c r="J34" s="31"/>
      <c r="K34" s="31"/>
      <c r="X34" s="31"/>
      <c r="Y34" s="31"/>
      <c r="Z34" s="31"/>
    </row>
    <row r="35" spans="6:26" x14ac:dyDescent="0.3">
      <c r="F35" s="31"/>
      <c r="G35" s="31"/>
      <c r="H35" s="31"/>
      <c r="I35" s="31"/>
      <c r="J35" s="31"/>
      <c r="K35" s="31"/>
      <c r="X35" s="31"/>
      <c r="Y35" s="31"/>
      <c r="Z35" s="31"/>
    </row>
    <row r="36" spans="6:26" x14ac:dyDescent="0.3">
      <c r="F36" s="31"/>
      <c r="G36" s="31"/>
      <c r="H36" s="31"/>
      <c r="I36" s="31"/>
      <c r="J36" s="31"/>
      <c r="K36" s="31"/>
      <c r="L36" s="31"/>
      <c r="M36" s="31"/>
      <c r="N36" s="35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6:26" x14ac:dyDescent="0.3">
      <c r="F37" s="31"/>
      <c r="G37" s="31"/>
      <c r="H37" s="31"/>
      <c r="I37" s="31"/>
      <c r="J37" s="31"/>
      <c r="K37" s="31"/>
      <c r="P37" s="32"/>
      <c r="Q37" s="31"/>
      <c r="R37" s="32"/>
      <c r="S37" s="31"/>
      <c r="T37" s="32"/>
      <c r="U37" s="31"/>
      <c r="V37" s="31"/>
      <c r="W37" s="31"/>
      <c r="X37" s="31"/>
      <c r="Y37" s="31"/>
      <c r="Z37" s="31"/>
    </row>
    <row r="38" spans="6:26" x14ac:dyDescent="0.3">
      <c r="F38" s="31"/>
      <c r="G38" s="31"/>
      <c r="H38" s="31"/>
      <c r="I38" s="31"/>
      <c r="J38" s="31"/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6:26" x14ac:dyDescent="0.3">
      <c r="F39" s="31"/>
      <c r="G39" s="31"/>
      <c r="H39" s="31"/>
      <c r="I39" s="31"/>
      <c r="J39" s="31"/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6:26" x14ac:dyDescent="0.3">
      <c r="F40" s="31"/>
      <c r="G40" s="31"/>
      <c r="H40" s="31"/>
      <c r="I40" s="31"/>
      <c r="J40" s="31"/>
      <c r="K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6:26" x14ac:dyDescent="0.3">
      <c r="F41" s="31"/>
      <c r="G41" s="31"/>
      <c r="H41" s="31"/>
      <c r="I41" s="31"/>
      <c r="J41" s="31"/>
      <c r="K41" s="31"/>
      <c r="L41" s="31"/>
      <c r="M41" s="31"/>
      <c r="N41" s="31"/>
      <c r="O41" s="31"/>
      <c r="X41" s="31"/>
    </row>
    <row r="42" spans="6:26" x14ac:dyDescent="0.3">
      <c r="F42" s="31"/>
      <c r="G42" s="31"/>
      <c r="H42" s="31"/>
      <c r="I42" s="31"/>
      <c r="J42" s="31"/>
      <c r="K42" s="31"/>
      <c r="P42" s="31"/>
      <c r="Q42" s="31"/>
      <c r="R42" s="31"/>
      <c r="S42" s="31"/>
      <c r="T42" s="31"/>
      <c r="X42" s="31"/>
    </row>
    <row r="43" spans="6:26" x14ac:dyDescent="0.3">
      <c r="F43" s="31"/>
      <c r="G43" s="31"/>
      <c r="H43" s="31"/>
      <c r="I43" s="31"/>
      <c r="J43" s="31"/>
      <c r="K43" s="31"/>
      <c r="X43" s="31"/>
    </row>
    <row r="44" spans="6:26" x14ac:dyDescent="0.3">
      <c r="F44" s="31"/>
      <c r="G44" s="31"/>
      <c r="H44" s="31"/>
      <c r="I44" s="31"/>
      <c r="J44" s="31"/>
      <c r="K44" s="31"/>
      <c r="X44" s="31"/>
    </row>
    <row r="45" spans="6:26" x14ac:dyDescent="0.3">
      <c r="F45" s="31"/>
      <c r="G45" s="31"/>
      <c r="H45" s="31"/>
      <c r="I45" s="31"/>
      <c r="J45" s="31"/>
      <c r="K45" s="31"/>
      <c r="U45" s="31"/>
      <c r="V45" s="31"/>
      <c r="W45" s="31"/>
      <c r="X45" s="31"/>
    </row>
    <row r="46" spans="6:26" x14ac:dyDescent="0.3">
      <c r="F46" s="31"/>
      <c r="G46" s="31"/>
      <c r="H46" s="31"/>
      <c r="I46" s="31"/>
      <c r="J46" s="31"/>
      <c r="K46" s="31"/>
      <c r="U46" s="31"/>
      <c r="V46" s="31"/>
      <c r="W46" s="31"/>
      <c r="X46" s="31"/>
    </row>
    <row r="47" spans="6:26" x14ac:dyDescent="0.3">
      <c r="F47" s="31"/>
      <c r="G47" s="31"/>
      <c r="H47" s="31"/>
      <c r="I47" s="31"/>
      <c r="J47" s="31"/>
      <c r="K47" s="31"/>
      <c r="L47" s="31"/>
      <c r="M47" s="31"/>
      <c r="N47" s="31"/>
      <c r="O47" s="31"/>
      <c r="U47" s="31"/>
      <c r="V47" s="31"/>
      <c r="W47" s="31"/>
      <c r="X47" s="31"/>
    </row>
    <row r="48" spans="6:26" x14ac:dyDescent="0.3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6:24" x14ac:dyDescent="0.3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6:24" x14ac:dyDescent="0.3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6:24" x14ac:dyDescent="0.3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6:24" x14ac:dyDescent="0.3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6:24" x14ac:dyDescent="0.3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6:24" x14ac:dyDescent="0.3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6:24" x14ac:dyDescent="0.3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6:24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6:24" x14ac:dyDescent="0.3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6:24" x14ac:dyDescent="0.3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6:24" x14ac:dyDescent="0.3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6:24" x14ac:dyDescent="0.3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6:24" x14ac:dyDescent="0.3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6:24" x14ac:dyDescent="0.3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6:24" x14ac:dyDescent="0.3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6:24" x14ac:dyDescent="0.3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6:24" x14ac:dyDescent="0.3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6:24" x14ac:dyDescent="0.3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6:24" x14ac:dyDescent="0.3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6:24" x14ac:dyDescent="0.3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6:24" x14ac:dyDescent="0.3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6:24" x14ac:dyDescent="0.3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6:24" x14ac:dyDescent="0.3"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6:24" x14ac:dyDescent="0.3">
      <c r="L72" s="31"/>
      <c r="M72" s="31"/>
      <c r="N72" s="31"/>
      <c r="O72" s="31"/>
      <c r="P72" s="31"/>
      <c r="Q72" s="31"/>
      <c r="R72" s="31"/>
      <c r="S72" s="31"/>
      <c r="T72" s="31"/>
    </row>
    <row r="73" spans="6:24" x14ac:dyDescent="0.3">
      <c r="L73" s="31"/>
      <c r="M73" s="31"/>
      <c r="N73" s="31"/>
      <c r="O73" s="31"/>
      <c r="P73" s="31"/>
      <c r="Q73" s="31"/>
      <c r="R73" s="31"/>
      <c r="S73" s="31"/>
      <c r="T73" s="31"/>
    </row>
    <row r="74" spans="6:24" x14ac:dyDescent="0.3">
      <c r="P74" s="31"/>
      <c r="Q74" s="31"/>
      <c r="R74" s="31"/>
      <c r="S74" s="31"/>
      <c r="T7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8.77734375" defaultRowHeight="14.4" x14ac:dyDescent="0.3"/>
  <cols>
    <col min="1" max="1" width="13.33203125" style="1" customWidth="1"/>
  </cols>
  <sheetData>
    <row r="1" spans="1:13" s="1" customFormat="1" x14ac:dyDescent="0.3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  <c r="H1" s="50" t="s">
        <v>19</v>
      </c>
      <c r="I1" s="6" t="s">
        <v>18</v>
      </c>
      <c r="J1" s="6" t="s">
        <v>17</v>
      </c>
      <c r="K1" s="6" t="s">
        <v>21</v>
      </c>
      <c r="L1" s="6" t="s">
        <v>25</v>
      </c>
      <c r="M1" s="51" t="s">
        <v>16</v>
      </c>
    </row>
    <row r="2" spans="1:13" s="1" customFormat="1" x14ac:dyDescent="0.3">
      <c r="A2" s="1" t="s">
        <v>15</v>
      </c>
      <c r="B2" s="52">
        <v>2018</v>
      </c>
      <c r="C2" s="1">
        <v>2018</v>
      </c>
      <c r="D2" s="1">
        <v>2018</v>
      </c>
      <c r="E2" s="1">
        <v>2018</v>
      </c>
      <c r="F2" s="1">
        <v>2018</v>
      </c>
      <c r="G2" s="53">
        <v>2018</v>
      </c>
      <c r="H2" s="52">
        <v>2014</v>
      </c>
      <c r="I2" s="1">
        <v>2014</v>
      </c>
      <c r="J2" s="1">
        <v>2014</v>
      </c>
      <c r="K2" s="1">
        <v>2014</v>
      </c>
      <c r="L2" s="1">
        <v>2014</v>
      </c>
      <c r="M2" s="53">
        <v>2014</v>
      </c>
    </row>
    <row r="3" spans="1:13" s="5" customFormat="1" x14ac:dyDescent="0.3">
      <c r="A3" s="4" t="s">
        <v>0</v>
      </c>
      <c r="B3" s="54">
        <v>4906</v>
      </c>
      <c r="C3" s="55">
        <v>0.81100000000000005</v>
      </c>
      <c r="D3" s="55">
        <v>119661</v>
      </c>
      <c r="E3" s="55">
        <v>0.751</v>
      </c>
      <c r="F3" s="55">
        <v>0.68899999999999995</v>
      </c>
      <c r="G3" s="56">
        <v>0.63700000000000001</v>
      </c>
      <c r="H3" s="54">
        <v>4588</v>
      </c>
      <c r="I3" s="55">
        <v>0.63500000000000001</v>
      </c>
      <c r="J3" s="55">
        <v>112883</v>
      </c>
      <c r="K3" s="55">
        <v>0.71499999999999997</v>
      </c>
      <c r="L3" s="55">
        <v>0.64500000000000002</v>
      </c>
      <c r="M3" s="56">
        <v>0.55100000000000005</v>
      </c>
    </row>
    <row r="4" spans="1:13" s="7" customFormat="1" x14ac:dyDescent="0.3">
      <c r="A4" s="6" t="s">
        <v>1</v>
      </c>
      <c r="B4" s="57">
        <v>1931</v>
      </c>
      <c r="C4" s="58">
        <v>0.74399999999999999</v>
      </c>
      <c r="D4" s="59">
        <v>54117</v>
      </c>
      <c r="E4" s="60">
        <v>0.73299999999999998</v>
      </c>
      <c r="F4" s="60">
        <v>0.66700000000000004</v>
      </c>
      <c r="G4" s="61">
        <v>0.58099999999999996</v>
      </c>
      <c r="H4" s="62">
        <v>2007</v>
      </c>
      <c r="I4" s="58">
        <v>0.56599999999999995</v>
      </c>
      <c r="J4" s="58">
        <v>52014</v>
      </c>
      <c r="K4" s="58">
        <v>0.70399999999999996</v>
      </c>
      <c r="L4" s="58">
        <v>0.63700000000000001</v>
      </c>
      <c r="M4" s="61">
        <v>0.5</v>
      </c>
    </row>
    <row r="5" spans="1:13" x14ac:dyDescent="0.3">
      <c r="A5" s="1" t="s">
        <v>2</v>
      </c>
      <c r="B5" s="63">
        <v>1666</v>
      </c>
      <c r="C5" s="64">
        <v>0.86899999999999999</v>
      </c>
      <c r="D5" s="65">
        <v>28568</v>
      </c>
      <c r="E5" s="66">
        <v>0.74399999999999999</v>
      </c>
      <c r="F5" s="66">
        <v>0.69099999999999995</v>
      </c>
      <c r="G5" s="67">
        <v>0.66800000000000004</v>
      </c>
      <c r="H5" s="68">
        <v>1286</v>
      </c>
      <c r="I5" s="64">
        <v>0.65900000000000003</v>
      </c>
      <c r="J5" s="64">
        <v>24436</v>
      </c>
      <c r="K5" s="64">
        <v>0.69799999999999995</v>
      </c>
      <c r="L5" s="64">
        <v>0.63800000000000001</v>
      </c>
      <c r="M5" s="67">
        <v>0.56999999999999995</v>
      </c>
    </row>
    <row r="6" spans="1:13" s="3" customFormat="1" x14ac:dyDescent="0.3">
      <c r="A6" s="2" t="s">
        <v>3</v>
      </c>
      <c r="B6" s="69">
        <v>1207</v>
      </c>
      <c r="C6" s="70">
        <v>0.83199999999999996</v>
      </c>
      <c r="D6" s="71">
        <v>34475</v>
      </c>
      <c r="E6" s="72">
        <v>0.78500000000000003</v>
      </c>
      <c r="F6" s="72">
        <v>0.72</v>
      </c>
      <c r="G6" s="73">
        <v>0.69699999999999995</v>
      </c>
      <c r="H6" s="74">
        <v>1188</v>
      </c>
      <c r="I6" s="70">
        <v>0.71899999999999997</v>
      </c>
      <c r="J6" s="70">
        <v>34096</v>
      </c>
      <c r="K6" s="70">
        <v>0.74099999999999999</v>
      </c>
      <c r="L6" s="70">
        <v>0.66100000000000003</v>
      </c>
      <c r="M6" s="73">
        <v>0.61499999999999999</v>
      </c>
    </row>
    <row r="7" spans="1:13" s="7" customFormat="1" x14ac:dyDescent="0.3">
      <c r="A7" s="6" t="s">
        <v>4</v>
      </c>
      <c r="B7" s="57">
        <v>3892</v>
      </c>
      <c r="C7" s="58">
        <v>0.82099999999999995</v>
      </c>
      <c r="D7" s="59">
        <v>87285</v>
      </c>
      <c r="E7" s="60">
        <v>0.748</v>
      </c>
      <c r="F7" s="60">
        <v>0.68400000000000005</v>
      </c>
      <c r="G7" s="61">
        <v>0.64500000000000002</v>
      </c>
      <c r="H7" s="62">
        <v>3600</v>
      </c>
      <c r="I7" s="58">
        <v>0.63500000000000001</v>
      </c>
      <c r="J7" s="58">
        <v>81480</v>
      </c>
      <c r="K7" s="58">
        <v>0.70399999999999996</v>
      </c>
      <c r="L7" s="58">
        <v>0.63200000000000001</v>
      </c>
      <c r="M7" s="61">
        <v>0.55600000000000005</v>
      </c>
    </row>
    <row r="8" spans="1:13" s="3" customFormat="1" x14ac:dyDescent="0.3">
      <c r="A8" s="2" t="s">
        <v>5</v>
      </c>
      <c r="B8" s="69">
        <v>1014</v>
      </c>
      <c r="C8" s="64">
        <v>0.77200000000000002</v>
      </c>
      <c r="D8" s="71">
        <v>32376</v>
      </c>
      <c r="E8" s="72">
        <v>0.76200000000000001</v>
      </c>
      <c r="F8" s="72">
        <v>0.70199999999999996</v>
      </c>
      <c r="G8" s="73">
        <v>0.61599999999999999</v>
      </c>
      <c r="H8" s="74">
        <v>988</v>
      </c>
      <c r="I8" s="70">
        <v>0.63400000000000001</v>
      </c>
      <c r="J8" s="70">
        <v>31403</v>
      </c>
      <c r="K8" s="70">
        <v>0.74399999999999999</v>
      </c>
      <c r="L8" s="70">
        <v>0.67900000000000005</v>
      </c>
      <c r="M8" s="73">
        <v>0.59</v>
      </c>
    </row>
    <row r="9" spans="1:13" s="7" customFormat="1" x14ac:dyDescent="0.3">
      <c r="A9" s="6" t="s">
        <v>6</v>
      </c>
      <c r="B9" s="57">
        <v>808</v>
      </c>
      <c r="C9" s="75">
        <v>0.75649999999999995</v>
      </c>
      <c r="D9" s="59">
        <v>3228</v>
      </c>
      <c r="E9" s="60">
        <v>0.86299999999999999</v>
      </c>
      <c r="F9" s="60">
        <v>0.76749999999999996</v>
      </c>
      <c r="G9" s="76">
        <v>0.60599999999999998</v>
      </c>
      <c r="H9" s="57">
        <v>852</v>
      </c>
      <c r="I9" s="60">
        <v>0.54699999999999993</v>
      </c>
      <c r="J9" s="59">
        <v>4296</v>
      </c>
      <c r="K9" s="60">
        <v>0.77</v>
      </c>
      <c r="L9" s="60">
        <v>0.67349999999999999</v>
      </c>
      <c r="M9" s="76">
        <v>0.42949999999999999</v>
      </c>
    </row>
    <row r="10" spans="1:13" x14ac:dyDescent="0.3">
      <c r="A10" s="1" t="s">
        <v>7</v>
      </c>
      <c r="B10" s="63">
        <v>1642</v>
      </c>
      <c r="C10" s="64">
        <v>0.81099999999999994</v>
      </c>
      <c r="D10" s="65">
        <v>16275</v>
      </c>
      <c r="E10" s="66">
        <v>0.77249999999999996</v>
      </c>
      <c r="F10" s="66">
        <v>0.6725000000000001</v>
      </c>
      <c r="G10" s="77">
        <v>0.6</v>
      </c>
      <c r="H10" s="63">
        <v>1363</v>
      </c>
      <c r="I10" s="66">
        <v>0.59899999999999998</v>
      </c>
      <c r="J10" s="65">
        <v>15167</v>
      </c>
      <c r="K10" s="66">
        <v>0.67900000000000005</v>
      </c>
      <c r="L10" s="66">
        <v>0.58050000000000002</v>
      </c>
      <c r="M10" s="77">
        <v>0.44950000000000001</v>
      </c>
    </row>
    <row r="11" spans="1:13" x14ac:dyDescent="0.3">
      <c r="A11" s="1" t="s">
        <v>8</v>
      </c>
      <c r="B11" s="63">
        <v>955</v>
      </c>
      <c r="C11" s="64">
        <v>0.84099999999999997</v>
      </c>
      <c r="D11" s="65">
        <v>21331</v>
      </c>
      <c r="E11" s="66">
        <v>0.73449999999999993</v>
      </c>
      <c r="F11" s="66">
        <v>0.66100000000000003</v>
      </c>
      <c r="G11" s="77">
        <v>0.6</v>
      </c>
      <c r="H11" s="63">
        <v>886</v>
      </c>
      <c r="I11" s="66">
        <v>0.67649999999999999</v>
      </c>
      <c r="J11" s="65">
        <v>23185</v>
      </c>
      <c r="K11" s="66">
        <v>0.6895</v>
      </c>
      <c r="L11" s="66">
        <v>0.61199999999999999</v>
      </c>
      <c r="M11" s="77">
        <v>0.50800000000000001</v>
      </c>
    </row>
    <row r="12" spans="1:13" x14ac:dyDescent="0.3">
      <c r="A12" s="1" t="s">
        <v>9</v>
      </c>
      <c r="B12" s="63">
        <v>829</v>
      </c>
      <c r="C12" s="64">
        <v>0.82</v>
      </c>
      <c r="D12" s="65">
        <v>34003</v>
      </c>
      <c r="E12" s="66">
        <v>0.74950000000000006</v>
      </c>
      <c r="F12" s="66">
        <v>0.69199999999999995</v>
      </c>
      <c r="G12" s="77">
        <v>0.64700000000000002</v>
      </c>
      <c r="H12" s="63">
        <v>928</v>
      </c>
      <c r="I12" s="66">
        <v>0.71</v>
      </c>
      <c r="J12" s="65">
        <v>38668</v>
      </c>
      <c r="K12" s="66">
        <v>0.73150000000000004</v>
      </c>
      <c r="L12" s="66">
        <v>0.66949999999999998</v>
      </c>
      <c r="M12" s="77">
        <v>0.58450000000000002</v>
      </c>
    </row>
    <row r="13" spans="1:13" s="3" customFormat="1" x14ac:dyDescent="0.3">
      <c r="A13" s="2" t="s">
        <v>10</v>
      </c>
      <c r="B13" s="63">
        <v>658</v>
      </c>
      <c r="C13" s="64">
        <v>0.81800000000000006</v>
      </c>
      <c r="D13" s="65">
        <v>44665</v>
      </c>
      <c r="E13" s="72">
        <v>0.74849999999999994</v>
      </c>
      <c r="F13" s="72">
        <v>0.70299999999999996</v>
      </c>
      <c r="G13" s="78">
        <v>0.66250000000000009</v>
      </c>
      <c r="H13" s="63">
        <v>546</v>
      </c>
      <c r="I13" s="72">
        <v>0.6925</v>
      </c>
      <c r="J13" s="65">
        <v>31378</v>
      </c>
      <c r="K13" s="72">
        <v>0.72599999999999998</v>
      </c>
      <c r="L13" s="72">
        <v>0.67199999999999993</v>
      </c>
      <c r="M13" s="78">
        <v>0.60549999999999993</v>
      </c>
    </row>
    <row r="14" spans="1:13" s="7" customFormat="1" x14ac:dyDescent="0.3">
      <c r="A14" s="6" t="s">
        <v>11</v>
      </c>
      <c r="B14" s="62">
        <v>2875</v>
      </c>
      <c r="C14" s="58">
        <v>0.83899999999999997</v>
      </c>
      <c r="D14" s="58">
        <v>60450</v>
      </c>
      <c r="E14" s="60">
        <v>0.76900000000000002</v>
      </c>
      <c r="F14" s="60">
        <v>0.70299999999999996</v>
      </c>
      <c r="G14" s="61">
        <v>0.67900000000000005</v>
      </c>
      <c r="H14" s="62">
        <v>2687</v>
      </c>
      <c r="I14" s="58">
        <v>0.65100000000000002</v>
      </c>
      <c r="J14" s="58">
        <v>54835</v>
      </c>
      <c r="K14" s="58">
        <v>0.71699999999999997</v>
      </c>
      <c r="L14" s="58">
        <v>0.64100000000000001</v>
      </c>
      <c r="M14" s="61">
        <v>0.58199999999999996</v>
      </c>
    </row>
    <row r="15" spans="1:13" x14ac:dyDescent="0.3">
      <c r="A15" s="1" t="s">
        <v>12</v>
      </c>
      <c r="B15" s="63">
        <v>238</v>
      </c>
      <c r="C15" s="66">
        <v>0.78350000000000009</v>
      </c>
      <c r="D15" s="65">
        <v>8969</v>
      </c>
      <c r="E15" s="66">
        <v>0.70799999999999996</v>
      </c>
      <c r="F15" s="66">
        <v>0.65700000000000003</v>
      </c>
      <c r="G15" s="77">
        <v>0.56099999999999994</v>
      </c>
      <c r="H15" s="63">
        <v>202</v>
      </c>
      <c r="I15" s="66">
        <v>0.64450000000000007</v>
      </c>
      <c r="J15" s="65">
        <v>9709</v>
      </c>
      <c r="K15" s="66">
        <v>0.70450000000000002</v>
      </c>
      <c r="L15" s="66">
        <v>0.64449999999999996</v>
      </c>
      <c r="M15" s="77">
        <v>0.504</v>
      </c>
    </row>
    <row r="16" spans="1:13" x14ac:dyDescent="0.3">
      <c r="A16" s="1" t="s">
        <v>13</v>
      </c>
      <c r="B16" s="63">
        <v>105</v>
      </c>
      <c r="C16" s="64">
        <v>0.73299999999999998</v>
      </c>
      <c r="D16" s="65">
        <v>4336</v>
      </c>
      <c r="E16" s="66">
        <v>0.73699999999999999</v>
      </c>
      <c r="F16" s="66">
        <v>0.66800000000000004</v>
      </c>
      <c r="G16" s="67">
        <v>0.58699999999999997</v>
      </c>
      <c r="H16" s="68">
        <v>109</v>
      </c>
      <c r="I16" s="64">
        <v>0.60599999999999998</v>
      </c>
      <c r="J16" s="64">
        <v>4748</v>
      </c>
      <c r="K16" s="64">
        <v>0.70799999999999996</v>
      </c>
      <c r="L16" s="64">
        <v>0.63200000000000001</v>
      </c>
      <c r="M16" s="67">
        <v>0.52700000000000002</v>
      </c>
    </row>
    <row r="17" spans="1:13" s="3" customFormat="1" x14ac:dyDescent="0.3">
      <c r="A17" s="2" t="s">
        <v>14</v>
      </c>
      <c r="B17" s="74">
        <v>1644</v>
      </c>
      <c r="C17" s="72">
        <v>0.77</v>
      </c>
      <c r="D17" s="70">
        <v>43740</v>
      </c>
      <c r="E17" s="72">
        <v>0.72950000000000004</v>
      </c>
      <c r="F17" s="72">
        <v>0.67049999999999998</v>
      </c>
      <c r="G17" s="78">
        <v>0.60099999999999998</v>
      </c>
      <c r="H17" s="74">
        <v>1544</v>
      </c>
      <c r="I17" s="72">
        <v>0.60149999999999992</v>
      </c>
      <c r="J17" s="70">
        <v>41434</v>
      </c>
      <c r="K17" s="72">
        <v>0.70399999999999996</v>
      </c>
      <c r="L17" s="72">
        <v>0.64200000000000002</v>
      </c>
      <c r="M17" s="78">
        <v>0.52500000000000002</v>
      </c>
    </row>
    <row r="18" spans="1:13" x14ac:dyDescent="0.3">
      <c r="A18" s="1" t="s">
        <v>20</v>
      </c>
      <c r="C18" s="64">
        <v>1</v>
      </c>
    </row>
    <row r="20" spans="1:13" x14ac:dyDescent="0.3">
      <c r="D20" t="s">
        <v>23</v>
      </c>
    </row>
    <row r="22" spans="1:13" x14ac:dyDescent="0.3">
      <c r="B22" s="64" t="s">
        <v>52</v>
      </c>
      <c r="C22" s="64"/>
      <c r="D22" s="64"/>
    </row>
    <row r="25" spans="1:13" x14ac:dyDescent="0.3">
      <c r="A25"/>
    </row>
    <row r="26" spans="1:13" x14ac:dyDescent="0.3">
      <c r="A26"/>
    </row>
    <row r="27" spans="1:13" x14ac:dyDescent="0.3">
      <c r="A27"/>
    </row>
    <row r="28" spans="1:13" x14ac:dyDescent="0.3">
      <c r="A28"/>
    </row>
    <row r="29" spans="1:13" x14ac:dyDescent="0.3">
      <c r="A29"/>
    </row>
    <row r="30" spans="1:13" x14ac:dyDescent="0.3">
      <c r="A30"/>
    </row>
    <row r="31" spans="1:13" x14ac:dyDescent="0.3">
      <c r="A31"/>
    </row>
    <row r="32" spans="1:13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1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77734375" defaultRowHeight="14.4" x14ac:dyDescent="0.3"/>
  <cols>
    <col min="1" max="1" width="8.77734375" style="1"/>
  </cols>
  <sheetData>
    <row r="1" spans="1:7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7" x14ac:dyDescent="0.3">
      <c r="A2" s="1">
        <v>2014</v>
      </c>
      <c r="B2" s="79">
        <v>273</v>
      </c>
      <c r="C2" s="79">
        <f>209/B2</f>
        <v>0.76556776556776551</v>
      </c>
      <c r="D2" s="79">
        <v>6262</v>
      </c>
      <c r="E2" s="79">
        <f>4623/D2</f>
        <v>0.73826253593101243</v>
      </c>
      <c r="F2" s="79">
        <f>4203/D2</f>
        <v>0.67119131267965504</v>
      </c>
      <c r="G2" s="79">
        <f>3220/D2</f>
        <v>0.51421271159374005</v>
      </c>
    </row>
    <row r="3" spans="1:7" x14ac:dyDescent="0.3">
      <c r="A3" s="1">
        <v>2015</v>
      </c>
      <c r="B3" s="79">
        <v>272</v>
      </c>
      <c r="C3" s="79">
        <f>220/B3</f>
        <v>0.80882352941176472</v>
      </c>
      <c r="D3" s="79">
        <v>6368</v>
      </c>
      <c r="E3" s="79">
        <f>4872/D3</f>
        <v>0.76507537688442206</v>
      </c>
      <c r="F3" s="79">
        <f>4447/D3</f>
        <v>0.69833542713567842</v>
      </c>
      <c r="G3" s="79">
        <f>3519/D3</f>
        <v>0.55260678391959794</v>
      </c>
    </row>
    <row r="4" spans="1:7" x14ac:dyDescent="0.3">
      <c r="A4" s="1">
        <v>2016</v>
      </c>
      <c r="B4" s="79">
        <v>281</v>
      </c>
      <c r="C4" s="79">
        <f>231/B4</f>
        <v>0.8220640569395018</v>
      </c>
      <c r="D4" s="79">
        <v>6458</v>
      </c>
      <c r="E4" s="79">
        <f>4991/D4</f>
        <v>0.77283988851037477</v>
      </c>
      <c r="F4" s="79">
        <f>4519/D4</f>
        <v>0.69975224527717561</v>
      </c>
      <c r="G4" s="79">
        <f>3538/D4</f>
        <v>0.54784763084546295</v>
      </c>
    </row>
    <row r="5" spans="1:7" x14ac:dyDescent="0.3">
      <c r="A5" s="1">
        <v>2017</v>
      </c>
      <c r="B5" s="79">
        <v>307</v>
      </c>
      <c r="C5" s="79">
        <f>260/B5</f>
        <v>0.84690553745928343</v>
      </c>
      <c r="D5" s="79">
        <v>6519</v>
      </c>
      <c r="E5" s="79">
        <f>5029/D5</f>
        <v>0.7714373370148796</v>
      </c>
      <c r="F5" s="79">
        <f>4514/D5</f>
        <v>0.69243749041264002</v>
      </c>
      <c r="G5" s="79">
        <f>3531/D5</f>
        <v>0.54164749194661754</v>
      </c>
    </row>
    <row r="6" spans="1:7" x14ac:dyDescent="0.3">
      <c r="A6" s="1">
        <v>2018</v>
      </c>
      <c r="B6" s="79">
        <v>296</v>
      </c>
      <c r="C6" s="79">
        <f>248/B6</f>
        <v>0.83783783783783783</v>
      </c>
      <c r="D6" s="79">
        <v>6645</v>
      </c>
      <c r="E6" s="79">
        <f>5196/D6</f>
        <v>0.78194130925507899</v>
      </c>
      <c r="F6" s="79">
        <f>4645/D6</f>
        <v>0.69902182091798348</v>
      </c>
      <c r="G6" s="79">
        <f>3902/D6</f>
        <v>0.58720842738901424</v>
      </c>
    </row>
    <row r="10" spans="1:7" x14ac:dyDescent="0.3">
      <c r="B10" s="79" t="s">
        <v>55</v>
      </c>
      <c r="C10" s="79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20" zoomScaleNormal="120" workbookViewId="0">
      <selection activeCell="B17" sqref="B17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24</v>
      </c>
    </row>
    <row r="2" spans="1:12" x14ac:dyDescent="0.3">
      <c r="K2" s="16"/>
      <c r="L2" s="16"/>
    </row>
    <row r="3" spans="1:12" x14ac:dyDescent="0.3">
      <c r="A3" t="s">
        <v>44</v>
      </c>
    </row>
    <row r="4" spans="1:12" x14ac:dyDescent="0.3">
      <c r="B4" s="11"/>
    </row>
    <row r="5" spans="1:12" x14ac:dyDescent="0.3">
      <c r="A5" s="27" t="s">
        <v>45</v>
      </c>
    </row>
    <row r="6" spans="1:12" x14ac:dyDescent="0.3">
      <c r="A6" s="27" t="s">
        <v>46</v>
      </c>
    </row>
    <row r="7" spans="1:12" x14ac:dyDescent="0.3">
      <c r="A7" s="27" t="s">
        <v>47</v>
      </c>
    </row>
    <row r="8" spans="1:12" x14ac:dyDescent="0.3">
      <c r="A8" s="27" t="s">
        <v>48</v>
      </c>
      <c r="B8" s="16"/>
      <c r="C8" s="16"/>
      <c r="D8" s="16"/>
      <c r="E8" s="16"/>
      <c r="F8" s="16"/>
      <c r="G8" s="16"/>
    </row>
    <row r="9" spans="1:12" x14ac:dyDescent="0.3">
      <c r="A9" s="27" t="s">
        <v>49</v>
      </c>
      <c r="B9" s="12"/>
    </row>
    <row r="10" spans="1:12" x14ac:dyDescent="0.3">
      <c r="A10" s="26"/>
      <c r="B10" s="12"/>
    </row>
    <row r="11" spans="1:12" x14ac:dyDescent="0.3">
      <c r="A11" s="26"/>
      <c r="B11" s="12"/>
    </row>
    <row r="12" spans="1:12" x14ac:dyDescent="0.3">
      <c r="A12" s="26"/>
      <c r="B12" s="12"/>
    </row>
    <row r="13" spans="1:12" x14ac:dyDescent="0.3">
      <c r="A13" t="s">
        <v>50</v>
      </c>
      <c r="B13" s="12" t="s">
        <v>51</v>
      </c>
    </row>
    <row r="14" spans="1:12" x14ac:dyDescent="0.3">
      <c r="A14" s="12"/>
    </row>
    <row r="17" spans="1:2" x14ac:dyDescent="0.3">
      <c r="A17" t="s">
        <v>56</v>
      </c>
      <c r="B17" t="s">
        <v>57</v>
      </c>
    </row>
  </sheetData>
  <hyperlinks>
    <hyperlink ref="B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9" t="s">
        <v>28</v>
      </c>
      <c r="B1" s="40" t="s">
        <v>29</v>
      </c>
      <c r="C1" s="41" t="s">
        <v>35</v>
      </c>
    </row>
    <row r="2" spans="1:3" x14ac:dyDescent="0.3">
      <c r="A2" s="39" t="s">
        <v>31</v>
      </c>
      <c r="B2" s="42" t="s">
        <v>27</v>
      </c>
      <c r="C2" s="43"/>
    </row>
    <row r="3" spans="1:3" ht="43.2" x14ac:dyDescent="0.3">
      <c r="A3" s="44" t="s">
        <v>30</v>
      </c>
      <c r="B3" s="38" t="s">
        <v>36</v>
      </c>
      <c r="C3" s="45" t="s">
        <v>37</v>
      </c>
    </row>
    <row r="4" spans="1:3" x14ac:dyDescent="0.3">
      <c r="A4" s="46" t="s">
        <v>32</v>
      </c>
      <c r="B4" s="42" t="s">
        <v>26</v>
      </c>
      <c r="C4" s="43"/>
    </row>
    <row r="5" spans="1:3" ht="28.8" x14ac:dyDescent="0.3">
      <c r="A5" s="46" t="s">
        <v>33</v>
      </c>
      <c r="B5" s="37" t="s">
        <v>34</v>
      </c>
      <c r="C5" s="47" t="s">
        <v>38</v>
      </c>
    </row>
    <row r="6" spans="1:3" x14ac:dyDescent="0.3">
      <c r="A6" s="46" t="s">
        <v>39</v>
      </c>
      <c r="B6" s="37" t="s">
        <v>40</v>
      </c>
      <c r="C6" s="47" t="s">
        <v>38</v>
      </c>
    </row>
    <row r="7" spans="1:3" x14ac:dyDescent="0.3">
      <c r="A7" s="46" t="s">
        <v>41</v>
      </c>
      <c r="B7" s="38" t="s">
        <v>42</v>
      </c>
      <c r="C7" s="48" t="s">
        <v>38</v>
      </c>
    </row>
    <row r="8" spans="1:3" x14ac:dyDescent="0.3">
      <c r="A8" s="49" t="s">
        <v>43</v>
      </c>
    </row>
    <row r="9" spans="1:3" x14ac:dyDescent="0.3">
      <c r="B9" s="36"/>
    </row>
    <row r="10" spans="1:3" x14ac:dyDescent="0.3">
      <c r="A10" s="1" t="s">
        <v>23</v>
      </c>
      <c r="B10" s="36"/>
    </row>
    <row r="11" spans="1:3" x14ac:dyDescent="0.3">
      <c r="B11" s="36"/>
    </row>
    <row r="12" spans="1:3" x14ac:dyDescent="0.3">
      <c r="B12" s="36"/>
    </row>
    <row r="13" spans="1:3" x14ac:dyDescent="0.3">
      <c r="B13" s="36"/>
    </row>
    <row r="14" spans="1:3" x14ac:dyDescent="0.3">
      <c r="B14" s="36"/>
    </row>
    <row r="15" spans="1:3" x14ac:dyDescent="0.3">
      <c r="B15" s="36"/>
    </row>
    <row r="16" spans="1:3" x14ac:dyDescent="0.3">
      <c r="B16" s="36"/>
    </row>
    <row r="17" spans="2:2" x14ac:dyDescent="0.3">
      <c r="B17" s="36"/>
    </row>
    <row r="18" spans="2:2" x14ac:dyDescent="0.3">
      <c r="B18" s="36"/>
    </row>
    <row r="19" spans="2:2" x14ac:dyDescent="0.3">
      <c r="B19" s="36"/>
    </row>
    <row r="20" spans="2:2" x14ac:dyDescent="0.3">
      <c r="B20" s="36"/>
    </row>
    <row r="21" spans="2:2" x14ac:dyDescent="0.3">
      <c r="B21" s="36"/>
    </row>
    <row r="22" spans="2:2" x14ac:dyDescent="0.3">
      <c r="B22" s="36"/>
    </row>
    <row r="23" spans="2:2" x14ac:dyDescent="0.3">
      <c r="B23" s="36"/>
    </row>
    <row r="24" spans="2:2" x14ac:dyDescent="0.3">
      <c r="B24" s="36"/>
    </row>
    <row r="25" spans="2:2" x14ac:dyDescent="0.3">
      <c r="B25" s="36"/>
    </row>
    <row r="26" spans="2:2" x14ac:dyDescent="0.3">
      <c r="B26" s="36"/>
    </row>
    <row r="27" spans="2:2" x14ac:dyDescent="0.3">
      <c r="B2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</vt:lpstr>
      <vt:lpstr>Stratified_Data_state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2020-07-31T16:06:29Z</dcterms:modified>
</cp:coreProperties>
</file>