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388" tabRatio="659"/>
  </bookViews>
  <sheets>
    <sheet name="Índice" sheetId="1" r:id="rId1"/>
    <sheet name="EMPRESAS SEGUN ACT" sheetId="2" state="hidden" r:id="rId2"/>
    <sheet name="TRABAJADORES" sheetId="3" state="hidden" r:id="rId3"/>
    <sheet name="XREGION" sheetId="4" r:id="rId4"/>
    <sheet name="Empresas adherentes" sheetId="9" r:id="rId5"/>
    <sheet name="Trabajadadores protegidos" sheetId="13" r:id="rId6"/>
    <sheet name="Accidentabilidad2" sheetId="11" r:id="rId7"/>
    <sheet name="Empresas adherentes_input" sheetId="5" r:id="rId8"/>
    <sheet name="Accidentabilidad" sheetId="8" r:id="rId9"/>
    <sheet name="Accidentabilidad2 mal" sheetId="12" state="hidden" r:id="rId10"/>
  </sheets>
  <definedNames>
    <definedName name="_xlnm._FilterDatabase" localSheetId="8" hidden="1">Accidentabilidad!$A$2:$I$50</definedName>
    <definedName name="_xlnm._FilterDatabase" localSheetId="7" hidden="1">'Empresas adherentes_input'!$K$1:$S$69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G2" i="11" l="1"/>
  <c r="V2" i="13" l="1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U4" i="13"/>
  <c r="U3" i="13"/>
  <c r="U5" i="13"/>
  <c r="U2" i="13"/>
  <c r="AK1" i="13" l="1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E2" i="9"/>
  <c r="E3" i="9"/>
  <c r="E4" i="9"/>
  <c r="E5" i="9"/>
  <c r="D3" i="9"/>
  <c r="D4" i="9"/>
  <c r="D5" i="9"/>
  <c r="D2" i="9"/>
  <c r="U2" i="9" l="1"/>
  <c r="U2" i="4" l="1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T4" i="4"/>
  <c r="T5" i="4"/>
  <c r="T2" i="4"/>
  <c r="T3" i="4"/>
  <c r="J3" i="11" l="1"/>
  <c r="J4" i="11"/>
  <c r="J5" i="11"/>
  <c r="J2" i="11"/>
  <c r="I2" i="11"/>
  <c r="I3" i="11"/>
  <c r="I4" i="11"/>
  <c r="I5" i="11"/>
  <c r="H3" i="11"/>
  <c r="H4" i="11"/>
  <c r="H5" i="11"/>
  <c r="E2" i="11"/>
  <c r="F2" i="11"/>
  <c r="E3" i="11"/>
  <c r="F3" i="11"/>
  <c r="E4" i="11"/>
  <c r="F4" i="11"/>
  <c r="E5" i="11"/>
  <c r="F5" i="11"/>
  <c r="D3" i="11"/>
  <c r="G3" i="11" s="1"/>
  <c r="D4" i="11"/>
  <c r="G4" i="11" s="1"/>
  <c r="D5" i="11"/>
  <c r="D2" i="11"/>
  <c r="G5" i="11" l="1"/>
  <c r="B7" i="8"/>
  <c r="B8" i="8"/>
  <c r="B11" i="8" s="1"/>
  <c r="B14" i="8" s="1"/>
  <c r="B17" i="8" s="1"/>
  <c r="B20" i="8" s="1"/>
  <c r="B23" i="8" s="1"/>
  <c r="B26" i="8" s="1"/>
  <c r="B29" i="8" s="1"/>
  <c r="B32" i="8" s="1"/>
  <c r="B35" i="8" s="1"/>
  <c r="B38" i="8" s="1"/>
  <c r="B10" i="8"/>
  <c r="B13" i="8" s="1"/>
  <c r="B16" i="8" s="1"/>
  <c r="B19" i="8" s="1"/>
  <c r="B22" i="8" s="1"/>
  <c r="B25" i="8" s="1"/>
  <c r="B28" i="8" s="1"/>
  <c r="B31" i="8" s="1"/>
  <c r="B34" i="8" s="1"/>
  <c r="B37" i="8" s="1"/>
  <c r="B6" i="8"/>
  <c r="B9" i="8" l="1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T1" i="4"/>
  <c r="U1" i="9"/>
  <c r="V1" i="9"/>
  <c r="W1" i="9"/>
  <c r="X1" i="9"/>
  <c r="Y1" i="9"/>
  <c r="AK1" i="9"/>
  <c r="Z1" i="9"/>
  <c r="AA1" i="9"/>
  <c r="AB1" i="9"/>
  <c r="AC1" i="9"/>
  <c r="AD1" i="9"/>
  <c r="AE1" i="9"/>
  <c r="AF1" i="9"/>
  <c r="AG1" i="9"/>
  <c r="AH1" i="9"/>
  <c r="AI1" i="9"/>
  <c r="AJ1" i="9"/>
  <c r="U4" i="9" l="1"/>
  <c r="W3" i="9"/>
  <c r="V5" i="9"/>
  <c r="B12" i="8"/>
  <c r="AK4" i="9"/>
  <c r="X5" i="9"/>
  <c r="AH5" i="9"/>
  <c r="X2" i="9"/>
  <c r="AK2" i="9"/>
  <c r="X3" i="9"/>
  <c r="X4" i="9"/>
  <c r="W5" i="9"/>
  <c r="W4" i="9"/>
  <c r="W2" i="9"/>
  <c r="AK3" i="9"/>
  <c r="V4" i="9"/>
  <c r="V3" i="9"/>
  <c r="V2" i="9"/>
  <c r="AK5" i="9"/>
  <c r="Y5" i="9"/>
  <c r="U5" i="9"/>
  <c r="Y4" i="9"/>
  <c r="Y3" i="9"/>
  <c r="U3" i="9"/>
  <c r="Y2" i="9"/>
  <c r="AI2" i="9"/>
  <c r="AJ3" i="9"/>
  <c r="AI4" i="9"/>
  <c r="AA2" i="9"/>
  <c r="AD2" i="9"/>
  <c r="AC5" i="9"/>
  <c r="AH4" i="9"/>
  <c r="Z4" i="9"/>
  <c r="AI3" i="9"/>
  <c r="AH2" i="9"/>
  <c r="Z2" i="9"/>
  <c r="AG5" i="9"/>
  <c r="AD4" i="9"/>
  <c r="AE3" i="9"/>
  <c r="AA3" i="9"/>
  <c r="AG2" i="9"/>
  <c r="AE2" i="9"/>
  <c r="AD5" i="9"/>
  <c r="Z5" i="9"/>
  <c r="AE4" i="9"/>
  <c r="AA4" i="9"/>
  <c r="AF3" i="9"/>
  <c r="AB3" i="9"/>
  <c r="AF5" i="9"/>
  <c r="AC4" i="9"/>
  <c r="AJ5" i="9"/>
  <c r="AB5" i="9"/>
  <c r="AG4" i="9"/>
  <c r="AH3" i="9"/>
  <c r="AD3" i="9"/>
  <c r="Z3" i="9"/>
  <c r="AI5" i="9"/>
  <c r="AE5" i="9"/>
  <c r="AA5" i="9"/>
  <c r="AJ4" i="9"/>
  <c r="AF4" i="9"/>
  <c r="AB4" i="9"/>
  <c r="AG3" i="9"/>
  <c r="AC3" i="9"/>
  <c r="AC2" i="9"/>
  <c r="AJ2" i="9"/>
  <c r="AF2" i="9"/>
  <c r="AB2" i="9"/>
  <c r="H41" i="8"/>
  <c r="G41" i="8"/>
  <c r="F41" i="8"/>
  <c r="H40" i="8"/>
  <c r="G40" i="8"/>
  <c r="F40" i="8"/>
  <c r="H39" i="8"/>
  <c r="G39" i="8"/>
  <c r="F39" i="8"/>
  <c r="E41" i="8"/>
  <c r="E40" i="8"/>
  <c r="E39" i="8"/>
  <c r="I40" i="8"/>
  <c r="I39" i="8"/>
  <c r="B15" i="8" l="1"/>
  <c r="B18" i="8" l="1"/>
  <c r="B21" i="8" l="1"/>
  <c r="B24" i="8" l="1"/>
  <c r="B27" i="8" l="1"/>
  <c r="B30" i="8" l="1"/>
  <c r="B33" i="8" l="1"/>
  <c r="B36" i="8" l="1"/>
  <c r="E6" i="12" l="1"/>
  <c r="E12" i="12"/>
  <c r="E11" i="12"/>
  <c r="E5" i="12"/>
  <c r="E2" i="12"/>
  <c r="E3" i="12"/>
  <c r="E8" i="12"/>
  <c r="E7" i="12"/>
  <c r="E10" i="12"/>
  <c r="E4" i="12"/>
  <c r="E9" i="12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Deben calcularse de mi planilla de Seguridad en DataSet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cada 100.000 trabajadores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; de acá los cambié ppr ","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; de acá los cambié ppr ","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; de acá los cambié ppr ","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; de acá los cambié ppr ","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M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4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6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  <comment ref="C27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promedio mensual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cada 100.000 trabajadores</t>
        </r>
      </text>
    </comment>
  </commentList>
</comments>
</file>

<file path=xl/sharedStrings.xml><?xml version="1.0" encoding="utf-8"?>
<sst xmlns="http://schemas.openxmlformats.org/spreadsheetml/2006/main" count="1001" uniqueCount="116">
  <si>
    <t>MAYO</t>
  </si>
  <si>
    <t>A.CH.S.</t>
  </si>
  <si>
    <t>C.CH.C.</t>
  </si>
  <si>
    <t>I.S.T.</t>
  </si>
  <si>
    <t>TOTAL</t>
  </si>
  <si>
    <t>ENER</t>
  </si>
  <si>
    <t>FEBR</t>
  </si>
  <si>
    <t>MARZ</t>
  </si>
  <si>
    <t>ABRI</t>
  </si>
  <si>
    <t>JUNI</t>
  </si>
  <si>
    <t>JULI</t>
  </si>
  <si>
    <t>AGOS</t>
  </si>
  <si>
    <t>SEPT</t>
  </si>
  <si>
    <t>OCTU</t>
  </si>
  <si>
    <t>NOVI</t>
  </si>
  <si>
    <t>DICI</t>
  </si>
  <si>
    <t>anio</t>
  </si>
  <si>
    <t>Mes</t>
  </si>
  <si>
    <t>mesSTR</t>
  </si>
  <si>
    <t>HOMBRE</t>
  </si>
  <si>
    <t>MUJER</t>
  </si>
  <si>
    <t>De Arica y Parinacota</t>
  </si>
  <si>
    <t>De Tarapacá</t>
  </si>
  <si>
    <t>De Antofagasta</t>
  </si>
  <si>
    <t>De Atacama</t>
  </si>
  <si>
    <t>De Coquimbo</t>
  </si>
  <si>
    <t>De Valparaíso</t>
  </si>
  <si>
    <t>Del Libertador Gral. Bdo. O'Higgins</t>
  </si>
  <si>
    <t>Del Maule</t>
  </si>
  <si>
    <t>De Ñuble</t>
  </si>
  <si>
    <t>Del Biobío</t>
  </si>
  <si>
    <t>De La Araucanía</t>
  </si>
  <si>
    <t>De Los Ríos</t>
  </si>
  <si>
    <t>De Los Lagos</t>
  </si>
  <si>
    <t>Aysén del Gral. Carlos Ibáñez del Campo</t>
  </si>
  <si>
    <t>De Magallanes y la Antártica Chilena</t>
  </si>
  <si>
    <t>Metropolitana de Santiago</t>
  </si>
  <si>
    <t>I.S.L. 2</t>
  </si>
  <si>
    <t>Actividades Económicas</t>
  </si>
  <si>
    <r>
      <t xml:space="preserve">I.S.L. </t>
    </r>
    <r>
      <rPr>
        <b/>
        <vertAlign val="superscript"/>
        <sz val="10"/>
        <color theme="3"/>
        <rFont val="Calibri"/>
        <family val="2"/>
        <scheme val="minor"/>
      </rPr>
      <t>(2)</t>
    </r>
  </si>
  <si>
    <t>Agricultura, ganadería, caza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</si>
  <si>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</si>
  <si>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</si>
  <si>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</si>
  <si>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</si>
  <si>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</si>
  <si>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Comercio, reparación de vehículos y otros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</si>
  <si>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</si>
  <si>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</si>
  <si>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</si>
  <si>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</si>
  <si>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defensa; planes de seguridad social</t>
  </si>
  <si>
    <t>Enseñanza</t>
  </si>
  <si>
    <t>Servicios sociales y de salud</t>
  </si>
  <si>
    <t>Otras actividades de servicios comunitarios, sociales y personales</t>
  </si>
  <si>
    <t>Hogares privados con servicio doméstico</t>
  </si>
  <si>
    <t>Organizaciones y órganos extraterritoriales</t>
  </si>
  <si>
    <t>PMES</t>
  </si>
  <si>
    <r>
      <t xml:space="preserve">ACCIDENTES DEL TRABAJO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</si>
  <si>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ACCIDENTES DE TRAYECTO </t>
    </r>
    <r>
      <rPr>
        <b/>
        <vertAlign val="superscript"/>
        <sz val="10"/>
        <rFont val="Calibri"/>
        <family val="2"/>
        <scheme val="minor"/>
      </rPr>
      <t>(2)</t>
    </r>
  </si>
  <si>
    <r>
      <t>ENFERMEDADES PROFESIONALES</t>
    </r>
    <r>
      <rPr>
        <b/>
        <vertAlign val="superscript"/>
        <sz val="10"/>
        <rFont val="Calibri"/>
        <family val="2"/>
        <scheme val="minor"/>
      </rPr>
      <t xml:space="preserve"> (3)</t>
    </r>
  </si>
  <si>
    <t>Tipo accidente</t>
  </si>
  <si>
    <t>ANIO</t>
  </si>
  <si>
    <t>Tasa acc</t>
  </si>
  <si>
    <t>-</t>
  </si>
  <si>
    <t>Tasa mortalidad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</si>
  <si>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</si>
  <si>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</si>
  <si>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</si>
  <si>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</si>
  <si>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</si>
  <si>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</si>
  <si>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</si>
  <si>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</si>
  <si>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</si>
  <si>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</si>
  <si>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</si>
  <si>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</si>
  <si>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PME</t>
  </si>
  <si>
    <t>Cant acc</t>
  </si>
  <si>
    <t>Accidentes del Trabajo</t>
  </si>
  <si>
    <t>Accidentes del Trayecto</t>
  </si>
  <si>
    <t>Enfermedades Profesionales</t>
  </si>
  <si>
    <t>Tasa accidentabilidad Trabajo</t>
  </si>
  <si>
    <t>Tasa accidentabilidad Trayecto</t>
  </si>
  <si>
    <t>añito</t>
  </si>
  <si>
    <t>mesito</t>
  </si>
  <si>
    <t>mes</t>
  </si>
  <si>
    <t>Administración pública y defensa, planes de seguridad social</t>
  </si>
  <si>
    <t>Total Accidentes</t>
  </si>
  <si>
    <t>Índice</t>
  </si>
  <si>
    <t>Hoja</t>
  </si>
  <si>
    <t>Gráfico</t>
  </si>
  <si>
    <t>Leyenda</t>
  </si>
  <si>
    <t>Término</t>
  </si>
  <si>
    <t>Significado</t>
  </si>
  <si>
    <t>General (para todas las Hojas)</t>
  </si>
  <si>
    <t>Año</t>
  </si>
  <si>
    <t>Numero de mes. En los datos anuales, el número de mes no se utiliza (es sólo un tema de código)</t>
  </si>
  <si>
    <t>(Mes String) Nombre del mes. En los datos anuales, el Nombre de mes no se utiliza (es sólo un tema de código)</t>
  </si>
  <si>
    <t>Empresas adherentes</t>
  </si>
  <si>
    <t>Trabajadores protegidos</t>
  </si>
  <si>
    <t>Trabajadores protegidos por región</t>
  </si>
  <si>
    <t>XREGIÓN</t>
  </si>
  <si>
    <t>Asociación Chilena de Seguridad</t>
  </si>
  <si>
    <t>Mutual de Seguridad de la Cámara Chilena de la Construcción</t>
  </si>
  <si>
    <t>Instituto de Seguridad del Trabajo</t>
  </si>
  <si>
    <t>I.S.L.</t>
  </si>
  <si>
    <t>Instituto de Seguridad Laboral</t>
  </si>
  <si>
    <t>Accidentabilidad</t>
  </si>
  <si>
    <t>Accidentabilidad2</t>
  </si>
  <si>
    <t>Empresas adherentes_input</t>
  </si>
  <si>
    <t>Cantidad de accidentes de Trabajo, de Trayecto y Enfermedades Profesionales. Además de tasas de accidentabilidad</t>
  </si>
  <si>
    <t>Datos input de accidentabilidad, fuente: Superintendencia de Seguridad Social</t>
  </si>
  <si>
    <t>Datos input de empresas adherentes, fuente: Superintendencia de Seguridad Social</t>
  </si>
  <si>
    <t>Accidentabilidad2 y Empresas adherentes_input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</si>
</sst>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_ ;_ * \-#,##0_ ;_ * &quot;-&quot;_ ;_ @_ "/>
    <numFmt numFmtId="165" formatCode="_(* #,##0.00_);_(* \(#,##0.00\);_(* &quot;-&quot;??_);_(@_)"/>
    <numFmt numFmtId="166" formatCode="#,##0_ ;[Red]\-#,##0\ "/>
    <numFmt numFmtId="167" formatCode="_-* #,##0_-;\-* #,##0_-;_-* &quot;-&quot;_-;_-@_-"/>
    <numFmt numFmtId="168" formatCode="_-* #,##0_-;\-* #,##0_-;_-* &quot;-&quot;??_-;_-@_-"/>
    <numFmt numFmtId="169" formatCode="_(* #,##0_);_(* \(#,##0\);_(* &quot;-&quot;??_);_(@_)"/>
    <numFmt numFmtId="170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rgb="FF44546A"/>
      <name val="Calibri"/>
      <family val="2"/>
      <charset val="1"/>
    </font>
    <font>
      <b/>
      <sz val="15"/>
      <color rgb="FF44546A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 Unicode MS"/>
      <charset val="1"/>
    </font>
    <font>
      <b/>
      <u/>
      <sz val="10"/>
      <color theme="4" tint="-0.249977111117893"/>
      <name val="Arial Unicode MS"/>
      <charset val="1"/>
    </font>
    <font>
      <b/>
      <u/>
      <sz val="11"/>
      <color theme="4" tint="-0.24997711111789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/>
      <top style="thin">
        <color rgb="FF25C6FF"/>
      </top>
      <bottom style="thin">
        <color rgb="FF25C6FF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5B9BD5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Border="0" applyProtection="0"/>
  </cellStyleXfs>
  <cellXfs count="81">
    <xf numFmtId="0" fontId="0" fillId="0" borderId="0" xfId="0"/>
    <xf numFmtId="166" fontId="4" fillId="0" borderId="3" xfId="2" applyNumberFormat="1" applyFont="1" applyFill="1" applyBorder="1" applyAlignment="1">
      <alignment horizontal="center" vertical="center"/>
    </xf>
    <xf numFmtId="166" fontId="4" fillId="0" borderId="1" xfId="2" applyNumberFormat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center" vertical="center"/>
    </xf>
    <xf numFmtId="167" fontId="5" fillId="3" borderId="4" xfId="1" applyNumberFormat="1" applyFont="1" applyFill="1" applyBorder="1" applyAlignment="1">
      <alignment horizontal="right"/>
    </xf>
    <xf numFmtId="167" fontId="5" fillId="3" borderId="5" xfId="1" applyNumberFormat="1" applyFont="1" applyFill="1" applyBorder="1" applyAlignment="1">
      <alignment horizontal="right"/>
    </xf>
    <xf numFmtId="167" fontId="3" fillId="3" borderId="2" xfId="2" applyNumberFormat="1" applyFont="1" applyFill="1" applyBorder="1" applyAlignment="1">
      <alignment horizontal="right"/>
    </xf>
    <xf numFmtId="167" fontId="6" fillId="3" borderId="3" xfId="1" applyNumberFormat="1" applyFont="1" applyFill="1" applyBorder="1" applyAlignment="1">
      <alignment horizontal="right"/>
    </xf>
    <xf numFmtId="167" fontId="6" fillId="3" borderId="1" xfId="1" applyNumberFormat="1" applyFont="1" applyFill="1" applyBorder="1" applyAlignment="1">
      <alignment horizontal="right"/>
    </xf>
    <xf numFmtId="167" fontId="7" fillId="3" borderId="2" xfId="2" applyNumberFormat="1" applyFont="1" applyFill="1" applyBorder="1" applyAlignment="1">
      <alignment horizontal="right"/>
    </xf>
    <xf numFmtId="168" fontId="3" fillId="2" borderId="4" xfId="1" applyNumberFormat="1" applyFont="1" applyFill="1" applyBorder="1" applyAlignment="1">
      <alignment horizontal="center" vertical="center"/>
    </xf>
    <xf numFmtId="168" fontId="3" fillId="2" borderId="5" xfId="1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0" fillId="0" borderId="0" xfId="0" applyNumberFormat="1"/>
    <xf numFmtId="167" fontId="5" fillId="0" borderId="3" xfId="1" applyNumberFormat="1" applyFont="1" applyFill="1" applyBorder="1" applyAlignment="1">
      <alignment horizontal="right"/>
    </xf>
    <xf numFmtId="167" fontId="5" fillId="0" borderId="1" xfId="1" applyNumberFormat="1" applyFont="1" applyFill="1" applyBorder="1" applyAlignment="1">
      <alignment horizontal="right"/>
    </xf>
    <xf numFmtId="167" fontId="3" fillId="0" borderId="2" xfId="2" applyNumberFormat="1" applyFont="1" applyFill="1" applyBorder="1" applyAlignment="1">
      <alignment horizontal="right"/>
    </xf>
    <xf numFmtId="167" fontId="5" fillId="0" borderId="4" xfId="1" applyNumberFormat="1" applyFont="1" applyFill="1" applyBorder="1" applyAlignment="1">
      <alignment horizontal="right"/>
    </xf>
    <xf numFmtId="167" fontId="5" fillId="0" borderId="5" xfId="1" applyNumberFormat="1" applyFont="1" applyFill="1" applyBorder="1" applyAlignment="1">
      <alignment horizontal="right"/>
    </xf>
    <xf numFmtId="166" fontId="3" fillId="4" borderId="6" xfId="2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70" fontId="0" fillId="0" borderId="0" xfId="3" applyNumberFormat="1" applyFont="1"/>
    <xf numFmtId="0" fontId="3" fillId="2" borderId="4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0" xfId="0" applyFill="1"/>
    <xf numFmtId="170" fontId="0" fillId="0" borderId="0" xfId="3" applyNumberFormat="1" applyFont="1" applyFill="1"/>
    <xf numFmtId="0" fontId="3" fillId="2" borderId="0" xfId="2" applyNumberFormat="1" applyFont="1" applyFill="1" applyBorder="1" applyAlignment="1">
      <alignment horizontal="left" vertical="center"/>
    </xf>
    <xf numFmtId="0" fontId="0" fillId="5" borderId="11" xfId="0" applyFill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5" borderId="0" xfId="0" applyFill="1" applyBorder="1"/>
    <xf numFmtId="1" fontId="5" fillId="0" borderId="12" xfId="0" applyNumberFormat="1" applyFont="1" applyFill="1" applyBorder="1" applyAlignment="1">
      <alignment wrapText="1"/>
    </xf>
    <xf numFmtId="1" fontId="3" fillId="0" borderId="12" xfId="0" applyNumberFormat="1" applyFont="1" applyFill="1" applyBorder="1" applyAlignment="1">
      <alignment wrapText="1"/>
    </xf>
    <xf numFmtId="164" fontId="0" fillId="0" borderId="0" xfId="6" applyFont="1"/>
    <xf numFmtId="0" fontId="0" fillId="0" borderId="11" xfId="0" applyFill="1" applyBorder="1"/>
    <xf numFmtId="164" fontId="0" fillId="0" borderId="0" xfId="6" applyFont="1" applyFill="1" applyBorder="1"/>
    <xf numFmtId="170" fontId="0" fillId="0" borderId="0" xfId="3" applyNumberFormat="1" applyFont="1" applyFill="1" applyBorder="1"/>
    <xf numFmtId="0" fontId="3" fillId="0" borderId="9" xfId="2" applyFont="1" applyFill="1" applyBorder="1" applyAlignment="1">
      <alignment horizontal="left"/>
    </xf>
    <xf numFmtId="167" fontId="6" fillId="0" borderId="4" xfId="1" applyNumberFormat="1" applyFont="1" applyFill="1" applyBorder="1" applyAlignment="1">
      <alignment horizontal="right"/>
    </xf>
    <xf numFmtId="167" fontId="6" fillId="0" borderId="5" xfId="1" applyNumberFormat="1" applyFont="1" applyFill="1" applyBorder="1" applyAlignment="1">
      <alignment horizontal="right"/>
    </xf>
    <xf numFmtId="167" fontId="7" fillId="0" borderId="2" xfId="2" applyNumberFormat="1" applyFont="1" applyFill="1" applyBorder="1" applyAlignment="1">
      <alignment horizontal="right"/>
    </xf>
    <xf numFmtId="3" fontId="11" fillId="0" borderId="10" xfId="1" applyNumberFormat="1" applyFont="1" applyFill="1" applyBorder="1" applyAlignment="1">
      <alignment horizontal="center" vertical="center"/>
    </xf>
    <xf numFmtId="3" fontId="10" fillId="0" borderId="10" xfId="4" applyNumberFormat="1" applyFont="1" applyFill="1" applyBorder="1" applyAlignment="1">
      <alignment horizontal="center" vertical="center"/>
    </xf>
    <xf numFmtId="168" fontId="2" fillId="0" borderId="10" xfId="1" applyNumberFormat="1" applyFont="1" applyFill="1" applyBorder="1" applyAlignment="1"/>
    <xf numFmtId="3" fontId="10" fillId="0" borderId="10" xfId="4" applyNumberFormat="1" applyFont="1" applyFill="1" applyBorder="1" applyAlignment="1"/>
    <xf numFmtId="166" fontId="9" fillId="0" borderId="8" xfId="2" applyNumberFormat="1" applyFont="1" applyFill="1" applyBorder="1"/>
    <xf numFmtId="166" fontId="9" fillId="0" borderId="7" xfId="2" applyNumberFormat="1" applyFont="1" applyFill="1" applyBorder="1"/>
    <xf numFmtId="169" fontId="0" fillId="0" borderId="0" xfId="1" applyNumberFormat="1" applyFont="1" applyFill="1"/>
    <xf numFmtId="0" fontId="16" fillId="0" borderId="0" xfId="0" applyFont="1" applyFill="1" applyAlignment="1">
      <alignment vertical="center"/>
    </xf>
    <xf numFmtId="166" fontId="4" fillId="0" borderId="13" xfId="2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166" fontId="3" fillId="4" borderId="13" xfId="2" applyNumberFormat="1" applyFont="1" applyFill="1" applyBorder="1" applyAlignment="1">
      <alignment vertical="center" wrapText="1"/>
    </xf>
    <xf numFmtId="0" fontId="0" fillId="0" borderId="13" xfId="0" applyFill="1" applyBorder="1"/>
    <xf numFmtId="166" fontId="9" fillId="0" borderId="13" xfId="2" applyNumberFormat="1" applyFont="1" applyFill="1" applyBorder="1"/>
    <xf numFmtId="167" fontId="5" fillId="0" borderId="13" xfId="1" applyNumberFormat="1" applyFont="1" applyFill="1" applyBorder="1" applyAlignment="1">
      <alignment horizontal="right"/>
    </xf>
    <xf numFmtId="167" fontId="3" fillId="0" borderId="13" xfId="2" applyNumberFormat="1" applyFont="1" applyFill="1" applyBorder="1" applyAlignment="1">
      <alignment horizontal="right"/>
    </xf>
    <xf numFmtId="169" fontId="0" fillId="0" borderId="13" xfId="1" applyNumberFormat="1" applyFont="1" applyFill="1" applyBorder="1"/>
    <xf numFmtId="3" fontId="0" fillId="0" borderId="13" xfId="0" applyNumberFormat="1" applyFill="1" applyBorder="1"/>
    <xf numFmtId="3" fontId="0" fillId="0" borderId="0" xfId="0" applyNumberFormat="1" applyFill="1"/>
    <xf numFmtId="0" fontId="0" fillId="0" borderId="0" xfId="0" applyFill="1" applyBorder="1"/>
    <xf numFmtId="164" fontId="0" fillId="0" borderId="0" xfId="6" applyFont="1" applyBorder="1"/>
    <xf numFmtId="2" fontId="17" fillId="0" borderId="0" xfId="0" applyNumberFormat="1" applyFont="1" applyFill="1" applyBorder="1" applyAlignment="1" applyProtection="1">
      <alignment horizontal="center" vertical="center"/>
    </xf>
    <xf numFmtId="164" fontId="0" fillId="0" borderId="0" xfId="6" applyFont="1" applyFill="1"/>
    <xf numFmtId="0" fontId="15" fillId="0" borderId="0" xfId="0" applyFont="1" applyFill="1" applyAlignment="1">
      <alignment vertical="center"/>
    </xf>
    <xf numFmtId="0" fontId="0" fillId="0" borderId="0" xfId="0" applyBorder="1"/>
    <xf numFmtId="0" fontId="20" fillId="0" borderId="14" xfId="7" applyFont="1" applyBorder="1" applyAlignment="1" applyProtection="1"/>
    <xf numFmtId="0" fontId="19" fillId="0" borderId="0" xfId="7" applyFont="1" applyAlignment="1" applyProtection="1"/>
    <xf numFmtId="0" fontId="22" fillId="0" borderId="0" xfId="0" applyFont="1" applyAlignment="1">
      <alignment vertical="center"/>
    </xf>
    <xf numFmtId="0" fontId="19" fillId="0" borderId="0" xfId="7" applyFont="1" applyBorder="1" applyAlignment="1" applyProtection="1"/>
    <xf numFmtId="0" fontId="23" fillId="0" borderId="0" xfId="0" applyFont="1" applyAlignment="1">
      <alignment vertical="center"/>
    </xf>
    <xf numFmtId="0" fontId="24" fillId="0" borderId="0" xfId="0" applyFont="1"/>
    <xf numFmtId="0" fontId="0" fillId="0" borderId="15" xfId="0" applyBorder="1"/>
    <xf numFmtId="0" fontId="0" fillId="0" borderId="16" xfId="0" applyBorder="1"/>
    <xf numFmtId="1" fontId="6" fillId="0" borderId="12" xfId="0" applyNumberFormat="1" applyFont="1" applyFill="1" applyBorder="1" applyAlignment="1">
      <alignment wrapText="1"/>
    </xf>
    <xf numFmtId="1" fontId="7" fillId="0" borderId="12" xfId="0" applyNumberFormat="1" applyFont="1" applyFill="1" applyBorder="1" applyAlignment="1">
      <alignment wrapText="1"/>
    </xf>
    <xf numFmtId="0" fontId="21" fillId="0" borderId="0" xfId="8" applyBorder="1" applyProtection="1"/>
    <xf numFmtId="166" fontId="9" fillId="0" borderId="3" xfId="2" applyNumberFormat="1" applyFont="1" applyFill="1" applyBorder="1"/>
    <xf numFmtId="166" fontId="9" fillId="0" borderId="4" xfId="2" applyNumberFormat="1" applyFont="1" applyFill="1" applyBorder="1"/>
  </cellXfs>
  <cellStyles count="9">
    <cellStyle name="Hipervínculo" xfId="8" builtinId="8"/>
    <cellStyle name="Millares" xfId="1" builtinId="3"/>
    <cellStyle name="Millares [0]" xfId="6" builtinId="6"/>
    <cellStyle name="Normal" xfId="0" builtinId="0"/>
    <cellStyle name="Normal 10" xfId="2"/>
    <cellStyle name="Normal 2" xfId="4"/>
    <cellStyle name="Porcentaje" xfId="3" builtinId="5"/>
    <cellStyle name="Porcentaje 2" xfId="5"/>
    <cellStyle name="Texto explicativo" xfId="7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tabSelected="1" workbookViewId="0">
      <selection activeCell="C19" sqref="C19"/>
    </sheetView>
  </sheetViews>
  <sheetFormatPr baseColWidth="10" defaultColWidth="9.109375" defaultRowHeight="14.4"/>
  <cols>
    <col min="1" max="1" width="21.33203125" customWidth="1"/>
  </cols>
  <sheetData>
    <row r="1" spans="1:3" ht="20.399999999999999" thickBot="1">
      <c r="A1" s="68" t="s">
        <v>90</v>
      </c>
    </row>
    <row r="2" spans="1:3" ht="18" thickTop="1">
      <c r="A2" s="69" t="s">
        <v>91</v>
      </c>
      <c r="B2" s="69" t="s">
        <v>92</v>
      </c>
    </row>
    <row r="3" spans="1:3">
      <c r="A3" s="78" t="s">
        <v>100</v>
      </c>
      <c r="B3" s="70" t="s">
        <v>100</v>
      </c>
    </row>
    <row r="4" spans="1:3">
      <c r="A4" s="78" t="s">
        <v>101</v>
      </c>
      <c r="B4" s="70" t="s">
        <v>101</v>
      </c>
    </row>
    <row r="5" spans="1:3">
      <c r="A5" s="78" t="s">
        <v>103</v>
      </c>
      <c r="B5" t="s">
        <v>102</v>
      </c>
    </row>
    <row r="6" spans="1:3">
      <c r="A6" s="78" t="s">
        <v>110</v>
      </c>
      <c r="B6" s="70" t="s">
        <v>112</v>
      </c>
    </row>
    <row r="7" spans="1:3">
      <c r="A7" s="78" t="s">
        <v>109</v>
      </c>
      <c r="B7" s="70" t="s">
        <v>113</v>
      </c>
    </row>
    <row r="8" spans="1:3">
      <c r="A8" s="78" t="s">
        <v>111</v>
      </c>
      <c r="B8" s="70" t="s">
        <v>114</v>
      </c>
    </row>
    <row r="10" spans="1:3" ht="17.399999999999999">
      <c r="A10" s="71" t="s">
        <v>93</v>
      </c>
    </row>
    <row r="11" spans="1:3" ht="15" thickBot="1">
      <c r="A11" s="72" t="s">
        <v>91</v>
      </c>
      <c r="B11" s="72" t="s">
        <v>94</v>
      </c>
      <c r="C11" s="73" t="s">
        <v>95</v>
      </c>
    </row>
    <row r="12" spans="1:3">
      <c r="A12" s="74" t="s">
        <v>96</v>
      </c>
      <c r="B12" s="74" t="s">
        <v>16</v>
      </c>
      <c r="C12" s="74" t="s">
        <v>97</v>
      </c>
    </row>
    <row r="13" spans="1:3">
      <c r="A13" s="67"/>
      <c r="B13" s="67" t="s">
        <v>17</v>
      </c>
      <c r="C13" s="67" t="s">
        <v>98</v>
      </c>
    </row>
    <row r="14" spans="1:3" ht="15" thickBot="1">
      <c r="A14" s="75"/>
      <c r="B14" s="75" t="s">
        <v>18</v>
      </c>
      <c r="C14" s="75" t="s">
        <v>99</v>
      </c>
    </row>
    <row r="15" spans="1:3">
      <c r="A15" t="s">
        <v>115</v>
      </c>
      <c r="B15" t="s">
        <v>1</v>
      </c>
      <c r="C15" t="s">
        <v>104</v>
      </c>
    </row>
    <row r="16" spans="1:3">
      <c r="B16" t="s">
        <v>2</v>
      </c>
      <c r="C16" t="s">
        <v>105</v>
      </c>
    </row>
    <row r="17" spans="2:3">
      <c r="B17" t="s">
        <v>3</v>
      </c>
      <c r="C17" t="s">
        <v>106</v>
      </c>
    </row>
    <row r="18" spans="2:3">
      <c r="B18" t="s">
        <v>107</v>
      </c>
      <c r="C18" t="s">
        <v>108</v>
      </c>
    </row>
  </sheetData>
  <hyperlinks>
    <hyperlink ref="A3" location="'Empresas adherentes'!A1" display="PTF"/>
    <hyperlink ref="A4" location="'Trabajadadores protegidos'!A1" display="PML"/>
    <hyperlink ref="A5" location="XREGION!A1" display="XREGIÓN"/>
    <hyperlink ref="A6" location="Accidentabilidad2!A1" display="Accidentabilidad2"/>
    <hyperlink ref="A7" location="Accidentabilidad!A1" display="Accidentabilidad"/>
    <hyperlink ref="A8" location="'Empresas adherentes_input'!A1" display="Empresas adherentes_inpu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baseColWidth="10" defaultRowHeight="14.4"/>
  <sheetData>
    <row r="1" spans="1:5">
      <c r="A1" t="s">
        <v>16</v>
      </c>
      <c r="B1" t="s">
        <v>17</v>
      </c>
      <c r="C1" t="s">
        <v>18</v>
      </c>
      <c r="D1" t="s">
        <v>79</v>
      </c>
      <c r="E1" s="26" t="s">
        <v>63</v>
      </c>
    </row>
    <row r="2" spans="1:5">
      <c r="A2">
        <v>2018</v>
      </c>
      <c r="B2">
        <v>1</v>
      </c>
      <c r="C2" s="30" t="s">
        <v>66</v>
      </c>
      <c r="D2" s="33"/>
      <c r="E2" t="str">
        <f>ROUND((SUMIFS(Accidentabilidad!I:I,Accidentabilidad!D:D,"ACCIDENTES DEL TRABAJO (1)",Accidentabilidad!A:A,'Accidentabilidad2 mal'!A2,Accidentabilidad!B:B,'Accidentabilidad2 mal'!B2))*100,1)&amp;"%"</f>
        <v>4.2%</v>
      </c>
    </row>
    <row r="3" spans="1:5">
      <c r="A3">
        <v>2018</v>
      </c>
      <c r="B3">
        <v>2</v>
      </c>
      <c r="C3" s="30" t="s">
        <v>67</v>
      </c>
      <c r="D3" s="33"/>
      <c r="E3" t="str">
        <f>ROUND((SUMIFS(Accidentabilidad!I:I,Accidentabilidad!D:D,"ACCIDENTES DEL TRABAJO (1)",Accidentabilidad!A:A,'Accidentabilidad2 mal'!A3,Accidentabilidad!B:B,'Accidentabilidad2 mal'!B3))*100,1)&amp;"%"</f>
        <v>4.3%</v>
      </c>
    </row>
    <row r="4" spans="1:5">
      <c r="A4">
        <v>2018</v>
      </c>
      <c r="B4">
        <v>3</v>
      </c>
      <c r="C4" s="30" t="s">
        <v>68</v>
      </c>
      <c r="D4" s="33"/>
      <c r="E4" t="str">
        <f>ROUND((SUMIFS(Accidentabilidad!I:I,Accidentabilidad!D:D,"ACCIDENTES DEL TRABAJO (1)",Accidentabilidad!A:A,'Accidentabilidad2 mal'!A4,Accidentabilidad!B:B,'Accidentabilidad2 mal'!B4))*100,1)&amp;"%"</f>
        <v>4.1%</v>
      </c>
    </row>
    <row r="5" spans="1:5">
      <c r="A5">
        <v>2018</v>
      </c>
      <c r="B5">
        <v>4</v>
      </c>
      <c r="C5" s="30" t="s">
        <v>69</v>
      </c>
      <c r="D5" s="33"/>
      <c r="E5" t="str">
        <f>ROUND((SUMIFS(Accidentabilidad!I:I,Accidentabilidad!D:D,"ACCIDENTES DEL TRABAJO (1)",Accidentabilidad!A:A,'Accidentabilidad2 mal'!A5,Accidentabilidad!B:B,'Accidentabilidad2 mal'!B5))*100,1)&amp;"%"</f>
        <v>4%</v>
      </c>
    </row>
    <row r="6" spans="1:5">
      <c r="A6">
        <v>2018</v>
      </c>
      <c r="B6">
        <v>5</v>
      </c>
      <c r="C6" s="30" t="s">
        <v>70</v>
      </c>
      <c r="D6" s="33"/>
      <c r="E6" t="str">
        <f>ROUND((SUMIFS(Accidentabilidad!I:I,Accidentabilidad!D:D,"ACCIDENTES DEL TRABAJO (1)",Accidentabilidad!A:A,'Accidentabilidad2 mal'!A6,Accidentabilidad!B:B,'Accidentabilidad2 mal'!B6))*100,1)&amp;"%"</f>
        <v>3.9%</v>
      </c>
    </row>
    <row r="7" spans="1:5">
      <c r="A7">
        <v>2018</v>
      </c>
      <c r="B7">
        <v>6</v>
      </c>
      <c r="C7" s="30" t="s">
        <v>71</v>
      </c>
      <c r="D7" s="33"/>
      <c r="E7" t="str">
        <f>ROUND((SUMIFS(Accidentabilidad!I:I,Accidentabilidad!D:D,"ACCIDENTES DEL TRABAJO (1)",Accidentabilidad!A:A,'Accidentabilidad2 mal'!A7,Accidentabilidad!B:B,'Accidentabilidad2 mal'!B7))*100,1)&amp;"%"</f>
        <v>3.9%</v>
      </c>
    </row>
    <row r="8" spans="1:5">
      <c r="A8">
        <v>2018</v>
      </c>
      <c r="B8">
        <v>7</v>
      </c>
      <c r="C8" s="30" t="s">
        <v>72</v>
      </c>
      <c r="D8" s="33"/>
      <c r="E8" t="str">
        <f>ROUND((SUMIFS(Accidentabilidad!I:I,Accidentabilidad!D:D,"ACCIDENTES DEL TRABAJO (1)",Accidentabilidad!A:A,'Accidentabilidad2 mal'!A8,Accidentabilidad!B:B,'Accidentabilidad2 mal'!B8))*100,1)&amp;"%"</f>
        <v>3.6%</v>
      </c>
    </row>
    <row r="9" spans="1:5">
      <c r="A9">
        <v>2018</v>
      </c>
      <c r="B9">
        <v>8</v>
      </c>
      <c r="C9" s="30" t="s">
        <v>73</v>
      </c>
      <c r="D9" s="33"/>
      <c r="E9" t="str">
        <f>ROUND((SUMIFS(Accidentabilidad!I:I,Accidentabilidad!D:D,"ACCIDENTES DEL TRABAJO (1)",Accidentabilidad!A:A,'Accidentabilidad2 mal'!A9,Accidentabilidad!B:B,'Accidentabilidad2 mal'!B9))*100,1)&amp;"%"</f>
        <v>3.8%</v>
      </c>
    </row>
    <row r="10" spans="1:5">
      <c r="A10">
        <v>2018</v>
      </c>
      <c r="B10">
        <v>9</v>
      </c>
      <c r="C10" s="30" t="s">
        <v>74</v>
      </c>
      <c r="D10" s="33"/>
      <c r="E10" t="str">
        <f>ROUND((SUMIFS(Accidentabilidad!I:I,Accidentabilidad!D:D,"ACCIDENTES DEL TRABAJO (1)",Accidentabilidad!A:A,'Accidentabilidad2 mal'!A10,Accidentabilidad!B:B,'Accidentabilidad2 mal'!B10))*100,1)&amp;"%"</f>
        <v>3%</v>
      </c>
    </row>
    <row r="11" spans="1:5">
      <c r="A11">
        <v>2018</v>
      </c>
      <c r="B11">
        <v>10</v>
      </c>
      <c r="C11" s="30" t="s">
        <v>75</v>
      </c>
      <c r="D11" s="33"/>
      <c r="E11" t="str">
        <f>ROUND((SUMIFS(Accidentabilidad!I:I,Accidentabilidad!D:D,"ACCIDENTES DEL TRABAJO (1)",Accidentabilidad!A:A,'Accidentabilidad2 mal'!A11,Accidentabilidad!B:B,'Accidentabilidad2 mal'!B11))*100,1)&amp;"%"</f>
        <v>4.1%</v>
      </c>
    </row>
    <row r="12" spans="1:5">
      <c r="A12">
        <v>2018</v>
      </c>
      <c r="B12">
        <v>11</v>
      </c>
      <c r="C12" s="30" t="s">
        <v>76</v>
      </c>
      <c r="D12" s="33"/>
      <c r="E12" t="str">
        <f>ROUND((SUMIFS(Accidentabilidad!I:I,Accidentabilidad!D:D,"ACCIDENTES DEL TRABAJO (1)",Accidentabilidad!A:A,'Accidentabilidad2 mal'!A12,Accidentabilidad!B:B,'Accidentabilidad2 mal'!B12))*100,1)&amp;"%"</f>
        <v>4%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" sqref="C1"/>
    </sheetView>
  </sheetViews>
  <sheetFormatPr baseColWidth="10" defaultRowHeight="14.4"/>
  <sheetData>
    <row r="1" spans="1:8" ht="15" customHeight="1">
      <c r="A1" t="s">
        <v>16</v>
      </c>
      <c r="B1" t="s">
        <v>17</v>
      </c>
      <c r="C1" t="s">
        <v>18</v>
      </c>
      <c r="D1" s="1" t="s">
        <v>1</v>
      </c>
      <c r="E1" s="2" t="s">
        <v>2</v>
      </c>
      <c r="F1" s="2" t="s">
        <v>3</v>
      </c>
      <c r="G1" s="2" t="s">
        <v>37</v>
      </c>
      <c r="H1" s="3" t="s">
        <v>4</v>
      </c>
    </row>
    <row r="2" spans="1:8" ht="15" customHeight="1">
      <c r="A2">
        <v>2018</v>
      </c>
      <c r="B2">
        <v>1</v>
      </c>
      <c r="C2" t="s">
        <v>5</v>
      </c>
      <c r="D2" s="4">
        <v>6905</v>
      </c>
      <c r="E2" s="5">
        <v>15206</v>
      </c>
      <c r="F2" s="5">
        <v>1495</v>
      </c>
      <c r="G2" s="5">
        <v>11481</v>
      </c>
      <c r="H2" s="6">
        <v>35087</v>
      </c>
    </row>
    <row r="3" spans="1:8">
      <c r="A3">
        <v>2018</v>
      </c>
      <c r="B3">
        <v>2</v>
      </c>
      <c r="C3" t="s">
        <v>6</v>
      </c>
      <c r="D3" s="4">
        <v>7000</v>
      </c>
      <c r="E3" s="5">
        <v>15165</v>
      </c>
      <c r="F3" s="5">
        <v>1507</v>
      </c>
      <c r="G3" s="5">
        <v>11475</v>
      </c>
      <c r="H3" s="6">
        <v>35147</v>
      </c>
    </row>
    <row r="4" spans="1:8">
      <c r="A4">
        <v>2018</v>
      </c>
      <c r="B4">
        <v>3</v>
      </c>
      <c r="C4" t="s">
        <v>7</v>
      </c>
      <c r="D4" s="4">
        <v>7073</v>
      </c>
      <c r="E4" s="5">
        <v>15229</v>
      </c>
      <c r="F4" s="5">
        <v>1510</v>
      </c>
      <c r="G4" s="5">
        <v>11805</v>
      </c>
      <c r="H4" s="6">
        <v>35617</v>
      </c>
    </row>
    <row r="5" spans="1:8">
      <c r="A5">
        <v>2018</v>
      </c>
      <c r="B5">
        <v>4</v>
      </c>
      <c r="C5" t="s">
        <v>8</v>
      </c>
      <c r="D5" s="4">
        <v>7166</v>
      </c>
      <c r="E5" s="5">
        <v>15101</v>
      </c>
      <c r="F5" s="5">
        <v>1546</v>
      </c>
      <c r="G5" s="5">
        <v>11660</v>
      </c>
      <c r="H5" s="6">
        <v>35473</v>
      </c>
    </row>
    <row r="6" spans="1:8">
      <c r="A6">
        <v>2018</v>
      </c>
      <c r="B6">
        <v>5</v>
      </c>
      <c r="C6" t="s">
        <v>0</v>
      </c>
      <c r="D6" s="4">
        <v>7166</v>
      </c>
      <c r="E6" s="5">
        <v>15155</v>
      </c>
      <c r="F6" s="5">
        <v>1533</v>
      </c>
      <c r="G6" s="5">
        <v>13411</v>
      </c>
      <c r="H6" s="6">
        <v>37265</v>
      </c>
    </row>
    <row r="7" spans="1:8">
      <c r="A7">
        <v>2018</v>
      </c>
      <c r="B7">
        <v>6</v>
      </c>
      <c r="C7" t="s">
        <v>9</v>
      </c>
      <c r="D7" s="4">
        <v>7346</v>
      </c>
      <c r="E7" s="5">
        <v>15078</v>
      </c>
      <c r="F7" s="5">
        <v>1513</v>
      </c>
      <c r="G7" s="5">
        <v>13602</v>
      </c>
      <c r="H7" s="6">
        <v>37539</v>
      </c>
    </row>
    <row r="8" spans="1:8">
      <c r="A8">
        <v>2018</v>
      </c>
      <c r="B8">
        <v>7</v>
      </c>
      <c r="C8" t="s">
        <v>10</v>
      </c>
      <c r="D8" s="4">
        <v>7447</v>
      </c>
      <c r="E8" s="5">
        <v>15138</v>
      </c>
      <c r="F8" s="5">
        <v>1529</v>
      </c>
      <c r="G8" s="5">
        <v>13768</v>
      </c>
      <c r="H8" s="6">
        <v>37882</v>
      </c>
    </row>
    <row r="9" spans="1:8">
      <c r="A9">
        <v>2018</v>
      </c>
      <c r="B9">
        <v>8</v>
      </c>
      <c r="C9" t="s">
        <v>11</v>
      </c>
      <c r="D9" s="4">
        <v>7535</v>
      </c>
      <c r="E9" s="5">
        <v>15148</v>
      </c>
      <c r="F9" s="5">
        <v>1546</v>
      </c>
      <c r="G9" s="5">
        <v>13821</v>
      </c>
      <c r="H9" s="6">
        <v>38050</v>
      </c>
    </row>
    <row r="10" spans="1:8">
      <c r="A10">
        <v>2018</v>
      </c>
      <c r="B10">
        <v>9</v>
      </c>
      <c r="C10" t="s">
        <v>12</v>
      </c>
      <c r="D10" s="4">
        <v>7629</v>
      </c>
      <c r="E10" s="5">
        <v>15268</v>
      </c>
      <c r="F10" s="5">
        <v>1545</v>
      </c>
      <c r="G10" s="5">
        <v>13803</v>
      </c>
      <c r="H10" s="6">
        <v>38245</v>
      </c>
    </row>
    <row r="11" spans="1:8">
      <c r="A11">
        <v>2018</v>
      </c>
      <c r="B11">
        <v>10</v>
      </c>
      <c r="C11" t="s">
        <v>13</v>
      </c>
      <c r="D11" s="4">
        <v>7682</v>
      </c>
      <c r="E11" s="5">
        <v>15095</v>
      </c>
      <c r="F11" s="5">
        <v>1580</v>
      </c>
      <c r="G11" s="5">
        <v>13941</v>
      </c>
      <c r="H11" s="6">
        <v>38298</v>
      </c>
    </row>
    <row r="12" spans="1:8">
      <c r="A12">
        <v>2018</v>
      </c>
      <c r="B12">
        <v>11</v>
      </c>
      <c r="C12" t="s">
        <v>14</v>
      </c>
      <c r="D12" s="4">
        <v>7750</v>
      </c>
      <c r="E12" s="5">
        <v>15209</v>
      </c>
      <c r="F12" s="5">
        <v>1619</v>
      </c>
      <c r="G12" s="5">
        <v>14167</v>
      </c>
      <c r="H12" s="6">
        <v>38745</v>
      </c>
    </row>
    <row r="13" spans="1:8">
      <c r="A13">
        <v>2018</v>
      </c>
      <c r="B13">
        <v>12</v>
      </c>
      <c r="C13" t="s">
        <v>15</v>
      </c>
      <c r="D13" s="4"/>
      <c r="E13" s="5"/>
      <c r="F13" s="5"/>
      <c r="G13" s="5"/>
      <c r="H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70" zoomScaleNormal="70" workbookViewId="0">
      <selection activeCell="F15" sqref="F15"/>
    </sheetView>
  </sheetViews>
  <sheetFormatPr baseColWidth="10" defaultRowHeight="14.4"/>
  <sheetData>
    <row r="1" spans="1:6" ht="15" customHeight="1">
      <c r="A1" t="s">
        <v>16</v>
      </c>
      <c r="B1" t="s">
        <v>17</v>
      </c>
      <c r="C1" t="s">
        <v>18</v>
      </c>
      <c r="D1" s="10" t="s">
        <v>19</v>
      </c>
      <c r="E1" s="11" t="s">
        <v>20</v>
      </c>
      <c r="F1" s="12" t="s">
        <v>4</v>
      </c>
    </row>
    <row r="2" spans="1:6">
      <c r="A2">
        <v>2018</v>
      </c>
      <c r="B2">
        <v>1</v>
      </c>
      <c r="C2" t="s">
        <v>5</v>
      </c>
      <c r="D2" s="7">
        <v>583078</v>
      </c>
      <c r="E2" s="8">
        <v>60008</v>
      </c>
      <c r="F2" s="9">
        <v>643086</v>
      </c>
    </row>
    <row r="3" spans="1:6">
      <c r="A3">
        <v>2018</v>
      </c>
      <c r="B3">
        <v>2</v>
      </c>
      <c r="C3" t="s">
        <v>6</v>
      </c>
      <c r="D3" s="7">
        <v>578278</v>
      </c>
      <c r="E3" s="8">
        <v>59544</v>
      </c>
      <c r="F3" s="9">
        <v>637822</v>
      </c>
    </row>
    <row r="4" spans="1:6">
      <c r="A4">
        <v>2018</v>
      </c>
      <c r="B4">
        <v>3</v>
      </c>
      <c r="C4" t="s">
        <v>7</v>
      </c>
      <c r="D4" s="7">
        <v>585439</v>
      </c>
      <c r="E4" s="8">
        <v>60473</v>
      </c>
      <c r="F4" s="9">
        <v>645912</v>
      </c>
    </row>
    <row r="5" spans="1:6">
      <c r="A5">
        <v>2018</v>
      </c>
      <c r="B5">
        <v>4</v>
      </c>
      <c r="C5" t="s">
        <v>8</v>
      </c>
      <c r="D5" s="7">
        <v>576726</v>
      </c>
      <c r="E5" s="8">
        <v>59852</v>
      </c>
      <c r="F5" s="9">
        <v>636578</v>
      </c>
    </row>
    <row r="6" spans="1:6">
      <c r="A6">
        <v>2018</v>
      </c>
      <c r="B6">
        <v>5</v>
      </c>
      <c r="C6" t="s">
        <v>0</v>
      </c>
      <c r="D6" s="7">
        <v>596406</v>
      </c>
      <c r="E6" s="8">
        <v>61504</v>
      </c>
      <c r="F6" s="9">
        <v>657910</v>
      </c>
    </row>
    <row r="7" spans="1:6">
      <c r="A7">
        <v>2018</v>
      </c>
      <c r="B7">
        <v>6</v>
      </c>
      <c r="C7" t="s">
        <v>9</v>
      </c>
      <c r="D7" s="7">
        <v>596041</v>
      </c>
      <c r="E7" s="8">
        <v>61675</v>
      </c>
      <c r="F7" s="9">
        <v>657716</v>
      </c>
    </row>
    <row r="8" spans="1:6">
      <c r="A8">
        <v>2018</v>
      </c>
      <c r="B8">
        <v>7</v>
      </c>
      <c r="C8" t="s">
        <v>10</v>
      </c>
      <c r="D8" s="7">
        <v>596040</v>
      </c>
      <c r="E8" s="8">
        <v>61798</v>
      </c>
      <c r="F8" s="9">
        <v>657838</v>
      </c>
    </row>
    <row r="9" spans="1:6">
      <c r="A9">
        <v>2018</v>
      </c>
      <c r="B9">
        <v>8</v>
      </c>
      <c r="C9" t="s">
        <v>11</v>
      </c>
      <c r="D9" s="7">
        <v>605355</v>
      </c>
      <c r="E9" s="8">
        <v>62383</v>
      </c>
      <c r="F9" s="9">
        <v>667738</v>
      </c>
    </row>
    <row r="10" spans="1:6">
      <c r="A10">
        <v>2018</v>
      </c>
      <c r="B10">
        <v>9</v>
      </c>
      <c r="C10" t="s">
        <v>12</v>
      </c>
      <c r="D10" s="7">
        <v>593024</v>
      </c>
      <c r="E10" s="8">
        <v>62622</v>
      </c>
      <c r="F10" s="9">
        <v>655646</v>
      </c>
    </row>
    <row r="11" spans="1:6">
      <c r="A11">
        <v>2018</v>
      </c>
      <c r="B11">
        <v>10</v>
      </c>
      <c r="C11" t="s">
        <v>13</v>
      </c>
      <c r="D11" s="7">
        <v>616881</v>
      </c>
      <c r="E11" s="8">
        <v>63777</v>
      </c>
      <c r="F11" s="9">
        <v>680658</v>
      </c>
    </row>
    <row r="12" spans="1:6">
      <c r="A12">
        <v>2018</v>
      </c>
      <c r="B12">
        <v>11</v>
      </c>
      <c r="C12" t="s">
        <v>14</v>
      </c>
      <c r="D12" s="7">
        <v>631745</v>
      </c>
      <c r="E12" s="8">
        <v>65003</v>
      </c>
      <c r="F12" s="9">
        <v>696748</v>
      </c>
    </row>
    <row r="13" spans="1:6">
      <c r="A13">
        <v>2018</v>
      </c>
      <c r="B13">
        <v>12</v>
      </c>
      <c r="C1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"/>
  <sheetViews>
    <sheetView showGridLines="0" zoomScale="70" zoomScaleNormal="70" workbookViewId="0">
      <pane xSplit="3" ySplit="1" topLeftCell="K2" activePane="bottomRight" state="frozen"/>
      <selection activeCell="D2" sqref="D2"/>
      <selection pane="topRight" activeCell="D2" sqref="D2"/>
      <selection pane="bottomLeft" activeCell="D2" sqref="D2"/>
      <selection pane="bottomRight" activeCell="S5" sqref="S5"/>
    </sheetView>
  </sheetViews>
  <sheetFormatPr baseColWidth="10" defaultRowHeight="14.4"/>
  <cols>
    <col min="1" max="2" width="6.33203125" bestFit="1" customWidth="1"/>
    <col min="3" max="3" width="8.88671875" bestFit="1" customWidth="1"/>
    <col min="4" max="4" width="21.6640625" bestFit="1" customWidth="1"/>
    <col min="5" max="5" width="13.5546875" bestFit="1" customWidth="1"/>
    <col min="6" max="6" width="16" bestFit="1" customWidth="1"/>
    <col min="7" max="7" width="13" bestFit="1" customWidth="1"/>
    <col min="8" max="8" width="14" bestFit="1" customWidth="1"/>
    <col min="9" max="9" width="14.5546875" bestFit="1" customWidth="1"/>
    <col min="10" max="10" width="34.33203125" bestFit="1" customWidth="1"/>
    <col min="11" max="11" width="10.5546875" bestFit="1" customWidth="1"/>
    <col min="12" max="12" width="10" bestFit="1" customWidth="1"/>
    <col min="13" max="13" width="11" bestFit="1" customWidth="1"/>
    <col min="14" max="14" width="17.33203125" bestFit="1" customWidth="1"/>
    <col min="15" max="15" width="12.5546875" bestFit="1" customWidth="1"/>
    <col min="16" max="16" width="14.33203125" bestFit="1" customWidth="1"/>
    <col min="17" max="17" width="39.6640625" bestFit="1" customWidth="1"/>
    <col min="18" max="18" width="35.88671875" bestFit="1" customWidth="1"/>
    <col min="19" max="19" width="26.44140625" bestFit="1" customWidth="1"/>
    <col min="20" max="20" width="27.109375" bestFit="1" customWidth="1"/>
    <col min="21" max="21" width="18.6640625" bestFit="1" customWidth="1"/>
    <col min="22" max="22" width="21.44140625" bestFit="1" customWidth="1"/>
    <col min="23" max="23" width="18.109375" bestFit="1" customWidth="1"/>
    <col min="24" max="24" width="19.109375" bestFit="1" customWidth="1"/>
    <col min="25" max="25" width="21.6640625" bestFit="1" customWidth="1"/>
    <col min="26" max="26" width="39.5546875" bestFit="1" customWidth="1"/>
    <col min="27" max="27" width="16" bestFit="1" customWidth="1"/>
    <col min="28" max="28" width="15" bestFit="1" customWidth="1"/>
    <col min="29" max="29" width="16" bestFit="1" customWidth="1"/>
    <col min="30" max="30" width="22.5546875" bestFit="1" customWidth="1"/>
    <col min="31" max="31" width="34.33203125" bestFit="1" customWidth="1"/>
    <col min="32" max="32" width="19.33203125" bestFit="1" customWidth="1"/>
    <col min="33" max="33" width="44.88671875" bestFit="1" customWidth="1"/>
    <col min="34" max="34" width="41.109375" bestFit="1" customWidth="1"/>
    <col min="35" max="35" width="31.5546875" bestFit="1" customWidth="1"/>
  </cols>
  <sheetData>
    <row r="1" spans="1:35" ht="27.75" customHeight="1">
      <c r="A1" s="34" t="s">
        <v>16</v>
      </c>
      <c r="B1" s="35" t="s">
        <v>17</v>
      </c>
      <c r="C1" s="31" t="s">
        <v>18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t="str">
        <f>"Part_"&amp;D1</f>
        <v>Part_De Arica y Parinacota</v>
      </c>
      <c r="U1" t="str">
        <f t="shared" ref="U1:AI1" si="0">"Part_"&amp;E1</f>
        <v>Part_De Tarapacá</v>
      </c>
      <c r="V1" t="str">
        <f t="shared" si="0"/>
        <v>Part_De Antofagasta</v>
      </c>
      <c r="W1" t="str">
        <f t="shared" si="0"/>
        <v>Part_De Atacama</v>
      </c>
      <c r="X1" t="str">
        <f t="shared" si="0"/>
        <v>Part_De Coquimbo</v>
      </c>
      <c r="Y1" t="str">
        <f t="shared" si="0"/>
        <v>Part_De Valparaíso</v>
      </c>
      <c r="Z1" t="str">
        <f t="shared" si="0"/>
        <v>Part_Del Libertador Gral. Bdo. O'Higgins</v>
      </c>
      <c r="AA1" t="str">
        <f t="shared" si="0"/>
        <v>Part_Del Maule</v>
      </c>
      <c r="AB1" t="str">
        <f t="shared" si="0"/>
        <v>Part_De Ñuble</v>
      </c>
      <c r="AC1" t="str">
        <f t="shared" si="0"/>
        <v>Part_Del Biobío</v>
      </c>
      <c r="AD1" t="str">
        <f t="shared" si="0"/>
        <v>Part_De La Araucanía</v>
      </c>
      <c r="AE1" t="str">
        <f t="shared" si="0"/>
        <v>Part_De Los Ríos</v>
      </c>
      <c r="AF1" t="str">
        <f t="shared" si="0"/>
        <v>Part_De Los Lagos</v>
      </c>
      <c r="AG1" t="str">
        <f t="shared" si="0"/>
        <v>Part_Aysén del Gral. Carlos Ibáñez del Campo</v>
      </c>
      <c r="AH1" t="str">
        <f t="shared" si="0"/>
        <v>Part_De Magallanes y la Antártica Chilena</v>
      </c>
      <c r="AI1" t="str">
        <f t="shared" si="0"/>
        <v>Part_Metropolitana de Santiago</v>
      </c>
    </row>
    <row r="2" spans="1:35">
      <c r="A2">
        <v>2015</v>
      </c>
      <c r="B2" s="64">
        <v>12</v>
      </c>
      <c r="C2" s="37" t="s">
        <v>57</v>
      </c>
      <c r="D2" s="65">
        <v>3333.4545454545455</v>
      </c>
      <c r="E2" s="36">
        <v>8988.7272727272721</v>
      </c>
      <c r="F2" s="36">
        <v>24742.81818181818</v>
      </c>
      <c r="G2" s="36">
        <v>9642</v>
      </c>
      <c r="H2" s="36">
        <v>17190.909090909092</v>
      </c>
      <c r="I2" s="36">
        <v>43280.727272727272</v>
      </c>
      <c r="J2" s="36">
        <v>16245.454545454546</v>
      </c>
      <c r="K2" s="36">
        <v>21599</v>
      </c>
      <c r="L2" s="36">
        <v>1889.2727272727273</v>
      </c>
      <c r="M2" s="36">
        <v>49445.545454545456</v>
      </c>
      <c r="N2" s="36">
        <v>32228.909090909092</v>
      </c>
      <c r="O2" s="36">
        <v>8124.272727272727</v>
      </c>
      <c r="P2" s="36">
        <v>20516.454545454544</v>
      </c>
      <c r="Q2" s="36">
        <v>1838.7272727272727</v>
      </c>
      <c r="R2" s="36">
        <v>4434.636363636364</v>
      </c>
      <c r="S2" s="36">
        <v>394467.45454545453</v>
      </c>
      <c r="T2" t="str">
        <f>IFERROR(ROUND(D2/SUM($D2:$S2)*100,1)&amp;"%",)</f>
        <v>0.5%</v>
      </c>
      <c r="U2" t="str">
        <f t="shared" ref="U2:AI5" si="1">IFERROR(ROUND(E2/SUM($D2:$S2)*100,1)&amp;"%",)</f>
        <v>1.4%</v>
      </c>
      <c r="V2" t="str">
        <f t="shared" si="1"/>
        <v>3.8%</v>
      </c>
      <c r="W2" t="str">
        <f t="shared" si="1"/>
        <v>1.5%</v>
      </c>
      <c r="X2" t="str">
        <f t="shared" si="1"/>
        <v>2.6%</v>
      </c>
      <c r="Y2" t="str">
        <f t="shared" si="1"/>
        <v>6.6%</v>
      </c>
      <c r="Z2" t="str">
        <f t="shared" si="1"/>
        <v>2.5%</v>
      </c>
      <c r="AA2" t="str">
        <f t="shared" si="1"/>
        <v>3.3%</v>
      </c>
      <c r="AB2" t="str">
        <f t="shared" si="1"/>
        <v>0.3%</v>
      </c>
      <c r="AC2" t="str">
        <f t="shared" si="1"/>
        <v>7.5%</v>
      </c>
      <c r="AD2" t="str">
        <f t="shared" si="1"/>
        <v>4.9%</v>
      </c>
      <c r="AE2" t="str">
        <f t="shared" si="1"/>
        <v>1.2%</v>
      </c>
      <c r="AF2" t="str">
        <f t="shared" si="1"/>
        <v>3.1%</v>
      </c>
      <c r="AG2" t="str">
        <f t="shared" si="1"/>
        <v>0.3%</v>
      </c>
      <c r="AH2" t="str">
        <f t="shared" si="1"/>
        <v>0.7%</v>
      </c>
      <c r="AI2" t="str">
        <f t="shared" si="1"/>
        <v>60%</v>
      </c>
    </row>
    <row r="3" spans="1:35">
      <c r="A3">
        <v>2016</v>
      </c>
      <c r="B3" s="64">
        <v>12</v>
      </c>
      <c r="C3" s="37" t="s">
        <v>57</v>
      </c>
      <c r="D3" s="65">
        <v>3317.5</v>
      </c>
      <c r="E3" s="36">
        <v>10432.166666666666</v>
      </c>
      <c r="F3" s="36">
        <v>22839.583333333332</v>
      </c>
      <c r="G3" s="36">
        <v>8907.3333333333321</v>
      </c>
      <c r="H3" s="36">
        <v>14326</v>
      </c>
      <c r="I3" s="36">
        <v>39955.333333333328</v>
      </c>
      <c r="J3" s="36">
        <v>14479.75</v>
      </c>
      <c r="K3" s="36">
        <v>18637.916666666668</v>
      </c>
      <c r="L3" s="36">
        <v>0</v>
      </c>
      <c r="M3" s="36">
        <v>45782.583333333336</v>
      </c>
      <c r="N3" s="36">
        <v>29562.083333333336</v>
      </c>
      <c r="O3" s="36">
        <v>6135.166666666667</v>
      </c>
      <c r="P3" s="36">
        <v>16634.916666666664</v>
      </c>
      <c r="Q3" s="36">
        <v>1999.0833333333333</v>
      </c>
      <c r="R3" s="36">
        <v>3754.9166666666665</v>
      </c>
      <c r="S3" s="36">
        <v>370144.41666666663</v>
      </c>
      <c r="T3" t="str">
        <f>IFERROR(ROUND(D3/SUM($D3:$S3)*100,1)&amp;"%",)</f>
        <v>0.5%</v>
      </c>
      <c r="U3" t="str">
        <f t="shared" si="1"/>
        <v>1.7%</v>
      </c>
      <c r="V3" t="str">
        <f t="shared" si="1"/>
        <v>3.8%</v>
      </c>
      <c r="W3" t="str">
        <f t="shared" si="1"/>
        <v>1.5%</v>
      </c>
      <c r="X3" t="str">
        <f t="shared" si="1"/>
        <v>2.4%</v>
      </c>
      <c r="Y3" t="str">
        <f t="shared" si="1"/>
        <v>6.6%</v>
      </c>
      <c r="Z3" t="str">
        <f t="shared" si="1"/>
        <v>2.4%</v>
      </c>
      <c r="AA3" t="str">
        <f t="shared" si="1"/>
        <v>3.1%</v>
      </c>
      <c r="AB3" t="str">
        <f t="shared" si="1"/>
        <v>0%</v>
      </c>
      <c r="AC3" t="str">
        <f t="shared" si="1"/>
        <v>7.5%</v>
      </c>
      <c r="AD3" t="str">
        <f t="shared" si="1"/>
        <v>4.9%</v>
      </c>
      <c r="AE3" t="str">
        <f t="shared" si="1"/>
        <v>1%</v>
      </c>
      <c r="AF3" t="str">
        <f t="shared" si="1"/>
        <v>2.7%</v>
      </c>
      <c r="AG3" t="str">
        <f t="shared" si="1"/>
        <v>0.3%</v>
      </c>
      <c r="AH3" t="str">
        <f t="shared" si="1"/>
        <v>0.6%</v>
      </c>
      <c r="AI3" t="str">
        <f t="shared" si="1"/>
        <v>61%</v>
      </c>
    </row>
    <row r="4" spans="1:35">
      <c r="A4">
        <v>2017</v>
      </c>
      <c r="B4" s="64">
        <v>12</v>
      </c>
      <c r="C4" s="37" t="s">
        <v>57</v>
      </c>
      <c r="D4" s="65">
        <v>2979.919222068926</v>
      </c>
      <c r="E4" s="36">
        <v>11157.173438696584</v>
      </c>
      <c r="F4" s="36">
        <v>23952.094061061602</v>
      </c>
      <c r="G4" s="36">
        <v>8453.6346090143743</v>
      </c>
      <c r="H4" s="36">
        <v>18912.335338910514</v>
      </c>
      <c r="I4" s="36">
        <v>43459.29402825897</v>
      </c>
      <c r="J4" s="36">
        <v>15710.220201170425</v>
      </c>
      <c r="K4" s="36">
        <v>19267.535595003654</v>
      </c>
      <c r="L4" s="36">
        <v>0</v>
      </c>
      <c r="M4" s="36">
        <v>51115.748621358944</v>
      </c>
      <c r="N4" s="36">
        <v>29844.428976731218</v>
      </c>
      <c r="O4" s="36">
        <v>6777.8342601936292</v>
      </c>
      <c r="P4" s="36">
        <v>19476.787552158694</v>
      </c>
      <c r="Q4" s="36">
        <v>2163.093121795931</v>
      </c>
      <c r="R4" s="36">
        <v>4029.5696850002369</v>
      </c>
      <c r="S4" s="36">
        <v>391910.41461890965</v>
      </c>
      <c r="T4" t="str">
        <f t="shared" ref="T4:T5" si="2">IFERROR(ROUND(D4/SUM($D4:$S4)*100,1)&amp;"%",)</f>
        <v>0.5%</v>
      </c>
      <c r="U4" t="str">
        <f t="shared" si="1"/>
        <v>1.7%</v>
      </c>
      <c r="V4" t="str">
        <f t="shared" si="1"/>
        <v>3.7%</v>
      </c>
      <c r="W4" t="str">
        <f t="shared" si="1"/>
        <v>1.3%</v>
      </c>
      <c r="X4" t="str">
        <f t="shared" si="1"/>
        <v>2.9%</v>
      </c>
      <c r="Y4" t="str">
        <f t="shared" si="1"/>
        <v>6.7%</v>
      </c>
      <c r="Z4" t="str">
        <f t="shared" si="1"/>
        <v>2.4%</v>
      </c>
      <c r="AA4" t="str">
        <f t="shared" si="1"/>
        <v>3%</v>
      </c>
      <c r="AB4" t="str">
        <f t="shared" si="1"/>
        <v>0%</v>
      </c>
      <c r="AC4" t="str">
        <f t="shared" si="1"/>
        <v>7.9%</v>
      </c>
      <c r="AD4" t="str">
        <f t="shared" si="1"/>
        <v>4.6%</v>
      </c>
      <c r="AE4" t="str">
        <f t="shared" si="1"/>
        <v>1%</v>
      </c>
      <c r="AF4" t="str">
        <f t="shared" si="1"/>
        <v>3%</v>
      </c>
      <c r="AG4" t="str">
        <f t="shared" si="1"/>
        <v>0.3%</v>
      </c>
      <c r="AH4" t="str">
        <f t="shared" si="1"/>
        <v>0.6%</v>
      </c>
      <c r="AI4" t="str">
        <f t="shared" si="1"/>
        <v>60.4%</v>
      </c>
    </row>
    <row r="5" spans="1:35">
      <c r="A5">
        <v>2018</v>
      </c>
      <c r="B5" s="64">
        <v>12</v>
      </c>
      <c r="C5" s="37" t="s">
        <v>57</v>
      </c>
      <c r="D5" s="65">
        <v>2459.319210307207</v>
      </c>
      <c r="E5" s="36">
        <v>10250.650571047832</v>
      </c>
      <c r="F5" s="36">
        <v>24317.034676615691</v>
      </c>
      <c r="G5" s="36">
        <v>9563.2840803298768</v>
      </c>
      <c r="H5" s="36">
        <v>17565.683928901966</v>
      </c>
      <c r="I5" s="36">
        <v>40102.483949631947</v>
      </c>
      <c r="J5" s="36">
        <v>15366.99388380145</v>
      </c>
      <c r="K5" s="36">
        <v>16799.987894817368</v>
      </c>
      <c r="L5" s="36">
        <v>0</v>
      </c>
      <c r="M5" s="36">
        <v>46875.240237783481</v>
      </c>
      <c r="N5" s="36">
        <v>27386.435649627099</v>
      </c>
      <c r="O5" s="36">
        <v>6068.6866743439314</v>
      </c>
      <c r="P5" s="36">
        <v>18264.655733223226</v>
      </c>
      <c r="Q5" s="36">
        <v>2245.1281929124634</v>
      </c>
      <c r="R5" s="36">
        <v>3700.8487008414259</v>
      </c>
      <c r="S5" s="36">
        <v>389382.98328248167</v>
      </c>
      <c r="T5" t="str">
        <f t="shared" si="2"/>
        <v>0.4%</v>
      </c>
      <c r="U5" t="str">
        <f t="shared" si="1"/>
        <v>1.6%</v>
      </c>
      <c r="V5" t="str">
        <f t="shared" si="1"/>
        <v>3.9%</v>
      </c>
      <c r="W5" t="str">
        <f t="shared" si="1"/>
        <v>1.5%</v>
      </c>
      <c r="X5" t="str">
        <f t="shared" si="1"/>
        <v>2.8%</v>
      </c>
      <c r="Y5" t="str">
        <f t="shared" si="1"/>
        <v>6.4%</v>
      </c>
      <c r="Z5" t="str">
        <f t="shared" si="1"/>
        <v>2.4%</v>
      </c>
      <c r="AA5" t="str">
        <f t="shared" si="1"/>
        <v>2.7%</v>
      </c>
      <c r="AB5" t="str">
        <f t="shared" si="1"/>
        <v>0%</v>
      </c>
      <c r="AC5" t="str">
        <f t="shared" si="1"/>
        <v>7.4%</v>
      </c>
      <c r="AD5" t="str">
        <f t="shared" si="1"/>
        <v>4.3%</v>
      </c>
      <c r="AE5" t="str">
        <f t="shared" si="1"/>
        <v>1%</v>
      </c>
      <c r="AF5" t="str">
        <f t="shared" si="1"/>
        <v>2.9%</v>
      </c>
      <c r="AG5" t="str">
        <f t="shared" si="1"/>
        <v>0.4%</v>
      </c>
      <c r="AH5" t="str">
        <f t="shared" si="1"/>
        <v>0.6%</v>
      </c>
      <c r="AI5" t="str">
        <f t="shared" si="1"/>
        <v>61.8%</v>
      </c>
    </row>
    <row r="6" spans="1:35">
      <c r="B6" s="27"/>
      <c r="C6" s="27"/>
      <c r="D6" s="2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H5" sqref="H5"/>
    </sheetView>
  </sheetViews>
  <sheetFormatPr baseColWidth="10" defaultRowHeight="14.4"/>
  <cols>
    <col min="1" max="1" width="5" bestFit="1" customWidth="1"/>
    <col min="2" max="2" width="4.33203125" bestFit="1" customWidth="1"/>
    <col min="3" max="3" width="8.109375" style="27" bestFit="1" customWidth="1"/>
    <col min="4" max="4" width="33.44140625" bestFit="1" customWidth="1"/>
    <col min="5" max="5" width="13.88671875" customWidth="1"/>
    <col min="6" max="6" width="26.109375" bestFit="1" customWidth="1"/>
    <col min="7" max="7" width="21.88671875" bestFit="1" customWidth="1"/>
    <col min="8" max="8" width="30.5546875" bestFit="1" customWidth="1"/>
    <col min="9" max="9" width="11.33203125" bestFit="1" customWidth="1"/>
    <col min="10" max="10" width="33.44140625" bestFit="1" customWidth="1"/>
    <col min="11" max="11" width="18.44140625" bestFit="1" customWidth="1"/>
    <col min="12" max="12" width="37.6640625" bestFit="1" customWidth="1"/>
    <col min="13" max="13" width="21" bestFit="1" customWidth="1"/>
    <col min="14" max="14" width="42.44140625" bestFit="1" customWidth="1"/>
    <col min="15" max="15" width="48.5546875" bestFit="1" customWidth="1"/>
    <col min="16" max="16" width="9.6640625" bestFit="1" customWidth="1"/>
    <col min="17" max="17" width="22.6640625" bestFit="1" customWidth="1"/>
    <col min="18" max="18" width="51.5546875" bestFit="1" customWidth="1"/>
    <col min="19" max="19" width="32.6640625" bestFit="1" customWidth="1"/>
    <col min="20" max="20" width="34.6640625" bestFit="1" customWidth="1"/>
    <col min="21" max="21" width="42" bestFit="1" customWidth="1"/>
    <col min="22" max="22" width="10.5546875" bestFit="1" customWidth="1"/>
    <col min="23" max="23" width="34.109375" bestFit="1" customWidth="1"/>
    <col min="24" max="24" width="29" bestFit="1" customWidth="1"/>
    <col min="25" max="25" width="39.33203125" bestFit="1" customWidth="1"/>
    <col min="26" max="26" width="17.109375" bestFit="1" customWidth="1"/>
    <col min="27" max="27" width="43.109375" bestFit="1" customWidth="1"/>
    <col min="28" max="28" width="25.6640625" bestFit="1" customWidth="1"/>
    <col min="29" max="29" width="48" bestFit="1" customWidth="1"/>
    <col min="30" max="30" width="28.88671875" bestFit="1" customWidth="1"/>
    <col min="31" max="31" width="54" bestFit="1" customWidth="1"/>
    <col min="32" max="32" width="60.33203125" bestFit="1" customWidth="1"/>
    <col min="33" max="33" width="14.88671875" bestFit="1" customWidth="1"/>
    <col min="34" max="34" width="30.5546875" bestFit="1" customWidth="1"/>
    <col min="35" max="35" width="64.5546875" bestFit="1" customWidth="1"/>
    <col min="36" max="36" width="42.109375" bestFit="1" customWidth="1"/>
    <col min="37" max="37" width="44.33203125" bestFit="1" customWidth="1"/>
  </cols>
  <sheetData>
    <row r="1" spans="1:37" s="27" customFormat="1" ht="27.6">
      <c r="A1" s="76" t="s">
        <v>16</v>
      </c>
      <c r="B1" s="77" t="s">
        <v>17</v>
      </c>
      <c r="C1" s="66" t="s">
        <v>18</v>
      </c>
      <c r="D1" s="48" t="s">
        <v>40</v>
      </c>
      <c r="E1" s="49" t="s">
        <v>41</v>
      </c>
      <c r="F1" s="49" t="s">
        <v>42</v>
      </c>
      <c r="G1" s="49" t="s">
        <v>43</v>
      </c>
      <c r="H1" s="49" t="s">
        <v>44</v>
      </c>
      <c r="I1" s="49" t="s">
        <v>45</v>
      </c>
      <c r="J1" s="49" t="s">
        <v>46</v>
      </c>
      <c r="K1" s="49" t="s">
        <v>47</v>
      </c>
      <c r="L1" s="49" t="s">
        <v>48</v>
      </c>
      <c r="M1" s="49" t="s">
        <v>49</v>
      </c>
      <c r="N1" s="49" t="s">
        <v>50</v>
      </c>
      <c r="O1" s="49" t="s">
        <v>88</v>
      </c>
      <c r="P1" s="49" t="s">
        <v>52</v>
      </c>
      <c r="Q1" s="49" t="s">
        <v>53</v>
      </c>
      <c r="R1" s="49" t="s">
        <v>54</v>
      </c>
      <c r="S1" s="49" t="s">
        <v>55</v>
      </c>
      <c r="T1" s="49" t="s">
        <v>56</v>
      </c>
      <c r="U1" s="27" t="str">
        <f t="shared" ref="U1:AK1" si="0">"Part_"&amp;D1</f>
        <v>Part_Agricultura, ganadería, caza y silvicultura</v>
      </c>
      <c r="V1" s="27" t="str">
        <f t="shared" si="0"/>
        <v>Part_Pesca</v>
      </c>
      <c r="W1" s="27" t="str">
        <f t="shared" si="0"/>
        <v>Part_Explotación de minas y canteras</v>
      </c>
      <c r="X1" s="27" t="str">
        <f t="shared" si="0"/>
        <v>Part_Industrias Manufactureras</v>
      </c>
      <c r="Y1" s="27" t="str">
        <f t="shared" si="0"/>
        <v>Part_Suministro de electricidad, gas y agua</v>
      </c>
      <c r="Z1" s="27" t="str">
        <f t="shared" si="0"/>
        <v>Part_Construcción</v>
      </c>
      <c r="AA1" s="27" t="str">
        <f t="shared" si="0"/>
        <v>Part_Comercio, reparación de vehículos y otros</v>
      </c>
      <c r="AB1" s="27" t="str">
        <f t="shared" si="0"/>
        <v>Part_Hoteles y restaurantes</v>
      </c>
      <c r="AC1" s="27" t="str">
        <f t="shared" si="0"/>
        <v>Part_Transporte, almacenamiento y comunicaciones</v>
      </c>
      <c r="AD1" s="27" t="str">
        <f t="shared" si="0"/>
        <v>Part_Intermediación financiera</v>
      </c>
      <c r="AE1" s="27" t="str">
        <f t="shared" si="0"/>
        <v>Part_Actividades inmobiliarias, empresariales y de alquiler</v>
      </c>
      <c r="AF1" s="27" t="str">
        <f t="shared" si="0"/>
        <v>Part_Administración pública y defensa, planes de seguridad social</v>
      </c>
      <c r="AG1" s="27" t="str">
        <f t="shared" si="0"/>
        <v>Part_Enseñanza</v>
      </c>
      <c r="AH1" s="27" t="str">
        <f t="shared" si="0"/>
        <v>Part_Servicios sociales y de salud</v>
      </c>
      <c r="AI1" s="27" t="str">
        <f t="shared" si="0"/>
        <v>Part_Otras actividades de servicios comunitarios, sociales y personales</v>
      </c>
      <c r="AJ1" s="27" t="str">
        <f t="shared" si="0"/>
        <v>Part_Hogares privados con servicio doméstico</v>
      </c>
      <c r="AK1" s="27" t="str">
        <f t="shared" si="0"/>
        <v>Part_Organizaciones y órganos extraterritoriales</v>
      </c>
    </row>
    <row r="2" spans="1:37" s="27" customFormat="1">
      <c r="A2" s="27">
        <v>2015</v>
      </c>
      <c r="B2" s="62">
        <v>12</v>
      </c>
      <c r="C2" s="62" t="s">
        <v>57</v>
      </c>
      <c r="D2" s="38">
        <f>SUMIFS('Empresas adherentes_input'!$S:$S,'Empresas adherentes_input'!$K:$K,'Empresas adherentes'!$A2,'Empresas adherentes_input'!$N:$N,'Empresas adherentes'!D$1)</f>
        <v>31795</v>
      </c>
      <c r="E2" s="65">
        <f>SUMIFS('Empresas adherentes_input'!$S:$S,'Empresas adherentes_input'!$K:$K,'Empresas adherentes'!$A2,'Empresas adherentes_input'!$N:$N,'Empresas adherentes'!E$1)</f>
        <v>1270</v>
      </c>
      <c r="F2" s="65">
        <f>SUMIFS('Empresas adherentes_input'!$S:$S,'Empresas adherentes_input'!$K:$K,'Empresas adherentes'!$A2,'Empresas adherentes_input'!$N:$N,'Empresas adherentes'!F$1)</f>
        <v>1783</v>
      </c>
      <c r="G2" s="65">
        <f>SUMIFS('Empresas adherentes_input'!$S:$S,'Empresas adherentes_input'!$K:$K,'Empresas adherentes'!$A2,'Empresas adherentes_input'!$N:$N,'Empresas adherentes'!G$1)</f>
        <v>25348</v>
      </c>
      <c r="H2" s="65">
        <f>SUMIFS('Empresas adherentes_input'!$S:$S,'Empresas adherentes_input'!$K:$K,'Empresas adherentes'!$A2,'Empresas adherentes_input'!$N:$N,'Empresas adherentes'!H$1)</f>
        <v>2586</v>
      </c>
      <c r="I2" s="65">
        <f>SUMIFS('Empresas adherentes_input'!$S:$S,'Empresas adherentes_input'!$K:$K,'Empresas adherentes'!$A2,'Empresas adherentes_input'!$N:$N,'Empresas adherentes'!I$1)</f>
        <v>30141</v>
      </c>
      <c r="J2" s="65">
        <f>SUMIFS('Empresas adherentes_input'!$S:$S,'Empresas adherentes_input'!$K:$K,'Empresas adherentes'!$A2,'Empresas adherentes_input'!$N:$N,'Empresas adherentes'!J$1)</f>
        <v>70208</v>
      </c>
      <c r="K2" s="65">
        <f>SUMIFS('Empresas adherentes_input'!$S:$S,'Empresas adherentes_input'!$K:$K,'Empresas adherentes'!$A2,'Empresas adherentes_input'!$N:$N,'Empresas adherentes'!K$1)</f>
        <v>18413</v>
      </c>
      <c r="L2" s="65">
        <f>SUMIFS('Empresas adherentes_input'!$S:$S,'Empresas adherentes_input'!$K:$K,'Empresas adherentes'!$A2,'Empresas adherentes_input'!$N:$N,'Empresas adherentes'!L$1)</f>
        <v>38507</v>
      </c>
      <c r="M2" s="65">
        <f>SUMIFS('Empresas adherentes_input'!$S:$S,'Empresas adherentes_input'!$K:$K,'Empresas adherentes'!$A2,'Empresas adherentes_input'!$N:$N,'Empresas adherentes'!M$1)</f>
        <v>8509</v>
      </c>
      <c r="N2" s="65">
        <f>SUMIFS('Empresas adherentes_input'!$S:$S,'Empresas adherentes_input'!$K:$K,'Empresas adherentes'!$A2,'Empresas adherentes_input'!$N:$N,'Empresas adherentes'!N$1)</f>
        <v>55058</v>
      </c>
      <c r="O2" s="65">
        <f>SUMIFS('Empresas adherentes_input'!$S:$S,'Empresas adherentes_input'!$K:$K,'Empresas adherentes'!$A2,'Empresas adherentes_input'!$N:$N,'Empresas adherentes'!O$1)</f>
        <v>1124</v>
      </c>
      <c r="P2" s="65">
        <f>SUMIFS('Empresas adherentes_input'!$S:$S,'Empresas adherentes_input'!$K:$K,'Empresas adherentes'!$A2,'Empresas adherentes_input'!$N:$N,'Empresas adherentes'!P$1)</f>
        <v>8544</v>
      </c>
      <c r="Q2" s="65">
        <f>SUMIFS('Empresas adherentes_input'!$S:$S,'Empresas adherentes_input'!$K:$K,'Empresas adherentes'!$A2,'Empresas adherentes_input'!$N:$N,'Empresas adherentes'!Q$1)</f>
        <v>14781</v>
      </c>
      <c r="R2" s="65">
        <f>SUMIFS('Empresas adherentes_input'!$S:$S,'Empresas adherentes_input'!$K:$K,'Empresas adherentes'!$A2,'Empresas adherentes_input'!$N:$N,'Empresas adherentes'!R$1)</f>
        <v>38947</v>
      </c>
      <c r="S2" s="65">
        <f>SUMIFS('Empresas adherentes_input'!$S:$S,'Empresas adherentes_input'!$K:$K,'Empresas adherentes'!$A2,'Empresas adherentes_input'!$N:$N,'Empresas adherentes'!S$1)</f>
        <v>146261</v>
      </c>
      <c r="T2" s="65">
        <f>SUMIFS('Empresas adherentes_input'!$S:$S,'Empresas adherentes_input'!$K:$K,'Empresas adherentes'!$A2,'Empresas adherentes_input'!$N:$N,'Empresas adherentes'!T$1)</f>
        <v>1243</v>
      </c>
      <c r="U2" s="27" t="str">
        <f>IFERROR(ROUND(D2/SUM($D2:$T2)*100,1)&amp;"%",)</f>
        <v>6.4%</v>
      </c>
      <c r="V2" s="27" t="str">
        <f t="shared" ref="V2:V5" si="1">IFERROR(ROUND(E2/SUM($D2:$T2)*100,1)&amp;"%",)</f>
        <v>0.3%</v>
      </c>
      <c r="W2" s="27" t="str">
        <f t="shared" ref="W2:W5" si="2">IFERROR(ROUND(F2/SUM($D2:$T2)*100,1)&amp;"%",)</f>
        <v>0.4%</v>
      </c>
      <c r="X2" s="27" t="str">
        <f t="shared" ref="X2:X5" si="3">IFERROR(ROUND(G2/SUM($D2:$T2)*100,1)&amp;"%",)</f>
        <v>5.1%</v>
      </c>
      <c r="Y2" s="27" t="str">
        <f t="shared" ref="Y2:Y5" si="4">IFERROR(ROUND(H2/SUM($D2:$T2)*100,1)&amp;"%",)</f>
        <v>0.5%</v>
      </c>
      <c r="Z2" s="27" t="str">
        <f t="shared" ref="Z2:Z5" si="5">IFERROR(ROUND(I2/SUM($D2:$T2)*100,1)&amp;"%",)</f>
        <v>6.1%</v>
      </c>
      <c r="AA2" s="27" t="str">
        <f t="shared" ref="AA2:AA5" si="6">IFERROR(ROUND(J2/SUM($D2:$T2)*100,1)&amp;"%",)</f>
        <v>14.2%</v>
      </c>
      <c r="AB2" s="27" t="str">
        <f t="shared" ref="AB2:AB5" si="7">IFERROR(ROUND(K2/SUM($D2:$T2)*100,1)&amp;"%",)</f>
        <v>3.7%</v>
      </c>
      <c r="AC2" s="27" t="str">
        <f t="shared" ref="AC2:AC5" si="8">IFERROR(ROUND(L2/SUM($D2:$T2)*100,1)&amp;"%",)</f>
        <v>7.8%</v>
      </c>
      <c r="AD2" s="27" t="str">
        <f t="shared" ref="AD2:AD5" si="9">IFERROR(ROUND(M2/SUM($D2:$T2)*100,1)&amp;"%",)</f>
        <v>1.7%</v>
      </c>
      <c r="AE2" s="27" t="str">
        <f t="shared" ref="AE2:AE5" si="10">IFERROR(ROUND(N2/SUM($D2:$T2)*100,1)&amp;"%",)</f>
        <v>11.1%</v>
      </c>
      <c r="AF2" s="27" t="str">
        <f t="shared" ref="AF2:AF5" si="11">IFERROR(ROUND(O2/SUM($D2:$T2)*100,1)&amp;"%",)</f>
        <v>0.2%</v>
      </c>
      <c r="AG2" s="27" t="str">
        <f t="shared" ref="AG2:AG5" si="12">IFERROR(ROUND(P2/SUM($D2:$T2)*100,1)&amp;"%",)</f>
        <v>1.7%</v>
      </c>
      <c r="AH2" s="27" t="str">
        <f t="shared" ref="AH2:AH5" si="13">IFERROR(ROUND(Q2/SUM($D2:$T2)*100,1)&amp;"%",)</f>
        <v>3%</v>
      </c>
      <c r="AI2" s="27" t="str">
        <f t="shared" ref="AI2:AI5" si="14">IFERROR(ROUND(R2/SUM($D2:$T2)*100,1)&amp;"%",)</f>
        <v>7.9%</v>
      </c>
      <c r="AJ2" s="27" t="str">
        <f t="shared" ref="AJ2:AJ5" si="15">IFERROR(ROUND(S2/SUM($D2:$T2)*100,1)&amp;"%",)</f>
        <v>29.6%</v>
      </c>
      <c r="AK2" s="27" t="str">
        <f t="shared" ref="AK2:AK5" si="16">IFERROR(ROUND(T2/SUM($D2:$T2)*100,2)&amp;"%",)</f>
        <v>0.25%</v>
      </c>
    </row>
    <row r="3" spans="1:37" s="27" customFormat="1">
      <c r="A3" s="27">
        <v>2016</v>
      </c>
      <c r="B3" s="62">
        <v>12</v>
      </c>
      <c r="C3" s="62" t="s">
        <v>57</v>
      </c>
      <c r="D3" s="38">
        <f>SUMIFS('Empresas adherentes_input'!$S:$S,'Empresas adherentes_input'!$K:$K,'Empresas adherentes'!$A3,'Empresas adherentes_input'!$N:$N,'Empresas adherentes'!D$1)</f>
        <v>32837.083333333336</v>
      </c>
      <c r="E3" s="65">
        <f>SUMIFS('Empresas adherentes_input'!$S:$S,'Empresas adherentes_input'!$K:$K,'Empresas adherentes'!$A3,'Empresas adherentes_input'!$N:$N,'Empresas adherentes'!E$1)</f>
        <v>1349.25</v>
      </c>
      <c r="F3" s="65">
        <f>SUMIFS('Empresas adherentes_input'!$S:$S,'Empresas adherentes_input'!$K:$K,'Empresas adherentes'!$A3,'Empresas adherentes_input'!$N:$N,'Empresas adherentes'!F$1)</f>
        <v>1352.5</v>
      </c>
      <c r="G3" s="65">
        <f>SUMIFS('Empresas adherentes_input'!$S:$S,'Empresas adherentes_input'!$K:$K,'Empresas adherentes'!$A3,'Empresas adherentes_input'!$N:$N,'Empresas adherentes'!G$1)</f>
        <v>27116.083333333336</v>
      </c>
      <c r="H3" s="65">
        <f>SUMIFS('Empresas adherentes_input'!$S:$S,'Empresas adherentes_input'!$K:$K,'Empresas adherentes'!$A3,'Empresas adherentes_input'!$N:$N,'Empresas adherentes'!H$1)</f>
        <v>2252.0833333333335</v>
      </c>
      <c r="I3" s="65">
        <f>SUMIFS('Empresas adherentes_input'!$S:$S,'Empresas adherentes_input'!$K:$K,'Empresas adherentes'!$A3,'Empresas adherentes_input'!$N:$N,'Empresas adherentes'!I$1)</f>
        <v>33920.75</v>
      </c>
      <c r="J3" s="65">
        <f>SUMIFS('Empresas adherentes_input'!$S:$S,'Empresas adherentes_input'!$K:$K,'Empresas adherentes'!$A3,'Empresas adherentes_input'!$N:$N,'Empresas adherentes'!J$1)</f>
        <v>74969.75</v>
      </c>
      <c r="K3" s="65">
        <f>SUMIFS('Empresas adherentes_input'!$S:$S,'Empresas adherentes_input'!$K:$K,'Empresas adherentes'!$A3,'Empresas adherentes_input'!$N:$N,'Empresas adherentes'!K$1)</f>
        <v>20220.833333333332</v>
      </c>
      <c r="L3" s="65">
        <f>SUMIFS('Empresas adherentes_input'!$S:$S,'Empresas adherentes_input'!$K:$K,'Empresas adherentes'!$A3,'Empresas adherentes_input'!$N:$N,'Empresas adherentes'!L$1)</f>
        <v>41084.333333333328</v>
      </c>
      <c r="M3" s="65">
        <f>SUMIFS('Empresas adherentes_input'!$S:$S,'Empresas adherentes_input'!$K:$K,'Empresas adherentes'!$A3,'Empresas adherentes_input'!$N:$N,'Empresas adherentes'!M$1)</f>
        <v>8176</v>
      </c>
      <c r="N3" s="65">
        <f>SUMIFS('Empresas adherentes_input'!$S:$S,'Empresas adherentes_input'!$K:$K,'Empresas adherentes'!$A3,'Empresas adherentes_input'!$N:$N,'Empresas adherentes'!N$1)</f>
        <v>61156.5</v>
      </c>
      <c r="O3" s="65">
        <f>SUMIFS('Empresas adherentes_input'!$S:$S,'Empresas adherentes_input'!$K:$K,'Empresas adherentes'!$A3,'Empresas adherentes_input'!$N:$N,'Empresas adherentes'!O$1)</f>
        <v>920.66666666666674</v>
      </c>
      <c r="P3" s="65">
        <f>SUMIFS('Empresas adherentes_input'!$S:$S,'Empresas adherentes_input'!$K:$K,'Empresas adherentes'!$A3,'Empresas adherentes_input'!$N:$N,'Empresas adherentes'!P$1)</f>
        <v>9175.5833333333339</v>
      </c>
      <c r="Q3" s="65">
        <f>SUMIFS('Empresas adherentes_input'!$S:$S,'Empresas adherentes_input'!$K:$K,'Empresas adherentes'!$A3,'Empresas adherentes_input'!$N:$N,'Empresas adherentes'!Q$1)</f>
        <v>16033.75</v>
      </c>
      <c r="R3" s="65">
        <f>SUMIFS('Empresas adherentes_input'!$S:$S,'Empresas adherentes_input'!$K:$K,'Empresas adherentes'!$A3,'Empresas adherentes_input'!$N:$N,'Empresas adherentes'!R$1)</f>
        <v>33174.333333333336</v>
      </c>
      <c r="S3" s="65">
        <f>SUMIFS('Empresas adherentes_input'!$S:$S,'Empresas adherentes_input'!$K:$K,'Empresas adherentes'!$A3,'Empresas adherentes_input'!$N:$N,'Empresas adherentes'!S$1)</f>
        <v>154981.83333333334</v>
      </c>
      <c r="T3" s="65">
        <f>SUMIFS('Empresas adherentes_input'!$S:$S,'Empresas adherentes_input'!$K:$K,'Empresas adherentes'!$A3,'Empresas adherentes_input'!$N:$N,'Empresas adherentes'!T$1)</f>
        <v>141.58333333333334</v>
      </c>
      <c r="U3" s="27" t="str">
        <f t="shared" ref="U3:U5" si="17">IFERROR(ROUND(D3/SUM($D3:$T3)*100,1)&amp;"%",)</f>
        <v>6.3%</v>
      </c>
      <c r="V3" s="27" t="str">
        <f t="shared" si="1"/>
        <v>0.3%</v>
      </c>
      <c r="W3" s="27" t="str">
        <f t="shared" si="2"/>
        <v>0.3%</v>
      </c>
      <c r="X3" s="27" t="str">
        <f t="shared" si="3"/>
        <v>5.2%</v>
      </c>
      <c r="Y3" s="27" t="str">
        <f t="shared" si="4"/>
        <v>0.4%</v>
      </c>
      <c r="Z3" s="27" t="str">
        <f t="shared" si="5"/>
        <v>6.5%</v>
      </c>
      <c r="AA3" s="27" t="str">
        <f t="shared" si="6"/>
        <v>14.4%</v>
      </c>
      <c r="AB3" s="27" t="str">
        <f t="shared" si="7"/>
        <v>3.9%</v>
      </c>
      <c r="AC3" s="27" t="str">
        <f t="shared" si="8"/>
        <v>7.9%</v>
      </c>
      <c r="AD3" s="27" t="str">
        <f t="shared" si="9"/>
        <v>1.6%</v>
      </c>
      <c r="AE3" s="27" t="str">
        <f t="shared" si="10"/>
        <v>11.8%</v>
      </c>
      <c r="AF3" s="27" t="str">
        <f t="shared" si="11"/>
        <v>0.2%</v>
      </c>
      <c r="AG3" s="27" t="str">
        <f t="shared" si="12"/>
        <v>1.8%</v>
      </c>
      <c r="AH3" s="27" t="str">
        <f t="shared" si="13"/>
        <v>3.1%</v>
      </c>
      <c r="AI3" s="27" t="str">
        <f t="shared" si="14"/>
        <v>6.4%</v>
      </c>
      <c r="AJ3" s="27" t="str">
        <f t="shared" si="15"/>
        <v>29.9%</v>
      </c>
      <c r="AK3" s="27" t="str">
        <f t="shared" si="16"/>
        <v>0.03%</v>
      </c>
    </row>
    <row r="4" spans="1:37" s="27" customFormat="1">
      <c r="A4" s="27">
        <v>2017</v>
      </c>
      <c r="B4" s="62">
        <v>12</v>
      </c>
      <c r="C4" s="62" t="s">
        <v>57</v>
      </c>
      <c r="D4" s="38">
        <f>SUMIFS('Empresas adherentes_input'!$S:$S,'Empresas adherentes_input'!$K:$K,'Empresas adherentes'!$A4,'Empresas adherentes_input'!$N:$N,'Empresas adherentes'!D$1)</f>
        <v>31640.833333333336</v>
      </c>
      <c r="E4" s="65">
        <f>SUMIFS('Empresas adherentes_input'!$S:$S,'Empresas adherentes_input'!$K:$K,'Empresas adherentes'!$A4,'Empresas adherentes_input'!$N:$N,'Empresas adherentes'!E$1)</f>
        <v>1245.0833333333335</v>
      </c>
      <c r="F4" s="65">
        <f>SUMIFS('Empresas adherentes_input'!$S:$S,'Empresas adherentes_input'!$K:$K,'Empresas adherentes'!$A4,'Empresas adherentes_input'!$N:$N,'Empresas adherentes'!F$1)</f>
        <v>1156.7500000000002</v>
      </c>
      <c r="G4" s="65">
        <f>SUMIFS('Empresas adherentes_input'!$S:$S,'Empresas adherentes_input'!$K:$K,'Empresas adherentes'!$A4,'Empresas adherentes_input'!$N:$N,'Empresas adherentes'!G$1)</f>
        <v>25529.25</v>
      </c>
      <c r="H4" s="65">
        <f>SUMIFS('Empresas adherentes_input'!$S:$S,'Empresas adherentes_input'!$K:$K,'Empresas adherentes'!$A4,'Empresas adherentes_input'!$N:$N,'Empresas adherentes'!H$1)</f>
        <v>2374</v>
      </c>
      <c r="I4" s="65">
        <f>SUMIFS('Empresas adherentes_input'!$S:$S,'Empresas adherentes_input'!$K:$K,'Empresas adherentes'!$A4,'Empresas adherentes_input'!$N:$N,'Empresas adherentes'!I$1)</f>
        <v>30595.333333333336</v>
      </c>
      <c r="J4" s="65">
        <f>SUMIFS('Empresas adherentes_input'!$S:$S,'Empresas adherentes_input'!$K:$K,'Empresas adherentes'!$A4,'Empresas adherentes_input'!$N:$N,'Empresas adherentes'!J$1)</f>
        <v>72376.583333333343</v>
      </c>
      <c r="K4" s="65">
        <f>SUMIFS('Empresas adherentes_input'!$S:$S,'Empresas adherentes_input'!$K:$K,'Empresas adherentes'!$A4,'Empresas adherentes_input'!$N:$N,'Empresas adherentes'!K$1)</f>
        <v>19479.166666666668</v>
      </c>
      <c r="L4" s="65">
        <f>SUMIFS('Empresas adherentes_input'!$S:$S,'Empresas adherentes_input'!$K:$K,'Empresas adherentes'!$A4,'Empresas adherentes_input'!$N:$N,'Empresas adherentes'!L$1)</f>
        <v>38399.083333333328</v>
      </c>
      <c r="M4" s="65">
        <f>SUMIFS('Empresas adherentes_input'!$S:$S,'Empresas adherentes_input'!$K:$K,'Empresas adherentes'!$A4,'Empresas adherentes_input'!$N:$N,'Empresas adherentes'!M$1)</f>
        <v>8298.75</v>
      </c>
      <c r="N4" s="65">
        <f>SUMIFS('Empresas adherentes_input'!$S:$S,'Empresas adherentes_input'!$K:$K,'Empresas adherentes'!$A4,'Empresas adherentes_input'!$N:$N,'Empresas adherentes'!N$1)</f>
        <v>58093.666666666672</v>
      </c>
      <c r="O4" s="65">
        <f>SUMIFS('Empresas adherentes_input'!$S:$S,'Empresas adherentes_input'!$K:$K,'Empresas adherentes'!$A4,'Empresas adherentes_input'!$N:$N,'Empresas adherentes'!O$1)</f>
        <v>850.5</v>
      </c>
      <c r="P4" s="65">
        <f>SUMIFS('Empresas adherentes_input'!$S:$S,'Empresas adherentes_input'!$K:$K,'Empresas adherentes'!$A4,'Empresas adherentes_input'!$N:$N,'Empresas adherentes'!P$1)</f>
        <v>8747.25</v>
      </c>
      <c r="Q4" s="65">
        <f>SUMIFS('Empresas adherentes_input'!$S:$S,'Empresas adherentes_input'!$K:$K,'Empresas adherentes'!$A4,'Empresas adherentes_input'!$N:$N,'Empresas adherentes'!Q$1)</f>
        <v>15563.166666666701</v>
      </c>
      <c r="R4" s="65">
        <f>SUMIFS('Empresas adherentes_input'!$S:$S,'Empresas adherentes_input'!$K:$K,'Empresas adherentes'!$A4,'Empresas adherentes_input'!$N:$N,'Empresas adherentes'!R$1)</f>
        <v>32781.583333333336</v>
      </c>
      <c r="S4" s="65">
        <f>SUMIFS('Empresas adherentes_input'!$S:$S,'Empresas adherentes_input'!$K:$K,'Empresas adherentes'!$A4,'Empresas adherentes_input'!$N:$N,'Empresas adherentes'!S$1)</f>
        <v>154746.58333333334</v>
      </c>
      <c r="T4" s="65">
        <f>SUMIFS('Empresas adherentes_input'!$S:$S,'Empresas adherentes_input'!$K:$K,'Empresas adherentes'!$A4,'Empresas adherentes_input'!$N:$N,'Empresas adherentes'!T$1)</f>
        <v>137.5</v>
      </c>
      <c r="U4" s="27" t="str">
        <f t="shared" si="17"/>
        <v>6.3%</v>
      </c>
      <c r="V4" s="27" t="str">
        <f t="shared" si="1"/>
        <v>0.2%</v>
      </c>
      <c r="W4" s="27" t="str">
        <f t="shared" si="2"/>
        <v>0.2%</v>
      </c>
      <c r="X4" s="27" t="str">
        <f t="shared" si="3"/>
        <v>5.1%</v>
      </c>
      <c r="Y4" s="27" t="str">
        <f t="shared" si="4"/>
        <v>0.5%</v>
      </c>
      <c r="Z4" s="27" t="str">
        <f t="shared" si="5"/>
        <v>6.1%</v>
      </c>
      <c r="AA4" s="27" t="str">
        <f t="shared" si="6"/>
        <v>14.4%</v>
      </c>
      <c r="AB4" s="27" t="str">
        <f t="shared" si="7"/>
        <v>3.9%</v>
      </c>
      <c r="AC4" s="27" t="str">
        <f t="shared" si="8"/>
        <v>7.6%</v>
      </c>
      <c r="AD4" s="27" t="str">
        <f t="shared" si="9"/>
        <v>1.7%</v>
      </c>
      <c r="AE4" s="27" t="str">
        <f t="shared" si="10"/>
        <v>11.6%</v>
      </c>
      <c r="AF4" s="27" t="str">
        <f t="shared" si="11"/>
        <v>0.2%</v>
      </c>
      <c r="AG4" s="27" t="str">
        <f t="shared" si="12"/>
        <v>1.7%</v>
      </c>
      <c r="AH4" s="27" t="str">
        <f t="shared" si="13"/>
        <v>3.1%</v>
      </c>
      <c r="AI4" s="27" t="str">
        <f t="shared" si="14"/>
        <v>6.5%</v>
      </c>
      <c r="AJ4" s="27" t="str">
        <f t="shared" si="15"/>
        <v>30.8%</v>
      </c>
      <c r="AK4" s="27" t="str">
        <f t="shared" si="16"/>
        <v>0.03%</v>
      </c>
    </row>
    <row r="5" spans="1:37" s="27" customFormat="1">
      <c r="A5" s="27">
        <v>2018</v>
      </c>
      <c r="B5" s="62">
        <v>12</v>
      </c>
      <c r="C5" s="62" t="s">
        <v>57</v>
      </c>
      <c r="D5" s="38">
        <f>SUMIFS('Empresas adherentes_input'!$S:$S,'Empresas adherentes_input'!$K:$K,'Empresas adherentes'!$A5,'Empresas adherentes_input'!$N:$N,'Empresas adherentes'!D$1)</f>
        <v>32495.090909090908</v>
      </c>
      <c r="E5" s="65">
        <f>SUMIFS('Empresas adherentes_input'!$S:$S,'Empresas adherentes_input'!$K:$K,'Empresas adherentes'!$A5,'Empresas adherentes_input'!$N:$N,'Empresas adherentes'!E$1)</f>
        <v>1326.8181818181818</v>
      </c>
      <c r="F5" s="65">
        <f>SUMIFS('Empresas adherentes_input'!$S:$S,'Empresas adherentes_input'!$K:$K,'Empresas adherentes'!$A5,'Empresas adherentes_input'!$N:$N,'Empresas adherentes'!F$1)</f>
        <v>1231.090909090909</v>
      </c>
      <c r="G5" s="65">
        <f>SUMIFS('Empresas adherentes_input'!$S:$S,'Empresas adherentes_input'!$K:$K,'Empresas adherentes'!$A5,'Empresas adherentes_input'!$N:$N,'Empresas adherentes'!G$1)</f>
        <v>28121.909090909092</v>
      </c>
      <c r="H5" s="65">
        <f>SUMIFS('Empresas adherentes_input'!$S:$S,'Empresas adherentes_input'!$K:$K,'Empresas adherentes'!$A5,'Empresas adherentes_input'!$N:$N,'Empresas adherentes'!H$1)</f>
        <v>2483.5454545454545</v>
      </c>
      <c r="I5" s="65">
        <f>SUMIFS('Empresas adherentes_input'!$S:$S,'Empresas adherentes_input'!$K:$K,'Empresas adherentes'!$A5,'Empresas adherentes_input'!$N:$N,'Empresas adherentes'!I$1)</f>
        <v>37031.63636363636</v>
      </c>
      <c r="J5" s="65">
        <f>SUMIFS('Empresas adherentes_input'!$S:$S,'Empresas adherentes_input'!$K:$K,'Empresas adherentes'!$A5,'Empresas adherentes_input'!$N:$N,'Empresas adherentes'!J$1)</f>
        <v>78150.363636363632</v>
      </c>
      <c r="K5" s="65">
        <f>SUMIFS('Empresas adherentes_input'!$S:$S,'Empresas adherentes_input'!$K:$K,'Empresas adherentes'!$A5,'Empresas adherentes_input'!$N:$N,'Empresas adherentes'!K$1)</f>
        <v>22036.727272727272</v>
      </c>
      <c r="L5" s="65">
        <f>SUMIFS('Empresas adherentes_input'!$S:$S,'Empresas adherentes_input'!$K:$K,'Empresas adherentes'!$A5,'Empresas adherentes_input'!$N:$N,'Empresas adherentes'!L$1)</f>
        <v>41062.36363636364</v>
      </c>
      <c r="M5" s="65">
        <f>SUMIFS('Empresas adherentes_input'!$S:$S,'Empresas adherentes_input'!$K:$K,'Empresas adherentes'!$A5,'Empresas adherentes_input'!$N:$N,'Empresas adherentes'!M$1)</f>
        <v>8878.454545454546</v>
      </c>
      <c r="N5" s="65">
        <f>SUMIFS('Empresas adherentes_input'!$S:$S,'Empresas adherentes_input'!$K:$K,'Empresas adherentes'!$A5,'Empresas adherentes_input'!$N:$N,'Empresas adherentes'!N$1)</f>
        <v>62699.090909090912</v>
      </c>
      <c r="O5" s="65">
        <f>SUMIFS('Empresas adherentes_input'!$S:$S,'Empresas adherentes_input'!$K:$K,'Empresas adherentes'!$A5,'Empresas adherentes_input'!$N:$N,'Empresas adherentes'!O$1)</f>
        <v>903.5454545454545</v>
      </c>
      <c r="P5" s="65">
        <f>SUMIFS('Empresas adherentes_input'!$S:$S,'Empresas adherentes_input'!$K:$K,'Empresas adherentes'!$A5,'Empresas adherentes_input'!$N:$N,'Empresas adherentes'!P$1)</f>
        <v>9623.454545454546</v>
      </c>
      <c r="Q5" s="65">
        <f>SUMIFS('Empresas adherentes_input'!$S:$S,'Empresas adherentes_input'!$K:$K,'Empresas adherentes'!$A5,'Empresas adherentes_input'!$N:$N,'Empresas adherentes'!Q$1)</f>
        <v>17409.727272727272</v>
      </c>
      <c r="R5" s="65">
        <f>SUMIFS('Empresas adherentes_input'!$S:$S,'Empresas adherentes_input'!$K:$K,'Empresas adherentes'!$A5,'Empresas adherentes_input'!$N:$N,'Empresas adherentes'!R$1)</f>
        <v>31638</v>
      </c>
      <c r="S5" s="65">
        <f>SUMIFS('Empresas adherentes_input'!$S:$S,'Empresas adherentes_input'!$K:$K,'Empresas adherentes'!$A5,'Empresas adherentes_input'!$N:$N,'Empresas adherentes'!S$1)</f>
        <v>152459</v>
      </c>
      <c r="T5" s="65">
        <f>SUMIFS('Empresas adherentes_input'!$S:$S,'Empresas adherentes_input'!$K:$K,'Empresas adherentes'!$A5,'Empresas adherentes_input'!$N:$N,'Empresas adherentes'!T$1)</f>
        <v>157.27272727272728</v>
      </c>
      <c r="U5" s="27" t="str">
        <f t="shared" si="17"/>
        <v>6.2%</v>
      </c>
      <c r="V5" s="27" t="str">
        <f t="shared" si="1"/>
        <v>0.3%</v>
      </c>
      <c r="W5" s="27" t="str">
        <f t="shared" si="2"/>
        <v>0.2%</v>
      </c>
      <c r="X5" s="27" t="str">
        <f t="shared" si="3"/>
        <v>5.3%</v>
      </c>
      <c r="Y5" s="27" t="str">
        <f t="shared" si="4"/>
        <v>0.5%</v>
      </c>
      <c r="Z5" s="27" t="str">
        <f t="shared" si="5"/>
        <v>7%</v>
      </c>
      <c r="AA5" s="27" t="str">
        <f t="shared" si="6"/>
        <v>14.8%</v>
      </c>
      <c r="AB5" s="27" t="str">
        <f t="shared" si="7"/>
        <v>4.2%</v>
      </c>
      <c r="AC5" s="27" t="str">
        <f t="shared" si="8"/>
        <v>7.8%</v>
      </c>
      <c r="AD5" s="27" t="str">
        <f t="shared" si="9"/>
        <v>1.7%</v>
      </c>
      <c r="AE5" s="27" t="str">
        <f t="shared" si="10"/>
        <v>11.9%</v>
      </c>
      <c r="AF5" s="27" t="str">
        <f t="shared" si="11"/>
        <v>0.2%</v>
      </c>
      <c r="AG5" s="27" t="str">
        <f t="shared" si="12"/>
        <v>1.8%</v>
      </c>
      <c r="AH5" s="27" t="str">
        <f t="shared" si="13"/>
        <v>3.3%</v>
      </c>
      <c r="AI5" s="27" t="str">
        <f t="shared" si="14"/>
        <v>6%</v>
      </c>
      <c r="AJ5" s="27" t="str">
        <f t="shared" si="15"/>
        <v>28.9%</v>
      </c>
      <c r="AK5" s="27" t="str">
        <f t="shared" si="16"/>
        <v>0.03%</v>
      </c>
    </row>
    <row r="6" spans="1:37" s="27" customFormat="1">
      <c r="B6" s="62"/>
      <c r="C6" s="62"/>
      <c r="D6" s="62"/>
    </row>
    <row r="7" spans="1:37">
      <c r="B7" s="67"/>
      <c r="C7" s="62"/>
      <c r="D7" s="67"/>
    </row>
    <row r="8" spans="1:37">
      <c r="B8" s="67"/>
      <c r="C8" s="62"/>
      <c r="D8" s="67"/>
    </row>
    <row r="9" spans="1:37">
      <c r="B9" s="67"/>
      <c r="C9" s="62"/>
      <c r="D9" s="67"/>
    </row>
    <row r="10" spans="1:37">
      <c r="B10" s="67"/>
      <c r="C10" s="62"/>
      <c r="D10" s="67"/>
    </row>
    <row r="11" spans="1:37">
      <c r="B11" s="67"/>
      <c r="C11" s="62"/>
      <c r="D11" s="67"/>
    </row>
    <row r="12" spans="1:37">
      <c r="B12" s="67"/>
      <c r="C12" s="62"/>
      <c r="D12" s="67"/>
    </row>
    <row r="13" spans="1:37">
      <c r="B13" s="67"/>
      <c r="C13" s="62"/>
      <c r="D13" s="67"/>
    </row>
    <row r="14" spans="1:37">
      <c r="B14" s="67"/>
      <c r="C14" s="62"/>
      <c r="D14" s="67"/>
    </row>
    <row r="15" spans="1:37">
      <c r="B15" s="67"/>
      <c r="C15" s="62"/>
      <c r="D15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I3" sqref="I3"/>
    </sheetView>
  </sheetViews>
  <sheetFormatPr baseColWidth="10" defaultRowHeight="14.4"/>
  <cols>
    <col min="1" max="1" width="5" bestFit="1" customWidth="1"/>
    <col min="2" max="2" width="4.33203125" bestFit="1" customWidth="1"/>
    <col min="3" max="3" width="8.109375" bestFit="1" customWidth="1"/>
    <col min="4" max="4" width="33.5546875" bestFit="1" customWidth="1"/>
    <col min="5" max="5" width="7.44140625" bestFit="1" customWidth="1"/>
    <col min="6" max="6" width="26.33203125" bestFit="1" customWidth="1"/>
    <col min="7" max="7" width="22" bestFit="1" customWidth="1"/>
    <col min="8" max="8" width="30.6640625" bestFit="1" customWidth="1"/>
    <col min="9" max="9" width="11.44140625" bestFit="1" customWidth="1"/>
    <col min="10" max="10" width="33.5546875" bestFit="1" customWidth="1"/>
    <col min="11" max="11" width="18.5546875" bestFit="1" customWidth="1"/>
    <col min="12" max="12" width="37.88671875" bestFit="1" customWidth="1"/>
    <col min="13" max="13" width="21.109375" bestFit="1" customWidth="1"/>
    <col min="14" max="14" width="42.5546875" bestFit="1" customWidth="1"/>
    <col min="15" max="15" width="48.6640625" bestFit="1" customWidth="1"/>
    <col min="16" max="16" width="9.88671875" bestFit="1" customWidth="1"/>
    <col min="17" max="17" width="22.88671875" bestFit="1" customWidth="1"/>
    <col min="18" max="18" width="51.6640625" bestFit="1" customWidth="1"/>
    <col min="19" max="19" width="32.88671875" bestFit="1" customWidth="1"/>
    <col min="20" max="20" width="34.88671875" bestFit="1" customWidth="1"/>
    <col min="21" max="21" width="33.44140625" bestFit="1" customWidth="1"/>
    <col min="22" max="22" width="5.88671875" bestFit="1" customWidth="1"/>
    <col min="23" max="23" width="26.109375" bestFit="1" customWidth="1"/>
    <col min="24" max="24" width="21.88671875" bestFit="1" customWidth="1"/>
    <col min="25" max="25" width="30.5546875" bestFit="1" customWidth="1"/>
    <col min="26" max="26" width="11.33203125" bestFit="1" customWidth="1"/>
    <col min="27" max="27" width="33.44140625" bestFit="1" customWidth="1"/>
    <col min="28" max="28" width="18.44140625" bestFit="1" customWidth="1"/>
    <col min="29" max="29" width="37.6640625" bestFit="1" customWidth="1"/>
    <col min="30" max="30" width="21" bestFit="1" customWidth="1"/>
    <col min="31" max="31" width="42.44140625" bestFit="1" customWidth="1"/>
    <col min="32" max="32" width="48.5546875" bestFit="1" customWidth="1"/>
    <col min="33" max="33" width="9.6640625" bestFit="1" customWidth="1"/>
    <col min="34" max="34" width="22.6640625" bestFit="1" customWidth="1"/>
    <col min="35" max="35" width="51.5546875" bestFit="1" customWidth="1"/>
    <col min="36" max="36" width="32.6640625" bestFit="1" customWidth="1"/>
    <col min="37" max="37" width="34.6640625" bestFit="1" customWidth="1"/>
  </cols>
  <sheetData>
    <row r="1" spans="1:37" s="27" customFormat="1" ht="27.6">
      <c r="A1" s="76" t="s">
        <v>16</v>
      </c>
      <c r="B1" s="77" t="s">
        <v>17</v>
      </c>
      <c r="C1" s="66" t="s">
        <v>18</v>
      </c>
      <c r="D1" s="79" t="s">
        <v>40</v>
      </c>
      <c r="E1" s="80" t="s">
        <v>41</v>
      </c>
      <c r="F1" s="80" t="s">
        <v>42</v>
      </c>
      <c r="G1" s="80" t="s">
        <v>43</v>
      </c>
      <c r="H1" s="80" t="s">
        <v>44</v>
      </c>
      <c r="I1" s="80" t="s">
        <v>45</v>
      </c>
      <c r="J1" s="80" t="s">
        <v>46</v>
      </c>
      <c r="K1" s="80" t="s">
        <v>47</v>
      </c>
      <c r="L1" s="80" t="s">
        <v>48</v>
      </c>
      <c r="M1" s="80" t="s">
        <v>49</v>
      </c>
      <c r="N1" s="80" t="s">
        <v>50</v>
      </c>
      <c r="O1" s="80" t="s">
        <v>51</v>
      </c>
      <c r="P1" s="80" t="s">
        <v>52</v>
      </c>
      <c r="Q1" s="80" t="s">
        <v>53</v>
      </c>
      <c r="R1" s="80" t="s">
        <v>54</v>
      </c>
      <c r="S1" s="80" t="s">
        <v>55</v>
      </c>
      <c r="T1" s="80" t="s">
        <v>56</v>
      </c>
      <c r="U1" s="27" t="str">
        <f>"Part_"&amp;D1</f>
        <v>Part_Agricultura, ganadería, caza y silvicultura</v>
      </c>
      <c r="V1" s="27" t="str">
        <f t="shared" ref="V1:AK1" si="0">"Part_"&amp;E1</f>
        <v>Part_Pesca</v>
      </c>
      <c r="W1" s="27" t="str">
        <f t="shared" si="0"/>
        <v>Part_Explotación de minas y canteras</v>
      </c>
      <c r="X1" s="27" t="str">
        <f t="shared" si="0"/>
        <v>Part_Industrias Manufactureras</v>
      </c>
      <c r="Y1" s="27" t="str">
        <f t="shared" si="0"/>
        <v>Part_Suministro de electricidad, gas y agua</v>
      </c>
      <c r="Z1" s="27" t="str">
        <f t="shared" si="0"/>
        <v>Part_Construcción</v>
      </c>
      <c r="AA1" s="27" t="str">
        <f t="shared" si="0"/>
        <v>Part_Comercio, reparación de vehículos y otros</v>
      </c>
      <c r="AB1" s="27" t="str">
        <f t="shared" si="0"/>
        <v>Part_Hoteles y restaurantes</v>
      </c>
      <c r="AC1" s="27" t="str">
        <f t="shared" si="0"/>
        <v>Part_Transporte, almacenamiento y comunicaciones</v>
      </c>
      <c r="AD1" s="27" t="str">
        <f t="shared" si="0"/>
        <v>Part_Intermediación financiera</v>
      </c>
      <c r="AE1" s="27" t="str">
        <f t="shared" si="0"/>
        <v>Part_Actividades inmobiliarias, empresariales y de alquiler</v>
      </c>
      <c r="AF1" s="27" t="str">
        <f t="shared" si="0"/>
        <v>Part_Administración pública y defensa; planes de seguridad social</v>
      </c>
      <c r="AG1" s="27" t="str">
        <f t="shared" si="0"/>
        <v>Part_Enseñanza</v>
      </c>
      <c r="AH1" s="27" t="str">
        <f t="shared" si="0"/>
        <v>Part_Servicios sociales y de salud</v>
      </c>
      <c r="AI1" s="27" t="str">
        <f t="shared" si="0"/>
        <v>Part_Otras actividades de servicios comunitarios, sociales y personales</v>
      </c>
      <c r="AJ1" s="27" t="str">
        <f t="shared" si="0"/>
        <v>Part_Hogares privados con servicio doméstico</v>
      </c>
      <c r="AK1" s="27" t="str">
        <f t="shared" si="0"/>
        <v>Part_Organizaciones y órganos extraterritoriales</v>
      </c>
    </row>
    <row r="2" spans="1:37">
      <c r="A2">
        <v>2015</v>
      </c>
      <c r="B2" s="27">
        <v>1</v>
      </c>
      <c r="C2" s="62" t="s">
        <v>57</v>
      </c>
      <c r="D2" s="63">
        <v>381671.99999999994</v>
      </c>
      <c r="E2" s="36">
        <v>44196.5</v>
      </c>
      <c r="F2" s="36">
        <v>82977.25</v>
      </c>
      <c r="G2" s="36">
        <v>559494.49999999988</v>
      </c>
      <c r="H2" s="36">
        <v>33643.583333333336</v>
      </c>
      <c r="I2" s="36">
        <v>630349.41666666663</v>
      </c>
      <c r="J2" s="36">
        <v>788285.75</v>
      </c>
      <c r="K2" s="36">
        <v>239203.5</v>
      </c>
      <c r="L2" s="36">
        <v>400988.33333333337</v>
      </c>
      <c r="M2" s="36">
        <v>176559.91666666669</v>
      </c>
      <c r="N2" s="36">
        <v>805976.33333333337</v>
      </c>
      <c r="O2" s="36">
        <v>397123.41666666663</v>
      </c>
      <c r="P2" s="36">
        <v>389278.66666666669</v>
      </c>
      <c r="Q2" s="36">
        <v>234768.08333333334</v>
      </c>
      <c r="R2" s="36">
        <v>290525.66666666663</v>
      </c>
      <c r="S2" s="36">
        <v>191926.5</v>
      </c>
      <c r="T2" s="36">
        <v>1012.9166666666667</v>
      </c>
      <c r="U2" t="str">
        <f>IFERROR(ROUND(D2/SUM($D2:$T2)*100,1)&amp;"%",)</f>
        <v>6.8%</v>
      </c>
      <c r="V2" t="str">
        <f t="shared" ref="V2:AK5" si="1">IFERROR(ROUND(E2/SUM($D2:$T2)*100,1)&amp;"%",)</f>
        <v>0.8%</v>
      </c>
      <c r="W2" t="str">
        <f t="shared" si="1"/>
        <v>1.5%</v>
      </c>
      <c r="X2" t="str">
        <f t="shared" si="1"/>
        <v>9.9%</v>
      </c>
      <c r="Y2" t="str">
        <f t="shared" si="1"/>
        <v>0.6%</v>
      </c>
      <c r="Z2" t="str">
        <f t="shared" si="1"/>
        <v>11.2%</v>
      </c>
      <c r="AA2" t="str">
        <f t="shared" si="1"/>
        <v>14%</v>
      </c>
      <c r="AB2" t="str">
        <f t="shared" si="1"/>
        <v>4.2%</v>
      </c>
      <c r="AC2" t="str">
        <f t="shared" si="1"/>
        <v>7.1%</v>
      </c>
      <c r="AD2" t="str">
        <f t="shared" si="1"/>
        <v>3.1%</v>
      </c>
      <c r="AE2" t="str">
        <f t="shared" si="1"/>
        <v>14.3%</v>
      </c>
      <c r="AF2" t="str">
        <f t="shared" si="1"/>
        <v>7%</v>
      </c>
      <c r="AG2" t="str">
        <f t="shared" si="1"/>
        <v>6.9%</v>
      </c>
      <c r="AH2" t="str">
        <f t="shared" si="1"/>
        <v>4.2%</v>
      </c>
      <c r="AI2" t="str">
        <f t="shared" si="1"/>
        <v>5.1%</v>
      </c>
      <c r="AJ2" t="str">
        <f t="shared" si="1"/>
        <v>3.4%</v>
      </c>
      <c r="AK2" t="str">
        <f t="shared" si="1"/>
        <v>0%</v>
      </c>
    </row>
    <row r="3" spans="1:37">
      <c r="A3">
        <v>2016</v>
      </c>
      <c r="B3" s="27">
        <v>2</v>
      </c>
      <c r="C3" s="62" t="s">
        <v>57</v>
      </c>
      <c r="D3" s="63">
        <v>386163.00000666664</v>
      </c>
      <c r="E3" s="36">
        <v>41687.499999666667</v>
      </c>
      <c r="F3" s="36">
        <v>77587.416663666663</v>
      </c>
      <c r="G3" s="36">
        <v>555910.16666666663</v>
      </c>
      <c r="H3" s="36">
        <v>34365.166666699995</v>
      </c>
      <c r="I3" s="36">
        <v>649210.08333033335</v>
      </c>
      <c r="J3" s="36">
        <v>813412.16666999995</v>
      </c>
      <c r="K3" s="36">
        <v>239101</v>
      </c>
      <c r="L3" s="36">
        <v>403746.08333333337</v>
      </c>
      <c r="M3" s="36">
        <v>185395.50000033336</v>
      </c>
      <c r="N3" s="36">
        <v>807973.08333666669</v>
      </c>
      <c r="O3" s="36">
        <v>409628.66667000001</v>
      </c>
      <c r="P3" s="36">
        <v>407351.08333633328</v>
      </c>
      <c r="Q3" s="36">
        <v>247303.33333666666</v>
      </c>
      <c r="R3" s="36">
        <v>282605.83333333337</v>
      </c>
      <c r="S3" s="36">
        <v>194061.8333</v>
      </c>
      <c r="T3" s="36">
        <v>914.33333329999994</v>
      </c>
      <c r="U3" t="str">
        <f t="shared" ref="U3:U5" si="2">IFERROR(ROUND(D3/SUM($D3:$T3)*100,1)&amp;"%",)</f>
        <v>6.7%</v>
      </c>
      <c r="V3" t="str">
        <f t="shared" si="1"/>
        <v>0.7%</v>
      </c>
      <c r="W3" t="str">
        <f t="shared" si="1"/>
        <v>1.4%</v>
      </c>
      <c r="X3" t="str">
        <f t="shared" si="1"/>
        <v>9.7%</v>
      </c>
      <c r="Y3" t="str">
        <f t="shared" si="1"/>
        <v>0.6%</v>
      </c>
      <c r="Z3" t="str">
        <f t="shared" si="1"/>
        <v>11.3%</v>
      </c>
      <c r="AA3" t="str">
        <f t="shared" si="1"/>
        <v>14.2%</v>
      </c>
      <c r="AB3" t="str">
        <f t="shared" si="1"/>
        <v>4.2%</v>
      </c>
      <c r="AC3" t="str">
        <f t="shared" si="1"/>
        <v>7%</v>
      </c>
      <c r="AD3" t="str">
        <f t="shared" si="1"/>
        <v>3.2%</v>
      </c>
      <c r="AE3" t="str">
        <f t="shared" si="1"/>
        <v>14.1%</v>
      </c>
      <c r="AF3" t="str">
        <f t="shared" si="1"/>
        <v>7.1%</v>
      </c>
      <c r="AG3" t="str">
        <f t="shared" si="1"/>
        <v>7.1%</v>
      </c>
      <c r="AH3" t="str">
        <f t="shared" si="1"/>
        <v>4.3%</v>
      </c>
      <c r="AI3" t="str">
        <f t="shared" si="1"/>
        <v>4.9%</v>
      </c>
      <c r="AJ3" t="str">
        <f t="shared" si="1"/>
        <v>3.4%</v>
      </c>
      <c r="AK3" t="str">
        <f t="shared" si="1"/>
        <v>0%</v>
      </c>
    </row>
    <row r="4" spans="1:37">
      <c r="A4">
        <v>2017</v>
      </c>
      <c r="B4" s="27">
        <v>3</v>
      </c>
      <c r="C4" s="62" t="s">
        <v>57</v>
      </c>
      <c r="D4" s="63">
        <v>392063.41666666669</v>
      </c>
      <c r="E4" s="36">
        <v>40894.916666666672</v>
      </c>
      <c r="F4" s="36">
        <v>75145.166666666657</v>
      </c>
      <c r="G4" s="36">
        <v>536460.75</v>
      </c>
      <c r="H4" s="36">
        <v>32980.833333333336</v>
      </c>
      <c r="I4" s="36">
        <v>631505.58333333337</v>
      </c>
      <c r="J4" s="36">
        <v>826394.16666666663</v>
      </c>
      <c r="K4" s="36">
        <v>256038.16666666669</v>
      </c>
      <c r="L4" s="36">
        <v>400920.58333333331</v>
      </c>
      <c r="M4" s="36">
        <v>189092.5</v>
      </c>
      <c r="N4" s="36">
        <v>849092.08333333326</v>
      </c>
      <c r="O4" s="36">
        <v>412605</v>
      </c>
      <c r="P4" s="36">
        <v>407695.83333333337</v>
      </c>
      <c r="Q4" s="36">
        <v>254875.83333333331</v>
      </c>
      <c r="R4" s="36">
        <v>298490.66666666669</v>
      </c>
      <c r="S4" s="36">
        <v>206096.33333333334</v>
      </c>
      <c r="T4" s="36">
        <v>965.5</v>
      </c>
      <c r="U4" t="str">
        <f>IFERROR(ROUND(D4/SUM($D4:$T4)*100,1)&amp;"%",)</f>
        <v>6.7%</v>
      </c>
      <c r="V4" t="str">
        <f t="shared" si="1"/>
        <v>0.7%</v>
      </c>
      <c r="W4" t="str">
        <f t="shared" si="1"/>
        <v>1.3%</v>
      </c>
      <c r="X4" t="str">
        <f t="shared" si="1"/>
        <v>9.2%</v>
      </c>
      <c r="Y4" t="str">
        <f t="shared" si="1"/>
        <v>0.6%</v>
      </c>
      <c r="Z4" t="str">
        <f t="shared" si="1"/>
        <v>10.9%</v>
      </c>
      <c r="AA4" t="str">
        <f t="shared" si="1"/>
        <v>14.2%</v>
      </c>
      <c r="AB4" t="str">
        <f t="shared" si="1"/>
        <v>4.4%</v>
      </c>
      <c r="AC4" t="str">
        <f t="shared" si="1"/>
        <v>6.9%</v>
      </c>
      <c r="AD4" t="str">
        <f t="shared" si="1"/>
        <v>3.3%</v>
      </c>
      <c r="AE4" t="str">
        <f t="shared" si="1"/>
        <v>14.6%</v>
      </c>
      <c r="AF4" t="str">
        <f t="shared" si="1"/>
        <v>7.1%</v>
      </c>
      <c r="AG4" t="str">
        <f t="shared" si="1"/>
        <v>7%</v>
      </c>
      <c r="AH4" t="str">
        <f t="shared" si="1"/>
        <v>4.4%</v>
      </c>
      <c r="AI4" t="str">
        <f t="shared" si="1"/>
        <v>5.1%</v>
      </c>
      <c r="AJ4" t="str">
        <f t="shared" si="1"/>
        <v>3.5%</v>
      </c>
      <c r="AK4" t="str">
        <f t="shared" si="1"/>
        <v>0%</v>
      </c>
    </row>
    <row r="5" spans="1:37">
      <c r="A5">
        <v>2018</v>
      </c>
      <c r="B5" s="27">
        <v>4</v>
      </c>
      <c r="C5" s="62" t="s">
        <v>57</v>
      </c>
      <c r="D5" s="63">
        <v>407073</v>
      </c>
      <c r="E5" s="36">
        <v>43014.181818181816</v>
      </c>
      <c r="F5" s="36">
        <v>77836.363636363632</v>
      </c>
      <c r="G5" s="36">
        <v>545843.18181818177</v>
      </c>
      <c r="H5" s="36">
        <v>32351.636363636364</v>
      </c>
      <c r="I5" s="36">
        <v>657968.36363636365</v>
      </c>
      <c r="J5" s="36">
        <v>879267.36363636365</v>
      </c>
      <c r="K5" s="36">
        <v>290485.27272727271</v>
      </c>
      <c r="L5" s="36">
        <v>421052.18181818182</v>
      </c>
      <c r="M5" s="36">
        <v>194406.45454545456</v>
      </c>
      <c r="N5" s="36">
        <v>862551</v>
      </c>
      <c r="O5" s="36">
        <v>437119.54545454547</v>
      </c>
      <c r="P5" s="36">
        <v>427046.36363636365</v>
      </c>
      <c r="Q5" s="36">
        <v>275321.54545454547</v>
      </c>
      <c r="R5" s="36">
        <v>310002.54545454547</v>
      </c>
      <c r="S5" s="36">
        <v>215997.63636363635</v>
      </c>
      <c r="T5" s="36">
        <v>1040.1818181818182</v>
      </c>
      <c r="U5" t="str">
        <f t="shared" si="2"/>
        <v>6.7%</v>
      </c>
      <c r="V5" t="str">
        <f t="shared" si="1"/>
        <v>0.7%</v>
      </c>
      <c r="W5" t="str">
        <f t="shared" si="1"/>
        <v>1.3%</v>
      </c>
      <c r="X5" t="str">
        <f t="shared" si="1"/>
        <v>9%</v>
      </c>
      <c r="Y5" t="str">
        <f t="shared" si="1"/>
        <v>0.5%</v>
      </c>
      <c r="Z5" t="str">
        <f t="shared" si="1"/>
        <v>10.8%</v>
      </c>
      <c r="AA5" t="str">
        <f t="shared" si="1"/>
        <v>14.5%</v>
      </c>
      <c r="AB5" t="str">
        <f t="shared" si="1"/>
        <v>4.8%</v>
      </c>
      <c r="AC5" t="str">
        <f t="shared" si="1"/>
        <v>6.9%</v>
      </c>
      <c r="AD5" t="str">
        <f t="shared" si="1"/>
        <v>3.2%</v>
      </c>
      <c r="AE5" t="str">
        <f t="shared" si="1"/>
        <v>14.2%</v>
      </c>
      <c r="AF5" t="str">
        <f t="shared" si="1"/>
        <v>7.2%</v>
      </c>
      <c r="AG5" t="str">
        <f t="shared" si="1"/>
        <v>7%</v>
      </c>
      <c r="AH5" t="str">
        <f t="shared" si="1"/>
        <v>4.5%</v>
      </c>
      <c r="AI5" t="str">
        <f t="shared" si="1"/>
        <v>5.1%</v>
      </c>
      <c r="AJ5" t="str">
        <f t="shared" si="1"/>
        <v>3.6%</v>
      </c>
      <c r="AK5" t="str">
        <f t="shared" si="1"/>
        <v>0%</v>
      </c>
    </row>
    <row r="6" spans="1:37">
      <c r="B6" s="27"/>
      <c r="C6" s="62"/>
      <c r="D6" s="63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37">
      <c r="B7" s="27"/>
      <c r="C7" s="62"/>
      <c r="D7" s="63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37">
      <c r="B8" s="27"/>
      <c r="C8" s="62"/>
      <c r="D8" s="6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37">
      <c r="B9" s="27"/>
      <c r="C9" s="62"/>
      <c r="D9" s="63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37">
      <c r="B10" s="27"/>
      <c r="C10" s="62"/>
      <c r="D10" s="63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37">
      <c r="B11" s="27"/>
      <c r="C11" s="62"/>
      <c r="D11" s="6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37">
      <c r="B12" s="27"/>
      <c r="C12" s="62"/>
      <c r="D12" s="63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37">
      <c r="B13" s="27"/>
      <c r="C13" s="27"/>
    </row>
    <row r="14" spans="1:37">
      <c r="B14" s="27"/>
      <c r="C14" s="27"/>
    </row>
    <row r="15" spans="1:37">
      <c r="B15" s="27"/>
      <c r="C15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E1" sqref="E1"/>
    </sheetView>
  </sheetViews>
  <sheetFormatPr baseColWidth="10" defaultRowHeight="14.4"/>
  <cols>
    <col min="4" max="4" width="21.33203125" bestFit="1" customWidth="1"/>
    <col min="5" max="5" width="22.33203125" bestFit="1" customWidth="1"/>
    <col min="6" max="6" width="26.88671875" bestFit="1" customWidth="1"/>
    <col min="7" max="7" width="15.5546875" bestFit="1" customWidth="1"/>
    <col min="8" max="8" width="23.5546875" bestFit="1" customWidth="1"/>
    <col min="9" max="9" width="24.5546875" bestFit="1" customWidth="1"/>
    <col min="10" max="10" width="13.3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80</v>
      </c>
      <c r="E1" t="s">
        <v>81</v>
      </c>
      <c r="F1" t="s">
        <v>82</v>
      </c>
      <c r="G1" t="s">
        <v>89</v>
      </c>
      <c r="H1" s="26" t="s">
        <v>83</v>
      </c>
      <c r="I1" s="26" t="s">
        <v>84</v>
      </c>
      <c r="J1" s="26" t="s">
        <v>65</v>
      </c>
    </row>
    <row r="2" spans="1:10">
      <c r="A2">
        <v>2015</v>
      </c>
      <c r="B2" t="s">
        <v>78</v>
      </c>
      <c r="C2" s="37" t="s">
        <v>62</v>
      </c>
      <c r="D2" s="38">
        <f>SUMIFS(Accidentabilidad!$H:$H,Accidentabilidad!$A:$A,Accidentabilidad2!$A2,Accidentabilidad!$D:$D,Accidentabilidad2!D$1)</f>
        <v>26501</v>
      </c>
      <c r="E2" s="38">
        <f>SUMIFS(Accidentabilidad!$H:$H,Accidentabilidad!$A:$A,Accidentabilidad2!$A2,Accidentabilidad!$D:$D,Accidentabilidad2!E$1)</f>
        <v>6196</v>
      </c>
      <c r="F2" s="38">
        <f>SUMIFS(Accidentabilidad!$H:$H,Accidentabilidad!$A:$A,Accidentabilidad2!$A2,Accidentabilidad!$D:$D,Accidentabilidad2!F$1)</f>
        <v>510</v>
      </c>
      <c r="G2" s="38">
        <f>D2+E2</f>
        <v>32697</v>
      </c>
      <c r="H2" s="39">
        <f>SUMIFS(Accidentabilidad!$I:$I,Accidentabilidad!$A:$A,Accidentabilidad2!$A2,Accidentabilidad!$D:$D,Accidentabilidad2!D$1)</f>
        <v>4.568163258270326E-2</v>
      </c>
      <c r="I2" s="39">
        <f>SUMIFS(Accidentabilidad!$I:$I,Accidentabilidad!$A:$A,Accidentabilidad2!$A2,Accidentabilidad!$D:$D,Accidentabilidad2!E$1)</f>
        <v>1.0680479811419546E-2</v>
      </c>
      <c r="J2" s="39">
        <f>SUMIFS(Accidentabilidad!$I:$I,Accidentabilidad!$A:$A,Accidentabilidad2!$A2,Accidentabilidad!$D:$D,Accidentabilidad2!D$1)</f>
        <v>4.568163258270326E-2</v>
      </c>
    </row>
    <row r="3" spans="1:10">
      <c r="A3">
        <v>2016</v>
      </c>
      <c r="B3" t="s">
        <v>78</v>
      </c>
      <c r="C3" s="37" t="s">
        <v>62</v>
      </c>
      <c r="D3" s="38">
        <f>SUMIFS(Accidentabilidad!$H:$H,Accidentabilidad!$A:$A,Accidentabilidad2!$A3,Accidentabilidad!$D:$D,Accidentabilidad2!D$1)</f>
        <v>27420</v>
      </c>
      <c r="E3" s="38">
        <f>SUMIFS(Accidentabilidad!$H:$H,Accidentabilidad!$A:$A,Accidentabilidad2!$A3,Accidentabilidad!$D:$D,Accidentabilidad2!E$1)</f>
        <v>6840</v>
      </c>
      <c r="F3" s="38">
        <f>SUMIFS(Accidentabilidad!$H:$H,Accidentabilidad!$A:$A,Accidentabilidad2!$A3,Accidentabilidad!$D:$D,Accidentabilidad2!F$1)</f>
        <v>560</v>
      </c>
      <c r="G3" s="38">
        <f t="shared" ref="G3:G5" si="0">D3+E3</f>
        <v>34260</v>
      </c>
      <c r="H3" s="39">
        <f>SUMIFS(Accidentabilidad!$I:$I,Accidentabilidad!$A:$A,Accidentabilidad2!$A3,Accidentabilidad!$D:$D,Accidentabilidad2!D$1)</f>
        <v>4.5999999999999999E-2</v>
      </c>
      <c r="I3" s="39">
        <f>SUMIFS(Accidentabilidad!$I:$I,Accidentabilidad!$A:$A,Accidentabilidad2!$A3,Accidentabilidad!$D:$D,Accidentabilidad2!E$1)</f>
        <v>1.2E-2</v>
      </c>
      <c r="J3" s="39">
        <f>SUMIFS(Accidentabilidad!$I:$I,Accidentabilidad!$A:$A,Accidentabilidad2!$A3,Accidentabilidad!$D:$D,Accidentabilidad2!D$1)</f>
        <v>4.5999999999999999E-2</v>
      </c>
    </row>
    <row r="4" spans="1:10">
      <c r="A4">
        <v>2017</v>
      </c>
      <c r="B4" t="s">
        <v>78</v>
      </c>
      <c r="C4" s="37" t="s">
        <v>62</v>
      </c>
      <c r="D4" s="38">
        <f>SUMIFS(Accidentabilidad!$H:$H,Accidentabilidad!$A:$A,Accidentabilidad2!$A4,Accidentabilidad!$D:$D,Accidentabilidad2!D$1)</f>
        <v>24389</v>
      </c>
      <c r="E4" s="38">
        <f>SUMIFS(Accidentabilidad!$H:$H,Accidentabilidad!$A:$A,Accidentabilidad2!$A4,Accidentabilidad!$D:$D,Accidentabilidad2!E$1)</f>
        <v>6352</v>
      </c>
      <c r="F4" s="38">
        <f>SUMIFS(Accidentabilidad!$H:$H,Accidentabilidad!$A:$A,Accidentabilidad2!$A4,Accidentabilidad!$D:$D,Accidentabilidad2!F$1)</f>
        <v>711</v>
      </c>
      <c r="G4" s="38">
        <f t="shared" si="0"/>
        <v>30741</v>
      </c>
      <c r="H4" s="39">
        <f>SUMIFS(Accidentabilidad!$I:$I,Accidentabilidad!$A:$A,Accidentabilidad2!$A4,Accidentabilidad!$D:$D,Accidentabilidad2!D$1)</f>
        <v>4.1278716668410889E-2</v>
      </c>
      <c r="I4" s="39">
        <f>SUMIFS(Accidentabilidad!$I:$I,Accidentabilidad!$A:$A,Accidentabilidad2!$A4,Accidentabilidad!$D:$D,Accidentabilidad2!E$1)</f>
        <v>1.0750847032586247E-2</v>
      </c>
      <c r="J4" s="39">
        <f>SUMIFS(Accidentabilidad!$I:$I,Accidentabilidad!$A:$A,Accidentabilidad2!$A4,Accidentabilidad!$D:$D,Accidentabilidad2!D$1)</f>
        <v>4.1278716668410889E-2</v>
      </c>
    </row>
    <row r="5" spans="1:10">
      <c r="A5">
        <v>2018</v>
      </c>
      <c r="B5" t="s">
        <v>78</v>
      </c>
      <c r="C5" s="37" t="s">
        <v>62</v>
      </c>
      <c r="D5" s="38">
        <f>SUMIFS(Accidentabilidad!$H:$H,Accidentabilidad!$A:$A,Accidentabilidad2!$A5,Accidentabilidad!$D:$D,Accidentabilidad2!D$1)</f>
        <v>21524</v>
      </c>
      <c r="E5" s="38">
        <f>SUMIFS(Accidentabilidad!$H:$H,Accidentabilidad!$A:$A,Accidentabilidad2!$A5,Accidentabilidad!$D:$D,Accidentabilidad2!E$1)</f>
        <v>5487</v>
      </c>
      <c r="F5" s="38">
        <f>SUMIFS(Accidentabilidad!$H:$H,Accidentabilidad!$A:$A,Accidentabilidad2!$A5,Accidentabilidad!$D:$D,Accidentabilidad2!F$1)</f>
        <v>674</v>
      </c>
      <c r="G5" s="38">
        <f t="shared" si="0"/>
        <v>27011</v>
      </c>
      <c r="H5" s="39">
        <f>SUMIFS(Accidentabilidad!$I:$I,Accidentabilidad!$A:$A,Accidentabilidad2!$A5,Accidentabilidad!$D:$D,Accidentabilidad2!D$1)</f>
        <v>3.8896860864720509E-2</v>
      </c>
      <c r="I5" s="39">
        <f>SUMIFS(Accidentabilidad!$I:$I,Accidentabilidad!$A:$A,Accidentabilidad2!$A5,Accidentabilidad!$D:$D,Accidentabilidad2!E$1)</f>
        <v>9.9182516515652144E-3</v>
      </c>
      <c r="J5" s="39">
        <f>SUMIFS(Accidentabilidad!$I:$I,Accidentabilidad!$A:$A,Accidentabilidad2!$A5,Accidentabilidad!$D:$D,Accidentabilidad2!D$1)</f>
        <v>3.8896860864720509E-2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3"/>
  <sheetViews>
    <sheetView showGridLines="0" zoomScale="70" zoomScaleNormal="7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baseColWidth="10" defaultRowHeight="14.4"/>
  <cols>
    <col min="1" max="1" width="8.5546875" customWidth="1"/>
    <col min="2" max="2" width="1.77734375" customWidth="1"/>
    <col min="3" max="3" width="4.44140625" customWidth="1"/>
    <col min="4" max="4" width="65.44140625" bestFit="1" customWidth="1"/>
    <col min="5" max="5" width="16.44140625" bestFit="1" customWidth="1"/>
    <col min="6" max="6" width="16.6640625" bestFit="1" customWidth="1"/>
    <col min="7" max="7" width="13.5546875" bestFit="1" customWidth="1"/>
    <col min="8" max="8" width="16.33203125" bestFit="1" customWidth="1"/>
    <col min="9" max="9" width="15.6640625" bestFit="1" customWidth="1"/>
    <col min="11" max="11" width="15.5546875" customWidth="1"/>
  </cols>
  <sheetData>
    <row r="1" spans="1:19" ht="27.6">
      <c r="A1" t="s">
        <v>85</v>
      </c>
      <c r="C1" t="s">
        <v>86</v>
      </c>
      <c r="D1" s="19" t="s">
        <v>38</v>
      </c>
      <c r="E1" s="1" t="s">
        <v>1</v>
      </c>
      <c r="F1" s="2" t="s">
        <v>2</v>
      </c>
      <c r="G1" s="2" t="s">
        <v>3</v>
      </c>
      <c r="H1" s="2" t="s">
        <v>39</v>
      </c>
      <c r="I1" s="3" t="s">
        <v>4</v>
      </c>
      <c r="K1" s="52" t="s">
        <v>16</v>
      </c>
      <c r="L1" s="52" t="s">
        <v>87</v>
      </c>
      <c r="M1" s="53" t="s">
        <v>18</v>
      </c>
      <c r="N1" s="54" t="s">
        <v>38</v>
      </c>
      <c r="O1" s="52" t="s">
        <v>1</v>
      </c>
      <c r="P1" s="52" t="s">
        <v>2</v>
      </c>
      <c r="Q1" s="52" t="s">
        <v>3</v>
      </c>
      <c r="R1" s="52" t="s">
        <v>39</v>
      </c>
      <c r="S1" s="52" t="s">
        <v>4</v>
      </c>
    </row>
    <row r="2" spans="1:19">
      <c r="A2">
        <v>2018</v>
      </c>
      <c r="C2" s="32" t="s">
        <v>66</v>
      </c>
      <c r="D2" s="48" t="s">
        <v>40</v>
      </c>
      <c r="E2" s="14">
        <v>6311</v>
      </c>
      <c r="F2" s="15">
        <v>6406</v>
      </c>
      <c r="G2" s="15">
        <v>1416</v>
      </c>
      <c r="H2" s="15">
        <v>18252</v>
      </c>
      <c r="I2" s="16">
        <v>32385</v>
      </c>
      <c r="J2" s="27"/>
      <c r="K2" s="55">
        <v>2018</v>
      </c>
      <c r="L2" s="55"/>
      <c r="M2" s="55" t="s">
        <v>78</v>
      </c>
      <c r="N2" s="56" t="s">
        <v>40</v>
      </c>
      <c r="O2" s="57">
        <v>6428.363636363636</v>
      </c>
      <c r="P2" s="57">
        <v>6332.363636363636</v>
      </c>
      <c r="Q2" s="57">
        <v>1393.909090909091</v>
      </c>
      <c r="R2" s="57">
        <v>18340.454545454544</v>
      </c>
      <c r="S2" s="58">
        <v>32495.090909090908</v>
      </c>
    </row>
    <row r="3" spans="1:19">
      <c r="A3">
        <v>2018</v>
      </c>
      <c r="C3" s="32" t="s">
        <v>66</v>
      </c>
      <c r="D3" s="49" t="s">
        <v>41</v>
      </c>
      <c r="E3" s="17">
        <v>253</v>
      </c>
      <c r="F3" s="18">
        <v>278</v>
      </c>
      <c r="G3" s="18">
        <v>61</v>
      </c>
      <c r="H3" s="18">
        <v>629</v>
      </c>
      <c r="I3" s="16">
        <v>1221</v>
      </c>
      <c r="J3" s="27"/>
      <c r="K3" s="55">
        <v>2018</v>
      </c>
      <c r="L3" s="55"/>
      <c r="M3" s="55" t="s">
        <v>78</v>
      </c>
      <c r="N3" s="56" t="s">
        <v>41</v>
      </c>
      <c r="O3" s="57">
        <v>267</v>
      </c>
      <c r="P3" s="57">
        <v>278.90909090909093</v>
      </c>
      <c r="Q3" s="57">
        <v>63</v>
      </c>
      <c r="R3" s="57">
        <v>717.90909090909088</v>
      </c>
      <c r="S3" s="58">
        <v>1326.8181818181818</v>
      </c>
    </row>
    <row r="4" spans="1:19">
      <c r="A4">
        <v>2018</v>
      </c>
      <c r="C4" s="32" t="s">
        <v>66</v>
      </c>
      <c r="D4" s="49" t="s">
        <v>42</v>
      </c>
      <c r="E4" s="17">
        <v>329</v>
      </c>
      <c r="F4" s="18">
        <v>263</v>
      </c>
      <c r="G4" s="18">
        <v>45</v>
      </c>
      <c r="H4" s="18">
        <v>514</v>
      </c>
      <c r="I4" s="16">
        <v>1151</v>
      </c>
      <c r="J4" s="27"/>
      <c r="K4" s="55">
        <v>2018</v>
      </c>
      <c r="L4" s="55"/>
      <c r="M4" s="55" t="s">
        <v>78</v>
      </c>
      <c r="N4" s="56" t="s">
        <v>42</v>
      </c>
      <c r="O4" s="57">
        <v>330.54545454545456</v>
      </c>
      <c r="P4" s="57">
        <v>255.18181818181819</v>
      </c>
      <c r="Q4" s="57">
        <v>45.090909090909093</v>
      </c>
      <c r="R4" s="57">
        <v>600.27272727272725</v>
      </c>
      <c r="S4" s="58">
        <v>1231.090909090909</v>
      </c>
    </row>
    <row r="5" spans="1:19">
      <c r="A5">
        <v>2018</v>
      </c>
      <c r="C5" s="32" t="s">
        <v>66</v>
      </c>
      <c r="D5" s="49" t="s">
        <v>43</v>
      </c>
      <c r="E5" s="17">
        <v>6119</v>
      </c>
      <c r="F5" s="18">
        <v>7890</v>
      </c>
      <c r="G5" s="18">
        <v>1766</v>
      </c>
      <c r="H5" s="18">
        <v>11121</v>
      </c>
      <c r="I5" s="16">
        <v>26896</v>
      </c>
      <c r="J5" s="27"/>
      <c r="K5" s="55">
        <v>2018</v>
      </c>
      <c r="L5" s="55"/>
      <c r="M5" s="55" t="s">
        <v>78</v>
      </c>
      <c r="N5" s="56" t="s">
        <v>43</v>
      </c>
      <c r="O5" s="57">
        <v>6241.909090909091</v>
      </c>
      <c r="P5" s="57">
        <v>7770.727272727273</v>
      </c>
      <c r="Q5" s="57">
        <v>1746.2727272727273</v>
      </c>
      <c r="R5" s="57">
        <v>12363</v>
      </c>
      <c r="S5" s="58">
        <v>28121.909090909092</v>
      </c>
    </row>
    <row r="6" spans="1:19">
      <c r="A6">
        <v>2018</v>
      </c>
      <c r="C6" s="32" t="s">
        <v>66</v>
      </c>
      <c r="D6" s="49" t="s">
        <v>44</v>
      </c>
      <c r="E6" s="17">
        <v>523</v>
      </c>
      <c r="F6" s="18">
        <v>402</v>
      </c>
      <c r="G6" s="18">
        <v>45</v>
      </c>
      <c r="H6" s="18">
        <v>1452</v>
      </c>
      <c r="I6" s="16">
        <v>2422</v>
      </c>
      <c r="J6" s="27"/>
      <c r="K6" s="55">
        <v>2018</v>
      </c>
      <c r="L6" s="55"/>
      <c r="M6" s="55" t="s">
        <v>78</v>
      </c>
      <c r="N6" s="56" t="s">
        <v>44</v>
      </c>
      <c r="O6" s="57">
        <v>533.5454545454545</v>
      </c>
      <c r="P6" s="57">
        <v>400.36363636363637</v>
      </c>
      <c r="Q6" s="57">
        <v>46.636363636363633</v>
      </c>
      <c r="R6" s="57">
        <v>1503</v>
      </c>
      <c r="S6" s="58">
        <v>2483.5454545454545</v>
      </c>
    </row>
    <row r="7" spans="1:19">
      <c r="A7">
        <v>2018</v>
      </c>
      <c r="C7" s="32" t="s">
        <v>66</v>
      </c>
      <c r="D7" s="49" t="s">
        <v>45</v>
      </c>
      <c r="E7" s="17">
        <v>6905</v>
      </c>
      <c r="F7" s="18">
        <v>15206</v>
      </c>
      <c r="G7" s="18">
        <v>1495</v>
      </c>
      <c r="H7" s="18">
        <v>11481</v>
      </c>
      <c r="I7" s="16">
        <v>35087</v>
      </c>
      <c r="J7" s="27"/>
      <c r="K7" s="55">
        <v>2018</v>
      </c>
      <c r="L7" s="55"/>
      <c r="M7" s="55" t="s">
        <v>78</v>
      </c>
      <c r="N7" s="56" t="s">
        <v>45</v>
      </c>
      <c r="O7" s="57">
        <v>7336.272727272727</v>
      </c>
      <c r="P7" s="57">
        <v>15162.90909090909</v>
      </c>
      <c r="Q7" s="57">
        <v>1538.4545454545455</v>
      </c>
      <c r="R7" s="57">
        <v>12994</v>
      </c>
      <c r="S7" s="58">
        <v>37031.63636363636</v>
      </c>
    </row>
    <row r="8" spans="1:19">
      <c r="A8">
        <v>2018</v>
      </c>
      <c r="C8" s="32" t="s">
        <v>66</v>
      </c>
      <c r="D8" s="49" t="s">
        <v>46</v>
      </c>
      <c r="E8" s="17">
        <v>9979</v>
      </c>
      <c r="F8" s="18">
        <v>15465</v>
      </c>
      <c r="G8" s="18">
        <v>2178</v>
      </c>
      <c r="H8" s="18">
        <v>47677</v>
      </c>
      <c r="I8" s="16">
        <v>75299</v>
      </c>
      <c r="J8" s="27"/>
      <c r="K8" s="55">
        <v>2018</v>
      </c>
      <c r="L8" s="55"/>
      <c r="M8" s="55" t="s">
        <v>78</v>
      </c>
      <c r="N8" s="56" t="s">
        <v>46</v>
      </c>
      <c r="O8" s="57">
        <v>10370.454545454546</v>
      </c>
      <c r="P8" s="57">
        <v>15189.181818181818</v>
      </c>
      <c r="Q8" s="57">
        <v>2174.818181818182</v>
      </c>
      <c r="R8" s="57">
        <v>50415.909090909088</v>
      </c>
      <c r="S8" s="58">
        <v>78150.363636363632</v>
      </c>
    </row>
    <row r="9" spans="1:19">
      <c r="A9">
        <v>2018</v>
      </c>
      <c r="C9" s="32" t="s">
        <v>66</v>
      </c>
      <c r="D9" s="49" t="s">
        <v>47</v>
      </c>
      <c r="E9" s="17">
        <v>2800</v>
      </c>
      <c r="F9" s="18">
        <v>4050</v>
      </c>
      <c r="G9" s="18">
        <v>631</v>
      </c>
      <c r="H9" s="18">
        <v>13294</v>
      </c>
      <c r="I9" s="16">
        <v>20775</v>
      </c>
      <c r="J9" s="27"/>
      <c r="K9" s="55">
        <v>2018</v>
      </c>
      <c r="L9" s="55"/>
      <c r="M9" s="55" t="s">
        <v>78</v>
      </c>
      <c r="N9" s="56" t="s">
        <v>47</v>
      </c>
      <c r="O9" s="57">
        <v>3016.2727272727275</v>
      </c>
      <c r="P9" s="57">
        <v>3953.3636363636365</v>
      </c>
      <c r="Q9" s="57">
        <v>626.90909090909088</v>
      </c>
      <c r="R9" s="57">
        <v>14440.181818181818</v>
      </c>
      <c r="S9" s="58">
        <v>22036.727272727272</v>
      </c>
    </row>
    <row r="10" spans="1:19">
      <c r="A10">
        <v>2018</v>
      </c>
      <c r="C10" s="32" t="s">
        <v>66</v>
      </c>
      <c r="D10" s="49" t="s">
        <v>48</v>
      </c>
      <c r="E10" s="17">
        <v>6250</v>
      </c>
      <c r="F10" s="18">
        <v>9779</v>
      </c>
      <c r="G10" s="18">
        <v>2647</v>
      </c>
      <c r="H10" s="18">
        <v>20788</v>
      </c>
      <c r="I10" s="16">
        <v>39464</v>
      </c>
      <c r="J10" s="27"/>
      <c r="K10" s="55">
        <v>2018</v>
      </c>
      <c r="L10" s="55"/>
      <c r="M10" s="55" t="s">
        <v>78</v>
      </c>
      <c r="N10" s="56" t="s">
        <v>48</v>
      </c>
      <c r="O10" s="57">
        <v>6478.454545454545</v>
      </c>
      <c r="P10" s="57">
        <v>9676.9090909090901</v>
      </c>
      <c r="Q10" s="57">
        <v>2631.4545454545455</v>
      </c>
      <c r="R10" s="57">
        <v>22275.545454545456</v>
      </c>
      <c r="S10" s="58">
        <v>41062.36363636364</v>
      </c>
    </row>
    <row r="11" spans="1:19">
      <c r="A11">
        <v>2018</v>
      </c>
      <c r="C11" s="32" t="s">
        <v>66</v>
      </c>
      <c r="D11" s="49" t="s">
        <v>49</v>
      </c>
      <c r="E11" s="17">
        <v>1436</v>
      </c>
      <c r="F11" s="18">
        <v>1511</v>
      </c>
      <c r="G11" s="18">
        <v>211</v>
      </c>
      <c r="H11" s="18">
        <v>5418</v>
      </c>
      <c r="I11" s="16">
        <v>8576</v>
      </c>
      <c r="J11" s="27"/>
      <c r="K11" s="55">
        <v>2018</v>
      </c>
      <c r="L11" s="55"/>
      <c r="M11" s="55" t="s">
        <v>78</v>
      </c>
      <c r="N11" s="56" t="s">
        <v>49</v>
      </c>
      <c r="O11" s="57">
        <v>1498.909090909091</v>
      </c>
      <c r="P11" s="57">
        <v>1503.090909090909</v>
      </c>
      <c r="Q11" s="57">
        <v>213.18181818181819</v>
      </c>
      <c r="R11" s="57">
        <v>5663.272727272727</v>
      </c>
      <c r="S11" s="58">
        <v>8878.454545454546</v>
      </c>
    </row>
    <row r="12" spans="1:19">
      <c r="A12">
        <v>2018</v>
      </c>
      <c r="C12" s="32" t="s">
        <v>66</v>
      </c>
      <c r="D12" s="49" t="s">
        <v>50</v>
      </c>
      <c r="E12" s="17">
        <v>12561</v>
      </c>
      <c r="F12" s="18">
        <v>19198</v>
      </c>
      <c r="G12" s="18">
        <v>1774</v>
      </c>
      <c r="H12" s="18">
        <v>27733</v>
      </c>
      <c r="I12" s="16">
        <v>61266</v>
      </c>
      <c r="J12" s="27"/>
      <c r="K12" s="55">
        <v>2018</v>
      </c>
      <c r="L12" s="55"/>
      <c r="M12" s="55" t="s">
        <v>78</v>
      </c>
      <c r="N12" s="56" t="s">
        <v>50</v>
      </c>
      <c r="O12" s="57">
        <v>13131.272727272728</v>
      </c>
      <c r="P12" s="57">
        <v>18867.909090909092</v>
      </c>
      <c r="Q12" s="57">
        <v>1877.909090909091</v>
      </c>
      <c r="R12" s="57">
        <v>28822</v>
      </c>
      <c r="S12" s="58">
        <v>62699.090909090912</v>
      </c>
    </row>
    <row r="13" spans="1:19">
      <c r="A13">
        <v>2018</v>
      </c>
      <c r="C13" s="32" t="s">
        <v>66</v>
      </c>
      <c r="D13" s="49" t="s">
        <v>51</v>
      </c>
      <c r="E13" s="17">
        <v>348</v>
      </c>
      <c r="F13" s="18">
        <v>330</v>
      </c>
      <c r="G13" s="18">
        <v>80</v>
      </c>
      <c r="H13" s="18">
        <v>169</v>
      </c>
      <c r="I13" s="16">
        <v>927</v>
      </c>
      <c r="J13" s="27"/>
      <c r="K13" s="55">
        <v>2018</v>
      </c>
      <c r="L13" s="55"/>
      <c r="M13" s="55" t="s">
        <v>78</v>
      </c>
      <c r="N13" s="56" t="s">
        <v>88</v>
      </c>
      <c r="O13" s="57">
        <v>353.54545454545456</v>
      </c>
      <c r="P13" s="57">
        <v>289.27272727272725</v>
      </c>
      <c r="Q13" s="57">
        <v>79.909090909090907</v>
      </c>
      <c r="R13" s="57">
        <v>180.81818181818181</v>
      </c>
      <c r="S13" s="58">
        <v>903.5454545454545</v>
      </c>
    </row>
    <row r="14" spans="1:19">
      <c r="A14">
        <v>2018</v>
      </c>
      <c r="C14" s="32" t="s">
        <v>66</v>
      </c>
      <c r="D14" s="49" t="s">
        <v>52</v>
      </c>
      <c r="E14" s="17">
        <v>2966</v>
      </c>
      <c r="F14" s="18">
        <v>3152</v>
      </c>
      <c r="G14" s="18">
        <v>541</v>
      </c>
      <c r="H14" s="18">
        <v>2580</v>
      </c>
      <c r="I14" s="16">
        <v>9239</v>
      </c>
      <c r="J14" s="27"/>
      <c r="K14" s="55">
        <v>2018</v>
      </c>
      <c r="L14" s="55"/>
      <c r="M14" s="55" t="s">
        <v>78</v>
      </c>
      <c r="N14" s="56" t="s">
        <v>52</v>
      </c>
      <c r="O14" s="57">
        <v>2935.7272727272725</v>
      </c>
      <c r="P14" s="57">
        <v>3143.3636363636365</v>
      </c>
      <c r="Q14" s="57">
        <v>532.4545454545455</v>
      </c>
      <c r="R14" s="57">
        <v>3011.909090909091</v>
      </c>
      <c r="S14" s="58">
        <v>9623.454545454546</v>
      </c>
    </row>
    <row r="15" spans="1:19">
      <c r="A15">
        <v>2018</v>
      </c>
      <c r="C15" s="32" t="s">
        <v>66</v>
      </c>
      <c r="D15" s="49" t="s">
        <v>53</v>
      </c>
      <c r="E15" s="17">
        <v>2543</v>
      </c>
      <c r="F15" s="18">
        <v>3042</v>
      </c>
      <c r="G15" s="18">
        <v>416</v>
      </c>
      <c r="H15" s="18">
        <v>10190</v>
      </c>
      <c r="I15" s="16">
        <v>16191</v>
      </c>
      <c r="J15" s="27"/>
      <c r="K15" s="55">
        <v>2018</v>
      </c>
      <c r="L15" s="55"/>
      <c r="M15" s="55" t="s">
        <v>78</v>
      </c>
      <c r="N15" s="56" t="s">
        <v>53</v>
      </c>
      <c r="O15" s="57">
        <v>2807.090909090909</v>
      </c>
      <c r="P15" s="57">
        <v>3233.090909090909</v>
      </c>
      <c r="Q15" s="57">
        <v>493.27272727272725</v>
      </c>
      <c r="R15" s="57">
        <v>10876.272727272728</v>
      </c>
      <c r="S15" s="58">
        <v>17409.727272727272</v>
      </c>
    </row>
    <row r="16" spans="1:19">
      <c r="A16">
        <v>2018</v>
      </c>
      <c r="C16" s="32" t="s">
        <v>66</v>
      </c>
      <c r="D16" s="49" t="s">
        <v>54</v>
      </c>
      <c r="E16" s="17">
        <v>4926</v>
      </c>
      <c r="F16" s="18">
        <v>6028</v>
      </c>
      <c r="G16" s="18">
        <v>877</v>
      </c>
      <c r="H16" s="18">
        <v>22017</v>
      </c>
      <c r="I16" s="16">
        <v>33848</v>
      </c>
      <c r="J16" s="27"/>
      <c r="K16" s="55">
        <v>2018</v>
      </c>
      <c r="L16" s="55"/>
      <c r="M16" s="55" t="s">
        <v>78</v>
      </c>
      <c r="N16" s="56" t="s">
        <v>54</v>
      </c>
      <c r="O16" s="57">
        <v>5966.090909090909</v>
      </c>
      <c r="P16" s="57">
        <v>6124.727272727273</v>
      </c>
      <c r="Q16" s="57">
        <v>992.4545454545455</v>
      </c>
      <c r="R16" s="57">
        <v>18554.727272727272</v>
      </c>
      <c r="S16" s="58">
        <v>31638</v>
      </c>
    </row>
    <row r="17" spans="1:19">
      <c r="A17">
        <v>2018</v>
      </c>
      <c r="C17" s="32" t="s">
        <v>66</v>
      </c>
      <c r="D17" s="49" t="s">
        <v>55</v>
      </c>
      <c r="E17" s="17">
        <v>3442</v>
      </c>
      <c r="F17" s="18">
        <v>4876</v>
      </c>
      <c r="G17" s="18">
        <v>617</v>
      </c>
      <c r="H17" s="18">
        <v>143928</v>
      </c>
      <c r="I17" s="16">
        <v>152863</v>
      </c>
      <c r="J17" s="27"/>
      <c r="K17" s="55">
        <v>2018</v>
      </c>
      <c r="L17" s="55"/>
      <c r="M17" s="55" t="s">
        <v>78</v>
      </c>
      <c r="N17" s="56" t="s">
        <v>55</v>
      </c>
      <c r="O17" s="57">
        <v>3546.3636363636365</v>
      </c>
      <c r="P17" s="57">
        <v>4833.454545454545</v>
      </c>
      <c r="Q17" s="57">
        <v>628.09090909090912</v>
      </c>
      <c r="R17" s="57">
        <v>143451.09090909091</v>
      </c>
      <c r="S17" s="58">
        <v>152459</v>
      </c>
    </row>
    <row r="18" spans="1:19">
      <c r="A18">
        <v>2018</v>
      </c>
      <c r="C18" s="32" t="s">
        <v>66</v>
      </c>
      <c r="D18" s="49" t="s">
        <v>56</v>
      </c>
      <c r="E18" s="17">
        <v>12</v>
      </c>
      <c r="F18" s="18">
        <v>20</v>
      </c>
      <c r="G18" s="18">
        <v>5</v>
      </c>
      <c r="H18" s="18">
        <v>118</v>
      </c>
      <c r="I18" s="16">
        <v>155</v>
      </c>
      <c r="J18" s="27"/>
      <c r="K18" s="55">
        <v>2018</v>
      </c>
      <c r="L18" s="55"/>
      <c r="M18" s="55" t="s">
        <v>78</v>
      </c>
      <c r="N18" s="56" t="s">
        <v>56</v>
      </c>
      <c r="O18" s="57">
        <v>13.545454545454545</v>
      </c>
      <c r="P18" s="57">
        <v>20.272727272727273</v>
      </c>
      <c r="Q18" s="57">
        <v>5</v>
      </c>
      <c r="R18" s="57">
        <v>118.45454545454545</v>
      </c>
      <c r="S18" s="58">
        <v>157.27272727272728</v>
      </c>
    </row>
    <row r="19" spans="1:19">
      <c r="A19">
        <v>2018</v>
      </c>
      <c r="C19" s="32" t="s">
        <v>67</v>
      </c>
      <c r="D19" s="48" t="s">
        <v>40</v>
      </c>
      <c r="E19" s="14">
        <v>6347</v>
      </c>
      <c r="F19" s="15">
        <v>6410</v>
      </c>
      <c r="G19" s="15">
        <v>1413</v>
      </c>
      <c r="H19" s="15">
        <v>18179</v>
      </c>
      <c r="I19" s="16">
        <v>32349</v>
      </c>
      <c r="J19" s="27"/>
      <c r="K19" s="55">
        <v>2016</v>
      </c>
      <c r="L19" s="55"/>
      <c r="M19" s="55" t="s">
        <v>78</v>
      </c>
      <c r="N19" s="55" t="s">
        <v>40</v>
      </c>
      <c r="O19" s="59">
        <v>6166.416666666667</v>
      </c>
      <c r="P19" s="59">
        <v>5384.416666666667</v>
      </c>
      <c r="Q19" s="59">
        <v>1483.5</v>
      </c>
      <c r="R19" s="59">
        <v>19802.75</v>
      </c>
      <c r="S19" s="55">
        <v>32837.083333333336</v>
      </c>
    </row>
    <row r="20" spans="1:19">
      <c r="A20">
        <v>2018</v>
      </c>
      <c r="C20" s="32" t="s">
        <v>67</v>
      </c>
      <c r="D20" s="49" t="s">
        <v>41</v>
      </c>
      <c r="E20" s="17">
        <v>253</v>
      </c>
      <c r="F20" s="18">
        <v>276</v>
      </c>
      <c r="G20" s="18">
        <v>60</v>
      </c>
      <c r="H20" s="18">
        <v>607</v>
      </c>
      <c r="I20" s="16">
        <v>1196</v>
      </c>
      <c r="J20" s="27"/>
      <c r="K20" s="55">
        <v>2016</v>
      </c>
      <c r="L20" s="55"/>
      <c r="M20" s="55" t="s">
        <v>78</v>
      </c>
      <c r="N20" s="55" t="s">
        <v>41</v>
      </c>
      <c r="O20" s="59">
        <v>241.75</v>
      </c>
      <c r="P20" s="59">
        <v>233.58333333333334</v>
      </c>
      <c r="Q20" s="59">
        <v>70.75</v>
      </c>
      <c r="R20" s="59">
        <v>803.16666666666663</v>
      </c>
      <c r="S20" s="55">
        <v>1349.25</v>
      </c>
    </row>
    <row r="21" spans="1:19">
      <c r="A21">
        <v>2018</v>
      </c>
      <c r="C21" s="32" t="s">
        <v>67</v>
      </c>
      <c r="D21" s="49" t="s">
        <v>42</v>
      </c>
      <c r="E21" s="17">
        <v>326</v>
      </c>
      <c r="F21" s="18">
        <v>262</v>
      </c>
      <c r="G21" s="18">
        <v>47</v>
      </c>
      <c r="H21" s="18">
        <v>520</v>
      </c>
      <c r="I21" s="16">
        <v>1155</v>
      </c>
      <c r="J21" s="27"/>
      <c r="K21" s="55">
        <v>2016</v>
      </c>
      <c r="L21" s="55"/>
      <c r="M21" s="55" t="s">
        <v>78</v>
      </c>
      <c r="N21" s="55" t="s">
        <v>42</v>
      </c>
      <c r="O21" s="59">
        <v>331.58333333333331</v>
      </c>
      <c r="P21" s="59">
        <v>248.83333333333334</v>
      </c>
      <c r="Q21" s="59">
        <v>48.083333333333336</v>
      </c>
      <c r="R21" s="59">
        <v>720</v>
      </c>
      <c r="S21" s="55">
        <v>1352.5</v>
      </c>
    </row>
    <row r="22" spans="1:19">
      <c r="A22">
        <v>2018</v>
      </c>
      <c r="C22" s="32" t="s">
        <v>67</v>
      </c>
      <c r="D22" s="49" t="s">
        <v>43</v>
      </c>
      <c r="E22" s="17">
        <v>6155</v>
      </c>
      <c r="F22" s="18">
        <v>7859</v>
      </c>
      <c r="G22" s="18">
        <v>1769</v>
      </c>
      <c r="H22" s="18">
        <v>11133</v>
      </c>
      <c r="I22" s="16">
        <v>26916</v>
      </c>
      <c r="J22" s="27"/>
      <c r="K22" s="55">
        <v>2016</v>
      </c>
      <c r="L22" s="55"/>
      <c r="M22" s="55" t="s">
        <v>78</v>
      </c>
      <c r="N22" s="55" t="s">
        <v>43</v>
      </c>
      <c r="O22" s="59">
        <v>5876.416666666667</v>
      </c>
      <c r="P22" s="59">
        <v>6660.166666666667</v>
      </c>
      <c r="Q22" s="59">
        <v>1862.3333333333333</v>
      </c>
      <c r="R22" s="59">
        <v>12717.166666666666</v>
      </c>
      <c r="S22" s="55">
        <v>27116.083333333336</v>
      </c>
    </row>
    <row r="23" spans="1:19">
      <c r="A23">
        <v>2018</v>
      </c>
      <c r="C23" s="32" t="s">
        <v>67</v>
      </c>
      <c r="D23" s="49" t="s">
        <v>44</v>
      </c>
      <c r="E23" s="17">
        <v>523</v>
      </c>
      <c r="F23" s="18">
        <v>406</v>
      </c>
      <c r="G23" s="18">
        <v>45</v>
      </c>
      <c r="H23" s="18">
        <v>1460</v>
      </c>
      <c r="I23" s="16">
        <v>2434</v>
      </c>
      <c r="J23" s="27"/>
      <c r="K23" s="55">
        <v>2016</v>
      </c>
      <c r="L23" s="55"/>
      <c r="M23" s="55" t="s">
        <v>78</v>
      </c>
      <c r="N23" s="55" t="s">
        <v>44</v>
      </c>
      <c r="O23" s="59">
        <v>499.16666666666669</v>
      </c>
      <c r="P23" s="59">
        <v>352.25</v>
      </c>
      <c r="Q23" s="59">
        <v>46.333333333333336</v>
      </c>
      <c r="R23" s="59">
        <v>1354.3333333333333</v>
      </c>
      <c r="S23" s="55">
        <v>2252.0833333333335</v>
      </c>
    </row>
    <row r="24" spans="1:19">
      <c r="A24">
        <v>2018</v>
      </c>
      <c r="C24" s="32" t="s">
        <v>67</v>
      </c>
      <c r="D24" s="49" t="s">
        <v>45</v>
      </c>
      <c r="E24" s="17">
        <v>7000</v>
      </c>
      <c r="F24" s="18">
        <v>15165</v>
      </c>
      <c r="G24" s="18">
        <v>1507</v>
      </c>
      <c r="H24" s="18">
        <v>11475</v>
      </c>
      <c r="I24" s="16">
        <v>35147</v>
      </c>
      <c r="J24" s="27"/>
      <c r="K24" s="55">
        <v>2016</v>
      </c>
      <c r="L24" s="55"/>
      <c r="M24" s="55" t="s">
        <v>78</v>
      </c>
      <c r="N24" s="55" t="s">
        <v>45</v>
      </c>
      <c r="O24" s="59">
        <v>5670.5</v>
      </c>
      <c r="P24" s="59">
        <v>11795.833333333334</v>
      </c>
      <c r="Q24" s="59">
        <v>1457.3333333333333</v>
      </c>
      <c r="R24" s="59">
        <v>14997.083333333334</v>
      </c>
      <c r="S24" s="55">
        <v>33920.75</v>
      </c>
    </row>
    <row r="25" spans="1:19">
      <c r="A25">
        <v>2018</v>
      </c>
      <c r="C25" s="32" t="s">
        <v>67</v>
      </c>
      <c r="D25" s="49" t="s">
        <v>46</v>
      </c>
      <c r="E25" s="17">
        <v>10052</v>
      </c>
      <c r="F25" s="18">
        <v>15396</v>
      </c>
      <c r="G25" s="18">
        <v>2186</v>
      </c>
      <c r="H25" s="18">
        <v>47296</v>
      </c>
      <c r="I25" s="16">
        <v>74930</v>
      </c>
      <c r="J25" s="27"/>
      <c r="K25" s="55">
        <v>2016</v>
      </c>
      <c r="L25" s="55"/>
      <c r="M25" s="55" t="s">
        <v>78</v>
      </c>
      <c r="N25" s="55" t="s">
        <v>46</v>
      </c>
      <c r="O25" s="59">
        <v>9063.25</v>
      </c>
      <c r="P25" s="59">
        <v>13067.833333333334</v>
      </c>
      <c r="Q25" s="59">
        <v>2310.0833333333335</v>
      </c>
      <c r="R25" s="59">
        <v>50528.583333333336</v>
      </c>
      <c r="S25" s="55">
        <v>74969.75</v>
      </c>
    </row>
    <row r="26" spans="1:19">
      <c r="A26">
        <v>2018</v>
      </c>
      <c r="C26" s="32" t="s">
        <v>67</v>
      </c>
      <c r="D26" s="49" t="s">
        <v>47</v>
      </c>
      <c r="E26" s="17">
        <v>2833</v>
      </c>
      <c r="F26" s="18">
        <v>4043</v>
      </c>
      <c r="G26" s="18">
        <v>636</v>
      </c>
      <c r="H26" s="18">
        <v>13191</v>
      </c>
      <c r="I26" s="16">
        <v>20703</v>
      </c>
      <c r="J26" s="27"/>
      <c r="K26" s="55">
        <v>2016</v>
      </c>
      <c r="L26" s="55"/>
      <c r="M26" s="55" t="s">
        <v>78</v>
      </c>
      <c r="N26" s="55" t="s">
        <v>47</v>
      </c>
      <c r="O26" s="59">
        <v>2476.5833333333335</v>
      </c>
      <c r="P26" s="59">
        <v>3444.8333333333335</v>
      </c>
      <c r="Q26" s="59">
        <v>651.25</v>
      </c>
      <c r="R26" s="59">
        <v>13648.166666666666</v>
      </c>
      <c r="S26" s="55">
        <v>20220.833333333332</v>
      </c>
    </row>
    <row r="27" spans="1:19">
      <c r="A27">
        <v>2018</v>
      </c>
      <c r="C27" s="32" t="s">
        <v>67</v>
      </c>
      <c r="D27" s="49" t="s">
        <v>48</v>
      </c>
      <c r="E27" s="17">
        <v>6302</v>
      </c>
      <c r="F27" s="18">
        <v>9720</v>
      </c>
      <c r="G27" s="18">
        <v>2648</v>
      </c>
      <c r="H27" s="18">
        <v>20712</v>
      </c>
      <c r="I27" s="16">
        <v>39382</v>
      </c>
      <c r="J27" s="27"/>
      <c r="K27" s="55">
        <v>2016</v>
      </c>
      <c r="L27" s="55"/>
      <c r="M27" s="55" t="s">
        <v>78</v>
      </c>
      <c r="N27" s="55" t="s">
        <v>48</v>
      </c>
      <c r="O27" s="59">
        <v>5569.833333333333</v>
      </c>
      <c r="P27" s="59">
        <v>8183.666666666667</v>
      </c>
      <c r="Q27" s="59">
        <v>2913.75</v>
      </c>
      <c r="R27" s="59">
        <v>24417.083333333332</v>
      </c>
      <c r="S27" s="55">
        <v>41084.333333333328</v>
      </c>
    </row>
    <row r="28" spans="1:19">
      <c r="A28">
        <v>2018</v>
      </c>
      <c r="C28" s="32" t="s">
        <v>67</v>
      </c>
      <c r="D28" s="49" t="s">
        <v>49</v>
      </c>
      <c r="E28" s="17">
        <v>1450</v>
      </c>
      <c r="F28" s="18">
        <v>1497</v>
      </c>
      <c r="G28" s="18">
        <v>213</v>
      </c>
      <c r="H28" s="18">
        <v>5340</v>
      </c>
      <c r="I28" s="16">
        <v>8500</v>
      </c>
      <c r="J28" s="27"/>
      <c r="K28" s="55">
        <v>2016</v>
      </c>
      <c r="L28" s="55"/>
      <c r="M28" s="55" t="s">
        <v>78</v>
      </c>
      <c r="N28" s="55" t="s">
        <v>49</v>
      </c>
      <c r="O28" s="59">
        <v>1305.8333333333333</v>
      </c>
      <c r="P28" s="59">
        <v>1240</v>
      </c>
      <c r="Q28" s="59">
        <v>207.5</v>
      </c>
      <c r="R28" s="59">
        <v>5422.666666666667</v>
      </c>
      <c r="S28" s="55">
        <v>8176</v>
      </c>
    </row>
    <row r="29" spans="1:19">
      <c r="A29">
        <v>2018</v>
      </c>
      <c r="C29" s="32" t="s">
        <v>67</v>
      </c>
      <c r="D29" s="49" t="s">
        <v>50</v>
      </c>
      <c r="E29" s="17">
        <v>12777</v>
      </c>
      <c r="F29" s="18">
        <v>18967</v>
      </c>
      <c r="G29" s="18">
        <v>1782</v>
      </c>
      <c r="H29" s="18">
        <v>27449</v>
      </c>
      <c r="I29" s="16">
        <v>60975</v>
      </c>
      <c r="J29" s="27"/>
      <c r="K29" s="55">
        <v>2016</v>
      </c>
      <c r="L29" s="55"/>
      <c r="M29" s="55" t="s">
        <v>78</v>
      </c>
      <c r="N29" s="55" t="s">
        <v>50</v>
      </c>
      <c r="O29" s="59">
        <v>11175.833333333334</v>
      </c>
      <c r="P29" s="59">
        <v>16739.083333333332</v>
      </c>
      <c r="Q29" s="59">
        <v>2035.8333333333333</v>
      </c>
      <c r="R29" s="59">
        <v>31205.75</v>
      </c>
      <c r="S29" s="55">
        <v>61156.5</v>
      </c>
    </row>
    <row r="30" spans="1:19">
      <c r="A30">
        <v>2018</v>
      </c>
      <c r="C30" s="32" t="s">
        <v>67</v>
      </c>
      <c r="D30" s="49" t="s">
        <v>51</v>
      </c>
      <c r="E30" s="17">
        <v>352</v>
      </c>
      <c r="F30" s="18">
        <v>317</v>
      </c>
      <c r="G30" s="18">
        <v>80</v>
      </c>
      <c r="H30" s="18">
        <v>169</v>
      </c>
      <c r="I30" s="16">
        <v>918</v>
      </c>
      <c r="J30" s="27"/>
      <c r="K30" s="55">
        <v>2016</v>
      </c>
      <c r="L30" s="55"/>
      <c r="M30" s="55" t="s">
        <v>78</v>
      </c>
      <c r="N30" s="55" t="s">
        <v>88</v>
      </c>
      <c r="O30" s="59">
        <v>362</v>
      </c>
      <c r="P30" s="59">
        <v>177</v>
      </c>
      <c r="Q30" s="59">
        <v>90.5</v>
      </c>
      <c r="R30" s="59">
        <v>291.16666666666669</v>
      </c>
      <c r="S30" s="55">
        <v>920.66666666666674</v>
      </c>
    </row>
    <row r="31" spans="1:19">
      <c r="A31">
        <v>2018</v>
      </c>
      <c r="C31" s="32" t="s">
        <v>67</v>
      </c>
      <c r="D31" s="49" t="s">
        <v>52</v>
      </c>
      <c r="E31" s="17">
        <v>2992</v>
      </c>
      <c r="F31" s="18">
        <v>3173</v>
      </c>
      <c r="G31" s="18">
        <v>544</v>
      </c>
      <c r="H31" s="18">
        <v>2531</v>
      </c>
      <c r="I31" s="16">
        <v>9240</v>
      </c>
      <c r="J31" s="27"/>
      <c r="K31" s="55">
        <v>2016</v>
      </c>
      <c r="L31" s="55"/>
      <c r="M31" s="55" t="s">
        <v>78</v>
      </c>
      <c r="N31" s="55" t="s">
        <v>52</v>
      </c>
      <c r="O31" s="59">
        <v>2828.8333333333335</v>
      </c>
      <c r="P31" s="59">
        <v>2722.8333333333335</v>
      </c>
      <c r="Q31" s="59">
        <v>637.58333333333337</v>
      </c>
      <c r="R31" s="59">
        <v>2986.3333333333335</v>
      </c>
      <c r="S31" s="55">
        <v>9175.5833333333339</v>
      </c>
    </row>
    <row r="32" spans="1:19">
      <c r="A32">
        <v>2018</v>
      </c>
      <c r="C32" s="32" t="s">
        <v>67</v>
      </c>
      <c r="D32" s="49" t="s">
        <v>53</v>
      </c>
      <c r="E32" s="17">
        <v>2613</v>
      </c>
      <c r="F32" s="18">
        <v>3029</v>
      </c>
      <c r="G32" s="18">
        <v>416</v>
      </c>
      <c r="H32" s="18">
        <v>10043</v>
      </c>
      <c r="I32" s="16">
        <v>16101</v>
      </c>
      <c r="J32" s="27"/>
      <c r="K32" s="55">
        <v>2016</v>
      </c>
      <c r="L32" s="55"/>
      <c r="M32" s="55" t="s">
        <v>78</v>
      </c>
      <c r="N32" s="55" t="s">
        <v>53</v>
      </c>
      <c r="O32" s="59">
        <v>2229.6666666666665</v>
      </c>
      <c r="P32" s="59">
        <v>2596.5833333333335</v>
      </c>
      <c r="Q32" s="59">
        <v>571.5</v>
      </c>
      <c r="R32" s="59">
        <v>10635</v>
      </c>
      <c r="S32" s="55">
        <v>16033.75</v>
      </c>
    </row>
    <row r="33" spans="1:25">
      <c r="A33">
        <v>2018</v>
      </c>
      <c r="C33" s="32" t="s">
        <v>67</v>
      </c>
      <c r="D33" s="49" t="s">
        <v>54</v>
      </c>
      <c r="E33" s="17">
        <v>5157</v>
      </c>
      <c r="F33" s="18">
        <v>5951</v>
      </c>
      <c r="G33" s="18">
        <v>865</v>
      </c>
      <c r="H33" s="18">
        <v>22399</v>
      </c>
      <c r="I33" s="16">
        <v>34372</v>
      </c>
      <c r="J33" s="27"/>
      <c r="K33" s="55">
        <v>2016</v>
      </c>
      <c r="L33" s="55"/>
      <c r="M33" s="55" t="s">
        <v>78</v>
      </c>
      <c r="N33" s="55" t="s">
        <v>54</v>
      </c>
      <c r="O33" s="59">
        <v>4232.416666666667</v>
      </c>
      <c r="P33" s="59">
        <v>5057.666666666667</v>
      </c>
      <c r="Q33" s="59">
        <v>1216</v>
      </c>
      <c r="R33" s="59">
        <v>22668.25</v>
      </c>
      <c r="S33" s="55">
        <v>33174.333333333336</v>
      </c>
    </row>
    <row r="34" spans="1:25">
      <c r="A34">
        <v>2018</v>
      </c>
      <c r="C34" s="32" t="s">
        <v>67</v>
      </c>
      <c r="D34" s="49" t="s">
        <v>55</v>
      </c>
      <c r="E34" s="17">
        <v>3465</v>
      </c>
      <c r="F34" s="18">
        <v>4844</v>
      </c>
      <c r="G34" s="18">
        <v>617</v>
      </c>
      <c r="H34" s="18">
        <v>142731</v>
      </c>
      <c r="I34" s="16">
        <v>151657</v>
      </c>
      <c r="J34" s="27"/>
      <c r="K34" s="55">
        <v>2016</v>
      </c>
      <c r="L34" s="55"/>
      <c r="M34" s="55" t="s">
        <v>78</v>
      </c>
      <c r="N34" s="55" t="s">
        <v>55</v>
      </c>
      <c r="O34" s="59">
        <v>3055.1666666666665</v>
      </c>
      <c r="P34" s="59">
        <v>3905.1666666666665</v>
      </c>
      <c r="Q34" s="59">
        <v>660</v>
      </c>
      <c r="R34" s="59">
        <v>147361.5</v>
      </c>
      <c r="S34" s="55">
        <v>154981.83333333334</v>
      </c>
    </row>
    <row r="35" spans="1:25">
      <c r="A35">
        <v>2018</v>
      </c>
      <c r="C35" s="32" t="s">
        <v>67</v>
      </c>
      <c r="D35" s="49" t="s">
        <v>56</v>
      </c>
      <c r="E35" s="17">
        <v>12</v>
      </c>
      <c r="F35" s="18">
        <v>20</v>
      </c>
      <c r="G35" s="18">
        <v>5</v>
      </c>
      <c r="H35" s="18">
        <v>116</v>
      </c>
      <c r="I35" s="16">
        <v>153</v>
      </c>
      <c r="J35" s="27"/>
      <c r="K35" s="55">
        <v>2016</v>
      </c>
      <c r="L35" s="55"/>
      <c r="M35" s="55" t="s">
        <v>78</v>
      </c>
      <c r="N35" s="55" t="s">
        <v>56</v>
      </c>
      <c r="O35" s="59">
        <v>9.8333333333333339</v>
      </c>
      <c r="P35" s="59">
        <v>18.75</v>
      </c>
      <c r="Q35" s="59">
        <v>0</v>
      </c>
      <c r="R35" s="59">
        <v>113</v>
      </c>
      <c r="S35" s="55">
        <v>141.58333333333334</v>
      </c>
    </row>
    <row r="36" spans="1:25">
      <c r="A36">
        <v>2018</v>
      </c>
      <c r="C36" s="32" t="s">
        <v>68</v>
      </c>
      <c r="D36" s="48" t="s">
        <v>40</v>
      </c>
      <c r="E36" s="14">
        <v>6390</v>
      </c>
      <c r="F36" s="15">
        <v>6428</v>
      </c>
      <c r="G36" s="15">
        <v>1411</v>
      </c>
      <c r="H36" s="15">
        <v>18168</v>
      </c>
      <c r="I36" s="16">
        <v>32397</v>
      </c>
      <c r="J36" s="27"/>
      <c r="K36" s="55">
        <v>2017</v>
      </c>
      <c r="L36" s="55"/>
      <c r="M36" s="55" t="s">
        <v>78</v>
      </c>
      <c r="N36" s="55" t="s">
        <v>40</v>
      </c>
      <c r="O36" s="59">
        <v>6530.833333333333</v>
      </c>
      <c r="P36" s="59">
        <v>5622.833333333333</v>
      </c>
      <c r="Q36" s="59">
        <v>1439.25</v>
      </c>
      <c r="R36" s="59">
        <v>18047.916666666668</v>
      </c>
      <c r="S36" s="59">
        <v>31640.833333333336</v>
      </c>
    </row>
    <row r="37" spans="1:25">
      <c r="A37">
        <v>2018</v>
      </c>
      <c r="C37" s="32" t="s">
        <v>68</v>
      </c>
      <c r="D37" s="49" t="s">
        <v>41</v>
      </c>
      <c r="E37" s="17">
        <v>258</v>
      </c>
      <c r="F37" s="18">
        <v>276</v>
      </c>
      <c r="G37" s="18">
        <v>62</v>
      </c>
      <c r="H37" s="18">
        <v>633</v>
      </c>
      <c r="I37" s="16">
        <v>1229</v>
      </c>
      <c r="J37" s="27"/>
      <c r="K37" s="55">
        <v>2017</v>
      </c>
      <c r="L37" s="55"/>
      <c r="M37" s="55" t="s">
        <v>78</v>
      </c>
      <c r="N37" s="55" t="s">
        <v>41</v>
      </c>
      <c r="O37" s="59">
        <v>249.08333333333334</v>
      </c>
      <c r="P37" s="59">
        <v>238.08333333333334</v>
      </c>
      <c r="Q37" s="59">
        <v>64.25</v>
      </c>
      <c r="R37" s="59">
        <v>693.66666666666663</v>
      </c>
      <c r="S37" s="59">
        <v>1245.0833333333335</v>
      </c>
    </row>
    <row r="38" spans="1:25">
      <c r="A38">
        <v>2018</v>
      </c>
      <c r="C38" s="32" t="s">
        <v>68</v>
      </c>
      <c r="D38" s="49" t="s">
        <v>42</v>
      </c>
      <c r="E38" s="17">
        <v>332</v>
      </c>
      <c r="F38" s="18">
        <v>260</v>
      </c>
      <c r="G38" s="18">
        <v>46</v>
      </c>
      <c r="H38" s="18">
        <v>509</v>
      </c>
      <c r="I38" s="16">
        <v>1147</v>
      </c>
      <c r="J38" s="27"/>
      <c r="K38" s="55">
        <v>2017</v>
      </c>
      <c r="L38" s="55"/>
      <c r="M38" s="55" t="s">
        <v>78</v>
      </c>
      <c r="N38" s="55" t="s">
        <v>42</v>
      </c>
      <c r="O38" s="59">
        <v>346.75</v>
      </c>
      <c r="P38" s="59">
        <v>229.66666666666666</v>
      </c>
      <c r="Q38" s="59">
        <v>42.416666666666664</v>
      </c>
      <c r="R38" s="59">
        <v>533.91666666666697</v>
      </c>
      <c r="S38" s="59">
        <v>1156.7500000000002</v>
      </c>
    </row>
    <row r="39" spans="1:25">
      <c r="A39">
        <v>2018</v>
      </c>
      <c r="C39" s="32" t="s">
        <v>68</v>
      </c>
      <c r="D39" s="49" t="s">
        <v>43</v>
      </c>
      <c r="E39" s="17">
        <v>6173</v>
      </c>
      <c r="F39" s="18">
        <v>7886</v>
      </c>
      <c r="G39" s="18">
        <v>1769</v>
      </c>
      <c r="H39" s="18">
        <v>11366</v>
      </c>
      <c r="I39" s="16">
        <v>27194</v>
      </c>
      <c r="J39" s="27"/>
      <c r="K39" s="55">
        <v>2017</v>
      </c>
      <c r="L39" s="55"/>
      <c r="M39" s="55" t="s">
        <v>78</v>
      </c>
      <c r="N39" s="55" t="s">
        <v>43</v>
      </c>
      <c r="O39" s="59">
        <v>6234.416666666667</v>
      </c>
      <c r="P39" s="59">
        <v>6558.416666666667</v>
      </c>
      <c r="Q39" s="59">
        <v>1831.0833333333333</v>
      </c>
      <c r="R39" s="59">
        <v>10905.333333333334</v>
      </c>
      <c r="S39" s="59">
        <v>25529.25</v>
      </c>
    </row>
    <row r="40" spans="1:25">
      <c r="A40">
        <v>2018</v>
      </c>
      <c r="C40" s="32" t="s">
        <v>68</v>
      </c>
      <c r="D40" s="49" t="s">
        <v>44</v>
      </c>
      <c r="E40" s="17">
        <v>525</v>
      </c>
      <c r="F40" s="18">
        <v>404</v>
      </c>
      <c r="G40" s="18">
        <v>46</v>
      </c>
      <c r="H40" s="18">
        <v>1486</v>
      </c>
      <c r="I40" s="16">
        <v>2461</v>
      </c>
      <c r="J40" s="27"/>
      <c r="K40" s="55">
        <v>2017</v>
      </c>
      <c r="L40" s="55"/>
      <c r="M40" s="55" t="s">
        <v>78</v>
      </c>
      <c r="N40" s="55" t="s">
        <v>44</v>
      </c>
      <c r="O40" s="59">
        <v>537.41666666666663</v>
      </c>
      <c r="P40" s="59">
        <v>370.75</v>
      </c>
      <c r="Q40" s="59">
        <v>44.75</v>
      </c>
      <c r="R40" s="59">
        <v>1421.0833333333333</v>
      </c>
      <c r="S40" s="59">
        <v>2374</v>
      </c>
    </row>
    <row r="41" spans="1:25">
      <c r="A41">
        <v>2018</v>
      </c>
      <c r="C41" s="32" t="s">
        <v>68</v>
      </c>
      <c r="D41" s="49" t="s">
        <v>45</v>
      </c>
      <c r="E41" s="17">
        <v>7073</v>
      </c>
      <c r="F41" s="18">
        <v>15229</v>
      </c>
      <c r="G41" s="18">
        <v>1510</v>
      </c>
      <c r="H41" s="18">
        <v>11805</v>
      </c>
      <c r="I41" s="16">
        <v>35617</v>
      </c>
      <c r="J41" s="27"/>
      <c r="K41" s="55">
        <v>2017</v>
      </c>
      <c r="L41" s="55"/>
      <c r="M41" s="55" t="s">
        <v>78</v>
      </c>
      <c r="N41" s="55" t="s">
        <v>45</v>
      </c>
      <c r="O41" s="59">
        <v>6202</v>
      </c>
      <c r="P41" s="59">
        <v>11875.583333333334</v>
      </c>
      <c r="Q41" s="59">
        <v>1458.75</v>
      </c>
      <c r="R41" s="59">
        <v>11059</v>
      </c>
      <c r="S41" s="59">
        <v>30595.333333333336</v>
      </c>
    </row>
    <row r="42" spans="1:25">
      <c r="A42">
        <v>2018</v>
      </c>
      <c r="C42" s="32" t="s">
        <v>68</v>
      </c>
      <c r="D42" s="49" t="s">
        <v>46</v>
      </c>
      <c r="E42" s="17">
        <v>10153</v>
      </c>
      <c r="F42" s="18">
        <v>15358</v>
      </c>
      <c r="G42" s="18">
        <v>2182</v>
      </c>
      <c r="H42" s="18">
        <v>48283</v>
      </c>
      <c r="I42" s="16">
        <v>75976</v>
      </c>
      <c r="J42" s="27"/>
      <c r="K42" s="55">
        <v>2017</v>
      </c>
      <c r="L42" s="55"/>
      <c r="M42" s="55" t="s">
        <v>78</v>
      </c>
      <c r="N42" s="55" t="s">
        <v>46</v>
      </c>
      <c r="O42" s="59">
        <v>9852.3333333333339</v>
      </c>
      <c r="P42" s="59">
        <v>13533.916666666666</v>
      </c>
      <c r="Q42" s="59">
        <v>2254.75</v>
      </c>
      <c r="R42" s="59">
        <v>46735.583333333336</v>
      </c>
      <c r="S42" s="59">
        <v>72376.583333333343</v>
      </c>
    </row>
    <row r="43" spans="1:25">
      <c r="A43">
        <v>2018</v>
      </c>
      <c r="C43" s="32" t="s">
        <v>68</v>
      </c>
      <c r="D43" s="49" t="s">
        <v>47</v>
      </c>
      <c r="E43" s="17">
        <v>2874</v>
      </c>
      <c r="F43" s="18">
        <v>4038</v>
      </c>
      <c r="G43" s="18">
        <v>641</v>
      </c>
      <c r="H43" s="18">
        <v>13343</v>
      </c>
      <c r="I43" s="16">
        <v>20896</v>
      </c>
      <c r="J43" s="27"/>
      <c r="K43" s="55">
        <v>2017</v>
      </c>
      <c r="L43" s="55"/>
      <c r="M43" s="55" t="s">
        <v>78</v>
      </c>
      <c r="N43" s="55" t="s">
        <v>47</v>
      </c>
      <c r="O43" s="59">
        <v>2744.1666666666665</v>
      </c>
      <c r="P43" s="59">
        <v>3547.6666666666665</v>
      </c>
      <c r="Q43" s="59">
        <v>645.5</v>
      </c>
      <c r="R43" s="59">
        <v>12541.833333333334</v>
      </c>
      <c r="S43" s="59">
        <v>19479.166666666668</v>
      </c>
    </row>
    <row r="44" spans="1:25">
      <c r="A44">
        <v>2018</v>
      </c>
      <c r="C44" s="32" t="s">
        <v>68</v>
      </c>
      <c r="D44" s="49" t="s">
        <v>48</v>
      </c>
      <c r="E44" s="17">
        <v>6363</v>
      </c>
      <c r="F44" s="18">
        <v>9748</v>
      </c>
      <c r="G44" s="18">
        <v>2639</v>
      </c>
      <c r="H44" s="18">
        <v>21384</v>
      </c>
      <c r="I44" s="16">
        <v>40134</v>
      </c>
      <c r="J44" s="27"/>
      <c r="K44" s="55">
        <v>2017</v>
      </c>
      <c r="L44" s="55"/>
      <c r="M44" s="55" t="s">
        <v>78</v>
      </c>
      <c r="N44" s="55" t="s">
        <v>48</v>
      </c>
      <c r="O44" s="59">
        <v>6008.75</v>
      </c>
      <c r="P44" s="59">
        <v>8512.8333333333339</v>
      </c>
      <c r="Q44" s="59">
        <v>2741.1666666666665</v>
      </c>
      <c r="R44" s="59">
        <v>21136.333333333332</v>
      </c>
      <c r="S44" s="59">
        <v>38399.083333333328</v>
      </c>
      <c r="T44" s="27"/>
      <c r="U44" s="27"/>
      <c r="V44" s="27"/>
      <c r="W44" s="27"/>
      <c r="X44" s="27"/>
      <c r="Y44" s="27"/>
    </row>
    <row r="45" spans="1:25">
      <c r="A45">
        <v>2018</v>
      </c>
      <c r="C45" s="32" t="s">
        <v>68</v>
      </c>
      <c r="D45" s="49" t="s">
        <v>49</v>
      </c>
      <c r="E45" s="17">
        <v>1471</v>
      </c>
      <c r="F45" s="18">
        <v>1504</v>
      </c>
      <c r="G45" s="18">
        <v>214</v>
      </c>
      <c r="H45" s="18">
        <v>5514</v>
      </c>
      <c r="I45" s="16">
        <v>8703</v>
      </c>
      <c r="J45" s="27"/>
      <c r="K45" s="55">
        <v>2017</v>
      </c>
      <c r="L45" s="55"/>
      <c r="M45" s="55" t="s">
        <v>78</v>
      </c>
      <c r="N45" s="55" t="s">
        <v>49</v>
      </c>
      <c r="O45" s="59">
        <v>1431.6666666666667</v>
      </c>
      <c r="P45" s="59">
        <v>1333</v>
      </c>
      <c r="Q45" s="59">
        <v>213.41666666666666</v>
      </c>
      <c r="R45" s="59">
        <v>5320.666666666667</v>
      </c>
      <c r="S45" s="59">
        <v>8298.75</v>
      </c>
      <c r="T45" s="27"/>
      <c r="U45" s="27"/>
      <c r="V45" s="27"/>
      <c r="W45" s="27"/>
      <c r="X45" s="27"/>
      <c r="Y45" s="27"/>
    </row>
    <row r="46" spans="1:25">
      <c r="A46">
        <v>2018</v>
      </c>
      <c r="C46" s="32" t="s">
        <v>68</v>
      </c>
      <c r="D46" s="49" t="s">
        <v>50</v>
      </c>
      <c r="E46" s="17">
        <v>12932</v>
      </c>
      <c r="F46" s="18">
        <v>19135</v>
      </c>
      <c r="G46" s="18">
        <v>1798</v>
      </c>
      <c r="H46" s="18">
        <v>28041</v>
      </c>
      <c r="I46" s="16">
        <v>61906</v>
      </c>
      <c r="J46" s="27"/>
      <c r="K46" s="55">
        <v>2017</v>
      </c>
      <c r="L46" s="55"/>
      <c r="M46" s="55" t="s">
        <v>78</v>
      </c>
      <c r="N46" s="55" t="s">
        <v>50</v>
      </c>
      <c r="O46" s="59">
        <v>11837.75</v>
      </c>
      <c r="P46" s="59">
        <v>16922.583333333332</v>
      </c>
      <c r="Q46" s="59">
        <v>1988.9166666666667</v>
      </c>
      <c r="R46" s="59">
        <v>27344.416666666668</v>
      </c>
      <c r="S46" s="59">
        <v>58093.666666666672</v>
      </c>
      <c r="T46" s="27"/>
      <c r="U46" s="27"/>
      <c r="V46" s="27"/>
      <c r="W46" s="27"/>
      <c r="X46" s="27"/>
      <c r="Y46" s="27"/>
    </row>
    <row r="47" spans="1:25">
      <c r="A47">
        <v>2018</v>
      </c>
      <c r="C47" s="32" t="s">
        <v>68</v>
      </c>
      <c r="D47" s="49" t="s">
        <v>51</v>
      </c>
      <c r="E47" s="17">
        <v>353</v>
      </c>
      <c r="F47" s="18">
        <v>320</v>
      </c>
      <c r="G47" s="18">
        <v>80</v>
      </c>
      <c r="H47" s="18">
        <v>156</v>
      </c>
      <c r="I47" s="16">
        <v>909</v>
      </c>
      <c r="J47" s="27"/>
      <c r="K47" s="55">
        <v>2017</v>
      </c>
      <c r="L47" s="55"/>
      <c r="M47" s="55" t="s">
        <v>78</v>
      </c>
      <c r="N47" s="55" t="s">
        <v>88</v>
      </c>
      <c r="O47" s="59">
        <v>376.08333333333331</v>
      </c>
      <c r="P47" s="59">
        <v>205.66666666666666</v>
      </c>
      <c r="Q47" s="59">
        <v>100.33333333333333</v>
      </c>
      <c r="R47" s="59">
        <v>168.41666666666666</v>
      </c>
      <c r="S47" s="59">
        <v>850.5</v>
      </c>
    </row>
    <row r="48" spans="1:25">
      <c r="A48">
        <v>2018</v>
      </c>
      <c r="C48" s="32" t="s">
        <v>68</v>
      </c>
      <c r="D48" s="49" t="s">
        <v>52</v>
      </c>
      <c r="E48" s="17">
        <v>3009</v>
      </c>
      <c r="F48" s="18">
        <v>3190</v>
      </c>
      <c r="G48" s="18">
        <v>551</v>
      </c>
      <c r="H48" s="18">
        <v>2911</v>
      </c>
      <c r="I48" s="16">
        <v>9661</v>
      </c>
      <c r="J48" s="27"/>
      <c r="K48" s="55">
        <v>2017</v>
      </c>
      <c r="L48" s="55"/>
      <c r="M48" s="55" t="s">
        <v>78</v>
      </c>
      <c r="N48" s="55" t="s">
        <v>52</v>
      </c>
      <c r="O48" s="59">
        <v>3026.5833333333335</v>
      </c>
      <c r="P48" s="59">
        <v>2669.8333333333335</v>
      </c>
      <c r="Q48" s="59">
        <v>584.91666666666663</v>
      </c>
      <c r="R48" s="59">
        <v>2465.9166666666665</v>
      </c>
      <c r="S48" s="59">
        <v>8747.25</v>
      </c>
    </row>
    <row r="49" spans="1:19">
      <c r="A49">
        <v>2018</v>
      </c>
      <c r="C49" s="32" t="s">
        <v>68</v>
      </c>
      <c r="D49" s="49" t="s">
        <v>53</v>
      </c>
      <c r="E49" s="17">
        <v>2699</v>
      </c>
      <c r="F49" s="18">
        <v>3188</v>
      </c>
      <c r="G49" s="18">
        <v>414</v>
      </c>
      <c r="H49" s="18">
        <v>10368</v>
      </c>
      <c r="I49" s="16">
        <v>16669</v>
      </c>
      <c r="J49" s="27"/>
      <c r="K49" s="55">
        <v>2017</v>
      </c>
      <c r="L49" s="55"/>
      <c r="M49" s="55" t="s">
        <v>78</v>
      </c>
      <c r="N49" s="55" t="s">
        <v>53</v>
      </c>
      <c r="O49" s="59">
        <v>2332.6666666666665</v>
      </c>
      <c r="P49" s="59">
        <v>2613.3333333333335</v>
      </c>
      <c r="Q49" s="59">
        <v>600.25</v>
      </c>
      <c r="R49" s="59">
        <v>10015.916666666701</v>
      </c>
      <c r="S49" s="59">
        <v>15563.166666666701</v>
      </c>
    </row>
    <row r="50" spans="1:19">
      <c r="A50">
        <v>2018</v>
      </c>
      <c r="C50" s="32" t="s">
        <v>68</v>
      </c>
      <c r="D50" s="49" t="s">
        <v>54</v>
      </c>
      <c r="E50" s="17">
        <v>5883</v>
      </c>
      <c r="F50" s="18">
        <v>6152</v>
      </c>
      <c r="G50" s="18">
        <v>871</v>
      </c>
      <c r="H50" s="18">
        <v>23490</v>
      </c>
      <c r="I50" s="16">
        <v>36396</v>
      </c>
      <c r="J50" s="27"/>
      <c r="K50" s="55">
        <v>2017</v>
      </c>
      <c r="L50" s="55"/>
      <c r="M50" s="55" t="s">
        <v>78</v>
      </c>
      <c r="N50" s="55" t="s">
        <v>54</v>
      </c>
      <c r="O50" s="59">
        <v>4426.666666666667</v>
      </c>
      <c r="P50" s="59">
        <v>5446.666666666667</v>
      </c>
      <c r="Q50" s="59">
        <v>1182.25</v>
      </c>
      <c r="R50" s="59">
        <v>21726</v>
      </c>
      <c r="S50" s="59">
        <v>32781.583333333336</v>
      </c>
    </row>
    <row r="51" spans="1:19">
      <c r="A51">
        <v>2018</v>
      </c>
      <c r="C51" s="32" t="s">
        <v>68</v>
      </c>
      <c r="D51" s="49" t="s">
        <v>55</v>
      </c>
      <c r="E51" s="17">
        <v>3497</v>
      </c>
      <c r="F51" s="18">
        <v>4879</v>
      </c>
      <c r="G51" s="18">
        <v>621</v>
      </c>
      <c r="H51" s="18">
        <v>146483</v>
      </c>
      <c r="I51" s="16">
        <v>155480</v>
      </c>
      <c r="J51" s="27"/>
      <c r="K51" s="55">
        <v>2017</v>
      </c>
      <c r="L51" s="55"/>
      <c r="M51" s="55" t="s">
        <v>78</v>
      </c>
      <c r="N51" s="55" t="s">
        <v>55</v>
      </c>
      <c r="O51" s="59">
        <v>3405.4166666666665</v>
      </c>
      <c r="P51" s="59">
        <v>4357.083333333333</v>
      </c>
      <c r="Q51" s="59">
        <v>641.5</v>
      </c>
      <c r="R51" s="59">
        <v>146342.58333333334</v>
      </c>
      <c r="S51" s="59">
        <v>154746.58333333334</v>
      </c>
    </row>
    <row r="52" spans="1:19">
      <c r="A52">
        <v>2018</v>
      </c>
      <c r="C52" s="32" t="s">
        <v>68</v>
      </c>
      <c r="D52" s="49" t="s">
        <v>56</v>
      </c>
      <c r="E52" s="17">
        <v>14</v>
      </c>
      <c r="F52" s="18">
        <v>20</v>
      </c>
      <c r="G52" s="18">
        <v>5</v>
      </c>
      <c r="H52" s="18">
        <v>118</v>
      </c>
      <c r="I52" s="16">
        <v>157</v>
      </c>
      <c r="J52" s="27"/>
      <c r="K52" s="55">
        <v>2017</v>
      </c>
      <c r="L52" s="55"/>
      <c r="M52" s="55" t="s">
        <v>78</v>
      </c>
      <c r="N52" s="55" t="s">
        <v>56</v>
      </c>
      <c r="O52" s="59">
        <v>10.916666666666666</v>
      </c>
      <c r="P52" s="59">
        <v>19.416666666666668</v>
      </c>
      <c r="Q52" s="59">
        <v>0</v>
      </c>
      <c r="R52" s="59">
        <v>107.16666666666667</v>
      </c>
      <c r="S52" s="59">
        <v>137.5</v>
      </c>
    </row>
    <row r="53" spans="1:19">
      <c r="A53">
        <v>2018</v>
      </c>
      <c r="C53" s="32" t="s">
        <v>69</v>
      </c>
      <c r="D53" s="48" t="s">
        <v>40</v>
      </c>
      <c r="E53" s="14">
        <v>6419</v>
      </c>
      <c r="F53" s="15">
        <v>6394</v>
      </c>
      <c r="G53" s="15">
        <v>1406</v>
      </c>
      <c r="H53" s="15">
        <v>17759</v>
      </c>
      <c r="I53" s="16">
        <v>31978</v>
      </c>
      <c r="J53" s="27"/>
      <c r="K53" s="55">
        <v>2015</v>
      </c>
      <c r="L53" s="55"/>
      <c r="M53" s="55" t="s">
        <v>78</v>
      </c>
      <c r="N53" s="59" t="s">
        <v>40</v>
      </c>
      <c r="O53" s="59">
        <v>5485</v>
      </c>
      <c r="P53" s="59">
        <v>5221</v>
      </c>
      <c r="Q53" s="59">
        <v>1513</v>
      </c>
      <c r="R53" s="59">
        <v>19576</v>
      </c>
      <c r="S53" s="60">
        <v>31795</v>
      </c>
    </row>
    <row r="54" spans="1:19">
      <c r="A54">
        <v>2018</v>
      </c>
      <c r="C54" s="32" t="s">
        <v>69</v>
      </c>
      <c r="D54" s="49" t="s">
        <v>41</v>
      </c>
      <c r="E54" s="17">
        <v>262</v>
      </c>
      <c r="F54" s="18">
        <v>274</v>
      </c>
      <c r="G54" s="18">
        <v>63</v>
      </c>
      <c r="H54" s="18">
        <v>657</v>
      </c>
      <c r="I54" s="16">
        <v>1256</v>
      </c>
      <c r="J54" s="27"/>
      <c r="K54" s="55">
        <v>2015</v>
      </c>
      <c r="L54" s="55"/>
      <c r="M54" s="55" t="s">
        <v>78</v>
      </c>
      <c r="N54" s="59" t="s">
        <v>41</v>
      </c>
      <c r="O54" s="59">
        <v>239</v>
      </c>
      <c r="P54" s="59">
        <v>219</v>
      </c>
      <c r="Q54" s="59">
        <v>71</v>
      </c>
      <c r="R54" s="59">
        <v>741</v>
      </c>
      <c r="S54" s="60">
        <v>1270</v>
      </c>
    </row>
    <row r="55" spans="1:19">
      <c r="A55">
        <v>2018</v>
      </c>
      <c r="C55" s="32" t="s">
        <v>69</v>
      </c>
      <c r="D55" s="49" t="s">
        <v>42</v>
      </c>
      <c r="E55" s="17">
        <v>331</v>
      </c>
      <c r="F55" s="18">
        <v>260</v>
      </c>
      <c r="G55" s="18">
        <v>47</v>
      </c>
      <c r="H55" s="18">
        <v>501</v>
      </c>
      <c r="I55" s="16">
        <v>1139</v>
      </c>
      <c r="J55" s="27"/>
      <c r="K55" s="55">
        <v>2015</v>
      </c>
      <c r="L55" s="55"/>
      <c r="M55" s="55" t="s">
        <v>78</v>
      </c>
      <c r="N55" s="59" t="s">
        <v>42</v>
      </c>
      <c r="O55" s="59">
        <v>746</v>
      </c>
      <c r="P55" s="59">
        <v>268</v>
      </c>
      <c r="Q55" s="59">
        <v>55</v>
      </c>
      <c r="R55" s="59">
        <v>710</v>
      </c>
      <c r="S55" s="60">
        <v>1783</v>
      </c>
    </row>
    <row r="56" spans="1:19">
      <c r="A56">
        <v>2018</v>
      </c>
      <c r="C56" s="32" t="s">
        <v>69</v>
      </c>
      <c r="D56" s="49" t="s">
        <v>43</v>
      </c>
      <c r="E56" s="17">
        <v>6200</v>
      </c>
      <c r="F56" s="18">
        <v>7855</v>
      </c>
      <c r="G56" s="18">
        <v>1775</v>
      </c>
      <c r="H56" s="18">
        <v>11171</v>
      </c>
      <c r="I56" s="16">
        <v>27001</v>
      </c>
      <c r="J56" s="27"/>
      <c r="K56" s="55">
        <v>2015</v>
      </c>
      <c r="L56" s="55"/>
      <c r="M56" s="55" t="s">
        <v>78</v>
      </c>
      <c r="N56" s="59" t="s">
        <v>43</v>
      </c>
      <c r="O56" s="59">
        <v>4942</v>
      </c>
      <c r="P56" s="59">
        <v>6565</v>
      </c>
      <c r="Q56" s="59">
        <v>1906</v>
      </c>
      <c r="R56" s="59">
        <v>11935</v>
      </c>
      <c r="S56" s="60">
        <v>25348</v>
      </c>
    </row>
    <row r="57" spans="1:19">
      <c r="A57">
        <v>2018</v>
      </c>
      <c r="C57" s="32" t="s">
        <v>69</v>
      </c>
      <c r="D57" s="49" t="s">
        <v>44</v>
      </c>
      <c r="E57" s="17">
        <v>531</v>
      </c>
      <c r="F57" s="18">
        <v>401</v>
      </c>
      <c r="G57" s="18">
        <v>47</v>
      </c>
      <c r="H57" s="18">
        <v>1476</v>
      </c>
      <c r="I57" s="16">
        <v>2455</v>
      </c>
      <c r="J57" s="27"/>
      <c r="K57" s="55">
        <v>2015</v>
      </c>
      <c r="L57" s="55"/>
      <c r="M57" s="55" t="s">
        <v>78</v>
      </c>
      <c r="N57" s="59" t="s">
        <v>44</v>
      </c>
      <c r="O57" s="59">
        <v>832</v>
      </c>
      <c r="P57" s="59">
        <v>330</v>
      </c>
      <c r="Q57" s="59">
        <v>50</v>
      </c>
      <c r="R57" s="59">
        <v>1374</v>
      </c>
      <c r="S57" s="60">
        <v>2586</v>
      </c>
    </row>
    <row r="58" spans="1:19">
      <c r="A58">
        <v>2018</v>
      </c>
      <c r="C58" s="32" t="s">
        <v>69</v>
      </c>
      <c r="D58" s="49" t="s">
        <v>45</v>
      </c>
      <c r="E58" s="17">
        <v>7166</v>
      </c>
      <c r="F58" s="18">
        <v>15101</v>
      </c>
      <c r="G58" s="18">
        <v>1546</v>
      </c>
      <c r="H58" s="18">
        <v>11660</v>
      </c>
      <c r="I58" s="16">
        <v>35473</v>
      </c>
      <c r="J58" s="27"/>
      <c r="K58" s="55">
        <v>2015</v>
      </c>
      <c r="L58" s="55"/>
      <c r="M58" s="55" t="s">
        <v>78</v>
      </c>
      <c r="N58" s="59" t="s">
        <v>45</v>
      </c>
      <c r="O58" s="59">
        <v>4986</v>
      </c>
      <c r="P58" s="59">
        <v>11185</v>
      </c>
      <c r="Q58" s="59">
        <v>1419</v>
      </c>
      <c r="R58" s="59">
        <v>12551</v>
      </c>
      <c r="S58" s="60">
        <v>30141</v>
      </c>
    </row>
    <row r="59" spans="1:19">
      <c r="A59">
        <v>2018</v>
      </c>
      <c r="C59" s="32" t="s">
        <v>69</v>
      </c>
      <c r="D59" s="49" t="s">
        <v>46</v>
      </c>
      <c r="E59" s="17">
        <v>10242</v>
      </c>
      <c r="F59" s="18">
        <v>15275</v>
      </c>
      <c r="G59" s="18">
        <v>2192</v>
      </c>
      <c r="H59" s="18">
        <v>47994</v>
      </c>
      <c r="I59" s="16">
        <v>75703</v>
      </c>
      <c r="J59" s="27"/>
      <c r="K59" s="55">
        <v>2015</v>
      </c>
      <c r="L59" s="55"/>
      <c r="M59" s="55" t="s">
        <v>78</v>
      </c>
      <c r="N59" s="59" t="s">
        <v>46</v>
      </c>
      <c r="O59" s="59">
        <v>7444</v>
      </c>
      <c r="P59" s="59">
        <v>12395</v>
      </c>
      <c r="Q59" s="59">
        <v>2331</v>
      </c>
      <c r="R59" s="59">
        <v>48038</v>
      </c>
      <c r="S59" s="60">
        <v>70208</v>
      </c>
    </row>
    <row r="60" spans="1:19">
      <c r="A60">
        <v>2018</v>
      </c>
      <c r="C60" s="32" t="s">
        <v>69</v>
      </c>
      <c r="D60" s="49" t="s">
        <v>47</v>
      </c>
      <c r="E60" s="17">
        <v>2952</v>
      </c>
      <c r="F60" s="18">
        <v>4009</v>
      </c>
      <c r="G60" s="18">
        <v>629</v>
      </c>
      <c r="H60" s="18">
        <v>13312</v>
      </c>
      <c r="I60" s="16">
        <v>20902</v>
      </c>
      <c r="J60" s="27"/>
      <c r="K60" s="55">
        <v>2015</v>
      </c>
      <c r="L60" s="55"/>
      <c r="M60" s="55" t="s">
        <v>78</v>
      </c>
      <c r="N60" s="59" t="s">
        <v>47</v>
      </c>
      <c r="O60" s="59">
        <v>2346</v>
      </c>
      <c r="P60" s="59">
        <v>3230</v>
      </c>
      <c r="Q60" s="59">
        <v>643</v>
      </c>
      <c r="R60" s="59">
        <v>12193</v>
      </c>
      <c r="S60" s="60">
        <v>18413</v>
      </c>
    </row>
    <row r="61" spans="1:19">
      <c r="A61">
        <v>2018</v>
      </c>
      <c r="C61" s="32" t="s">
        <v>69</v>
      </c>
      <c r="D61" s="49" t="s">
        <v>48</v>
      </c>
      <c r="E61" s="17">
        <v>6402</v>
      </c>
      <c r="F61" s="18">
        <v>9685</v>
      </c>
      <c r="G61" s="18">
        <v>2652</v>
      </c>
      <c r="H61" s="18">
        <v>21243</v>
      </c>
      <c r="I61" s="16">
        <v>39982</v>
      </c>
      <c r="J61" s="27"/>
      <c r="K61" s="55">
        <v>2015</v>
      </c>
      <c r="L61" s="55"/>
      <c r="M61" s="55" t="s">
        <v>78</v>
      </c>
      <c r="N61" s="59" t="s">
        <v>48</v>
      </c>
      <c r="O61" s="59">
        <v>4621</v>
      </c>
      <c r="P61" s="59">
        <v>7819</v>
      </c>
      <c r="Q61" s="59">
        <v>2952</v>
      </c>
      <c r="R61" s="59">
        <v>23115</v>
      </c>
      <c r="S61" s="60">
        <v>38507</v>
      </c>
    </row>
    <row r="62" spans="1:19">
      <c r="A62">
        <v>2018</v>
      </c>
      <c r="C62" s="32" t="s">
        <v>69</v>
      </c>
      <c r="D62" s="49" t="s">
        <v>49</v>
      </c>
      <c r="E62" s="17">
        <v>1483</v>
      </c>
      <c r="F62" s="18">
        <v>1498</v>
      </c>
      <c r="G62" s="18">
        <v>214</v>
      </c>
      <c r="H62" s="18">
        <v>5506</v>
      </c>
      <c r="I62" s="16">
        <v>8701</v>
      </c>
      <c r="J62" s="27"/>
      <c r="K62" s="55">
        <v>2015</v>
      </c>
      <c r="L62" s="55"/>
      <c r="M62" s="55" t="s">
        <v>78</v>
      </c>
      <c r="N62" s="59" t="s">
        <v>49</v>
      </c>
      <c r="O62" s="59">
        <v>1959</v>
      </c>
      <c r="P62" s="59">
        <v>1162</v>
      </c>
      <c r="Q62" s="59">
        <v>208</v>
      </c>
      <c r="R62" s="59">
        <v>5181</v>
      </c>
      <c r="S62" s="60">
        <v>8509</v>
      </c>
    </row>
    <row r="63" spans="1:19">
      <c r="A63">
        <v>2018</v>
      </c>
      <c r="C63" s="32" t="s">
        <v>69</v>
      </c>
      <c r="D63" s="49" t="s">
        <v>50</v>
      </c>
      <c r="E63" s="17">
        <v>13052</v>
      </c>
      <c r="F63" s="18">
        <v>19067</v>
      </c>
      <c r="G63" s="18">
        <v>1816</v>
      </c>
      <c r="H63" s="18">
        <v>27914</v>
      </c>
      <c r="I63" s="16">
        <v>61849</v>
      </c>
      <c r="J63" s="27"/>
      <c r="K63" s="55">
        <v>2015</v>
      </c>
      <c r="L63" s="55"/>
      <c r="M63" s="55" t="s">
        <v>78</v>
      </c>
      <c r="N63" s="59" t="s">
        <v>50</v>
      </c>
      <c r="O63" s="59">
        <v>8377</v>
      </c>
      <c r="P63" s="59">
        <v>16165</v>
      </c>
      <c r="Q63" s="59">
        <v>2001</v>
      </c>
      <c r="R63" s="59">
        <v>28516</v>
      </c>
      <c r="S63" s="60">
        <v>55058</v>
      </c>
    </row>
    <row r="64" spans="1:19">
      <c r="A64">
        <v>2018</v>
      </c>
      <c r="C64" s="32" t="s">
        <v>69</v>
      </c>
      <c r="D64" s="49" t="s">
        <v>51</v>
      </c>
      <c r="E64" s="17">
        <v>352</v>
      </c>
      <c r="F64" s="18">
        <v>314</v>
      </c>
      <c r="G64" s="18">
        <v>80</v>
      </c>
      <c r="H64" s="18">
        <v>159</v>
      </c>
      <c r="I64" s="16">
        <v>905</v>
      </c>
      <c r="J64" s="27"/>
      <c r="K64" s="55">
        <v>2015</v>
      </c>
      <c r="L64" s="55"/>
      <c r="M64" s="55" t="s">
        <v>78</v>
      </c>
      <c r="N64" s="59" t="s">
        <v>88</v>
      </c>
      <c r="O64" s="59">
        <v>541</v>
      </c>
      <c r="P64" s="59">
        <v>175</v>
      </c>
      <c r="Q64" s="59">
        <v>84</v>
      </c>
      <c r="R64" s="59">
        <v>324</v>
      </c>
      <c r="S64" s="60">
        <v>1124</v>
      </c>
    </row>
    <row r="65" spans="1:19">
      <c r="A65">
        <v>2018</v>
      </c>
      <c r="C65" s="32" t="s">
        <v>69</v>
      </c>
      <c r="D65" s="49" t="s">
        <v>52</v>
      </c>
      <c r="E65" s="17">
        <v>2954</v>
      </c>
      <c r="F65" s="18">
        <v>3143</v>
      </c>
      <c r="G65" s="18">
        <v>542</v>
      </c>
      <c r="H65" s="18">
        <v>2788</v>
      </c>
      <c r="I65" s="16">
        <v>9427</v>
      </c>
      <c r="J65" s="27"/>
      <c r="K65" s="55">
        <v>2015</v>
      </c>
      <c r="L65" s="55"/>
      <c r="M65" s="55" t="s">
        <v>78</v>
      </c>
      <c r="N65" s="59" t="s">
        <v>52</v>
      </c>
      <c r="O65" s="59">
        <v>2488</v>
      </c>
      <c r="P65" s="59">
        <v>2640</v>
      </c>
      <c r="Q65" s="59">
        <v>633</v>
      </c>
      <c r="R65" s="59">
        <v>2782</v>
      </c>
      <c r="S65" s="60">
        <v>8544</v>
      </c>
    </row>
    <row r="66" spans="1:19">
      <c r="A66">
        <v>2018</v>
      </c>
      <c r="C66" s="32" t="s">
        <v>69</v>
      </c>
      <c r="D66" s="49" t="s">
        <v>53</v>
      </c>
      <c r="E66" s="17">
        <v>2796</v>
      </c>
      <c r="F66" s="18">
        <v>3239</v>
      </c>
      <c r="G66" s="18">
        <v>415</v>
      </c>
      <c r="H66" s="18">
        <v>10320</v>
      </c>
      <c r="I66" s="16">
        <v>16770</v>
      </c>
      <c r="J66" s="27"/>
      <c r="K66" s="55">
        <v>2015</v>
      </c>
      <c r="L66" s="55"/>
      <c r="M66" s="55" t="s">
        <v>78</v>
      </c>
      <c r="N66" s="59" t="s">
        <v>53</v>
      </c>
      <c r="O66" s="59">
        <v>1901</v>
      </c>
      <c r="P66" s="59">
        <v>2305</v>
      </c>
      <c r="Q66" s="59">
        <v>526</v>
      </c>
      <c r="R66" s="59">
        <v>10048</v>
      </c>
      <c r="S66" s="60">
        <v>14781</v>
      </c>
    </row>
    <row r="67" spans="1:19">
      <c r="A67">
        <v>2018</v>
      </c>
      <c r="C67" s="32" t="s">
        <v>69</v>
      </c>
      <c r="D67" s="49" t="s">
        <v>54</v>
      </c>
      <c r="E67" s="17">
        <v>6074</v>
      </c>
      <c r="F67" s="18">
        <v>6176</v>
      </c>
      <c r="G67" s="18">
        <v>885</v>
      </c>
      <c r="H67" s="18">
        <v>23336</v>
      </c>
      <c r="I67" s="16">
        <v>36471</v>
      </c>
      <c r="J67" s="27"/>
      <c r="K67" s="55">
        <v>2015</v>
      </c>
      <c r="L67" s="55"/>
      <c r="M67" s="55" t="s">
        <v>78</v>
      </c>
      <c r="N67" s="59" t="s">
        <v>54</v>
      </c>
      <c r="O67" s="59">
        <v>3220</v>
      </c>
      <c r="P67" s="59">
        <v>4553</v>
      </c>
      <c r="Q67" s="59">
        <v>1101</v>
      </c>
      <c r="R67" s="59">
        <v>30073</v>
      </c>
      <c r="S67" s="60">
        <v>38947</v>
      </c>
    </row>
    <row r="68" spans="1:19">
      <c r="A68">
        <v>2018</v>
      </c>
      <c r="C68" s="32" t="s">
        <v>69</v>
      </c>
      <c r="D68" s="49" t="s">
        <v>55</v>
      </c>
      <c r="E68" s="17">
        <v>3537</v>
      </c>
      <c r="F68" s="18">
        <v>4856</v>
      </c>
      <c r="G68" s="18">
        <v>630</v>
      </c>
      <c r="H68" s="18">
        <v>144495</v>
      </c>
      <c r="I68" s="16">
        <v>153518</v>
      </c>
      <c r="J68" s="27"/>
      <c r="K68" s="55">
        <v>2015</v>
      </c>
      <c r="L68" s="55"/>
      <c r="M68" s="55" t="s">
        <v>78</v>
      </c>
      <c r="N68" s="59" t="s">
        <v>55</v>
      </c>
      <c r="O68" s="59">
        <v>2250</v>
      </c>
      <c r="P68" s="59">
        <v>3490</v>
      </c>
      <c r="Q68" s="59">
        <v>633</v>
      </c>
      <c r="R68" s="59">
        <v>139887</v>
      </c>
      <c r="S68" s="60">
        <v>146261</v>
      </c>
    </row>
    <row r="69" spans="1:19">
      <c r="A69">
        <v>2018</v>
      </c>
      <c r="C69" s="32" t="s">
        <v>69</v>
      </c>
      <c r="D69" s="49" t="s">
        <v>56</v>
      </c>
      <c r="E69" s="17">
        <v>14</v>
      </c>
      <c r="F69" s="18">
        <v>21</v>
      </c>
      <c r="G69" s="18">
        <v>5</v>
      </c>
      <c r="H69" s="18">
        <v>115</v>
      </c>
      <c r="I69" s="16">
        <v>155</v>
      </c>
      <c r="J69" s="27"/>
      <c r="K69" s="55">
        <v>2015</v>
      </c>
      <c r="L69" s="55"/>
      <c r="M69" s="55" t="s">
        <v>78</v>
      </c>
      <c r="N69" s="59" t="s">
        <v>56</v>
      </c>
      <c r="O69" s="59">
        <v>1112</v>
      </c>
      <c r="P69" s="59">
        <v>18</v>
      </c>
      <c r="Q69" s="59">
        <v>0</v>
      </c>
      <c r="R69" s="59">
        <v>114</v>
      </c>
      <c r="S69" s="60">
        <v>1243</v>
      </c>
    </row>
    <row r="70" spans="1:19">
      <c r="A70">
        <v>2018</v>
      </c>
      <c r="C70" s="32" t="s">
        <v>70</v>
      </c>
      <c r="D70" s="48" t="s">
        <v>40</v>
      </c>
      <c r="E70" s="14">
        <v>6419</v>
      </c>
      <c r="F70" s="15">
        <v>6352</v>
      </c>
      <c r="G70" s="15">
        <v>1394</v>
      </c>
      <c r="H70" s="15">
        <v>18505</v>
      </c>
      <c r="I70" s="16">
        <v>32670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19">
      <c r="A71">
        <v>2018</v>
      </c>
      <c r="C71" s="32" t="s">
        <v>70</v>
      </c>
      <c r="D71" s="49" t="s">
        <v>41</v>
      </c>
      <c r="E71" s="17">
        <v>262</v>
      </c>
      <c r="F71" s="18">
        <v>275</v>
      </c>
      <c r="G71" s="18">
        <v>63</v>
      </c>
      <c r="H71" s="18">
        <v>710</v>
      </c>
      <c r="I71" s="16">
        <v>1310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19">
      <c r="A72">
        <v>2018</v>
      </c>
      <c r="C72" s="32" t="s">
        <v>70</v>
      </c>
      <c r="D72" s="49" t="s">
        <v>42</v>
      </c>
      <c r="E72" s="17">
        <v>331</v>
      </c>
      <c r="F72" s="18">
        <v>261</v>
      </c>
      <c r="G72" s="18">
        <v>46</v>
      </c>
      <c r="H72" s="18">
        <v>623</v>
      </c>
      <c r="I72" s="16">
        <v>1261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19">
      <c r="A73">
        <v>2018</v>
      </c>
      <c r="C73" s="32" t="s">
        <v>70</v>
      </c>
      <c r="D73" s="49" t="s">
        <v>43</v>
      </c>
      <c r="E73" s="17">
        <v>6200</v>
      </c>
      <c r="F73" s="18">
        <v>7835</v>
      </c>
      <c r="G73" s="18">
        <v>1755</v>
      </c>
      <c r="H73" s="18">
        <v>12723</v>
      </c>
      <c r="I73" s="16">
        <v>28513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>
      <c r="A74">
        <v>2018</v>
      </c>
      <c r="C74" s="32" t="s">
        <v>70</v>
      </c>
      <c r="D74" s="49" t="s">
        <v>44</v>
      </c>
      <c r="E74" s="17">
        <v>531</v>
      </c>
      <c r="F74" s="18">
        <v>396</v>
      </c>
      <c r="G74" s="18">
        <v>48</v>
      </c>
      <c r="H74" s="18">
        <v>1506</v>
      </c>
      <c r="I74" s="16">
        <v>2481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>
      <c r="A75">
        <v>2018</v>
      </c>
      <c r="C75" s="32" t="s">
        <v>70</v>
      </c>
      <c r="D75" s="49" t="s">
        <v>45</v>
      </c>
      <c r="E75" s="17">
        <v>7166</v>
      </c>
      <c r="F75" s="18">
        <v>15155</v>
      </c>
      <c r="G75" s="18">
        <v>1533</v>
      </c>
      <c r="H75" s="18">
        <v>13411</v>
      </c>
      <c r="I75" s="16">
        <v>37265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>
      <c r="A76">
        <v>2018</v>
      </c>
      <c r="C76" s="32" t="s">
        <v>70</v>
      </c>
      <c r="D76" s="49" t="s">
        <v>46</v>
      </c>
      <c r="E76" s="17">
        <v>10242</v>
      </c>
      <c r="F76" s="18">
        <v>15237</v>
      </c>
      <c r="G76" s="18">
        <v>2183</v>
      </c>
      <c r="H76" s="18">
        <v>50641</v>
      </c>
      <c r="I76" s="16">
        <v>78303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>
      <c r="A77">
        <v>2018</v>
      </c>
      <c r="C77" s="32" t="s">
        <v>70</v>
      </c>
      <c r="D77" s="49" t="s">
        <v>47</v>
      </c>
      <c r="E77" s="17">
        <v>2952</v>
      </c>
      <c r="F77" s="18">
        <v>3981</v>
      </c>
      <c r="G77" s="18">
        <v>620</v>
      </c>
      <c r="H77" s="18">
        <v>14643</v>
      </c>
      <c r="I77" s="16">
        <v>22196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>
      <c r="A78">
        <v>2018</v>
      </c>
      <c r="C78" s="32" t="s">
        <v>70</v>
      </c>
      <c r="D78" s="49" t="s">
        <v>48</v>
      </c>
      <c r="E78" s="17">
        <v>6402</v>
      </c>
      <c r="F78" s="18">
        <v>9681</v>
      </c>
      <c r="G78" s="18">
        <v>2628</v>
      </c>
      <c r="H78" s="18">
        <v>22892</v>
      </c>
      <c r="I78" s="16">
        <v>41603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>
      <c r="A79">
        <v>2018</v>
      </c>
      <c r="C79" s="32" t="s">
        <v>70</v>
      </c>
      <c r="D79" s="49" t="s">
        <v>49</v>
      </c>
      <c r="E79" s="17">
        <v>1483</v>
      </c>
      <c r="F79" s="18">
        <v>1503</v>
      </c>
      <c r="G79" s="18">
        <v>210</v>
      </c>
      <c r="H79" s="18">
        <v>5630</v>
      </c>
      <c r="I79" s="16">
        <v>8826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>
      <c r="A80">
        <v>2018</v>
      </c>
      <c r="C80" s="32" t="s">
        <v>70</v>
      </c>
      <c r="D80" s="49" t="s">
        <v>50</v>
      </c>
      <c r="E80" s="17">
        <v>13052</v>
      </c>
      <c r="F80" s="18">
        <v>18982</v>
      </c>
      <c r="G80" s="18">
        <v>1823</v>
      </c>
      <c r="H80" s="18">
        <v>28468</v>
      </c>
      <c r="I80" s="16">
        <v>62325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>
      <c r="A81">
        <v>2018</v>
      </c>
      <c r="C81" s="32" t="s">
        <v>70</v>
      </c>
      <c r="D81" s="49" t="s">
        <v>51</v>
      </c>
      <c r="E81" s="17">
        <v>352</v>
      </c>
      <c r="F81" s="18">
        <v>309</v>
      </c>
      <c r="G81" s="18">
        <v>80</v>
      </c>
      <c r="H81" s="18">
        <v>177</v>
      </c>
      <c r="I81" s="16">
        <v>918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>
      <c r="A82">
        <v>2018</v>
      </c>
      <c r="C82" s="32" t="s">
        <v>70</v>
      </c>
      <c r="D82" s="49" t="s">
        <v>52</v>
      </c>
      <c r="E82" s="17">
        <v>2954</v>
      </c>
      <c r="F82" s="18">
        <v>3176</v>
      </c>
      <c r="G82" s="18">
        <v>530</v>
      </c>
      <c r="H82" s="18">
        <v>3177</v>
      </c>
      <c r="I82" s="16">
        <v>9837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>
      <c r="A83">
        <v>2018</v>
      </c>
      <c r="C83" s="32" t="s">
        <v>70</v>
      </c>
      <c r="D83" s="49" t="s">
        <v>53</v>
      </c>
      <c r="E83" s="17">
        <v>2796</v>
      </c>
      <c r="F83" s="18">
        <v>3267</v>
      </c>
      <c r="G83" s="18">
        <v>413</v>
      </c>
      <c r="H83" s="18">
        <v>10672</v>
      </c>
      <c r="I83" s="16">
        <v>17148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>
      <c r="A84">
        <v>2018</v>
      </c>
      <c r="C84" s="32" t="s">
        <v>70</v>
      </c>
      <c r="D84" s="49" t="s">
        <v>54</v>
      </c>
      <c r="E84" s="17">
        <v>6074</v>
      </c>
      <c r="F84" s="18">
        <v>6226</v>
      </c>
      <c r="G84" s="18">
        <v>871</v>
      </c>
      <c r="H84" s="18">
        <v>15452</v>
      </c>
      <c r="I84" s="16">
        <v>28623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>
      <c r="A85">
        <v>2018</v>
      </c>
      <c r="C85" s="32" t="s">
        <v>70</v>
      </c>
      <c r="D85" s="49" t="s">
        <v>55</v>
      </c>
      <c r="E85" s="17">
        <v>3537</v>
      </c>
      <c r="F85" s="18">
        <v>4866</v>
      </c>
      <c r="G85" s="18">
        <v>634</v>
      </c>
      <c r="H85" s="18">
        <v>139145</v>
      </c>
      <c r="I85" s="16">
        <v>148182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>
      <c r="A86">
        <v>2018</v>
      </c>
      <c r="C86" s="32" t="s">
        <v>70</v>
      </c>
      <c r="D86" s="49" t="s">
        <v>56</v>
      </c>
      <c r="E86" s="17">
        <v>14</v>
      </c>
      <c r="F86" s="18">
        <v>21</v>
      </c>
      <c r="G86" s="18">
        <v>5</v>
      </c>
      <c r="H86" s="18">
        <v>116</v>
      </c>
      <c r="I86" s="16">
        <v>156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>
      <c r="A87">
        <v>2018</v>
      </c>
      <c r="C87" s="32" t="s">
        <v>71</v>
      </c>
      <c r="D87" s="48" t="s">
        <v>40</v>
      </c>
      <c r="E87" s="14">
        <v>6440</v>
      </c>
      <c r="F87" s="15">
        <v>6336</v>
      </c>
      <c r="G87" s="15">
        <v>1386</v>
      </c>
      <c r="H87" s="15">
        <v>18323</v>
      </c>
      <c r="I87" s="16">
        <v>32485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>
      <c r="A88">
        <v>2018</v>
      </c>
      <c r="C88" s="32" t="s">
        <v>71</v>
      </c>
      <c r="D88" s="49" t="s">
        <v>41</v>
      </c>
      <c r="E88" s="17">
        <v>268</v>
      </c>
      <c r="F88" s="18">
        <v>276</v>
      </c>
      <c r="G88" s="18">
        <v>62</v>
      </c>
      <c r="H88" s="18">
        <v>718</v>
      </c>
      <c r="I88" s="16">
        <v>1324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>
      <c r="A89">
        <v>2018</v>
      </c>
      <c r="C89" s="32" t="s">
        <v>71</v>
      </c>
      <c r="D89" s="49" t="s">
        <v>42</v>
      </c>
      <c r="E89" s="17">
        <v>332</v>
      </c>
      <c r="F89" s="18">
        <v>255</v>
      </c>
      <c r="G89" s="18">
        <v>45</v>
      </c>
      <c r="H89" s="18">
        <v>638</v>
      </c>
      <c r="I89" s="16">
        <v>1270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>
      <c r="A90">
        <v>2018</v>
      </c>
      <c r="C90" s="32" t="s">
        <v>71</v>
      </c>
      <c r="D90" s="49" t="s">
        <v>43</v>
      </c>
      <c r="E90" s="17">
        <v>6241</v>
      </c>
      <c r="F90" s="18">
        <v>7724</v>
      </c>
      <c r="G90" s="18">
        <v>1711</v>
      </c>
      <c r="H90" s="18">
        <v>12913</v>
      </c>
      <c r="I90" s="16">
        <v>28589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>
      <c r="A91">
        <v>2018</v>
      </c>
      <c r="C91" s="32" t="s">
        <v>71</v>
      </c>
      <c r="D91" s="49" t="s">
        <v>44</v>
      </c>
      <c r="E91" s="17">
        <v>538</v>
      </c>
      <c r="F91" s="18">
        <v>399</v>
      </c>
      <c r="G91" s="18">
        <v>46</v>
      </c>
      <c r="H91" s="18">
        <v>1507</v>
      </c>
      <c r="I91" s="16">
        <v>2490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>
      <c r="A92">
        <v>2018</v>
      </c>
      <c r="C92" s="32" t="s">
        <v>71</v>
      </c>
      <c r="D92" s="49" t="s">
        <v>45</v>
      </c>
      <c r="E92" s="17">
        <v>7346</v>
      </c>
      <c r="F92" s="18">
        <v>15078</v>
      </c>
      <c r="G92" s="18">
        <v>1513</v>
      </c>
      <c r="H92" s="18">
        <v>13602</v>
      </c>
      <c r="I92" s="16">
        <v>37539</v>
      </c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>
      <c r="A93">
        <v>2018</v>
      </c>
      <c r="C93" s="32" t="s">
        <v>71</v>
      </c>
      <c r="D93" s="49" t="s">
        <v>46</v>
      </c>
      <c r="E93" s="17">
        <v>10385</v>
      </c>
      <c r="F93" s="18">
        <v>15132</v>
      </c>
      <c r="G93" s="18">
        <v>2150</v>
      </c>
      <c r="H93" s="18">
        <v>51403</v>
      </c>
      <c r="I93" s="16">
        <v>79070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>
      <c r="A94">
        <v>2018</v>
      </c>
      <c r="C94" s="32" t="s">
        <v>71</v>
      </c>
      <c r="D94" s="49" t="s">
        <v>47</v>
      </c>
      <c r="E94" s="17">
        <v>3047</v>
      </c>
      <c r="F94" s="18">
        <v>3923</v>
      </c>
      <c r="G94" s="18">
        <v>608</v>
      </c>
      <c r="H94" s="18">
        <v>14899</v>
      </c>
      <c r="I94" s="16">
        <v>22477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>
      <c r="A95">
        <v>2018</v>
      </c>
      <c r="C95" s="51" t="s">
        <v>71</v>
      </c>
      <c r="D95" s="49" t="s">
        <v>48</v>
      </c>
      <c r="E95" s="17">
        <v>6491</v>
      </c>
      <c r="F95" s="18">
        <v>9614</v>
      </c>
      <c r="G95" s="18">
        <v>2583</v>
      </c>
      <c r="H95" s="18">
        <v>22980</v>
      </c>
      <c r="I95" s="16">
        <v>41668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>
      <c r="A96">
        <v>2018</v>
      </c>
      <c r="C96" s="51" t="s">
        <v>71</v>
      </c>
      <c r="D96" s="49" t="s">
        <v>49</v>
      </c>
      <c r="E96" s="17">
        <v>1512</v>
      </c>
      <c r="F96" s="18">
        <v>1493</v>
      </c>
      <c r="G96" s="18">
        <v>208</v>
      </c>
      <c r="H96" s="18">
        <v>5702</v>
      </c>
      <c r="I96" s="16">
        <v>8915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>
      <c r="A97">
        <v>2018</v>
      </c>
      <c r="C97" s="51" t="s">
        <v>71</v>
      </c>
      <c r="D97" s="49" t="s">
        <v>50</v>
      </c>
      <c r="E97" s="17">
        <v>13196</v>
      </c>
      <c r="F97" s="18">
        <v>18878</v>
      </c>
      <c r="G97" s="18">
        <v>1811</v>
      </c>
      <c r="H97" s="18">
        <v>28878</v>
      </c>
      <c r="I97" s="16">
        <v>62763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>
      <c r="A98">
        <v>2018</v>
      </c>
      <c r="C98" s="51" t="s">
        <v>71</v>
      </c>
      <c r="D98" s="49" t="s">
        <v>51</v>
      </c>
      <c r="E98" s="17">
        <v>357</v>
      </c>
      <c r="F98" s="18">
        <v>309</v>
      </c>
      <c r="G98" s="18">
        <v>80</v>
      </c>
      <c r="H98" s="18">
        <v>172</v>
      </c>
      <c r="I98" s="16">
        <v>918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>
      <c r="A99">
        <v>2018</v>
      </c>
      <c r="C99" s="51" t="s">
        <v>71</v>
      </c>
      <c r="D99" s="49" t="s">
        <v>52</v>
      </c>
      <c r="E99" s="17">
        <v>2892</v>
      </c>
      <c r="F99" s="18">
        <v>3206</v>
      </c>
      <c r="G99" s="18">
        <v>523</v>
      </c>
      <c r="H99" s="18">
        <v>3157</v>
      </c>
      <c r="I99" s="16">
        <v>9778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>
      <c r="A100">
        <v>2018</v>
      </c>
      <c r="C100" s="32" t="s">
        <v>71</v>
      </c>
      <c r="D100" s="49" t="s">
        <v>53</v>
      </c>
      <c r="E100" s="17">
        <v>2863</v>
      </c>
      <c r="F100" s="18">
        <v>3318</v>
      </c>
      <c r="G100" s="18">
        <v>415</v>
      </c>
      <c r="H100" s="18">
        <v>10825</v>
      </c>
      <c r="I100" s="16">
        <v>17421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>
      <c r="A101">
        <v>2018</v>
      </c>
      <c r="C101" s="32" t="s">
        <v>71</v>
      </c>
      <c r="D101" s="49" t="s">
        <v>54</v>
      </c>
      <c r="E101" s="17">
        <v>6183</v>
      </c>
      <c r="F101" s="18">
        <v>6237</v>
      </c>
      <c r="G101" s="18">
        <v>860</v>
      </c>
      <c r="H101" s="18">
        <v>15628</v>
      </c>
      <c r="I101" s="16">
        <v>28908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>
      <c r="A102">
        <v>2018</v>
      </c>
      <c r="C102" s="32" t="s">
        <v>71</v>
      </c>
      <c r="D102" s="49" t="s">
        <v>55</v>
      </c>
      <c r="E102" s="17">
        <v>3541</v>
      </c>
      <c r="F102" s="18">
        <v>4848</v>
      </c>
      <c r="G102" s="18">
        <v>627</v>
      </c>
      <c r="H102" s="18">
        <v>139832</v>
      </c>
      <c r="I102" s="16">
        <v>148848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>
      <c r="A103">
        <v>2018</v>
      </c>
      <c r="C103" s="32" t="s">
        <v>71</v>
      </c>
      <c r="D103" s="49" t="s">
        <v>56</v>
      </c>
      <c r="E103" s="17">
        <v>14</v>
      </c>
      <c r="F103" s="18">
        <v>21</v>
      </c>
      <c r="G103" s="18">
        <v>5</v>
      </c>
      <c r="H103" s="18">
        <v>115</v>
      </c>
      <c r="I103" s="16">
        <v>155</v>
      </c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>
      <c r="A104">
        <v>2018</v>
      </c>
      <c r="C104" s="32" t="s">
        <v>72</v>
      </c>
      <c r="D104" s="48" t="s">
        <v>40</v>
      </c>
      <c r="E104" s="14">
        <v>6461</v>
      </c>
      <c r="F104" s="15">
        <v>6305</v>
      </c>
      <c r="G104" s="15">
        <v>1379</v>
      </c>
      <c r="H104" s="15">
        <v>18522</v>
      </c>
      <c r="I104" s="16">
        <v>32667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>
      <c r="A105">
        <v>2018</v>
      </c>
      <c r="C105" s="32" t="s">
        <v>72</v>
      </c>
      <c r="D105" s="49" t="s">
        <v>41</v>
      </c>
      <c r="E105" s="17">
        <v>275</v>
      </c>
      <c r="F105" s="18">
        <v>279</v>
      </c>
      <c r="G105" s="18">
        <v>66</v>
      </c>
      <c r="H105" s="18">
        <v>731</v>
      </c>
      <c r="I105" s="16">
        <v>1351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>
      <c r="A106">
        <v>2018</v>
      </c>
      <c r="C106" s="32" t="s">
        <v>72</v>
      </c>
      <c r="D106" s="49" t="s">
        <v>42</v>
      </c>
      <c r="E106" s="17">
        <v>331</v>
      </c>
      <c r="F106" s="18">
        <v>249</v>
      </c>
      <c r="G106" s="18">
        <v>44</v>
      </c>
      <c r="H106" s="18">
        <v>642</v>
      </c>
      <c r="I106" s="16">
        <v>1266</v>
      </c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>
      <c r="A107">
        <v>2018</v>
      </c>
      <c r="C107" s="32" t="s">
        <v>72</v>
      </c>
      <c r="D107" s="49" t="s">
        <v>43</v>
      </c>
      <c r="E107" s="17">
        <v>6278</v>
      </c>
      <c r="F107" s="18">
        <v>7707</v>
      </c>
      <c r="G107" s="18">
        <v>1714</v>
      </c>
      <c r="H107" s="18">
        <v>13037</v>
      </c>
      <c r="I107" s="16">
        <v>28736</v>
      </c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>
      <c r="A108">
        <v>2018</v>
      </c>
      <c r="C108" s="32" t="s">
        <v>72</v>
      </c>
      <c r="D108" s="49" t="s">
        <v>44</v>
      </c>
      <c r="E108" s="17">
        <v>537</v>
      </c>
      <c r="F108" s="18">
        <v>400</v>
      </c>
      <c r="G108" s="18">
        <v>47</v>
      </c>
      <c r="H108" s="18">
        <v>1509</v>
      </c>
      <c r="I108" s="16">
        <v>2493</v>
      </c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>
      <c r="A109">
        <v>2018</v>
      </c>
      <c r="C109" s="32" t="s">
        <v>72</v>
      </c>
      <c r="D109" s="49" t="s">
        <v>45</v>
      </c>
      <c r="E109" s="17">
        <v>7447</v>
      </c>
      <c r="F109" s="18">
        <v>15138</v>
      </c>
      <c r="G109" s="18">
        <v>1529</v>
      </c>
      <c r="H109" s="18">
        <v>13768</v>
      </c>
      <c r="I109" s="16">
        <v>37882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>
      <c r="A110">
        <v>2018</v>
      </c>
      <c r="C110" s="32" t="s">
        <v>72</v>
      </c>
      <c r="D110" s="49" t="s">
        <v>46</v>
      </c>
      <c r="E110" s="17">
        <v>10488</v>
      </c>
      <c r="F110" s="18">
        <v>15132</v>
      </c>
      <c r="G110" s="18">
        <v>2143</v>
      </c>
      <c r="H110" s="18">
        <v>51774</v>
      </c>
      <c r="I110" s="16">
        <v>79537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>
      <c r="A111">
        <v>2018</v>
      </c>
      <c r="C111" s="32" t="s">
        <v>72</v>
      </c>
      <c r="D111" s="49" t="s">
        <v>47</v>
      </c>
      <c r="E111" s="17">
        <v>3079</v>
      </c>
      <c r="F111" s="18">
        <v>3940</v>
      </c>
      <c r="G111" s="18">
        <v>613</v>
      </c>
      <c r="H111" s="18">
        <v>14986</v>
      </c>
      <c r="I111" s="16">
        <v>22618</v>
      </c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>
      <c r="A112">
        <v>2018</v>
      </c>
      <c r="C112" s="51" t="s">
        <v>72</v>
      </c>
      <c r="D112" s="49" t="s">
        <v>48</v>
      </c>
      <c r="E112" s="17">
        <v>6518</v>
      </c>
      <c r="F112" s="18">
        <v>9617</v>
      </c>
      <c r="G112" s="18">
        <v>2577</v>
      </c>
      <c r="H112" s="18">
        <v>23057</v>
      </c>
      <c r="I112" s="16">
        <v>41769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>
      <c r="A113">
        <v>2018</v>
      </c>
      <c r="C113" s="51" t="s">
        <v>72</v>
      </c>
      <c r="D113" s="49" t="s">
        <v>49</v>
      </c>
      <c r="E113" s="17">
        <v>1516</v>
      </c>
      <c r="F113" s="18">
        <v>1507</v>
      </c>
      <c r="G113" s="18">
        <v>209</v>
      </c>
      <c r="H113" s="18">
        <v>5758</v>
      </c>
      <c r="I113" s="16">
        <v>8990</v>
      </c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>
        <v>2018</v>
      </c>
      <c r="C114" s="51" t="s">
        <v>72</v>
      </c>
      <c r="D114" s="49" t="s">
        <v>50</v>
      </c>
      <c r="E114" s="17">
        <v>13229</v>
      </c>
      <c r="F114" s="18">
        <v>18797</v>
      </c>
      <c r="G114" s="18">
        <v>1822</v>
      </c>
      <c r="H114" s="18">
        <v>29262</v>
      </c>
      <c r="I114" s="16">
        <v>63110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>
      <c r="A115">
        <v>2018</v>
      </c>
      <c r="C115" s="51" t="s">
        <v>72</v>
      </c>
      <c r="D115" s="49" t="s">
        <v>51</v>
      </c>
      <c r="E115" s="17">
        <v>358</v>
      </c>
      <c r="F115" s="18">
        <v>256</v>
      </c>
      <c r="G115" s="18">
        <v>79</v>
      </c>
      <c r="H115" s="18">
        <v>187</v>
      </c>
      <c r="I115" s="16">
        <v>880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>
      <c r="A116">
        <v>2018</v>
      </c>
      <c r="C116" s="32" t="s">
        <v>72</v>
      </c>
      <c r="D116" s="49" t="s">
        <v>52</v>
      </c>
      <c r="E116" s="17">
        <v>2910</v>
      </c>
      <c r="F116" s="18">
        <v>3095</v>
      </c>
      <c r="G116" s="18">
        <v>519</v>
      </c>
      <c r="H116" s="18">
        <v>3190</v>
      </c>
      <c r="I116" s="16">
        <v>9714</v>
      </c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>
      <c r="A117">
        <v>2018</v>
      </c>
      <c r="C117" s="32" t="s">
        <v>72</v>
      </c>
      <c r="D117" s="49" t="s">
        <v>53</v>
      </c>
      <c r="E117" s="17">
        <v>2896</v>
      </c>
      <c r="F117" s="18">
        <v>3313</v>
      </c>
      <c r="G117" s="18">
        <v>413</v>
      </c>
      <c r="H117" s="18">
        <v>11033</v>
      </c>
      <c r="I117" s="16">
        <v>17655</v>
      </c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>
      <c r="A118">
        <v>2018</v>
      </c>
      <c r="C118" s="32" t="s">
        <v>72</v>
      </c>
      <c r="D118" s="49" t="s">
        <v>54</v>
      </c>
      <c r="E118" s="17">
        <v>6232</v>
      </c>
      <c r="F118" s="18">
        <v>6187</v>
      </c>
      <c r="G118" s="18">
        <v>858</v>
      </c>
      <c r="H118" s="18">
        <v>15852</v>
      </c>
      <c r="I118" s="16">
        <v>29129</v>
      </c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>
      <c r="A119">
        <v>2018</v>
      </c>
      <c r="C119" s="32" t="s">
        <v>72</v>
      </c>
      <c r="D119" s="49" t="s">
        <v>55</v>
      </c>
      <c r="E119" s="17">
        <v>3552</v>
      </c>
      <c r="F119" s="18">
        <v>4846</v>
      </c>
      <c r="G119" s="18">
        <v>631</v>
      </c>
      <c r="H119" s="18">
        <v>143214</v>
      </c>
      <c r="I119" s="16">
        <v>152243</v>
      </c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>
      <c r="A120">
        <v>2018</v>
      </c>
      <c r="C120" s="32" t="s">
        <v>72</v>
      </c>
      <c r="D120" s="49" t="s">
        <v>56</v>
      </c>
      <c r="E120" s="17">
        <v>13</v>
      </c>
      <c r="F120" s="18">
        <v>20</v>
      </c>
      <c r="G120" s="18">
        <v>5</v>
      </c>
      <c r="H120" s="18">
        <v>119</v>
      </c>
      <c r="I120" s="16">
        <v>157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>
      <c r="A121">
        <v>2018</v>
      </c>
      <c r="C121" s="32" t="s">
        <v>73</v>
      </c>
      <c r="D121" s="48" t="s">
        <v>40</v>
      </c>
      <c r="E121" s="14">
        <v>6461</v>
      </c>
      <c r="F121" s="15">
        <v>6291</v>
      </c>
      <c r="G121" s="15">
        <v>1376</v>
      </c>
      <c r="H121" s="15">
        <v>18525</v>
      </c>
      <c r="I121" s="16">
        <v>32653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>
      <c r="A122">
        <v>2018</v>
      </c>
      <c r="C122" s="32" t="s">
        <v>73</v>
      </c>
      <c r="D122" s="49" t="s">
        <v>41</v>
      </c>
      <c r="E122" s="17">
        <v>278</v>
      </c>
      <c r="F122" s="18">
        <v>282</v>
      </c>
      <c r="G122" s="18">
        <v>62</v>
      </c>
      <c r="H122" s="18">
        <v>817</v>
      </c>
      <c r="I122" s="16">
        <v>1439</v>
      </c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>
      <c r="A123">
        <v>2018</v>
      </c>
      <c r="C123" s="32" t="s">
        <v>73</v>
      </c>
      <c r="D123" s="49" t="s">
        <v>42</v>
      </c>
      <c r="E123" s="17">
        <v>335</v>
      </c>
      <c r="F123" s="18">
        <v>251</v>
      </c>
      <c r="G123" s="18">
        <v>44</v>
      </c>
      <c r="H123" s="18">
        <v>658</v>
      </c>
      <c r="I123" s="16">
        <v>1288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>
      <c r="A124">
        <v>2018</v>
      </c>
      <c r="C124" s="32" t="s">
        <v>73</v>
      </c>
      <c r="D124" s="49" t="s">
        <v>43</v>
      </c>
      <c r="E124" s="17">
        <v>6296</v>
      </c>
      <c r="F124" s="18">
        <v>7714</v>
      </c>
      <c r="G124" s="18">
        <v>1718</v>
      </c>
      <c r="H124" s="18">
        <v>13013</v>
      </c>
      <c r="I124" s="16">
        <v>28741</v>
      </c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>
      <c r="A125">
        <v>2018</v>
      </c>
      <c r="C125" s="32" t="s">
        <v>73</v>
      </c>
      <c r="D125" s="49" t="s">
        <v>44</v>
      </c>
      <c r="E125" s="17">
        <v>537</v>
      </c>
      <c r="F125" s="18">
        <v>401</v>
      </c>
      <c r="G125" s="18">
        <v>48</v>
      </c>
      <c r="H125" s="18">
        <v>1520</v>
      </c>
      <c r="I125" s="16">
        <v>2506</v>
      </c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>
      <c r="A126">
        <v>2018</v>
      </c>
      <c r="C126" s="32" t="s">
        <v>73</v>
      </c>
      <c r="D126" s="49" t="s">
        <v>45</v>
      </c>
      <c r="E126" s="17">
        <v>7535</v>
      </c>
      <c r="F126" s="18">
        <v>15148</v>
      </c>
      <c r="G126" s="18">
        <v>1546</v>
      </c>
      <c r="H126" s="18">
        <v>13821</v>
      </c>
      <c r="I126" s="16">
        <v>38050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>
      <c r="A127">
        <v>2018</v>
      </c>
      <c r="C127" s="32" t="s">
        <v>73</v>
      </c>
      <c r="D127" s="49" t="s">
        <v>46</v>
      </c>
      <c r="E127" s="17">
        <v>10548</v>
      </c>
      <c r="F127" s="18">
        <v>15075</v>
      </c>
      <c r="G127" s="18">
        <v>2139</v>
      </c>
      <c r="H127" s="18">
        <v>51802</v>
      </c>
      <c r="I127" s="16">
        <v>79564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>
      <c r="A128">
        <v>2018</v>
      </c>
      <c r="C128" s="32" t="s">
        <v>73</v>
      </c>
      <c r="D128" s="49" t="s">
        <v>47</v>
      </c>
      <c r="E128" s="17">
        <v>3130</v>
      </c>
      <c r="F128" s="18">
        <v>3899</v>
      </c>
      <c r="G128" s="18">
        <v>614</v>
      </c>
      <c r="H128" s="18">
        <v>15032</v>
      </c>
      <c r="I128" s="16">
        <v>22675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>
      <c r="A129">
        <v>2018</v>
      </c>
      <c r="C129" s="51" t="s">
        <v>73</v>
      </c>
      <c r="D129" s="49" t="s">
        <v>48</v>
      </c>
      <c r="E129" s="17">
        <v>6568</v>
      </c>
      <c r="F129" s="18">
        <v>9626</v>
      </c>
      <c r="G129" s="18">
        <v>2594</v>
      </c>
      <c r="H129" s="18">
        <v>22932</v>
      </c>
      <c r="I129" s="16">
        <v>41720</v>
      </c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>
      <c r="A130">
        <v>2018</v>
      </c>
      <c r="C130" s="51" t="s">
        <v>73</v>
      </c>
      <c r="D130" s="49" t="s">
        <v>49</v>
      </c>
      <c r="E130" s="17">
        <v>1521</v>
      </c>
      <c r="F130" s="18">
        <v>1506</v>
      </c>
      <c r="G130" s="18">
        <v>211</v>
      </c>
      <c r="H130" s="18">
        <v>5780</v>
      </c>
      <c r="I130" s="16">
        <v>9018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>
      <c r="A131">
        <v>2018</v>
      </c>
      <c r="C131" s="51" t="s">
        <v>73</v>
      </c>
      <c r="D131" s="49" t="s">
        <v>50</v>
      </c>
      <c r="E131" s="17">
        <v>13312</v>
      </c>
      <c r="F131" s="18">
        <v>18733</v>
      </c>
      <c r="G131" s="18">
        <v>1826</v>
      </c>
      <c r="H131" s="18">
        <v>29446</v>
      </c>
      <c r="I131" s="16">
        <v>63317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>
      <c r="A132">
        <v>2018</v>
      </c>
      <c r="C132" s="51" t="s">
        <v>73</v>
      </c>
      <c r="D132" s="49" t="s">
        <v>51</v>
      </c>
      <c r="E132" s="17">
        <v>357</v>
      </c>
      <c r="F132" s="18">
        <v>258</v>
      </c>
      <c r="G132" s="18">
        <v>79</v>
      </c>
      <c r="H132" s="18">
        <v>189</v>
      </c>
      <c r="I132" s="16">
        <v>883</v>
      </c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>
      <c r="A133">
        <v>2018</v>
      </c>
      <c r="C133" s="32" t="s">
        <v>73</v>
      </c>
      <c r="D133" s="49" t="s">
        <v>52</v>
      </c>
      <c r="E133" s="17">
        <v>2923</v>
      </c>
      <c r="F133" s="18">
        <v>3091</v>
      </c>
      <c r="G133" s="18">
        <v>517</v>
      </c>
      <c r="H133" s="18">
        <v>3175</v>
      </c>
      <c r="I133" s="16">
        <v>9706</v>
      </c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>
      <c r="A134">
        <v>2018</v>
      </c>
      <c r="C134" s="32" t="s">
        <v>73</v>
      </c>
      <c r="D134" s="49" t="s">
        <v>53</v>
      </c>
      <c r="E134" s="17">
        <v>2899</v>
      </c>
      <c r="F134" s="18">
        <v>3284</v>
      </c>
      <c r="G134" s="18">
        <v>414</v>
      </c>
      <c r="H134" s="18">
        <v>11322</v>
      </c>
      <c r="I134" s="16">
        <v>17919</v>
      </c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>
      <c r="A135">
        <v>2018</v>
      </c>
      <c r="C135" s="32" t="s">
        <v>73</v>
      </c>
      <c r="D135" s="49" t="s">
        <v>54</v>
      </c>
      <c r="E135" s="17">
        <v>6301</v>
      </c>
      <c r="F135" s="18">
        <v>6108</v>
      </c>
      <c r="G135" s="18">
        <v>865</v>
      </c>
      <c r="H135" s="18">
        <v>16087</v>
      </c>
      <c r="I135" s="16">
        <v>29361</v>
      </c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>
      <c r="A136">
        <v>2018</v>
      </c>
      <c r="C136" s="32" t="s">
        <v>73</v>
      </c>
      <c r="D136" s="49" t="s">
        <v>55</v>
      </c>
      <c r="E136" s="17">
        <v>3573</v>
      </c>
      <c r="F136" s="18">
        <v>4826</v>
      </c>
      <c r="G136" s="18">
        <v>634</v>
      </c>
      <c r="H136" s="18">
        <v>142915</v>
      </c>
      <c r="I136" s="16">
        <v>151948</v>
      </c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>
      <c r="A137">
        <v>2018</v>
      </c>
      <c r="C137" s="32" t="s">
        <v>73</v>
      </c>
      <c r="D137" s="49" t="s">
        <v>56</v>
      </c>
      <c r="E137" s="17">
        <v>14</v>
      </c>
      <c r="F137" s="18">
        <v>20</v>
      </c>
      <c r="G137" s="18">
        <v>5</v>
      </c>
      <c r="H137" s="18">
        <v>117</v>
      </c>
      <c r="I137" s="16">
        <v>156</v>
      </c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>
      <c r="A138">
        <v>2018</v>
      </c>
      <c r="C138" s="32" t="s">
        <v>74</v>
      </c>
      <c r="D138" s="48" t="s">
        <v>40</v>
      </c>
      <c r="E138" s="14">
        <v>6477</v>
      </c>
      <c r="F138" s="15">
        <v>6256</v>
      </c>
      <c r="G138" s="15">
        <v>1376</v>
      </c>
      <c r="H138" s="15">
        <v>18352</v>
      </c>
      <c r="I138" s="16">
        <v>32461</v>
      </c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>
      <c r="A139">
        <v>2018</v>
      </c>
      <c r="C139" s="32" t="s">
        <v>74</v>
      </c>
      <c r="D139" s="49" t="s">
        <v>41</v>
      </c>
      <c r="E139" s="17">
        <v>271</v>
      </c>
      <c r="F139" s="18">
        <v>283</v>
      </c>
      <c r="G139" s="18">
        <v>61</v>
      </c>
      <c r="H139" s="18">
        <v>803</v>
      </c>
      <c r="I139" s="16">
        <v>1418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>
      <c r="A140">
        <v>2018</v>
      </c>
      <c r="C140" s="32" t="s">
        <v>74</v>
      </c>
      <c r="D140" s="49" t="s">
        <v>42</v>
      </c>
      <c r="E140" s="17">
        <v>333</v>
      </c>
      <c r="F140" s="18">
        <v>251</v>
      </c>
      <c r="G140" s="18">
        <v>44</v>
      </c>
      <c r="H140" s="18">
        <v>651</v>
      </c>
      <c r="I140" s="16">
        <v>1279</v>
      </c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>
      <c r="A141">
        <v>2018</v>
      </c>
      <c r="C141" s="32" t="s">
        <v>74</v>
      </c>
      <c r="D141" s="49" t="s">
        <v>43</v>
      </c>
      <c r="E141" s="17">
        <v>6331</v>
      </c>
      <c r="F141" s="18">
        <v>7723</v>
      </c>
      <c r="G141" s="18">
        <v>1718</v>
      </c>
      <c r="H141" s="18">
        <v>13041</v>
      </c>
      <c r="I141" s="16">
        <v>28813</v>
      </c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>
      <c r="A142">
        <v>2018</v>
      </c>
      <c r="C142" s="32" t="s">
        <v>74</v>
      </c>
      <c r="D142" s="49" t="s">
        <v>44</v>
      </c>
      <c r="E142" s="17">
        <v>538</v>
      </c>
      <c r="F142" s="18">
        <v>402</v>
      </c>
      <c r="G142" s="18">
        <v>47</v>
      </c>
      <c r="H142" s="18">
        <v>1529</v>
      </c>
      <c r="I142" s="16">
        <v>2516</v>
      </c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>
      <c r="A143">
        <v>2018</v>
      </c>
      <c r="C143" s="32" t="s">
        <v>74</v>
      </c>
      <c r="D143" s="49" t="s">
        <v>45</v>
      </c>
      <c r="E143" s="17">
        <v>7629</v>
      </c>
      <c r="F143" s="18">
        <v>15268</v>
      </c>
      <c r="G143" s="18">
        <v>1545</v>
      </c>
      <c r="H143" s="18">
        <v>13803</v>
      </c>
      <c r="I143" s="16">
        <v>38245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>
      <c r="A144">
        <v>2018</v>
      </c>
      <c r="C144" s="32" t="s">
        <v>74</v>
      </c>
      <c r="D144" s="49" t="s">
        <v>46</v>
      </c>
      <c r="E144" s="17">
        <v>10616</v>
      </c>
      <c r="F144" s="18">
        <v>15099</v>
      </c>
      <c r="G144" s="18">
        <v>2148</v>
      </c>
      <c r="H144" s="18">
        <v>51833</v>
      </c>
      <c r="I144" s="16">
        <v>79696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>
      <c r="A145">
        <v>2018</v>
      </c>
      <c r="C145" s="32" t="s">
        <v>74</v>
      </c>
      <c r="D145" s="49" t="s">
        <v>47</v>
      </c>
      <c r="E145" s="17">
        <v>3164</v>
      </c>
      <c r="F145" s="18">
        <v>3893</v>
      </c>
      <c r="G145" s="18">
        <v>632</v>
      </c>
      <c r="H145" s="18">
        <v>15126</v>
      </c>
      <c r="I145" s="16">
        <v>22815</v>
      </c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>
      <c r="A146">
        <v>2018</v>
      </c>
      <c r="C146" s="51" t="s">
        <v>74</v>
      </c>
      <c r="D146" s="49" t="s">
        <v>48</v>
      </c>
      <c r="E146" s="17">
        <v>6625</v>
      </c>
      <c r="F146" s="18">
        <v>9674</v>
      </c>
      <c r="G146" s="18">
        <v>2594</v>
      </c>
      <c r="H146" s="18">
        <v>22855</v>
      </c>
      <c r="I146" s="16">
        <v>41748</v>
      </c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>
      <c r="A147">
        <v>2018</v>
      </c>
      <c r="C147" s="51" t="s">
        <v>74</v>
      </c>
      <c r="D147" s="49" t="s">
        <v>49</v>
      </c>
      <c r="E147" s="17">
        <v>1531</v>
      </c>
      <c r="F147" s="18">
        <v>1508</v>
      </c>
      <c r="G147" s="18">
        <v>211</v>
      </c>
      <c r="H147" s="18">
        <v>5806</v>
      </c>
      <c r="I147" s="16">
        <v>9056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>
      <c r="A148">
        <v>2018</v>
      </c>
      <c r="C148" s="51" t="s">
        <v>74</v>
      </c>
      <c r="D148" s="49" t="s">
        <v>50</v>
      </c>
      <c r="E148" s="17">
        <v>13399</v>
      </c>
      <c r="F148" s="18">
        <v>18750</v>
      </c>
      <c r="G148" s="18">
        <v>1825</v>
      </c>
      <c r="H148" s="18">
        <v>29385</v>
      </c>
      <c r="I148" s="16">
        <v>63359</v>
      </c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>
      <c r="A149">
        <v>2018</v>
      </c>
      <c r="C149" s="51" t="s">
        <v>74</v>
      </c>
      <c r="D149" s="49" t="s">
        <v>51</v>
      </c>
      <c r="E149" s="17">
        <v>355</v>
      </c>
      <c r="F149" s="18">
        <v>254</v>
      </c>
      <c r="G149" s="18">
        <v>80</v>
      </c>
      <c r="H149" s="18">
        <v>199</v>
      </c>
      <c r="I149" s="16">
        <v>888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>
      <c r="A150">
        <v>2018</v>
      </c>
      <c r="C150" s="51" t="s">
        <v>74</v>
      </c>
      <c r="D150" s="49" t="s">
        <v>52</v>
      </c>
      <c r="E150" s="17">
        <v>2930</v>
      </c>
      <c r="F150" s="18">
        <v>3113</v>
      </c>
      <c r="G150" s="18">
        <v>515</v>
      </c>
      <c r="H150" s="18">
        <v>3190</v>
      </c>
      <c r="I150" s="16">
        <v>9748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>
      <c r="A151">
        <v>2018</v>
      </c>
      <c r="C151" s="51" t="s">
        <v>74</v>
      </c>
      <c r="D151" s="49" t="s">
        <v>53</v>
      </c>
      <c r="E151" s="17">
        <v>2922</v>
      </c>
      <c r="F151" s="18">
        <v>3293</v>
      </c>
      <c r="G151" s="18">
        <v>418</v>
      </c>
      <c r="H151" s="18">
        <v>11355</v>
      </c>
      <c r="I151" s="16">
        <v>17988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>
      <c r="A152">
        <v>2018</v>
      </c>
      <c r="C152" s="51" t="s">
        <v>74</v>
      </c>
      <c r="D152" s="49" t="s">
        <v>54</v>
      </c>
      <c r="E152" s="17">
        <v>6304</v>
      </c>
      <c r="F152" s="18">
        <v>6149</v>
      </c>
      <c r="G152" s="18">
        <v>856</v>
      </c>
      <c r="H152" s="18">
        <v>16086</v>
      </c>
      <c r="I152" s="16">
        <v>29395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>
      <c r="A153">
        <v>2018</v>
      </c>
      <c r="C153" s="51" t="s">
        <v>74</v>
      </c>
      <c r="D153" s="49" t="s">
        <v>55</v>
      </c>
      <c r="E153" s="17">
        <v>3592</v>
      </c>
      <c r="F153" s="18">
        <v>4833</v>
      </c>
      <c r="G153" s="18">
        <v>634</v>
      </c>
      <c r="H153" s="18">
        <v>140353</v>
      </c>
      <c r="I153" s="16">
        <v>149412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>
      <c r="A154">
        <v>2018</v>
      </c>
      <c r="C154" s="32" t="s">
        <v>74</v>
      </c>
      <c r="D154" s="49" t="s">
        <v>56</v>
      </c>
      <c r="E154" s="17">
        <v>14</v>
      </c>
      <c r="F154" s="18">
        <v>20</v>
      </c>
      <c r="G154" s="18">
        <v>5</v>
      </c>
      <c r="H154" s="18">
        <v>119</v>
      </c>
      <c r="I154" s="16">
        <v>158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>
      <c r="A155">
        <v>2018</v>
      </c>
      <c r="C155" s="32" t="s">
        <v>75</v>
      </c>
      <c r="D155" s="48" t="s">
        <v>40</v>
      </c>
      <c r="E155" s="14">
        <v>6492</v>
      </c>
      <c r="F155" s="15">
        <v>6210</v>
      </c>
      <c r="G155" s="15">
        <v>1386</v>
      </c>
      <c r="H155" s="15">
        <v>18465</v>
      </c>
      <c r="I155" s="16">
        <v>32553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>
      <c r="A156">
        <v>2018</v>
      </c>
      <c r="C156" s="32" t="s">
        <v>75</v>
      </c>
      <c r="D156" s="49" t="s">
        <v>41</v>
      </c>
      <c r="E156" s="17">
        <v>272</v>
      </c>
      <c r="F156" s="18">
        <v>284</v>
      </c>
      <c r="G156" s="18">
        <v>66</v>
      </c>
      <c r="H156" s="18">
        <v>790</v>
      </c>
      <c r="I156" s="16">
        <v>1412</v>
      </c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>
      <c r="A157">
        <v>2018</v>
      </c>
      <c r="C157" s="32" t="s">
        <v>75</v>
      </c>
      <c r="D157" s="49" t="s">
        <v>42</v>
      </c>
      <c r="E157" s="17">
        <v>330</v>
      </c>
      <c r="F157" s="18">
        <v>246</v>
      </c>
      <c r="G157" s="18">
        <v>44</v>
      </c>
      <c r="H157" s="18">
        <v>670</v>
      </c>
      <c r="I157" s="16">
        <v>1290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>
      <c r="A158">
        <v>2018</v>
      </c>
      <c r="C158" s="32" t="s">
        <v>75</v>
      </c>
      <c r="D158" s="49" t="s">
        <v>43</v>
      </c>
      <c r="E158" s="17">
        <v>6329</v>
      </c>
      <c r="F158" s="18">
        <v>7646</v>
      </c>
      <c r="G158" s="18">
        <v>1743</v>
      </c>
      <c r="H158" s="18">
        <v>13153</v>
      </c>
      <c r="I158" s="16">
        <v>28871</v>
      </c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>
      <c r="A159">
        <v>2018</v>
      </c>
      <c r="C159" s="32" t="s">
        <v>75</v>
      </c>
      <c r="D159" s="49" t="s">
        <v>44</v>
      </c>
      <c r="E159" s="17">
        <v>542</v>
      </c>
      <c r="F159" s="18">
        <v>398</v>
      </c>
      <c r="G159" s="18">
        <v>47</v>
      </c>
      <c r="H159" s="18">
        <v>1539</v>
      </c>
      <c r="I159" s="16">
        <v>2526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>
      <c r="A160">
        <v>2018</v>
      </c>
      <c r="C160" s="32" t="s">
        <v>75</v>
      </c>
      <c r="D160" s="49" t="s">
        <v>45</v>
      </c>
      <c r="E160" s="17">
        <v>7682</v>
      </c>
      <c r="F160" s="18">
        <v>15095</v>
      </c>
      <c r="G160" s="18">
        <v>1580</v>
      </c>
      <c r="H160" s="18">
        <v>13941</v>
      </c>
      <c r="I160" s="16">
        <v>38298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>
      <c r="A161">
        <v>2018</v>
      </c>
      <c r="C161" s="32" t="s">
        <v>75</v>
      </c>
      <c r="D161" s="49" t="s">
        <v>46</v>
      </c>
      <c r="E161" s="17">
        <v>10644</v>
      </c>
      <c r="F161" s="18">
        <v>14954</v>
      </c>
      <c r="G161" s="18">
        <v>2205</v>
      </c>
      <c r="H161" s="18">
        <v>52697</v>
      </c>
      <c r="I161" s="16">
        <v>80500</v>
      </c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>
      <c r="A162">
        <v>2018</v>
      </c>
      <c r="C162" s="32" t="s">
        <v>75</v>
      </c>
      <c r="D162" s="49" t="s">
        <v>47</v>
      </c>
      <c r="E162" s="17">
        <v>3165</v>
      </c>
      <c r="F162" s="18">
        <v>3856</v>
      </c>
      <c r="G162" s="18">
        <v>635</v>
      </c>
      <c r="H162" s="18">
        <v>15402</v>
      </c>
      <c r="I162" s="16">
        <v>23058</v>
      </c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>
      <c r="A163">
        <v>2018</v>
      </c>
      <c r="C163" s="51" t="s">
        <v>75</v>
      </c>
      <c r="D163" s="49" t="s">
        <v>48</v>
      </c>
      <c r="E163" s="17">
        <v>6654</v>
      </c>
      <c r="F163" s="18">
        <v>9636</v>
      </c>
      <c r="G163" s="18">
        <v>2675</v>
      </c>
      <c r="H163" s="18">
        <v>23062</v>
      </c>
      <c r="I163" s="16">
        <v>42027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>
      <c r="A164">
        <v>2018</v>
      </c>
      <c r="C164" s="51" t="s">
        <v>75</v>
      </c>
      <c r="D164" s="49" t="s">
        <v>49</v>
      </c>
      <c r="E164" s="17">
        <v>1536</v>
      </c>
      <c r="F164" s="18">
        <v>1504</v>
      </c>
      <c r="G164" s="18">
        <v>220</v>
      </c>
      <c r="H164" s="18">
        <v>5904</v>
      </c>
      <c r="I164" s="16">
        <v>9164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>
      <c r="A165">
        <v>2018</v>
      </c>
      <c r="C165" s="51" t="s">
        <v>75</v>
      </c>
      <c r="D165" s="49" t="s">
        <v>50</v>
      </c>
      <c r="E165" s="17">
        <v>13431</v>
      </c>
      <c r="F165" s="18">
        <v>18538</v>
      </c>
      <c r="G165" s="18">
        <v>2173</v>
      </c>
      <c r="H165" s="18">
        <v>30116</v>
      </c>
      <c r="I165" s="16">
        <v>64258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>
      <c r="A166">
        <v>2018</v>
      </c>
      <c r="C166" s="51" t="s">
        <v>75</v>
      </c>
      <c r="D166" s="49" t="s">
        <v>51</v>
      </c>
      <c r="E166" s="17">
        <v>353</v>
      </c>
      <c r="F166" s="18">
        <v>257</v>
      </c>
      <c r="G166" s="18">
        <v>81</v>
      </c>
      <c r="H166" s="18">
        <v>206</v>
      </c>
      <c r="I166" s="16">
        <v>897</v>
      </c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>
      <c r="A167">
        <v>2018</v>
      </c>
      <c r="C167" s="32" t="s">
        <v>75</v>
      </c>
      <c r="D167" s="49" t="s">
        <v>52</v>
      </c>
      <c r="E167" s="17">
        <v>2897</v>
      </c>
      <c r="F167" s="18">
        <v>3109</v>
      </c>
      <c r="G167" s="18">
        <v>540</v>
      </c>
      <c r="H167" s="18">
        <v>3213</v>
      </c>
      <c r="I167" s="16">
        <v>9759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>
      <c r="A168">
        <v>2018</v>
      </c>
      <c r="C168" s="32" t="s">
        <v>75</v>
      </c>
      <c r="D168" s="49" t="s">
        <v>53</v>
      </c>
      <c r="E168" s="17">
        <v>2931</v>
      </c>
      <c r="F168" s="18">
        <v>3276</v>
      </c>
      <c r="G168" s="18">
        <v>840</v>
      </c>
      <c r="H168" s="18">
        <v>11716</v>
      </c>
      <c r="I168" s="16">
        <v>18763</v>
      </c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>
      <c r="A169">
        <v>2018</v>
      </c>
      <c r="C169" s="32" t="s">
        <v>75</v>
      </c>
      <c r="D169" s="49" t="s">
        <v>54</v>
      </c>
      <c r="E169" s="17">
        <v>6239</v>
      </c>
      <c r="F169" s="18">
        <v>6080</v>
      </c>
      <c r="G169" s="18">
        <v>1541</v>
      </c>
      <c r="H169" s="18">
        <v>16811</v>
      </c>
      <c r="I169" s="16">
        <v>30671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>
      <c r="A170">
        <v>2018</v>
      </c>
      <c r="C170" s="32" t="s">
        <v>75</v>
      </c>
      <c r="D170" s="49" t="s">
        <v>55</v>
      </c>
      <c r="E170" s="17">
        <v>3622</v>
      </c>
      <c r="F170" s="18">
        <v>4745</v>
      </c>
      <c r="G170" s="18">
        <v>631</v>
      </c>
      <c r="H170" s="18">
        <v>149473</v>
      </c>
      <c r="I170" s="16">
        <v>158471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>
      <c r="A171">
        <v>2018</v>
      </c>
      <c r="C171" s="32" t="s">
        <v>75</v>
      </c>
      <c r="D171" s="49" t="s">
        <v>56</v>
      </c>
      <c r="E171" s="17">
        <v>14</v>
      </c>
      <c r="F171" s="18">
        <v>20</v>
      </c>
      <c r="G171" s="18">
        <v>5</v>
      </c>
      <c r="H171" s="18">
        <v>124</v>
      </c>
      <c r="I171" s="16">
        <v>163</v>
      </c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>
      <c r="A172">
        <v>2018</v>
      </c>
      <c r="C172" s="32" t="s">
        <v>76</v>
      </c>
      <c r="D172" s="48" t="s">
        <v>40</v>
      </c>
      <c r="E172" s="14">
        <v>6495</v>
      </c>
      <c r="F172" s="15">
        <v>6268</v>
      </c>
      <c r="G172" s="15">
        <v>1390</v>
      </c>
      <c r="H172" s="15">
        <v>18695</v>
      </c>
      <c r="I172" s="16">
        <v>32848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>
      <c r="A173">
        <v>2018</v>
      </c>
      <c r="C173" s="32" t="s">
        <v>76</v>
      </c>
      <c r="D173" s="49" t="s">
        <v>41</v>
      </c>
      <c r="E173" s="17">
        <v>285</v>
      </c>
      <c r="F173" s="18">
        <v>285</v>
      </c>
      <c r="G173" s="18">
        <v>67</v>
      </c>
      <c r="H173" s="18">
        <v>802</v>
      </c>
      <c r="I173" s="16">
        <v>1439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>
      <c r="A174">
        <v>2018</v>
      </c>
      <c r="C174" s="32" t="s">
        <v>76</v>
      </c>
      <c r="D174" s="49" t="s">
        <v>42</v>
      </c>
      <c r="E174" s="17">
        <v>326</v>
      </c>
      <c r="F174" s="18">
        <v>249</v>
      </c>
      <c r="G174" s="18">
        <v>44</v>
      </c>
      <c r="H174" s="18">
        <v>677</v>
      </c>
      <c r="I174" s="16">
        <v>1296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>
      <c r="A175">
        <v>2018</v>
      </c>
      <c r="C175" s="32" t="s">
        <v>76</v>
      </c>
      <c r="D175" s="49" t="s">
        <v>43</v>
      </c>
      <c r="E175" s="17">
        <v>6339</v>
      </c>
      <c r="F175" s="18">
        <v>7639</v>
      </c>
      <c r="G175" s="18">
        <v>1771</v>
      </c>
      <c r="H175" s="18">
        <v>13322</v>
      </c>
      <c r="I175" s="16">
        <v>29071</v>
      </c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>
      <c r="A176">
        <v>2018</v>
      </c>
      <c r="C176" s="32" t="s">
        <v>76</v>
      </c>
      <c r="D176" s="49" t="s">
        <v>44</v>
      </c>
      <c r="E176" s="17">
        <v>544</v>
      </c>
      <c r="F176" s="18">
        <v>395</v>
      </c>
      <c r="G176" s="18">
        <v>47</v>
      </c>
      <c r="H176" s="18">
        <v>1549</v>
      </c>
      <c r="I176" s="16">
        <v>2535</v>
      </c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>
      <c r="A177">
        <v>2018</v>
      </c>
      <c r="C177" s="32" t="s">
        <v>76</v>
      </c>
      <c r="D177" s="49" t="s">
        <v>45</v>
      </c>
      <c r="E177" s="17">
        <v>7750</v>
      </c>
      <c r="F177" s="18">
        <v>15209</v>
      </c>
      <c r="G177" s="18">
        <v>1619</v>
      </c>
      <c r="H177" s="18">
        <v>14167</v>
      </c>
      <c r="I177" s="16">
        <v>38745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>
      <c r="A178">
        <v>2018</v>
      </c>
      <c r="C178" s="32" t="s">
        <v>76</v>
      </c>
      <c r="D178" s="49" t="s">
        <v>46</v>
      </c>
      <c r="E178" s="17">
        <v>10726</v>
      </c>
      <c r="F178" s="18">
        <v>14958</v>
      </c>
      <c r="G178" s="18">
        <v>2217</v>
      </c>
      <c r="H178" s="18">
        <v>53175</v>
      </c>
      <c r="I178" s="16">
        <v>81076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>
      <c r="A179">
        <v>2018</v>
      </c>
      <c r="C179" s="32" t="s">
        <v>76</v>
      </c>
      <c r="D179" s="49" t="s">
        <v>47</v>
      </c>
      <c r="E179" s="17">
        <v>3183</v>
      </c>
      <c r="F179" s="18">
        <v>3855</v>
      </c>
      <c r="G179" s="18">
        <v>637</v>
      </c>
      <c r="H179" s="18">
        <v>15614</v>
      </c>
      <c r="I179" s="16">
        <v>23289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>
      <c r="A180">
        <v>2018</v>
      </c>
      <c r="C180" s="51" t="s">
        <v>76</v>
      </c>
      <c r="D180" s="49" t="s">
        <v>48</v>
      </c>
      <c r="E180" s="17">
        <v>6688</v>
      </c>
      <c r="F180" s="18">
        <v>9666</v>
      </c>
      <c r="G180" s="18">
        <v>2709</v>
      </c>
      <c r="H180" s="18">
        <v>23126</v>
      </c>
      <c r="I180" s="16">
        <v>42189</v>
      </c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>
      <c r="A181">
        <v>2018</v>
      </c>
      <c r="C181" s="51" t="s">
        <v>76</v>
      </c>
      <c r="D181" s="49" t="s">
        <v>49</v>
      </c>
      <c r="E181" s="17">
        <v>1549</v>
      </c>
      <c r="F181" s="18">
        <v>1503</v>
      </c>
      <c r="G181" s="18">
        <v>224</v>
      </c>
      <c r="H181" s="18">
        <v>5938</v>
      </c>
      <c r="I181" s="16">
        <v>9214</v>
      </c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>
      <c r="A182">
        <v>2018</v>
      </c>
      <c r="C182" s="51" t="s">
        <v>76</v>
      </c>
      <c r="D182" s="49" t="s">
        <v>50</v>
      </c>
      <c r="E182" s="17">
        <v>13503</v>
      </c>
      <c r="F182" s="18">
        <v>18502</v>
      </c>
      <c r="G182" s="18">
        <v>2207</v>
      </c>
      <c r="H182" s="18">
        <v>30350</v>
      </c>
      <c r="I182" s="16">
        <v>64562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>
      <c r="A183">
        <v>2018</v>
      </c>
      <c r="C183" s="51" t="s">
        <v>76</v>
      </c>
      <c r="D183" s="49" t="s">
        <v>51</v>
      </c>
      <c r="E183" s="17">
        <v>352</v>
      </c>
      <c r="F183" s="18">
        <v>258</v>
      </c>
      <c r="G183" s="18">
        <v>80</v>
      </c>
      <c r="H183" s="18">
        <v>206</v>
      </c>
      <c r="I183" s="16">
        <v>896</v>
      </c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>
      <c r="A184">
        <v>2018</v>
      </c>
      <c r="C184" s="51" t="s">
        <v>76</v>
      </c>
      <c r="D184" s="49" t="s">
        <v>52</v>
      </c>
      <c r="E184" s="17">
        <v>2866</v>
      </c>
      <c r="F184" s="18">
        <v>3129</v>
      </c>
      <c r="G184" s="18">
        <v>535</v>
      </c>
      <c r="H184" s="18">
        <v>3219</v>
      </c>
      <c r="I184" s="16">
        <v>9749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>
      <c r="A185">
        <v>2018</v>
      </c>
      <c r="C185" s="51" t="s">
        <v>76</v>
      </c>
      <c r="D185" s="49" t="s">
        <v>53</v>
      </c>
      <c r="E185" s="17">
        <v>2920</v>
      </c>
      <c r="F185" s="18">
        <v>3315</v>
      </c>
      <c r="G185" s="18">
        <v>852</v>
      </c>
      <c r="H185" s="18">
        <v>11795</v>
      </c>
      <c r="I185" s="16">
        <v>18882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>
      <c r="A186">
        <v>2018</v>
      </c>
      <c r="C186" s="51" t="s">
        <v>76</v>
      </c>
      <c r="D186" s="49" t="s">
        <v>54</v>
      </c>
      <c r="E186" s="17">
        <v>6254</v>
      </c>
      <c r="F186" s="18">
        <v>6078</v>
      </c>
      <c r="G186" s="18">
        <v>1568</v>
      </c>
      <c r="H186" s="18">
        <v>16944</v>
      </c>
      <c r="I186" s="16">
        <v>30844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>
      <c r="A187">
        <v>2018</v>
      </c>
      <c r="C187" s="32" t="s">
        <v>76</v>
      </c>
      <c r="D187" s="49" t="s">
        <v>55</v>
      </c>
      <c r="E187" s="17">
        <v>3652</v>
      </c>
      <c r="F187" s="18">
        <v>4749</v>
      </c>
      <c r="G187" s="18">
        <v>633</v>
      </c>
      <c r="H187" s="18">
        <v>145393</v>
      </c>
      <c r="I187" s="16">
        <v>154427</v>
      </c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>
      <c r="A188">
        <v>2018</v>
      </c>
      <c r="C188" s="32" t="s">
        <v>76</v>
      </c>
      <c r="D188" s="49" t="s">
        <v>56</v>
      </c>
      <c r="E188" s="17">
        <v>14</v>
      </c>
      <c r="F188" s="18">
        <v>20</v>
      </c>
      <c r="G188" s="18">
        <v>5</v>
      </c>
      <c r="H188" s="18">
        <v>126</v>
      </c>
      <c r="I188" s="16">
        <v>165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>
      <c r="A189">
        <v>2018</v>
      </c>
      <c r="C189" s="32" t="s">
        <v>77</v>
      </c>
      <c r="D189" s="48" t="s">
        <v>40</v>
      </c>
      <c r="E189" s="14"/>
      <c r="F189" s="15"/>
      <c r="G189" s="15"/>
      <c r="H189" s="15"/>
      <c r="I189" s="16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>
      <c r="A190">
        <v>2018</v>
      </c>
      <c r="C190" s="32" t="s">
        <v>77</v>
      </c>
      <c r="D190" s="49" t="s">
        <v>41</v>
      </c>
      <c r="E190" s="17"/>
      <c r="F190" s="18"/>
      <c r="G190" s="18"/>
      <c r="H190" s="18"/>
      <c r="I190" s="16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>
      <c r="A191">
        <v>2018</v>
      </c>
      <c r="C191" s="32" t="s">
        <v>77</v>
      </c>
      <c r="D191" s="49" t="s">
        <v>42</v>
      </c>
      <c r="E191" s="17"/>
      <c r="F191" s="18"/>
      <c r="G191" s="18"/>
      <c r="H191" s="18"/>
      <c r="I191" s="16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>
      <c r="A192">
        <v>2018</v>
      </c>
      <c r="C192" s="32" t="s">
        <v>77</v>
      </c>
      <c r="D192" s="49" t="s">
        <v>43</v>
      </c>
      <c r="E192" s="17"/>
      <c r="F192" s="18"/>
      <c r="G192" s="18"/>
      <c r="H192" s="18"/>
      <c r="I192" s="16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>
      <c r="A193">
        <v>2018</v>
      </c>
      <c r="C193" s="32" t="s">
        <v>77</v>
      </c>
      <c r="D193" s="49" t="s">
        <v>44</v>
      </c>
      <c r="E193" s="17"/>
      <c r="F193" s="18"/>
      <c r="G193" s="18"/>
      <c r="H193" s="18"/>
      <c r="I193" s="16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>
      <c r="A194">
        <v>2018</v>
      </c>
      <c r="C194" s="32" t="s">
        <v>77</v>
      </c>
      <c r="D194" s="49" t="s">
        <v>45</v>
      </c>
      <c r="E194" s="17"/>
      <c r="F194" s="18"/>
      <c r="G194" s="18"/>
      <c r="H194" s="18"/>
      <c r="I194" s="16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>
      <c r="A195">
        <v>2018</v>
      </c>
      <c r="C195" s="32" t="s">
        <v>77</v>
      </c>
      <c r="D195" s="49" t="s">
        <v>46</v>
      </c>
      <c r="E195" s="17"/>
      <c r="F195" s="18"/>
      <c r="G195" s="18"/>
      <c r="H195" s="18"/>
      <c r="I195" s="16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>
      <c r="A196">
        <v>2018</v>
      </c>
      <c r="C196" s="51" t="s">
        <v>77</v>
      </c>
      <c r="D196" s="49" t="s">
        <v>47</v>
      </c>
      <c r="E196" s="17"/>
      <c r="F196" s="18"/>
      <c r="G196" s="18"/>
      <c r="H196" s="18"/>
      <c r="I196" s="16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>
      <c r="A197">
        <v>2018</v>
      </c>
      <c r="C197" s="51" t="s">
        <v>77</v>
      </c>
      <c r="D197" s="49" t="s">
        <v>48</v>
      </c>
      <c r="E197" s="17"/>
      <c r="F197" s="18"/>
      <c r="G197" s="18"/>
      <c r="H197" s="18"/>
      <c r="I197" s="16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>
      <c r="A198">
        <v>2018</v>
      </c>
      <c r="C198" s="51" t="s">
        <v>77</v>
      </c>
      <c r="D198" s="49" t="s">
        <v>49</v>
      </c>
      <c r="E198" s="17"/>
      <c r="F198" s="18"/>
      <c r="G198" s="18"/>
      <c r="H198" s="18"/>
      <c r="I198" s="16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>
      <c r="A199">
        <v>2018</v>
      </c>
      <c r="C199" s="51" t="s">
        <v>77</v>
      </c>
      <c r="D199" s="49" t="s">
        <v>50</v>
      </c>
      <c r="E199" s="17"/>
      <c r="F199" s="18"/>
      <c r="G199" s="18"/>
      <c r="H199" s="18"/>
      <c r="I199" s="16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>
      <c r="A200">
        <v>2018</v>
      </c>
      <c r="C200" s="51" t="s">
        <v>77</v>
      </c>
      <c r="D200" s="49" t="s">
        <v>51</v>
      </c>
      <c r="E200" s="17"/>
      <c r="F200" s="18"/>
      <c r="G200" s="18"/>
      <c r="H200" s="18"/>
      <c r="I200" s="16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>
      <c r="A201">
        <v>2018</v>
      </c>
      <c r="C201" s="51" t="s">
        <v>77</v>
      </c>
      <c r="D201" s="49" t="s">
        <v>52</v>
      </c>
      <c r="E201" s="17"/>
      <c r="F201" s="18"/>
      <c r="G201" s="18"/>
      <c r="H201" s="18"/>
      <c r="I201" s="16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>
      <c r="A202">
        <v>2018</v>
      </c>
      <c r="C202" s="32" t="s">
        <v>77</v>
      </c>
      <c r="D202" s="49" t="s">
        <v>53</v>
      </c>
      <c r="E202" s="17"/>
      <c r="F202" s="18"/>
      <c r="G202" s="18"/>
      <c r="H202" s="18"/>
      <c r="I202" s="16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>
      <c r="A203">
        <v>2018</v>
      </c>
      <c r="C203" s="32" t="s">
        <v>77</v>
      </c>
      <c r="D203" s="49" t="s">
        <v>54</v>
      </c>
      <c r="E203" s="17"/>
      <c r="F203" s="18"/>
      <c r="G203" s="18"/>
      <c r="H203" s="18"/>
      <c r="I203" s="16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>
      <c r="A204">
        <v>2018</v>
      </c>
      <c r="C204" s="32" t="s">
        <v>77</v>
      </c>
      <c r="D204" s="49" t="s">
        <v>55</v>
      </c>
      <c r="E204" s="17"/>
      <c r="F204" s="18"/>
      <c r="G204" s="18"/>
      <c r="H204" s="18"/>
      <c r="I204" s="16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>
      <c r="A205">
        <v>2018</v>
      </c>
      <c r="C205" s="32" t="s">
        <v>77</v>
      </c>
      <c r="D205" s="49" t="s">
        <v>56</v>
      </c>
      <c r="E205" s="17"/>
      <c r="F205" s="18"/>
      <c r="G205" s="18"/>
      <c r="H205" s="18"/>
      <c r="I205" s="16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>
      <c r="A206">
        <v>2018</v>
      </c>
      <c r="C206" t="s">
        <v>78</v>
      </c>
      <c r="D206" s="48" t="s">
        <v>40</v>
      </c>
      <c r="E206" s="14">
        <v>6428.363636363636</v>
      </c>
      <c r="F206" s="15">
        <v>6332.363636363636</v>
      </c>
      <c r="G206" s="15">
        <v>1393.909090909091</v>
      </c>
      <c r="H206" s="15">
        <v>18340.454545454544</v>
      </c>
      <c r="I206" s="16">
        <v>32495.090909090908</v>
      </c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>
      <c r="A207">
        <v>2018</v>
      </c>
      <c r="C207" s="27" t="s">
        <v>78</v>
      </c>
      <c r="D207" s="49" t="s">
        <v>41</v>
      </c>
      <c r="E207" s="17">
        <v>267</v>
      </c>
      <c r="F207" s="18">
        <v>278.90909090909093</v>
      </c>
      <c r="G207" s="18">
        <v>63</v>
      </c>
      <c r="H207" s="18">
        <v>717.90909090909088</v>
      </c>
      <c r="I207" s="16">
        <v>1326.8181818181818</v>
      </c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>
      <c r="A208">
        <v>2018</v>
      </c>
      <c r="C208" s="27" t="s">
        <v>78</v>
      </c>
      <c r="D208" s="49" t="s">
        <v>42</v>
      </c>
      <c r="E208" s="17">
        <v>330.54545454545456</v>
      </c>
      <c r="F208" s="18">
        <v>255.18181818181819</v>
      </c>
      <c r="G208" s="18">
        <v>45.090909090909093</v>
      </c>
      <c r="H208" s="18">
        <v>600.27272727272725</v>
      </c>
      <c r="I208" s="16">
        <v>1231.090909090909</v>
      </c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>
      <c r="A209">
        <v>2018</v>
      </c>
      <c r="C209" t="s">
        <v>78</v>
      </c>
      <c r="D209" s="49" t="s">
        <v>43</v>
      </c>
      <c r="E209" s="17">
        <v>6241.909090909091</v>
      </c>
      <c r="F209" s="18">
        <v>7770.727272727273</v>
      </c>
      <c r="G209" s="18">
        <v>1746.2727272727273</v>
      </c>
      <c r="H209" s="18">
        <v>12363</v>
      </c>
      <c r="I209" s="16">
        <v>28121.909090909092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>
      <c r="A210">
        <v>2018</v>
      </c>
      <c r="C210" t="s">
        <v>78</v>
      </c>
      <c r="D210" s="49" t="s">
        <v>44</v>
      </c>
      <c r="E210" s="17">
        <v>533.5454545454545</v>
      </c>
      <c r="F210" s="18">
        <v>400.36363636363637</v>
      </c>
      <c r="G210" s="18">
        <v>46.636363636363633</v>
      </c>
      <c r="H210" s="18">
        <v>1503</v>
      </c>
      <c r="I210" s="16">
        <v>2483.5454545454545</v>
      </c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>
      <c r="A211">
        <v>2018</v>
      </c>
      <c r="C211" t="s">
        <v>78</v>
      </c>
      <c r="D211" s="49" t="s">
        <v>45</v>
      </c>
      <c r="E211" s="17">
        <v>7336.272727272727</v>
      </c>
      <c r="F211" s="18">
        <v>15162.90909090909</v>
      </c>
      <c r="G211" s="18">
        <v>1538.4545454545455</v>
      </c>
      <c r="H211" s="18">
        <v>12994</v>
      </c>
      <c r="I211" s="16">
        <v>37031.63636363636</v>
      </c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>
      <c r="A212">
        <v>2018</v>
      </c>
      <c r="C212" t="s">
        <v>78</v>
      </c>
      <c r="D212" s="49" t="s">
        <v>46</v>
      </c>
      <c r="E212" s="17">
        <v>10370.454545454546</v>
      </c>
      <c r="F212" s="18">
        <v>15189.181818181818</v>
      </c>
      <c r="G212" s="18">
        <v>2174.818181818182</v>
      </c>
      <c r="H212" s="18">
        <v>50415.909090909088</v>
      </c>
      <c r="I212" s="16">
        <v>78150.363636363632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>
      <c r="A213">
        <v>2018</v>
      </c>
      <c r="C213" t="s">
        <v>78</v>
      </c>
      <c r="D213" s="49" t="s">
        <v>47</v>
      </c>
      <c r="E213" s="17">
        <v>3016.2727272727275</v>
      </c>
      <c r="F213" s="18">
        <v>3953.3636363636365</v>
      </c>
      <c r="G213" s="18">
        <v>626.90909090909088</v>
      </c>
      <c r="H213" s="18">
        <v>14440.181818181818</v>
      </c>
      <c r="I213" s="16">
        <v>22036.727272727272</v>
      </c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>
      <c r="A214">
        <v>2018</v>
      </c>
      <c r="C214" s="27" t="s">
        <v>78</v>
      </c>
      <c r="D214" s="49" t="s">
        <v>48</v>
      </c>
      <c r="E214" s="17">
        <v>6478.454545454545</v>
      </c>
      <c r="F214" s="18">
        <v>9676.9090909090901</v>
      </c>
      <c r="G214" s="18">
        <v>2631.4545454545455</v>
      </c>
      <c r="H214" s="18">
        <v>22275.545454545456</v>
      </c>
      <c r="I214" s="16">
        <v>41062.36363636364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>
      <c r="A215">
        <v>2018</v>
      </c>
      <c r="C215" s="27" t="s">
        <v>78</v>
      </c>
      <c r="D215" s="49" t="s">
        <v>49</v>
      </c>
      <c r="E215" s="17">
        <v>1498.909090909091</v>
      </c>
      <c r="F215" s="18">
        <v>1503.090909090909</v>
      </c>
      <c r="G215" s="18">
        <v>213.18181818181819</v>
      </c>
      <c r="H215" s="18">
        <v>5663.272727272727</v>
      </c>
      <c r="I215" s="16">
        <v>8878.454545454546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>
      <c r="A216">
        <v>2018</v>
      </c>
      <c r="C216" s="27" t="s">
        <v>78</v>
      </c>
      <c r="D216" s="49" t="s">
        <v>50</v>
      </c>
      <c r="E216" s="17">
        <v>13131.272727272728</v>
      </c>
      <c r="F216" s="18">
        <v>18867.909090909092</v>
      </c>
      <c r="G216" s="18">
        <v>1877.909090909091</v>
      </c>
      <c r="H216" s="18">
        <v>28822</v>
      </c>
      <c r="I216" s="16">
        <v>62699.090909090912</v>
      </c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>
      <c r="A217">
        <v>2018</v>
      </c>
      <c r="C217" s="27" t="s">
        <v>78</v>
      </c>
      <c r="D217" s="49" t="s">
        <v>51</v>
      </c>
      <c r="E217" s="17">
        <v>353.54545454545456</v>
      </c>
      <c r="F217" s="18">
        <v>289.27272727272725</v>
      </c>
      <c r="G217" s="18">
        <v>79.909090909090907</v>
      </c>
      <c r="H217" s="18">
        <v>180.81818181818181</v>
      </c>
      <c r="I217" s="16">
        <v>903.5454545454545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>
      <c r="A218">
        <v>2018</v>
      </c>
      <c r="C218" s="27" t="s">
        <v>78</v>
      </c>
      <c r="D218" s="49" t="s">
        <v>52</v>
      </c>
      <c r="E218" s="17">
        <v>2935.7272727272725</v>
      </c>
      <c r="F218" s="18">
        <v>3143.3636363636365</v>
      </c>
      <c r="G218" s="18">
        <v>532.4545454545455</v>
      </c>
      <c r="H218" s="18">
        <v>3011.909090909091</v>
      </c>
      <c r="I218" s="16">
        <v>9623.454545454546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>
      <c r="A219">
        <v>2018</v>
      </c>
      <c r="C219" s="27" t="s">
        <v>78</v>
      </c>
      <c r="D219" s="49" t="s">
        <v>53</v>
      </c>
      <c r="E219" s="17">
        <v>2807.090909090909</v>
      </c>
      <c r="F219" s="18">
        <v>3233.090909090909</v>
      </c>
      <c r="G219" s="18">
        <v>493.27272727272725</v>
      </c>
      <c r="H219" s="18">
        <v>10876.272727272728</v>
      </c>
      <c r="I219" s="16">
        <v>17409.727272727272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>
      <c r="A220">
        <v>2018</v>
      </c>
      <c r="C220" t="s">
        <v>78</v>
      </c>
      <c r="D220" s="49" t="s">
        <v>54</v>
      </c>
      <c r="E220" s="17">
        <v>5966.090909090909</v>
      </c>
      <c r="F220" s="18">
        <v>6124.727272727273</v>
      </c>
      <c r="G220" s="18">
        <v>992.4545454545455</v>
      </c>
      <c r="H220" s="18">
        <v>18554.727272727272</v>
      </c>
      <c r="I220" s="16">
        <v>31638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>
      <c r="A221">
        <v>2018</v>
      </c>
      <c r="C221" t="s">
        <v>78</v>
      </c>
      <c r="D221" s="49" t="s">
        <v>55</v>
      </c>
      <c r="E221" s="17">
        <v>3546.3636363636365</v>
      </c>
      <c r="F221" s="18">
        <v>4833.454545454545</v>
      </c>
      <c r="G221" s="18">
        <v>628.09090909090912</v>
      </c>
      <c r="H221" s="18">
        <v>143451.09090909091</v>
      </c>
      <c r="I221" s="16">
        <v>152459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>
      <c r="A222">
        <v>2018</v>
      </c>
      <c r="C222" t="s">
        <v>78</v>
      </c>
      <c r="D222" s="49" t="s">
        <v>56</v>
      </c>
      <c r="E222" s="17">
        <v>13.545454545454545</v>
      </c>
      <c r="F222" s="18">
        <v>20.272727272727273</v>
      </c>
      <c r="G222" s="18">
        <v>5</v>
      </c>
      <c r="H222" s="18">
        <v>118.45454545454545</v>
      </c>
      <c r="I222" s="16">
        <v>157.27272727272728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>
      <c r="A223">
        <v>2016</v>
      </c>
      <c r="C223" t="s">
        <v>78</v>
      </c>
      <c r="D223" s="27" t="s">
        <v>40</v>
      </c>
      <c r="E223" s="50">
        <v>6166.416666666667</v>
      </c>
      <c r="F223" s="50">
        <v>5384.416666666667</v>
      </c>
      <c r="G223" s="50">
        <v>1483.5</v>
      </c>
      <c r="H223" s="50">
        <v>19802.75</v>
      </c>
      <c r="I223" s="27">
        <v>32837.083333333336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>
      <c r="A224">
        <v>2016</v>
      </c>
      <c r="C224" t="s">
        <v>78</v>
      </c>
      <c r="D224" s="27" t="s">
        <v>41</v>
      </c>
      <c r="E224" s="50">
        <v>241.75</v>
      </c>
      <c r="F224" s="50">
        <v>233.58333333333334</v>
      </c>
      <c r="G224" s="50">
        <v>70.75</v>
      </c>
      <c r="H224" s="50">
        <v>803.16666666666663</v>
      </c>
      <c r="I224" s="27">
        <v>1349.25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>
      <c r="A225">
        <v>2016</v>
      </c>
      <c r="C225" t="s">
        <v>78</v>
      </c>
      <c r="D225" s="27" t="s">
        <v>42</v>
      </c>
      <c r="E225" s="50">
        <v>331.58333333333331</v>
      </c>
      <c r="F225" s="50">
        <v>248.83333333333334</v>
      </c>
      <c r="G225" s="50">
        <v>48.083333333333336</v>
      </c>
      <c r="H225" s="50">
        <v>720</v>
      </c>
      <c r="I225" s="27">
        <v>1352.5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>
      <c r="A226">
        <v>2016</v>
      </c>
      <c r="C226" t="s">
        <v>78</v>
      </c>
      <c r="D226" s="27" t="s">
        <v>43</v>
      </c>
      <c r="E226" s="50">
        <v>5876.416666666667</v>
      </c>
      <c r="F226" s="50">
        <v>6660.166666666667</v>
      </c>
      <c r="G226" s="50">
        <v>1862.3333333333333</v>
      </c>
      <c r="H226" s="50">
        <v>12717.166666666666</v>
      </c>
      <c r="I226" s="27">
        <v>27116.083333333336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>
      <c r="A227">
        <v>2016</v>
      </c>
      <c r="C227" t="s">
        <v>78</v>
      </c>
      <c r="D227" s="27" t="s">
        <v>44</v>
      </c>
      <c r="E227" s="50">
        <v>499.16666666666669</v>
      </c>
      <c r="F227" s="50">
        <v>352.25</v>
      </c>
      <c r="G227" s="50">
        <v>46.333333333333336</v>
      </c>
      <c r="H227" s="50">
        <v>1354.3333333333333</v>
      </c>
      <c r="I227" s="27">
        <v>2252.0833333333335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>
      <c r="A228">
        <v>2016</v>
      </c>
      <c r="C228" t="s">
        <v>78</v>
      </c>
      <c r="D228" s="27" t="s">
        <v>45</v>
      </c>
      <c r="E228" s="50">
        <v>5670.5</v>
      </c>
      <c r="F228" s="50">
        <v>11795.833333333334</v>
      </c>
      <c r="G228" s="50">
        <v>1457.3333333333333</v>
      </c>
      <c r="H228" s="50">
        <v>14997.083333333334</v>
      </c>
      <c r="I228" s="27">
        <v>33920.75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>
      <c r="A229">
        <v>2016</v>
      </c>
      <c r="C229" t="s">
        <v>78</v>
      </c>
      <c r="D229" s="27" t="s">
        <v>46</v>
      </c>
      <c r="E229" s="50">
        <v>9063.25</v>
      </c>
      <c r="F229" s="50">
        <v>13067.833333333334</v>
      </c>
      <c r="G229" s="50">
        <v>2310.0833333333335</v>
      </c>
      <c r="H229" s="50">
        <v>50528.583333333336</v>
      </c>
      <c r="I229" s="27">
        <v>74969.75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>
      <c r="A230">
        <v>2016</v>
      </c>
      <c r="C230" t="s">
        <v>78</v>
      </c>
      <c r="D230" s="27" t="s">
        <v>47</v>
      </c>
      <c r="E230" s="50">
        <v>2476.5833333333335</v>
      </c>
      <c r="F230" s="50">
        <v>3444.8333333333335</v>
      </c>
      <c r="G230" s="50">
        <v>651.25</v>
      </c>
      <c r="H230" s="50">
        <v>13648.166666666666</v>
      </c>
      <c r="I230" s="27">
        <v>20220.833333333332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>
      <c r="A231">
        <v>2016</v>
      </c>
      <c r="C231" t="s">
        <v>78</v>
      </c>
      <c r="D231" s="27" t="s">
        <v>48</v>
      </c>
      <c r="E231" s="50">
        <v>5569.833333333333</v>
      </c>
      <c r="F231" s="50">
        <v>8183.666666666667</v>
      </c>
      <c r="G231" s="50">
        <v>2913.75</v>
      </c>
      <c r="H231" s="50">
        <v>24417.083333333332</v>
      </c>
      <c r="I231" s="27">
        <v>41084.333333333328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>
      <c r="A232">
        <v>2016</v>
      </c>
      <c r="C232" t="s">
        <v>78</v>
      </c>
      <c r="D232" s="27" t="s">
        <v>49</v>
      </c>
      <c r="E232" s="50">
        <v>1305.8333333333333</v>
      </c>
      <c r="F232" s="50">
        <v>1240</v>
      </c>
      <c r="G232" s="50">
        <v>207.5</v>
      </c>
      <c r="H232" s="50">
        <v>5422.666666666667</v>
      </c>
      <c r="I232" s="27">
        <v>8176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>
      <c r="A233">
        <v>2016</v>
      </c>
      <c r="C233" t="s">
        <v>78</v>
      </c>
      <c r="D233" s="27" t="s">
        <v>50</v>
      </c>
      <c r="E233" s="50">
        <v>11175.833333333334</v>
      </c>
      <c r="F233" s="50">
        <v>16739.083333333332</v>
      </c>
      <c r="G233" s="50">
        <v>2035.8333333333333</v>
      </c>
      <c r="H233" s="50">
        <v>31205.75</v>
      </c>
      <c r="I233" s="27">
        <v>61156.5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>
      <c r="A234">
        <v>2016</v>
      </c>
      <c r="C234" t="s">
        <v>78</v>
      </c>
      <c r="D234" s="27" t="s">
        <v>51</v>
      </c>
      <c r="E234" s="50">
        <v>362</v>
      </c>
      <c r="F234" s="50">
        <v>177</v>
      </c>
      <c r="G234" s="50">
        <v>90.5</v>
      </c>
      <c r="H234" s="50">
        <v>291.16666666666669</v>
      </c>
      <c r="I234" s="27">
        <v>920.66666666666674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>
      <c r="A235">
        <v>2016</v>
      </c>
      <c r="C235" t="s">
        <v>78</v>
      </c>
      <c r="D235" s="27" t="s">
        <v>52</v>
      </c>
      <c r="E235" s="50">
        <v>2828.8333333333335</v>
      </c>
      <c r="F235" s="50">
        <v>2722.8333333333335</v>
      </c>
      <c r="G235" s="50">
        <v>637.58333333333337</v>
      </c>
      <c r="H235" s="50">
        <v>2986.3333333333335</v>
      </c>
      <c r="I235" s="27">
        <v>9175.5833333333339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>
      <c r="A236">
        <v>2016</v>
      </c>
      <c r="C236" t="s">
        <v>78</v>
      </c>
      <c r="D236" s="27" t="s">
        <v>53</v>
      </c>
      <c r="E236" s="50">
        <v>2229.6666666666665</v>
      </c>
      <c r="F236" s="50">
        <v>2596.5833333333335</v>
      </c>
      <c r="G236" s="50">
        <v>571.5</v>
      </c>
      <c r="H236" s="50">
        <v>10635</v>
      </c>
      <c r="I236" s="27">
        <v>16033.75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 spans="1:19">
      <c r="A237">
        <v>2016</v>
      </c>
      <c r="C237" t="s">
        <v>78</v>
      </c>
      <c r="D237" s="27" t="s">
        <v>54</v>
      </c>
      <c r="E237" s="50">
        <v>4232.416666666667</v>
      </c>
      <c r="F237" s="50">
        <v>5057.666666666667</v>
      </c>
      <c r="G237" s="50">
        <v>1216</v>
      </c>
      <c r="H237" s="50">
        <v>22668.25</v>
      </c>
      <c r="I237" s="27">
        <v>33174.333333333336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 spans="1:19">
      <c r="A238">
        <v>2016</v>
      </c>
      <c r="C238" t="s">
        <v>78</v>
      </c>
      <c r="D238" s="27" t="s">
        <v>55</v>
      </c>
      <c r="E238" s="50">
        <v>3055.1666666666665</v>
      </c>
      <c r="F238" s="50">
        <v>3905.1666666666665</v>
      </c>
      <c r="G238" s="50">
        <v>660</v>
      </c>
      <c r="H238" s="50">
        <v>147361.5</v>
      </c>
      <c r="I238" s="27">
        <v>154981.83333333334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 spans="1:19">
      <c r="A239">
        <v>2016</v>
      </c>
      <c r="C239" t="s">
        <v>78</v>
      </c>
      <c r="D239" s="27" t="s">
        <v>56</v>
      </c>
      <c r="E239" s="50">
        <v>9.8333333333333339</v>
      </c>
      <c r="F239" s="50">
        <v>18.75</v>
      </c>
      <c r="G239" s="50">
        <v>0</v>
      </c>
      <c r="H239" s="50">
        <v>113</v>
      </c>
      <c r="I239" s="27">
        <v>141.58333333333334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1:19">
      <c r="A240">
        <v>2017</v>
      </c>
      <c r="C240" t="s">
        <v>78</v>
      </c>
      <c r="D240" s="27" t="s">
        <v>40</v>
      </c>
      <c r="E240" s="50">
        <v>6530.833333333333</v>
      </c>
      <c r="F240" s="50">
        <v>5622.833333333333</v>
      </c>
      <c r="G240" s="50">
        <v>1439.25</v>
      </c>
      <c r="H240" s="50">
        <v>18047.916666666668</v>
      </c>
      <c r="I240" s="50">
        <v>31640.833333333336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 spans="1:19">
      <c r="A241">
        <v>2017</v>
      </c>
      <c r="C241" t="s">
        <v>78</v>
      </c>
      <c r="D241" s="27" t="s">
        <v>41</v>
      </c>
      <c r="E241" s="50">
        <v>249.08333333333334</v>
      </c>
      <c r="F241" s="50">
        <v>238.08333333333334</v>
      </c>
      <c r="G241" s="50">
        <v>64.25</v>
      </c>
      <c r="H241" s="50">
        <v>693.66666666666663</v>
      </c>
      <c r="I241" s="50">
        <v>1245.0833333333335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1:19">
      <c r="A242">
        <v>2017</v>
      </c>
      <c r="C242" t="s">
        <v>78</v>
      </c>
      <c r="D242" s="27" t="s">
        <v>42</v>
      </c>
      <c r="E242" s="50">
        <v>346.75</v>
      </c>
      <c r="F242" s="50">
        <v>229.66666666666666</v>
      </c>
      <c r="G242" s="50">
        <v>42.416666666666664</v>
      </c>
      <c r="H242" s="50">
        <v>533.91666666666697</v>
      </c>
      <c r="I242" s="50">
        <v>1156.7500000000002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1:19">
      <c r="A243">
        <v>2017</v>
      </c>
      <c r="C243" t="s">
        <v>78</v>
      </c>
      <c r="D243" s="27" t="s">
        <v>43</v>
      </c>
      <c r="E243" s="50">
        <v>6234.416666666667</v>
      </c>
      <c r="F243" s="50">
        <v>6558.416666666667</v>
      </c>
      <c r="G243" s="50">
        <v>1831.0833333333333</v>
      </c>
      <c r="H243" s="50">
        <v>10905.333333333334</v>
      </c>
      <c r="I243" s="50">
        <v>25529.25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1:19">
      <c r="A244">
        <v>2017</v>
      </c>
      <c r="C244" t="s">
        <v>78</v>
      </c>
      <c r="D244" s="27" t="s">
        <v>44</v>
      </c>
      <c r="E244" s="50">
        <v>537.41666666666663</v>
      </c>
      <c r="F244" s="50">
        <v>370.75</v>
      </c>
      <c r="G244" s="50">
        <v>44.75</v>
      </c>
      <c r="H244" s="50">
        <v>1421.0833333333333</v>
      </c>
      <c r="I244" s="50">
        <v>2374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1:19">
      <c r="A245">
        <v>2017</v>
      </c>
      <c r="C245" t="s">
        <v>78</v>
      </c>
      <c r="D245" s="27" t="s">
        <v>45</v>
      </c>
      <c r="E245" s="50">
        <v>6202</v>
      </c>
      <c r="F245" s="50">
        <v>11875.583333333334</v>
      </c>
      <c r="G245" s="50">
        <v>1458.75</v>
      </c>
      <c r="H245" s="50">
        <v>11059</v>
      </c>
      <c r="I245" s="50">
        <v>30595.333333333336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 spans="1:19">
      <c r="A246">
        <v>2017</v>
      </c>
      <c r="C246" t="s">
        <v>78</v>
      </c>
      <c r="D246" s="27" t="s">
        <v>46</v>
      </c>
      <c r="E246" s="50">
        <v>9852.3333333333339</v>
      </c>
      <c r="F246" s="50">
        <v>13533.916666666666</v>
      </c>
      <c r="G246" s="50">
        <v>2254.75</v>
      </c>
      <c r="H246" s="50">
        <v>46735.583333333336</v>
      </c>
      <c r="I246" s="50">
        <v>72376.583333333343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1:19">
      <c r="A247">
        <v>2017</v>
      </c>
      <c r="C247" t="s">
        <v>78</v>
      </c>
      <c r="D247" s="27" t="s">
        <v>47</v>
      </c>
      <c r="E247" s="50">
        <v>2744.1666666666665</v>
      </c>
      <c r="F247" s="50">
        <v>3547.6666666666665</v>
      </c>
      <c r="G247" s="50">
        <v>645.5</v>
      </c>
      <c r="H247" s="50">
        <v>12541.833333333334</v>
      </c>
      <c r="I247" s="50">
        <v>19479.166666666668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 spans="1:19">
      <c r="A248">
        <v>2017</v>
      </c>
      <c r="C248" t="s">
        <v>78</v>
      </c>
      <c r="D248" s="27" t="s">
        <v>48</v>
      </c>
      <c r="E248" s="50">
        <v>6008.75</v>
      </c>
      <c r="F248" s="50">
        <v>8512.8333333333339</v>
      </c>
      <c r="G248" s="50">
        <v>2741.1666666666665</v>
      </c>
      <c r="H248" s="50">
        <v>21136.333333333332</v>
      </c>
      <c r="I248" s="50">
        <v>38399.083333333328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 spans="1:19">
      <c r="A249">
        <v>2017</v>
      </c>
      <c r="C249" t="s">
        <v>78</v>
      </c>
      <c r="D249" s="27" t="s">
        <v>49</v>
      </c>
      <c r="E249" s="50">
        <v>1431.6666666666667</v>
      </c>
      <c r="F249" s="50">
        <v>1333</v>
      </c>
      <c r="G249" s="50">
        <v>213.41666666666666</v>
      </c>
      <c r="H249" s="50">
        <v>5320.666666666667</v>
      </c>
      <c r="I249" s="50">
        <v>8298.75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1:19">
      <c r="A250">
        <v>2017</v>
      </c>
      <c r="C250" t="s">
        <v>78</v>
      </c>
      <c r="D250" s="27" t="s">
        <v>50</v>
      </c>
      <c r="E250" s="50">
        <v>11837.75</v>
      </c>
      <c r="F250" s="50">
        <v>16922.583333333332</v>
      </c>
      <c r="G250" s="50">
        <v>1988.9166666666667</v>
      </c>
      <c r="H250" s="50">
        <v>27344.416666666668</v>
      </c>
      <c r="I250" s="50">
        <v>58093.666666666672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 spans="1:19">
      <c r="A251">
        <v>2017</v>
      </c>
      <c r="C251" t="s">
        <v>78</v>
      </c>
      <c r="D251" s="27" t="s">
        <v>51</v>
      </c>
      <c r="E251" s="50">
        <v>376.08333333333331</v>
      </c>
      <c r="F251" s="50">
        <v>205.66666666666666</v>
      </c>
      <c r="G251" s="50">
        <v>100.33333333333333</v>
      </c>
      <c r="H251" s="50">
        <v>168.41666666666666</v>
      </c>
      <c r="I251" s="50">
        <v>850.5</v>
      </c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2" spans="1:19">
      <c r="A252">
        <v>2017</v>
      </c>
      <c r="C252" t="s">
        <v>78</v>
      </c>
      <c r="D252" s="27" t="s">
        <v>52</v>
      </c>
      <c r="E252" s="50">
        <v>3026.5833333333335</v>
      </c>
      <c r="F252" s="50">
        <v>2669.8333333333335</v>
      </c>
      <c r="G252" s="50">
        <v>584.91666666666663</v>
      </c>
      <c r="H252" s="50">
        <v>2465.9166666666665</v>
      </c>
      <c r="I252" s="50">
        <v>8747.25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</row>
    <row r="253" spans="1:19">
      <c r="A253">
        <v>2017</v>
      </c>
      <c r="C253" t="s">
        <v>78</v>
      </c>
      <c r="D253" s="27" t="s">
        <v>53</v>
      </c>
      <c r="E253" s="50">
        <v>2332.6666666666665</v>
      </c>
      <c r="F253" s="50">
        <v>2613.3333333333335</v>
      </c>
      <c r="G253" s="50">
        <v>600.25</v>
      </c>
      <c r="H253" s="50">
        <v>10015.916666666701</v>
      </c>
      <c r="I253" s="50">
        <v>15563.166666666701</v>
      </c>
      <c r="J253" s="27"/>
      <c r="K253" s="27"/>
      <c r="L253" s="27"/>
      <c r="M253" s="27"/>
      <c r="N253" s="27"/>
      <c r="O253" s="27"/>
      <c r="P253" s="27"/>
      <c r="Q253" s="27"/>
      <c r="R253" s="27"/>
      <c r="S253" s="27"/>
    </row>
    <row r="254" spans="1:19">
      <c r="A254">
        <v>2017</v>
      </c>
      <c r="C254" t="s">
        <v>78</v>
      </c>
      <c r="D254" s="27" t="s">
        <v>54</v>
      </c>
      <c r="E254" s="50">
        <v>4426.666666666667</v>
      </c>
      <c r="F254" s="50">
        <v>5446.666666666667</v>
      </c>
      <c r="G254" s="50">
        <v>1182.25</v>
      </c>
      <c r="H254" s="50">
        <v>21726</v>
      </c>
      <c r="I254" s="50">
        <v>32781.583333333336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 spans="1:19">
      <c r="A255">
        <v>2017</v>
      </c>
      <c r="C255" t="s">
        <v>78</v>
      </c>
      <c r="D255" s="27" t="s">
        <v>55</v>
      </c>
      <c r="E255" s="50">
        <v>3405.4166666666665</v>
      </c>
      <c r="F255" s="50">
        <v>4357.083333333333</v>
      </c>
      <c r="G255" s="50">
        <v>641.5</v>
      </c>
      <c r="H255" s="50">
        <v>146342.58333333334</v>
      </c>
      <c r="I255" s="50">
        <v>154746.58333333334</v>
      </c>
      <c r="J255" s="27"/>
      <c r="K255" s="27"/>
      <c r="L255" s="27"/>
      <c r="M255" s="27"/>
      <c r="N255" s="27"/>
      <c r="O255" s="27"/>
      <c r="P255" s="27"/>
      <c r="Q255" s="27"/>
      <c r="R255" s="27"/>
      <c r="S255" s="27"/>
    </row>
    <row r="256" spans="1:19">
      <c r="A256">
        <v>2017</v>
      </c>
      <c r="C256" t="s">
        <v>78</v>
      </c>
      <c r="D256" s="27" t="s">
        <v>56</v>
      </c>
      <c r="E256" s="50">
        <v>10.916666666666666</v>
      </c>
      <c r="F256" s="50">
        <v>19.416666666666668</v>
      </c>
      <c r="G256" s="50">
        <v>0</v>
      </c>
      <c r="H256" s="50">
        <v>107.16666666666667</v>
      </c>
      <c r="I256" s="50">
        <v>137.5</v>
      </c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 spans="1:19">
      <c r="A257">
        <v>2015</v>
      </c>
      <c r="C257" t="s">
        <v>78</v>
      </c>
      <c r="D257" s="50" t="s">
        <v>40</v>
      </c>
      <c r="E257" s="50">
        <v>5485</v>
      </c>
      <c r="F257" s="50">
        <v>5221</v>
      </c>
      <c r="G257" s="50">
        <v>1513</v>
      </c>
      <c r="H257" s="50">
        <v>19576</v>
      </c>
      <c r="I257" s="61">
        <v>31795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 spans="1:19">
      <c r="A258">
        <v>2015</v>
      </c>
      <c r="C258" t="s">
        <v>78</v>
      </c>
      <c r="D258" s="50" t="s">
        <v>41</v>
      </c>
      <c r="E258" s="50">
        <v>239</v>
      </c>
      <c r="F258" s="50">
        <v>219</v>
      </c>
      <c r="G258" s="50">
        <v>71</v>
      </c>
      <c r="H258" s="50">
        <v>741</v>
      </c>
      <c r="I258" s="61">
        <v>1270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 spans="1:19">
      <c r="A259">
        <v>2015</v>
      </c>
      <c r="C259" t="s">
        <v>78</v>
      </c>
      <c r="D259" s="50" t="s">
        <v>42</v>
      </c>
      <c r="E259" s="50">
        <v>746</v>
      </c>
      <c r="F259" s="50">
        <v>268</v>
      </c>
      <c r="G259" s="50">
        <v>55</v>
      </c>
      <c r="H259" s="50">
        <v>710</v>
      </c>
      <c r="I259" s="61">
        <v>1783</v>
      </c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 spans="1:19">
      <c r="A260">
        <v>2015</v>
      </c>
      <c r="C260" t="s">
        <v>78</v>
      </c>
      <c r="D260" s="50" t="s">
        <v>43</v>
      </c>
      <c r="E260" s="50">
        <v>4942</v>
      </c>
      <c r="F260" s="50">
        <v>6565</v>
      </c>
      <c r="G260" s="50">
        <v>1906</v>
      </c>
      <c r="H260" s="50">
        <v>11935</v>
      </c>
      <c r="I260" s="61">
        <v>25348</v>
      </c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 spans="1:19">
      <c r="A261">
        <v>2015</v>
      </c>
      <c r="C261" t="s">
        <v>78</v>
      </c>
      <c r="D261" s="50" t="s">
        <v>44</v>
      </c>
      <c r="E261" s="50">
        <v>832</v>
      </c>
      <c r="F261" s="50">
        <v>330</v>
      </c>
      <c r="G261" s="50">
        <v>50</v>
      </c>
      <c r="H261" s="50">
        <v>1374</v>
      </c>
      <c r="I261" s="61">
        <v>2586</v>
      </c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 spans="1:19">
      <c r="A262">
        <v>2015</v>
      </c>
      <c r="C262" t="s">
        <v>78</v>
      </c>
      <c r="D262" s="50" t="s">
        <v>45</v>
      </c>
      <c r="E262" s="50">
        <v>4986</v>
      </c>
      <c r="F262" s="50">
        <v>11185</v>
      </c>
      <c r="G262" s="50">
        <v>1419</v>
      </c>
      <c r="H262" s="50">
        <v>12551</v>
      </c>
      <c r="I262" s="61">
        <v>30141</v>
      </c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 spans="1:19">
      <c r="A263">
        <v>2015</v>
      </c>
      <c r="C263" t="s">
        <v>78</v>
      </c>
      <c r="D263" s="50" t="s">
        <v>46</v>
      </c>
      <c r="E263" s="50">
        <v>7444</v>
      </c>
      <c r="F263" s="50">
        <v>12395</v>
      </c>
      <c r="G263" s="50">
        <v>2331</v>
      </c>
      <c r="H263" s="50">
        <v>48038</v>
      </c>
      <c r="I263" s="61">
        <v>70208</v>
      </c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 spans="1:19">
      <c r="A264">
        <v>2015</v>
      </c>
      <c r="C264" t="s">
        <v>78</v>
      </c>
      <c r="D264" s="50" t="s">
        <v>47</v>
      </c>
      <c r="E264" s="50">
        <v>2346</v>
      </c>
      <c r="F264" s="50">
        <v>3230</v>
      </c>
      <c r="G264" s="50">
        <v>643</v>
      </c>
      <c r="H264" s="50">
        <v>12193</v>
      </c>
      <c r="I264" s="61">
        <v>18413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 spans="1:19">
      <c r="A265">
        <v>2015</v>
      </c>
      <c r="C265" t="s">
        <v>78</v>
      </c>
      <c r="D265" s="50" t="s">
        <v>48</v>
      </c>
      <c r="E265" s="50">
        <v>4621</v>
      </c>
      <c r="F265" s="50">
        <v>7819</v>
      </c>
      <c r="G265" s="50">
        <v>2952</v>
      </c>
      <c r="H265" s="50">
        <v>23115</v>
      </c>
      <c r="I265" s="61">
        <v>38507</v>
      </c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 spans="1:19">
      <c r="A266">
        <v>2015</v>
      </c>
      <c r="C266" t="s">
        <v>78</v>
      </c>
      <c r="D266" s="50" t="s">
        <v>49</v>
      </c>
      <c r="E266" s="50">
        <v>1959</v>
      </c>
      <c r="F266" s="50">
        <v>1162</v>
      </c>
      <c r="G266" s="50">
        <v>208</v>
      </c>
      <c r="H266" s="50">
        <v>5181</v>
      </c>
      <c r="I266" s="61">
        <v>8509</v>
      </c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 spans="1:19">
      <c r="A267">
        <v>2015</v>
      </c>
      <c r="C267" t="s">
        <v>78</v>
      </c>
      <c r="D267" s="50" t="s">
        <v>50</v>
      </c>
      <c r="E267" s="50">
        <v>8377</v>
      </c>
      <c r="F267" s="50">
        <v>16165</v>
      </c>
      <c r="G267" s="50">
        <v>2001</v>
      </c>
      <c r="H267" s="50">
        <v>28516</v>
      </c>
      <c r="I267" s="61">
        <v>55058</v>
      </c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 spans="1:19">
      <c r="A268">
        <v>2015</v>
      </c>
      <c r="C268" t="s">
        <v>78</v>
      </c>
      <c r="D268" s="50" t="s">
        <v>51</v>
      </c>
      <c r="E268" s="50">
        <v>541</v>
      </c>
      <c r="F268" s="50">
        <v>175</v>
      </c>
      <c r="G268" s="50">
        <v>84</v>
      </c>
      <c r="H268" s="50">
        <v>324</v>
      </c>
      <c r="I268" s="61">
        <v>1124</v>
      </c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 spans="1:19">
      <c r="A269">
        <v>2015</v>
      </c>
      <c r="C269" t="s">
        <v>78</v>
      </c>
      <c r="D269" s="50" t="s">
        <v>52</v>
      </c>
      <c r="E269" s="50">
        <v>2488</v>
      </c>
      <c r="F269" s="50">
        <v>2640</v>
      </c>
      <c r="G269" s="50">
        <v>633</v>
      </c>
      <c r="H269" s="50">
        <v>2782</v>
      </c>
      <c r="I269" s="61">
        <v>8544</v>
      </c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 spans="1:19">
      <c r="A270">
        <v>2015</v>
      </c>
      <c r="C270" t="s">
        <v>78</v>
      </c>
      <c r="D270" s="50" t="s">
        <v>53</v>
      </c>
      <c r="E270" s="50">
        <v>1901</v>
      </c>
      <c r="F270" s="50">
        <v>2305</v>
      </c>
      <c r="G270" s="50">
        <v>526</v>
      </c>
      <c r="H270" s="50">
        <v>10048</v>
      </c>
      <c r="I270" s="61">
        <v>14781</v>
      </c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1:19">
      <c r="A271">
        <v>2015</v>
      </c>
      <c r="C271" t="s">
        <v>78</v>
      </c>
      <c r="D271" s="50" t="s">
        <v>54</v>
      </c>
      <c r="E271" s="50">
        <v>3220</v>
      </c>
      <c r="F271" s="50">
        <v>4553</v>
      </c>
      <c r="G271" s="50">
        <v>1101</v>
      </c>
      <c r="H271" s="50">
        <v>30073</v>
      </c>
      <c r="I271" s="61">
        <v>38947</v>
      </c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19">
      <c r="A272">
        <v>2015</v>
      </c>
      <c r="C272" t="s">
        <v>78</v>
      </c>
      <c r="D272" s="50" t="s">
        <v>55</v>
      </c>
      <c r="E272" s="50">
        <v>2250</v>
      </c>
      <c r="F272" s="50">
        <v>3490</v>
      </c>
      <c r="G272" s="50">
        <v>633</v>
      </c>
      <c r="H272" s="50">
        <v>139887</v>
      </c>
      <c r="I272" s="61">
        <v>146261</v>
      </c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1:19">
      <c r="A273">
        <v>2015</v>
      </c>
      <c r="C273" t="s">
        <v>78</v>
      </c>
      <c r="D273" s="50" t="s">
        <v>56</v>
      </c>
      <c r="E273" s="50">
        <v>1112</v>
      </c>
      <c r="F273" s="50">
        <v>18</v>
      </c>
      <c r="G273" s="50">
        <v>0</v>
      </c>
      <c r="H273" s="50">
        <v>114</v>
      </c>
      <c r="I273" s="61">
        <v>1243</v>
      </c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1:19"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1:19"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1:19"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1:19"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1:19"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1:19"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1:19"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1:19"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 spans="1:19"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 spans="1:19"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 spans="1:19"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1:19"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 spans="1:19"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1:19"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4:19"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4:19"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4:19"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4:19"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4:19"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4:19"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4:19"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4:19"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4:19"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4:19"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4:19"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4:19"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4:19"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4:19"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 spans="4:19"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4:19"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4:19"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4:19"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4:19"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4:19"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4:19"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4:19"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4:19"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4:19"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4:19"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</sheetData>
  <autoFilter ref="K1:S69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0"/>
  <sheetViews>
    <sheetView showGridLines="0" zoomScale="70" zoomScaleNormal="7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2" sqref="E2:G2"/>
    </sheetView>
  </sheetViews>
  <sheetFormatPr baseColWidth="10" defaultRowHeight="14.4"/>
  <cols>
    <col min="4" max="4" width="43.44140625" bestFit="1" customWidth="1"/>
    <col min="5" max="5" width="16.44140625" customWidth="1"/>
    <col min="6" max="6" width="16.6640625" bestFit="1" customWidth="1"/>
    <col min="9" max="9" width="17.6640625" bestFit="1" customWidth="1"/>
  </cols>
  <sheetData>
    <row r="2" spans="1:10">
      <c r="A2" t="s">
        <v>16</v>
      </c>
      <c r="B2" t="s">
        <v>17</v>
      </c>
      <c r="C2" t="s">
        <v>18</v>
      </c>
      <c r="D2" s="20" t="s">
        <v>61</v>
      </c>
      <c r="E2" s="22" t="s">
        <v>1</v>
      </c>
      <c r="F2" s="23" t="s">
        <v>2</v>
      </c>
      <c r="G2" s="24" t="s">
        <v>3</v>
      </c>
      <c r="H2" s="25" t="s">
        <v>4</v>
      </c>
      <c r="I2" s="26" t="s">
        <v>63</v>
      </c>
      <c r="J2" s="29" t="s">
        <v>65</v>
      </c>
    </row>
    <row r="3" spans="1:10" ht="15">
      <c r="A3">
        <v>2018</v>
      </c>
      <c r="B3">
        <v>1</v>
      </c>
      <c r="C3" t="s">
        <v>5</v>
      </c>
      <c r="D3" s="40" t="s">
        <v>58</v>
      </c>
      <c r="E3" s="17">
        <v>626</v>
      </c>
      <c r="F3" s="18">
        <v>1329</v>
      </c>
      <c r="G3" s="18">
        <v>178</v>
      </c>
      <c r="H3" s="16">
        <v>2133</v>
      </c>
      <c r="I3" s="21">
        <v>4.1759262994023487E-2</v>
      </c>
      <c r="J3" s="21"/>
    </row>
    <row r="4" spans="1:10" ht="15">
      <c r="A4">
        <v>2018</v>
      </c>
      <c r="B4">
        <v>1</v>
      </c>
      <c r="C4" t="s">
        <v>5</v>
      </c>
      <c r="D4" s="40" t="s">
        <v>59</v>
      </c>
      <c r="E4" s="17">
        <v>133</v>
      </c>
      <c r="F4" s="18">
        <v>282</v>
      </c>
      <c r="G4" s="18">
        <v>52</v>
      </c>
      <c r="H4" s="16">
        <v>467</v>
      </c>
      <c r="I4" s="21">
        <v>9.142792226070777E-3</v>
      </c>
      <c r="J4" s="21"/>
    </row>
    <row r="5" spans="1:10" ht="15">
      <c r="A5">
        <v>2018</v>
      </c>
      <c r="B5">
        <v>1</v>
      </c>
      <c r="C5" t="s">
        <v>5</v>
      </c>
      <c r="D5" s="40" t="s">
        <v>60</v>
      </c>
      <c r="E5" s="41">
        <v>22</v>
      </c>
      <c r="F5" s="42">
        <v>49</v>
      </c>
      <c r="G5" s="42">
        <v>2</v>
      </c>
      <c r="H5" s="43">
        <v>73</v>
      </c>
      <c r="I5" s="21"/>
      <c r="J5" s="21"/>
    </row>
    <row r="6" spans="1:10" ht="15">
      <c r="A6">
        <v>2018</v>
      </c>
      <c r="B6">
        <f>B3+1</f>
        <v>2</v>
      </c>
      <c r="C6" t="s">
        <v>6</v>
      </c>
      <c r="D6" s="40" t="s">
        <v>58</v>
      </c>
      <c r="E6" s="17">
        <v>570</v>
      </c>
      <c r="F6" s="18">
        <v>1219</v>
      </c>
      <c r="G6" s="18">
        <v>179</v>
      </c>
      <c r="H6" s="16">
        <v>1968</v>
      </c>
      <c r="I6" s="21">
        <v>4.3025550583533134E-2</v>
      </c>
      <c r="J6" s="21"/>
    </row>
    <row r="7" spans="1:10" ht="15">
      <c r="A7">
        <v>2018</v>
      </c>
      <c r="B7">
        <f t="shared" ref="B7:B38" si="0">B4+1</f>
        <v>2</v>
      </c>
      <c r="C7" t="s">
        <v>6</v>
      </c>
      <c r="D7" s="40" t="s">
        <v>59</v>
      </c>
      <c r="E7" s="17">
        <v>106</v>
      </c>
      <c r="F7" s="18">
        <v>335</v>
      </c>
      <c r="G7" s="18">
        <v>54</v>
      </c>
      <c r="H7" s="16">
        <v>495</v>
      </c>
      <c r="I7" s="21">
        <v>1.0821975375431352E-2</v>
      </c>
      <c r="J7" s="21"/>
    </row>
    <row r="8" spans="1:10" ht="15">
      <c r="A8">
        <v>2018</v>
      </c>
      <c r="B8">
        <f t="shared" si="0"/>
        <v>2</v>
      </c>
      <c r="C8" t="s">
        <v>6</v>
      </c>
      <c r="D8" s="40" t="s">
        <v>60</v>
      </c>
      <c r="E8" s="41">
        <v>17</v>
      </c>
      <c r="F8" s="42">
        <v>32</v>
      </c>
      <c r="G8" s="42">
        <v>0</v>
      </c>
      <c r="H8" s="43">
        <v>49</v>
      </c>
      <c r="I8" s="21" t="s">
        <v>64</v>
      </c>
      <c r="J8" s="21"/>
    </row>
    <row r="9" spans="1:10" ht="15">
      <c r="A9">
        <v>2018</v>
      </c>
      <c r="B9">
        <f t="shared" si="0"/>
        <v>3</v>
      </c>
      <c r="C9" t="s">
        <v>7</v>
      </c>
      <c r="D9" s="40" t="s">
        <v>58</v>
      </c>
      <c r="E9" s="17">
        <v>594</v>
      </c>
      <c r="F9" s="18">
        <v>1315</v>
      </c>
      <c r="G9" s="18">
        <v>187</v>
      </c>
      <c r="H9" s="16">
        <v>2096</v>
      </c>
      <c r="I9" s="21">
        <v>4.0932523614423587E-2</v>
      </c>
      <c r="J9" s="21"/>
    </row>
    <row r="10" spans="1:10" ht="15">
      <c r="A10">
        <v>2018</v>
      </c>
      <c r="B10">
        <f t="shared" si="0"/>
        <v>3</v>
      </c>
      <c r="C10" t="s">
        <v>7</v>
      </c>
      <c r="D10" s="40" t="s">
        <v>59</v>
      </c>
      <c r="E10" s="17">
        <v>110</v>
      </c>
      <c r="F10" s="18">
        <v>381</v>
      </c>
      <c r="G10" s="18">
        <v>64</v>
      </c>
      <c r="H10" s="16">
        <v>555</v>
      </c>
      <c r="I10" s="21">
        <v>1.0838526052483345E-2</v>
      </c>
      <c r="J10" s="21"/>
    </row>
    <row r="11" spans="1:10" ht="15">
      <c r="A11">
        <v>2018</v>
      </c>
      <c r="B11">
        <f t="shared" si="0"/>
        <v>3</v>
      </c>
      <c r="C11" t="s">
        <v>7</v>
      </c>
      <c r="D11" s="40" t="s">
        <v>60</v>
      </c>
      <c r="E11" s="41">
        <v>24</v>
      </c>
      <c r="F11" s="42">
        <v>54</v>
      </c>
      <c r="G11" s="42">
        <v>0</v>
      </c>
      <c r="H11" s="43">
        <v>78</v>
      </c>
      <c r="I11" s="21" t="s">
        <v>64</v>
      </c>
      <c r="J11" s="21"/>
    </row>
    <row r="12" spans="1:10" ht="15">
      <c r="A12">
        <v>2018</v>
      </c>
      <c r="B12">
        <f t="shared" si="0"/>
        <v>4</v>
      </c>
      <c r="C12" t="s">
        <v>8</v>
      </c>
      <c r="D12" s="40" t="s">
        <v>58</v>
      </c>
      <c r="E12" s="17">
        <v>568</v>
      </c>
      <c r="F12" s="18">
        <v>1209</v>
      </c>
      <c r="G12" s="18">
        <v>180</v>
      </c>
      <c r="H12" s="16">
        <v>1957</v>
      </c>
      <c r="I12" s="21">
        <v>3.9961275372826635E-2</v>
      </c>
      <c r="J12" s="21"/>
    </row>
    <row r="13" spans="1:10" ht="15">
      <c r="A13">
        <v>2018</v>
      </c>
      <c r="B13">
        <f t="shared" si="0"/>
        <v>4</v>
      </c>
      <c r="C13" t="s">
        <v>8</v>
      </c>
      <c r="D13" s="40" t="s">
        <v>59</v>
      </c>
      <c r="E13" s="17">
        <v>141</v>
      </c>
      <c r="F13" s="18">
        <v>344</v>
      </c>
      <c r="G13" s="18">
        <v>61</v>
      </c>
      <c r="H13" s="16">
        <v>546</v>
      </c>
      <c r="I13" s="21">
        <v>1.1149134570037477E-2</v>
      </c>
      <c r="J13" s="21"/>
    </row>
    <row r="14" spans="1:10" ht="15">
      <c r="A14">
        <v>2018</v>
      </c>
      <c r="B14">
        <f t="shared" si="0"/>
        <v>4</v>
      </c>
      <c r="C14" t="s">
        <v>8</v>
      </c>
      <c r="D14" s="40" t="s">
        <v>60</v>
      </c>
      <c r="E14" s="41">
        <v>21</v>
      </c>
      <c r="F14" s="42">
        <v>51</v>
      </c>
      <c r="G14" s="42">
        <v>0</v>
      </c>
      <c r="H14" s="43">
        <v>72</v>
      </c>
      <c r="I14" s="21" t="s">
        <v>64</v>
      </c>
      <c r="J14" s="21"/>
    </row>
    <row r="15" spans="1:10" ht="15">
      <c r="A15">
        <v>2018</v>
      </c>
      <c r="B15">
        <f t="shared" si="0"/>
        <v>5</v>
      </c>
      <c r="C15" t="s">
        <v>0</v>
      </c>
      <c r="D15" s="40" t="s">
        <v>58</v>
      </c>
      <c r="E15" s="17">
        <v>605</v>
      </c>
      <c r="F15" s="18">
        <v>1217</v>
      </c>
      <c r="G15" s="18">
        <v>164</v>
      </c>
      <c r="H15" s="16">
        <v>1986</v>
      </c>
      <c r="I15" s="21">
        <v>3.9029107802962579E-2</v>
      </c>
      <c r="J15" s="21"/>
    </row>
    <row r="16" spans="1:10" ht="15">
      <c r="A16">
        <v>2018</v>
      </c>
      <c r="B16">
        <f t="shared" si="0"/>
        <v>5</v>
      </c>
      <c r="C16" t="s">
        <v>0</v>
      </c>
      <c r="D16" s="40" t="s">
        <v>59</v>
      </c>
      <c r="E16" s="17">
        <v>118</v>
      </c>
      <c r="F16" s="18">
        <v>383</v>
      </c>
      <c r="G16" s="18">
        <v>62</v>
      </c>
      <c r="H16" s="16">
        <v>563</v>
      </c>
      <c r="I16" s="21">
        <v>1.1064142846459181E-2</v>
      </c>
      <c r="J16" s="21"/>
    </row>
    <row r="17" spans="1:10" ht="15">
      <c r="A17">
        <v>2018</v>
      </c>
      <c r="B17">
        <f t="shared" si="0"/>
        <v>5</v>
      </c>
      <c r="C17" t="s">
        <v>0</v>
      </c>
      <c r="D17" s="40" t="s">
        <v>60</v>
      </c>
      <c r="E17" s="41">
        <v>25</v>
      </c>
      <c r="F17" s="42">
        <v>49</v>
      </c>
      <c r="G17" s="42">
        <v>1</v>
      </c>
      <c r="H17" s="43">
        <v>75</v>
      </c>
      <c r="I17" s="21" t="s">
        <v>64</v>
      </c>
      <c r="J17" s="21"/>
    </row>
    <row r="18" spans="1:10" ht="15">
      <c r="A18">
        <v>2018</v>
      </c>
      <c r="B18">
        <f t="shared" si="0"/>
        <v>6</v>
      </c>
      <c r="C18" t="s">
        <v>9</v>
      </c>
      <c r="D18" s="40" t="s">
        <v>58</v>
      </c>
      <c r="E18" s="17">
        <v>591</v>
      </c>
      <c r="F18" s="18">
        <v>1164</v>
      </c>
      <c r="G18" s="18">
        <v>174</v>
      </c>
      <c r="H18" s="16">
        <v>1929</v>
      </c>
      <c r="I18" s="21">
        <v>3.9203584022236435E-2</v>
      </c>
      <c r="J18" s="21"/>
    </row>
    <row r="19" spans="1:10" ht="15">
      <c r="A19">
        <v>2018</v>
      </c>
      <c r="B19">
        <f t="shared" si="0"/>
        <v>6</v>
      </c>
      <c r="C19" t="s">
        <v>9</v>
      </c>
      <c r="D19" s="40" t="s">
        <v>59</v>
      </c>
      <c r="E19" s="17">
        <v>136</v>
      </c>
      <c r="F19" s="18">
        <v>331</v>
      </c>
      <c r="G19" s="18">
        <v>55</v>
      </c>
      <c r="H19" s="16">
        <v>522</v>
      </c>
      <c r="I19" s="21">
        <v>1.0608745909594307E-2</v>
      </c>
      <c r="J19" s="21"/>
    </row>
    <row r="20" spans="1:10" ht="15">
      <c r="A20">
        <v>2018</v>
      </c>
      <c r="B20">
        <f t="shared" si="0"/>
        <v>6</v>
      </c>
      <c r="C20" t="s">
        <v>9</v>
      </c>
      <c r="D20" s="40" t="s">
        <v>60</v>
      </c>
      <c r="E20" s="41">
        <v>16</v>
      </c>
      <c r="F20" s="42">
        <v>56</v>
      </c>
      <c r="G20" s="42">
        <v>0</v>
      </c>
      <c r="H20" s="43">
        <v>72</v>
      </c>
      <c r="I20" s="21" t="s">
        <v>64</v>
      </c>
      <c r="J20" s="21"/>
    </row>
    <row r="21" spans="1:10" ht="15">
      <c r="A21">
        <v>2018</v>
      </c>
      <c r="B21">
        <f t="shared" si="0"/>
        <v>7</v>
      </c>
      <c r="C21" t="s">
        <v>10</v>
      </c>
      <c r="D21" s="40" t="s">
        <v>58</v>
      </c>
      <c r="E21" s="17">
        <v>531</v>
      </c>
      <c r="F21" s="18">
        <v>1126</v>
      </c>
      <c r="G21" s="18">
        <v>169</v>
      </c>
      <c r="H21" s="16">
        <v>1826</v>
      </c>
      <c r="I21" s="21">
        <v>3.5941338541319513E-2</v>
      </c>
      <c r="J21" s="21"/>
    </row>
    <row r="22" spans="1:10" ht="15">
      <c r="A22">
        <v>2018</v>
      </c>
      <c r="B22">
        <f t="shared" si="0"/>
        <v>7</v>
      </c>
      <c r="C22" t="s">
        <v>10</v>
      </c>
      <c r="D22" s="40" t="s">
        <v>59</v>
      </c>
      <c r="E22" s="17">
        <v>131</v>
      </c>
      <c r="F22" s="18">
        <v>315</v>
      </c>
      <c r="G22" s="18">
        <v>49</v>
      </c>
      <c r="H22" s="16">
        <v>495</v>
      </c>
      <c r="I22" s="21">
        <v>9.7431339419239652E-3</v>
      </c>
      <c r="J22" s="21"/>
    </row>
    <row r="23" spans="1:10" ht="15">
      <c r="A23">
        <v>2018</v>
      </c>
      <c r="B23">
        <f t="shared" si="0"/>
        <v>7</v>
      </c>
      <c r="C23" t="s">
        <v>10</v>
      </c>
      <c r="D23" s="40" t="s">
        <v>60</v>
      </c>
      <c r="E23" s="41">
        <v>7</v>
      </c>
      <c r="F23" s="42">
        <v>43</v>
      </c>
      <c r="G23" s="42">
        <v>1</v>
      </c>
      <c r="H23" s="43">
        <v>51</v>
      </c>
      <c r="I23" s="21" t="s">
        <v>64</v>
      </c>
      <c r="J23" s="21"/>
    </row>
    <row r="24" spans="1:10" ht="15">
      <c r="A24">
        <v>2018</v>
      </c>
      <c r="B24">
        <f t="shared" si="0"/>
        <v>8</v>
      </c>
      <c r="C24" t="s">
        <v>11</v>
      </c>
      <c r="D24" s="40" t="s">
        <v>58</v>
      </c>
      <c r="E24" s="17">
        <v>614</v>
      </c>
      <c r="F24" s="18">
        <v>1194</v>
      </c>
      <c r="G24" s="18">
        <v>157</v>
      </c>
      <c r="H24" s="16">
        <v>1965</v>
      </c>
      <c r="I24" s="21">
        <v>3.8067259084101399E-2</v>
      </c>
      <c r="J24" s="21"/>
    </row>
    <row r="25" spans="1:10" ht="15">
      <c r="A25">
        <v>2018</v>
      </c>
      <c r="B25">
        <f t="shared" si="0"/>
        <v>8</v>
      </c>
      <c r="C25" t="s">
        <v>11</v>
      </c>
      <c r="D25" s="40" t="s">
        <v>59</v>
      </c>
      <c r="E25" s="17">
        <v>137</v>
      </c>
      <c r="F25" s="18">
        <v>298</v>
      </c>
      <c r="G25" s="18">
        <v>45</v>
      </c>
      <c r="H25" s="16">
        <v>480</v>
      </c>
      <c r="I25" s="21">
        <v>9.2988724480247698E-3</v>
      </c>
      <c r="J25" s="21"/>
    </row>
    <row r="26" spans="1:10" ht="15">
      <c r="A26">
        <v>2018</v>
      </c>
      <c r="B26">
        <f t="shared" si="0"/>
        <v>8</v>
      </c>
      <c r="C26" t="s">
        <v>11</v>
      </c>
      <c r="D26" s="40" t="s">
        <v>60</v>
      </c>
      <c r="E26" s="41">
        <v>6</v>
      </c>
      <c r="F26" s="42">
        <v>49</v>
      </c>
      <c r="G26" s="42">
        <v>4</v>
      </c>
      <c r="H26" s="43">
        <v>59</v>
      </c>
      <c r="I26" s="21" t="s">
        <v>64</v>
      </c>
      <c r="J26" s="21"/>
    </row>
    <row r="27" spans="1:10" ht="15">
      <c r="A27">
        <v>2018</v>
      </c>
      <c r="B27">
        <f t="shared" si="0"/>
        <v>9</v>
      </c>
      <c r="C27" t="s">
        <v>12</v>
      </c>
      <c r="D27" s="40" t="s">
        <v>58</v>
      </c>
      <c r="E27" s="17">
        <v>422</v>
      </c>
      <c r="F27" s="18">
        <v>920</v>
      </c>
      <c r="G27" s="18">
        <v>106</v>
      </c>
      <c r="H27" s="16">
        <v>1448</v>
      </c>
      <c r="I27" s="21">
        <v>2.9585941247958866E-2</v>
      </c>
      <c r="J27" s="21"/>
    </row>
    <row r="28" spans="1:10" ht="15">
      <c r="A28">
        <v>2018</v>
      </c>
      <c r="B28">
        <f t="shared" si="0"/>
        <v>9</v>
      </c>
      <c r="C28" t="s">
        <v>12</v>
      </c>
      <c r="D28" s="40" t="s">
        <v>59</v>
      </c>
      <c r="E28" s="17">
        <v>68</v>
      </c>
      <c r="F28" s="18">
        <v>222</v>
      </c>
      <c r="G28" s="18">
        <v>29</v>
      </c>
      <c r="H28" s="16">
        <v>319</v>
      </c>
      <c r="I28" s="21">
        <v>6.5178972776925971E-3</v>
      </c>
      <c r="J28" s="21"/>
    </row>
    <row r="29" spans="1:10" ht="15">
      <c r="A29">
        <v>2018</v>
      </c>
      <c r="B29">
        <f t="shared" si="0"/>
        <v>9</v>
      </c>
      <c r="C29" t="s">
        <v>12</v>
      </c>
      <c r="D29" s="40" t="s">
        <v>60</v>
      </c>
      <c r="E29" s="41">
        <v>13</v>
      </c>
      <c r="F29" s="42">
        <v>36</v>
      </c>
      <c r="G29" s="42">
        <v>1</v>
      </c>
      <c r="H29" s="43">
        <v>50</v>
      </c>
      <c r="I29" s="21" t="s">
        <v>64</v>
      </c>
      <c r="J29" s="21"/>
    </row>
    <row r="30" spans="1:10" ht="15">
      <c r="A30">
        <v>2018</v>
      </c>
      <c r="B30">
        <f t="shared" si="0"/>
        <v>10</v>
      </c>
      <c r="C30" t="s">
        <v>13</v>
      </c>
      <c r="D30" s="40" t="s">
        <v>58</v>
      </c>
      <c r="E30" s="17">
        <v>582</v>
      </c>
      <c r="F30" s="18">
        <v>1369</v>
      </c>
      <c r="G30" s="18">
        <v>190</v>
      </c>
      <c r="H30" s="16">
        <v>2141</v>
      </c>
      <c r="I30" s="21">
        <v>4.0568194035434879E-2</v>
      </c>
      <c r="J30" s="21"/>
    </row>
    <row r="31" spans="1:10" ht="15">
      <c r="A31">
        <v>2018</v>
      </c>
      <c r="B31">
        <f t="shared" si="0"/>
        <v>10</v>
      </c>
      <c r="C31" t="s">
        <v>13</v>
      </c>
      <c r="D31" s="40" t="s">
        <v>59</v>
      </c>
      <c r="E31" s="17">
        <v>136</v>
      </c>
      <c r="F31" s="18">
        <v>368</v>
      </c>
      <c r="G31" s="18">
        <v>39</v>
      </c>
      <c r="H31" s="16">
        <v>543</v>
      </c>
      <c r="I31" s="21">
        <v>1.0288897413003801E-2</v>
      </c>
      <c r="J31" s="21"/>
    </row>
    <row r="32" spans="1:10" ht="15">
      <c r="A32">
        <v>2018</v>
      </c>
      <c r="B32">
        <f t="shared" si="0"/>
        <v>10</v>
      </c>
      <c r="C32" t="s">
        <v>13</v>
      </c>
      <c r="D32" s="40" t="s">
        <v>60</v>
      </c>
      <c r="E32" s="41">
        <v>9</v>
      </c>
      <c r="F32" s="42">
        <v>50</v>
      </c>
      <c r="G32" s="42">
        <v>1</v>
      </c>
      <c r="H32" s="43">
        <v>60</v>
      </c>
      <c r="I32" s="21" t="s">
        <v>64</v>
      </c>
      <c r="J32" s="21"/>
    </row>
    <row r="33" spans="1:10" ht="15">
      <c r="A33">
        <v>2018</v>
      </c>
      <c r="B33">
        <f t="shared" si="0"/>
        <v>11</v>
      </c>
      <c r="C33" t="s">
        <v>14</v>
      </c>
      <c r="D33" s="40" t="s">
        <v>58</v>
      </c>
      <c r="E33" s="17">
        <v>597</v>
      </c>
      <c r="F33" s="18">
        <v>1328</v>
      </c>
      <c r="G33" s="18">
        <v>150</v>
      </c>
      <c r="H33" s="16">
        <v>2075</v>
      </c>
      <c r="I33" s="21">
        <v>3.9791432213105021E-2</v>
      </c>
      <c r="J33" s="21"/>
    </row>
    <row r="34" spans="1:10" ht="15">
      <c r="A34">
        <v>2018</v>
      </c>
      <c r="B34">
        <f t="shared" si="0"/>
        <v>11</v>
      </c>
      <c r="C34" t="s">
        <v>14</v>
      </c>
      <c r="D34" s="40" t="s">
        <v>59</v>
      </c>
      <c r="E34" s="17">
        <v>114</v>
      </c>
      <c r="F34" s="18">
        <v>348</v>
      </c>
      <c r="G34" s="18">
        <v>40</v>
      </c>
      <c r="H34" s="16">
        <v>502</v>
      </c>
      <c r="I34" s="21">
        <v>9.6266501064957676E-3</v>
      </c>
      <c r="J34" s="21"/>
    </row>
    <row r="35" spans="1:10" ht="15">
      <c r="A35">
        <v>2018</v>
      </c>
      <c r="B35">
        <f t="shared" si="0"/>
        <v>11</v>
      </c>
      <c r="C35" t="s">
        <v>14</v>
      </c>
      <c r="D35" s="40" t="s">
        <v>60</v>
      </c>
      <c r="E35" s="41">
        <v>2</v>
      </c>
      <c r="F35" s="42">
        <v>33</v>
      </c>
      <c r="G35" s="42">
        <v>0</v>
      </c>
      <c r="H35" s="43">
        <v>35</v>
      </c>
      <c r="I35" s="21" t="s">
        <v>64</v>
      </c>
      <c r="J35" s="21"/>
    </row>
    <row r="36" spans="1:10" ht="15">
      <c r="A36">
        <v>2018</v>
      </c>
      <c r="B36">
        <f t="shared" si="0"/>
        <v>12</v>
      </c>
      <c r="C36" t="s">
        <v>15</v>
      </c>
      <c r="D36" s="40" t="s">
        <v>58</v>
      </c>
      <c r="E36" s="17"/>
      <c r="F36" s="18"/>
      <c r="G36" s="18"/>
      <c r="H36" s="16"/>
      <c r="I36" s="21"/>
      <c r="J36" s="21"/>
    </row>
    <row r="37" spans="1:10" ht="15">
      <c r="A37">
        <v>2018</v>
      </c>
      <c r="B37">
        <f t="shared" si="0"/>
        <v>12</v>
      </c>
      <c r="C37" t="s">
        <v>15</v>
      </c>
      <c r="D37" s="40" t="s">
        <v>59</v>
      </c>
      <c r="E37" s="17"/>
      <c r="F37" s="18"/>
      <c r="G37" s="18"/>
      <c r="H37" s="16"/>
      <c r="I37" s="21"/>
      <c r="J37" s="21"/>
    </row>
    <row r="38" spans="1:10" ht="15">
      <c r="A38">
        <v>2018</v>
      </c>
      <c r="B38">
        <f t="shared" si="0"/>
        <v>12</v>
      </c>
      <c r="C38" t="s">
        <v>15</v>
      </c>
      <c r="D38" s="40" t="s">
        <v>60</v>
      </c>
      <c r="E38" s="41"/>
      <c r="F38" s="42"/>
      <c r="G38" s="42"/>
      <c r="H38" s="43"/>
      <c r="I38" s="21" t="s">
        <v>64</v>
      </c>
      <c r="J38" s="21"/>
    </row>
    <row r="39" spans="1:10" s="27" customFormat="1">
      <c r="A39">
        <v>2018</v>
      </c>
      <c r="B39"/>
      <c r="C39" t="s">
        <v>62</v>
      </c>
      <c r="D39" s="40" t="s">
        <v>80</v>
      </c>
      <c r="E39" s="17">
        <f>E3+E6+E9+E12+E15+E18+E21+E24+E27+E30+E33+E36</f>
        <v>6300</v>
      </c>
      <c r="F39" s="18">
        <f t="shared" ref="F39:H39" si="1">F3+F6+F9+F12+F15+F18+F21+F24+F27+F30+F33+F36</f>
        <v>13390</v>
      </c>
      <c r="G39" s="18">
        <f t="shared" si="1"/>
        <v>1834</v>
      </c>
      <c r="H39" s="16">
        <f t="shared" si="1"/>
        <v>21524</v>
      </c>
      <c r="I39" s="21">
        <f>AVERAGE(I3,I6,I9,I12,I15,I18,I21,I24,I27,I30,I33)</f>
        <v>3.8896860864720509E-2</v>
      </c>
      <c r="J39" s="28"/>
    </row>
    <row r="40" spans="1:10" s="27" customFormat="1">
      <c r="A40">
        <v>2018</v>
      </c>
      <c r="B40"/>
      <c r="C40" t="s">
        <v>62</v>
      </c>
      <c r="D40" s="40" t="s">
        <v>81</v>
      </c>
      <c r="E40" s="17">
        <f t="shared" ref="E40:H41" si="2">E4+E7+E10+E13+E16+E19+E22+E25+E28+E31+E34+E37</f>
        <v>1330</v>
      </c>
      <c r="F40" s="18">
        <f t="shared" si="2"/>
        <v>3607</v>
      </c>
      <c r="G40" s="18">
        <f t="shared" si="2"/>
        <v>550</v>
      </c>
      <c r="H40" s="16">
        <f t="shared" si="2"/>
        <v>5487</v>
      </c>
      <c r="I40" s="21">
        <f>AVERAGE(I4,I7,I10,I13,I16,I19,I22,I25,I28,I31,I34)</f>
        <v>9.9182516515652144E-3</v>
      </c>
      <c r="J40" s="28"/>
    </row>
    <row r="41" spans="1:10" s="27" customFormat="1">
      <c r="A41">
        <v>2018</v>
      </c>
      <c r="B41"/>
      <c r="C41" t="s">
        <v>62</v>
      </c>
      <c r="D41" s="40" t="s">
        <v>82</v>
      </c>
      <c r="E41" s="41">
        <f t="shared" si="2"/>
        <v>162</v>
      </c>
      <c r="F41" s="42">
        <f t="shared" si="2"/>
        <v>502</v>
      </c>
      <c r="G41" s="42">
        <f t="shared" si="2"/>
        <v>10</v>
      </c>
      <c r="H41" s="43">
        <f t="shared" si="2"/>
        <v>674</v>
      </c>
      <c r="I41" s="28"/>
      <c r="J41" s="28"/>
    </row>
    <row r="42" spans="1:10">
      <c r="A42">
        <v>2017</v>
      </c>
      <c r="C42" t="s">
        <v>62</v>
      </c>
      <c r="D42" s="40" t="s">
        <v>80</v>
      </c>
      <c r="E42" s="44">
        <v>6776</v>
      </c>
      <c r="F42" s="44">
        <v>15369</v>
      </c>
      <c r="G42" s="44">
        <v>2244</v>
      </c>
      <c r="H42" s="45">
        <v>24389</v>
      </c>
      <c r="I42" s="21">
        <v>4.1278716668410889E-2</v>
      </c>
      <c r="J42" s="21">
        <v>7.0000000000000007E-2</v>
      </c>
    </row>
    <row r="43" spans="1:10">
      <c r="A43">
        <v>2017</v>
      </c>
      <c r="C43" t="s">
        <v>62</v>
      </c>
      <c r="D43" s="40" t="s">
        <v>81</v>
      </c>
      <c r="E43" s="44">
        <v>1445</v>
      </c>
      <c r="F43" s="44">
        <v>4162</v>
      </c>
      <c r="G43" s="44">
        <v>745</v>
      </c>
      <c r="H43" s="45">
        <v>6352</v>
      </c>
      <c r="I43" s="21">
        <v>1.0750847032586247E-2</v>
      </c>
      <c r="J43" s="21" t="s">
        <v>64</v>
      </c>
    </row>
    <row r="44" spans="1:10">
      <c r="A44">
        <v>2017</v>
      </c>
      <c r="C44" t="s">
        <v>62</v>
      </c>
      <c r="D44" s="40" t="s">
        <v>82</v>
      </c>
      <c r="E44" s="44">
        <v>194</v>
      </c>
      <c r="F44" s="44">
        <v>436</v>
      </c>
      <c r="G44" s="44">
        <v>81</v>
      </c>
      <c r="H44" s="45">
        <v>711</v>
      </c>
      <c r="I44" s="21" t="s">
        <v>64</v>
      </c>
      <c r="J44" s="21" t="s">
        <v>64</v>
      </c>
    </row>
    <row r="45" spans="1:10">
      <c r="A45">
        <v>2016</v>
      </c>
      <c r="C45" t="s">
        <v>62</v>
      </c>
      <c r="D45" s="40" t="s">
        <v>80</v>
      </c>
      <c r="E45" s="46">
        <v>7143</v>
      </c>
      <c r="F45" s="46">
        <v>17612</v>
      </c>
      <c r="G45" s="46">
        <v>2665</v>
      </c>
      <c r="H45" s="47">
        <v>27420</v>
      </c>
      <c r="I45" s="21">
        <v>4.5999999999999999E-2</v>
      </c>
      <c r="J45" s="21">
        <v>7.6999999999999999E-2</v>
      </c>
    </row>
    <row r="46" spans="1:10">
      <c r="A46">
        <v>2016</v>
      </c>
      <c r="C46" t="s">
        <v>62</v>
      </c>
      <c r="D46" s="40" t="s">
        <v>81</v>
      </c>
      <c r="E46" s="46">
        <v>1489</v>
      </c>
      <c r="F46" s="46">
        <v>4567</v>
      </c>
      <c r="G46" s="46">
        <v>784</v>
      </c>
      <c r="H46" s="47">
        <v>6840</v>
      </c>
      <c r="I46" s="21">
        <v>1.2E-2</v>
      </c>
      <c r="J46" s="21" t="s">
        <v>64</v>
      </c>
    </row>
    <row r="47" spans="1:10">
      <c r="A47">
        <v>2016</v>
      </c>
      <c r="C47" t="s">
        <v>62</v>
      </c>
      <c r="D47" s="40" t="s">
        <v>82</v>
      </c>
      <c r="E47" s="46">
        <v>79</v>
      </c>
      <c r="F47" s="46">
        <v>345</v>
      </c>
      <c r="G47" s="46">
        <v>136</v>
      </c>
      <c r="H47" s="47">
        <v>560</v>
      </c>
      <c r="I47" s="21" t="s">
        <v>64</v>
      </c>
      <c r="J47" s="21" t="s">
        <v>64</v>
      </c>
    </row>
    <row r="48" spans="1:10">
      <c r="A48">
        <v>2015</v>
      </c>
      <c r="C48" t="s">
        <v>62</v>
      </c>
      <c r="D48" s="40" t="s">
        <v>80</v>
      </c>
      <c r="E48" s="46">
        <v>6598</v>
      </c>
      <c r="F48" s="46">
        <v>17226</v>
      </c>
      <c r="G48" s="46">
        <v>2677</v>
      </c>
      <c r="H48" s="47">
        <v>26501</v>
      </c>
      <c r="I48" s="21">
        <v>4.568163258270326E-2</v>
      </c>
      <c r="J48" s="21">
        <v>7.2999999999999995E-2</v>
      </c>
    </row>
    <row r="49" spans="1:10">
      <c r="A49">
        <v>2015</v>
      </c>
      <c r="C49" t="s">
        <v>62</v>
      </c>
      <c r="D49" s="40" t="s">
        <v>81</v>
      </c>
      <c r="E49" s="46">
        <v>1246</v>
      </c>
      <c r="F49" s="46">
        <v>4276</v>
      </c>
      <c r="G49" s="46">
        <v>674</v>
      </c>
      <c r="H49" s="47">
        <v>6196</v>
      </c>
      <c r="I49" s="21">
        <v>1.0680479811419546E-2</v>
      </c>
      <c r="J49" s="21" t="s">
        <v>64</v>
      </c>
    </row>
    <row r="50" spans="1:10">
      <c r="A50">
        <v>2015</v>
      </c>
      <c r="C50" t="s">
        <v>62</v>
      </c>
      <c r="D50" s="40" t="s">
        <v>82</v>
      </c>
      <c r="E50" s="46">
        <v>58</v>
      </c>
      <c r="F50" s="46">
        <v>403</v>
      </c>
      <c r="G50" s="46">
        <v>49</v>
      </c>
      <c r="H50" s="47">
        <v>510</v>
      </c>
      <c r="I50" s="21" t="s">
        <v>64</v>
      </c>
      <c r="J50" s="21" t="s">
        <v>64</v>
      </c>
    </row>
    <row r="51" spans="1:10">
      <c r="I51" s="21"/>
      <c r="J51" s="21"/>
    </row>
    <row r="52" spans="1:10">
      <c r="I52" s="21"/>
      <c r="J52" s="21"/>
    </row>
    <row r="53" spans="1:10">
      <c r="I53" s="21"/>
      <c r="J53" s="21"/>
    </row>
    <row r="54" spans="1:10">
      <c r="I54" s="21"/>
      <c r="J54" s="21"/>
    </row>
    <row r="55" spans="1:10">
      <c r="I55" s="21"/>
      <c r="J55" s="21"/>
    </row>
    <row r="56" spans="1:10">
      <c r="I56" s="21"/>
      <c r="J56" s="21"/>
    </row>
    <row r="57" spans="1:10">
      <c r="I57" s="21"/>
      <c r="J57" s="21"/>
    </row>
    <row r="58" spans="1:10">
      <c r="I58" s="21"/>
      <c r="J58" s="21"/>
    </row>
    <row r="59" spans="1:10">
      <c r="I59" s="21"/>
      <c r="J59" s="21"/>
    </row>
    <row r="60" spans="1:10">
      <c r="I60" s="21"/>
      <c r="J60" s="21"/>
    </row>
    <row r="61" spans="1:10">
      <c r="I61" s="21"/>
      <c r="J61" s="21"/>
    </row>
    <row r="62" spans="1:10">
      <c r="I62" s="21"/>
      <c r="J62" s="21"/>
    </row>
    <row r="63" spans="1:10">
      <c r="I63" s="21"/>
      <c r="J63" s="21"/>
    </row>
    <row r="64" spans="1:10">
      <c r="I64" s="21"/>
      <c r="J64" s="21"/>
    </row>
    <row r="65" spans="9:10">
      <c r="I65" s="21"/>
      <c r="J65" s="21"/>
    </row>
    <row r="66" spans="9:10">
      <c r="I66" s="21"/>
      <c r="J66" s="21"/>
    </row>
    <row r="67" spans="9:10">
      <c r="I67" s="21"/>
      <c r="J67" s="21"/>
    </row>
    <row r="68" spans="9:10">
      <c r="I68" s="21"/>
      <c r="J68" s="21"/>
    </row>
    <row r="69" spans="9:10">
      <c r="I69" s="21"/>
      <c r="J69" s="21"/>
    </row>
    <row r="70" spans="9:10">
      <c r="I70" s="21"/>
      <c r="J70" s="21"/>
    </row>
    <row r="71" spans="9:10">
      <c r="I71" s="21"/>
    </row>
    <row r="72" spans="9:10">
      <c r="I72" s="21"/>
    </row>
    <row r="73" spans="9:10">
      <c r="I73" s="21"/>
    </row>
    <row r="74" spans="9:10">
      <c r="I74" s="21"/>
    </row>
    <row r="75" spans="9:10">
      <c r="I75" s="21"/>
    </row>
    <row r="76" spans="9:10">
      <c r="I76" s="21"/>
    </row>
    <row r="77" spans="9:10">
      <c r="I77" s="21"/>
    </row>
    <row r="78" spans="9:10">
      <c r="I78" s="21"/>
    </row>
    <row r="79" spans="9:10">
      <c r="I79" s="21"/>
    </row>
    <row r="80" spans="9:10">
      <c r="I80" s="21"/>
    </row>
    <row r="81" spans="9:9">
      <c r="I81" s="21"/>
    </row>
    <row r="82" spans="9:9">
      <c r="I82" s="21"/>
    </row>
    <row r="83" spans="9:9">
      <c r="I83" s="21"/>
    </row>
    <row r="84" spans="9:9">
      <c r="I84" s="21"/>
    </row>
    <row r="85" spans="9:9">
      <c r="I85" s="21"/>
    </row>
    <row r="86" spans="9:9">
      <c r="I86" s="21"/>
    </row>
    <row r="87" spans="9:9">
      <c r="I87" s="21"/>
    </row>
    <row r="88" spans="9:9">
      <c r="I88" s="21"/>
    </row>
    <row r="89" spans="9:9">
      <c r="I89" s="21"/>
    </row>
    <row r="90" spans="9:9">
      <c r="I90" s="21"/>
    </row>
  </sheetData>
  <autoFilter ref="A2:I5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EMPRESAS SEGUN ACT</vt:lpstr>
      <vt:lpstr>TRABAJADORES</vt:lpstr>
      <vt:lpstr>XREGION</vt:lpstr>
      <vt:lpstr>Empresas adherentes</vt:lpstr>
      <vt:lpstr>Trabajadadores protegidos</vt:lpstr>
      <vt:lpstr>Accidentabilidad2</vt:lpstr>
      <vt:lpstr>Empresas adherentes_input</vt:lpstr>
      <vt:lpstr>Accidentabilidad</vt:lpstr>
      <vt:lpstr>Accidentabilidad2 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2020-04-02T22:06:07Z</dcterms:modified>
</cp:coreProperties>
</file>