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F818AD4D-F57A-4720-A915-02AFB1FEB7DF}" xr6:coauthVersionLast="33" xr6:coauthVersionMax="33" xr10:uidLastSave="{00000000-0000-0000-0000-000000000000}"/>
  <bookViews>
    <workbookView xWindow="0" yWindow="0" windowWidth="21570" windowHeight="7935" tabRatio="701" xr2:uid="{00000000-000D-0000-FFFF-FFFF00000000}"/>
  </bookViews>
  <sheets>
    <sheet name="역사별 총괄" sheetId="6" r:id="rId1"/>
    <sheet name="1호선" sheetId="1" r:id="rId2"/>
    <sheet name="2호선" sheetId="2" r:id="rId3"/>
    <sheet name="3호선" sheetId="3" r:id="rId4"/>
    <sheet name="4호선" sheetId="4" r:id="rId5"/>
    <sheet name="인재개발원" sheetId="8" r:id="rId6"/>
    <sheet name="터널" sheetId="10" r:id="rId7"/>
  </sheets>
  <definedNames>
    <definedName name="_xlnm._FilterDatabase" localSheetId="2" hidden="1">'2호선'!$A$5:$K$5</definedName>
    <definedName name="_xlnm._FilterDatabase" localSheetId="3" hidden="1">'3호선'!$A$1:$J$116</definedName>
    <definedName name="_xlnm._FilterDatabase" localSheetId="0">'역사별 총괄'!$A$5:$E$109</definedName>
    <definedName name="_xlnm._FilterDatabase" localSheetId="6" hidden="1">터널!$A$1:$D$109</definedName>
    <definedName name="_xlnm.Print_Area" localSheetId="6">터널!$A$1:$D$109</definedName>
    <definedName name="_xlnm.Print_Titles" localSheetId="2">'2호선'!$1:$4</definedName>
    <definedName name="_xlnm.Print_Titles" localSheetId="3">'3호선'!$1:$4</definedName>
    <definedName name="_xlnm.Print_Titles" localSheetId="4">'4호선'!$1:$4</definedName>
    <definedName name="_xlnm.Print_Titles" localSheetId="0">'역사별 총괄'!$1:$4</definedName>
    <definedName name="_xlnm.Print_Titles" localSheetId="5">인재개발원!$1:$4</definedName>
    <definedName name="_xlnm.Print_Titles" localSheetId="6">터널!$1:$4</definedName>
  </definedNames>
  <calcPr calcId="179017"/>
</workbook>
</file>

<file path=xl/calcChain.xml><?xml version="1.0" encoding="utf-8"?>
<calcChain xmlns="http://schemas.openxmlformats.org/spreadsheetml/2006/main">
  <c r="D109" i="10" l="1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 s="1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 s="1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 s="1"/>
  <c r="D16" i="10"/>
  <c r="D15" i="10"/>
  <c r="D14" i="10"/>
  <c r="D13" i="10"/>
  <c r="D12" i="10"/>
  <c r="D11" i="10"/>
  <c r="D10" i="10"/>
  <c r="D9" i="10"/>
  <c r="D8" i="10"/>
  <c r="D7" i="10"/>
  <c r="D6" i="10" s="1"/>
  <c r="D7" i="1" l="1"/>
  <c r="C88" i="10" l="1"/>
  <c r="C55" i="10"/>
  <c r="C17" i="10"/>
  <c r="C6" i="10"/>
  <c r="C5" i="10"/>
  <c r="H47" i="4" l="1"/>
  <c r="H51" i="3"/>
  <c r="D7" i="4"/>
  <c r="D14" i="4"/>
  <c r="D32" i="4"/>
  <c r="D29" i="3"/>
  <c r="D67" i="3" l="1"/>
  <c r="D91" i="3"/>
  <c r="D115" i="2"/>
  <c r="H12" i="1" l="1"/>
  <c r="F34" i="2" l="1"/>
  <c r="H7" i="8"/>
  <c r="G7" i="8"/>
  <c r="F7" i="8"/>
  <c r="E7" i="8"/>
  <c r="D7" i="8"/>
  <c r="H77" i="4" l="1"/>
  <c r="G77" i="4"/>
  <c r="F77" i="4"/>
  <c r="E77" i="4"/>
  <c r="D77" i="4"/>
  <c r="H74" i="4"/>
  <c r="G74" i="4"/>
  <c r="F74" i="4"/>
  <c r="E74" i="4"/>
  <c r="D74" i="4"/>
  <c r="H70" i="4"/>
  <c r="G70" i="4"/>
  <c r="F70" i="4"/>
  <c r="E70" i="4"/>
  <c r="D70" i="4"/>
  <c r="H67" i="4"/>
  <c r="G67" i="4"/>
  <c r="F67" i="4"/>
  <c r="E67" i="4"/>
  <c r="D67" i="4"/>
  <c r="H64" i="4"/>
  <c r="G64" i="4"/>
  <c r="F64" i="4"/>
  <c r="E64" i="4"/>
  <c r="D64" i="4"/>
  <c r="H61" i="4"/>
  <c r="G61" i="4"/>
  <c r="F61" i="4"/>
  <c r="E61" i="4"/>
  <c r="D61" i="4"/>
  <c r="H58" i="4"/>
  <c r="G58" i="4"/>
  <c r="F58" i="4"/>
  <c r="E58" i="4"/>
  <c r="D58" i="4"/>
  <c r="H55" i="4"/>
  <c r="G55" i="4"/>
  <c r="F55" i="4"/>
  <c r="E55" i="4"/>
  <c r="D55" i="4"/>
  <c r="H51" i="4"/>
  <c r="G51" i="4"/>
  <c r="F51" i="4"/>
  <c r="E51" i="4"/>
  <c r="D51" i="4"/>
  <c r="G47" i="4"/>
  <c r="F47" i="4"/>
  <c r="E47" i="4"/>
  <c r="D47" i="4"/>
  <c r="H44" i="4"/>
  <c r="G44" i="4"/>
  <c r="F44" i="4"/>
  <c r="E44" i="4"/>
  <c r="D44" i="4"/>
  <c r="H40" i="4"/>
  <c r="G40" i="4"/>
  <c r="F40" i="4"/>
  <c r="E40" i="4"/>
  <c r="D40" i="4"/>
  <c r="H36" i="4"/>
  <c r="G36" i="4"/>
  <c r="F36" i="4"/>
  <c r="E36" i="4"/>
  <c r="D36" i="4"/>
  <c r="H32" i="4"/>
  <c r="G32" i="4"/>
  <c r="F32" i="4"/>
  <c r="E32" i="4"/>
  <c r="H29" i="4"/>
  <c r="G29" i="4"/>
  <c r="F29" i="4"/>
  <c r="E29" i="4"/>
  <c r="D29" i="4"/>
  <c r="H26" i="4"/>
  <c r="G26" i="4"/>
  <c r="F26" i="4"/>
  <c r="E26" i="4"/>
  <c r="D26" i="4"/>
  <c r="H23" i="4"/>
  <c r="G23" i="4"/>
  <c r="F23" i="4"/>
  <c r="E23" i="4"/>
  <c r="D23" i="4"/>
  <c r="H20" i="4"/>
  <c r="G20" i="4"/>
  <c r="F20" i="4"/>
  <c r="E20" i="4"/>
  <c r="D20" i="4"/>
  <c r="H17" i="4"/>
  <c r="G17" i="4"/>
  <c r="F17" i="4"/>
  <c r="E17" i="4"/>
  <c r="D17" i="4"/>
  <c r="H14" i="4"/>
  <c r="G14" i="4"/>
  <c r="F14" i="4"/>
  <c r="E14" i="4"/>
  <c r="H11" i="4"/>
  <c r="G11" i="4"/>
  <c r="F11" i="4"/>
  <c r="E11" i="4"/>
  <c r="D11" i="4"/>
  <c r="H8" i="4"/>
  <c r="H56" i="1" s="1"/>
  <c r="G8" i="4"/>
  <c r="G56" i="1" s="1"/>
  <c r="F8" i="4"/>
  <c r="F56" i="1" s="1"/>
  <c r="E8" i="4"/>
  <c r="E56" i="1" s="1"/>
  <c r="D8" i="4"/>
  <c r="D56" i="1" s="1"/>
  <c r="H7" i="4"/>
  <c r="H55" i="1" s="1"/>
  <c r="G7" i="4"/>
  <c r="G55" i="1" s="1"/>
  <c r="F7" i="4"/>
  <c r="F55" i="1" s="1"/>
  <c r="E7" i="4"/>
  <c r="E55" i="1" s="1"/>
  <c r="D55" i="1"/>
  <c r="H6" i="4"/>
  <c r="H54" i="1" s="1"/>
  <c r="G6" i="4"/>
  <c r="G54" i="1" s="1"/>
  <c r="F6" i="4"/>
  <c r="F54" i="1" s="1"/>
  <c r="E6" i="4"/>
  <c r="E54" i="1" s="1"/>
  <c r="D6" i="4"/>
  <c r="D54" i="1" s="1"/>
  <c r="H116" i="3"/>
  <c r="G116" i="3"/>
  <c r="F116" i="3"/>
  <c r="E116" i="3"/>
  <c r="D116" i="3"/>
  <c r="H112" i="3"/>
  <c r="G112" i="3"/>
  <c r="F112" i="3"/>
  <c r="E112" i="3"/>
  <c r="D112" i="3"/>
  <c r="H109" i="3"/>
  <c r="G109" i="3"/>
  <c r="F109" i="3"/>
  <c r="E109" i="3"/>
  <c r="D109" i="3"/>
  <c r="H105" i="3"/>
  <c r="G105" i="3"/>
  <c r="F105" i="3"/>
  <c r="E105" i="3"/>
  <c r="D105" i="3"/>
  <c r="H102" i="3"/>
  <c r="G102" i="3"/>
  <c r="F102" i="3"/>
  <c r="E102" i="3"/>
  <c r="D102" i="3"/>
  <c r="H98" i="3"/>
  <c r="G98" i="3"/>
  <c r="F98" i="3"/>
  <c r="E98" i="3"/>
  <c r="D98" i="3"/>
  <c r="H95" i="3"/>
  <c r="G95" i="3"/>
  <c r="F95" i="3"/>
  <c r="E95" i="3"/>
  <c r="D95" i="3"/>
  <c r="H91" i="3"/>
  <c r="G91" i="3"/>
  <c r="F91" i="3"/>
  <c r="E91" i="3"/>
  <c r="H88" i="3"/>
  <c r="G88" i="3"/>
  <c r="F88" i="3"/>
  <c r="E88" i="3"/>
  <c r="D88" i="3"/>
  <c r="H84" i="3"/>
  <c r="G84" i="3"/>
  <c r="F84" i="3"/>
  <c r="E84" i="3"/>
  <c r="D84" i="3"/>
  <c r="H81" i="3"/>
  <c r="G81" i="3"/>
  <c r="F81" i="3"/>
  <c r="E81" i="3"/>
  <c r="D81" i="3"/>
  <c r="H78" i="3"/>
  <c r="G78" i="3"/>
  <c r="F78" i="3"/>
  <c r="E78" i="3"/>
  <c r="D78" i="3"/>
  <c r="H75" i="3"/>
  <c r="G75" i="3"/>
  <c r="F75" i="3"/>
  <c r="E75" i="3"/>
  <c r="D75" i="3"/>
  <c r="H71" i="3"/>
  <c r="G71" i="3"/>
  <c r="F71" i="3"/>
  <c r="E71" i="3"/>
  <c r="D71" i="3"/>
  <c r="H67" i="3"/>
  <c r="G67" i="3"/>
  <c r="F67" i="3"/>
  <c r="E67" i="3"/>
  <c r="H64" i="3"/>
  <c r="G64" i="3"/>
  <c r="F64" i="3"/>
  <c r="E64" i="3"/>
  <c r="D64" i="3"/>
  <c r="H61" i="3"/>
  <c r="G61" i="3"/>
  <c r="F61" i="3"/>
  <c r="E61" i="3"/>
  <c r="D61" i="3"/>
  <c r="H58" i="3"/>
  <c r="G58" i="3"/>
  <c r="F58" i="3"/>
  <c r="E58" i="3"/>
  <c r="D58" i="3"/>
  <c r="H55" i="3"/>
  <c r="G55" i="3"/>
  <c r="F55" i="3"/>
  <c r="E55" i="3"/>
  <c r="D55" i="3"/>
  <c r="G51" i="3"/>
  <c r="F51" i="3"/>
  <c r="E51" i="3"/>
  <c r="D51" i="3"/>
  <c r="H48" i="3"/>
  <c r="G48" i="3"/>
  <c r="F48" i="3"/>
  <c r="E48" i="3"/>
  <c r="D48" i="3"/>
  <c r="H45" i="3"/>
  <c r="G45" i="3"/>
  <c r="F45" i="3"/>
  <c r="E45" i="3"/>
  <c r="D45" i="3"/>
  <c r="H41" i="3"/>
  <c r="G41" i="3"/>
  <c r="F41" i="3"/>
  <c r="E41" i="3"/>
  <c r="D41" i="3"/>
  <c r="H37" i="3"/>
  <c r="G37" i="3"/>
  <c r="F37" i="3"/>
  <c r="E37" i="3"/>
  <c r="D37" i="3"/>
  <c r="H33" i="3"/>
  <c r="G33" i="3"/>
  <c r="F33" i="3"/>
  <c r="E33" i="3"/>
  <c r="D33" i="3"/>
  <c r="H29" i="3"/>
  <c r="G29" i="3"/>
  <c r="F29" i="3"/>
  <c r="E29" i="3"/>
  <c r="H26" i="3"/>
  <c r="G26" i="3"/>
  <c r="F26" i="3"/>
  <c r="E26" i="3"/>
  <c r="D26" i="3"/>
  <c r="H23" i="3"/>
  <c r="G23" i="3"/>
  <c r="F23" i="3"/>
  <c r="E23" i="3"/>
  <c r="D23" i="3"/>
  <c r="H20" i="3"/>
  <c r="G20" i="3"/>
  <c r="F20" i="3"/>
  <c r="E20" i="3"/>
  <c r="D20" i="3"/>
  <c r="H17" i="3"/>
  <c r="G17" i="3"/>
  <c r="F17" i="3"/>
  <c r="E17" i="3"/>
  <c r="D17" i="3"/>
  <c r="H14" i="3"/>
  <c r="G14" i="3"/>
  <c r="F14" i="3"/>
  <c r="E14" i="3"/>
  <c r="D14" i="3"/>
  <c r="H11" i="3"/>
  <c r="G11" i="3"/>
  <c r="F11" i="3"/>
  <c r="E11" i="3"/>
  <c r="D11" i="3"/>
  <c r="H8" i="3"/>
  <c r="H53" i="1" s="1"/>
  <c r="G8" i="3"/>
  <c r="G53" i="1" s="1"/>
  <c r="F8" i="3"/>
  <c r="F53" i="1" s="1"/>
  <c r="E8" i="3"/>
  <c r="E53" i="1" s="1"/>
  <c r="D8" i="3"/>
  <c r="D53" i="1" s="1"/>
  <c r="H7" i="3"/>
  <c r="H52" i="1" s="1"/>
  <c r="G7" i="3"/>
  <c r="G52" i="1" s="1"/>
  <c r="F7" i="3"/>
  <c r="F52" i="1" s="1"/>
  <c r="E7" i="3"/>
  <c r="E52" i="1" s="1"/>
  <c r="D7" i="3"/>
  <c r="D52" i="1" s="1"/>
  <c r="H6" i="3"/>
  <c r="H51" i="1" s="1"/>
  <c r="G6" i="3"/>
  <c r="G51" i="1" s="1"/>
  <c r="F6" i="3"/>
  <c r="F51" i="1" s="1"/>
  <c r="E6" i="3"/>
  <c r="E51" i="1" s="1"/>
  <c r="D6" i="3"/>
  <c r="D51" i="1" s="1"/>
  <c r="H128" i="2"/>
  <c r="G128" i="2"/>
  <c r="F128" i="2"/>
  <c r="E128" i="2"/>
  <c r="D128" i="2"/>
  <c r="H125" i="2"/>
  <c r="G125" i="2"/>
  <c r="F125" i="2"/>
  <c r="E125" i="2"/>
  <c r="D125" i="2"/>
  <c r="H121" i="2"/>
  <c r="G121" i="2"/>
  <c r="F121" i="2"/>
  <c r="E121" i="2"/>
  <c r="D121" i="2"/>
  <c r="H118" i="2"/>
  <c r="G118" i="2"/>
  <c r="F118" i="2"/>
  <c r="E118" i="2"/>
  <c r="D118" i="2"/>
  <c r="H115" i="2"/>
  <c r="G115" i="2"/>
  <c r="F115" i="2"/>
  <c r="E115" i="2"/>
  <c r="H112" i="2"/>
  <c r="G112" i="2"/>
  <c r="F112" i="2"/>
  <c r="E112" i="2"/>
  <c r="D112" i="2"/>
  <c r="H108" i="2"/>
  <c r="G108" i="2"/>
  <c r="F108" i="2"/>
  <c r="E108" i="2"/>
  <c r="D108" i="2"/>
  <c r="H105" i="2"/>
  <c r="G105" i="2"/>
  <c r="F105" i="2"/>
  <c r="E105" i="2"/>
  <c r="D105" i="2"/>
  <c r="H102" i="2"/>
  <c r="G102" i="2"/>
  <c r="F102" i="2"/>
  <c r="E102" i="2"/>
  <c r="D102" i="2"/>
  <c r="H99" i="2"/>
  <c r="G99" i="2"/>
  <c r="F99" i="2"/>
  <c r="E99" i="2"/>
  <c r="D99" i="2"/>
  <c r="H96" i="2"/>
  <c r="G96" i="2"/>
  <c r="F96" i="2"/>
  <c r="E96" i="2"/>
  <c r="D96" i="2"/>
  <c r="H92" i="2"/>
  <c r="G92" i="2"/>
  <c r="F92" i="2"/>
  <c r="E92" i="2"/>
  <c r="D92" i="2"/>
  <c r="H89" i="2"/>
  <c r="G89" i="2"/>
  <c r="F89" i="2"/>
  <c r="E89" i="2"/>
  <c r="D89" i="2"/>
  <c r="H86" i="2"/>
  <c r="G86" i="2"/>
  <c r="F86" i="2"/>
  <c r="E86" i="2"/>
  <c r="D86" i="2"/>
  <c r="H82" i="2"/>
  <c r="G82" i="2"/>
  <c r="F82" i="2"/>
  <c r="E82" i="2"/>
  <c r="D82" i="2"/>
  <c r="H79" i="2"/>
  <c r="G79" i="2"/>
  <c r="F79" i="2"/>
  <c r="E79" i="2"/>
  <c r="D79" i="2"/>
  <c r="H76" i="2"/>
  <c r="G76" i="2"/>
  <c r="F76" i="2"/>
  <c r="E76" i="2"/>
  <c r="D76" i="2"/>
  <c r="H73" i="2"/>
  <c r="G73" i="2"/>
  <c r="F73" i="2"/>
  <c r="E73" i="2"/>
  <c r="D73" i="2"/>
  <c r="H70" i="2"/>
  <c r="G70" i="2"/>
  <c r="F70" i="2"/>
  <c r="E70" i="2"/>
  <c r="D70" i="2"/>
  <c r="H66" i="2"/>
  <c r="G66" i="2"/>
  <c r="F66" i="2"/>
  <c r="E66" i="2"/>
  <c r="D66" i="2"/>
  <c r="H63" i="2"/>
  <c r="G63" i="2"/>
  <c r="F63" i="2"/>
  <c r="E63" i="2"/>
  <c r="D63" i="2"/>
  <c r="H60" i="2"/>
  <c r="G60" i="2"/>
  <c r="F60" i="2"/>
  <c r="E60" i="2"/>
  <c r="D60" i="2"/>
  <c r="H57" i="2"/>
  <c r="G57" i="2"/>
  <c r="F57" i="2"/>
  <c r="E57" i="2"/>
  <c r="D57" i="2"/>
  <c r="H54" i="2"/>
  <c r="G54" i="2"/>
  <c r="F54" i="2"/>
  <c r="E54" i="2"/>
  <c r="D54" i="2"/>
  <c r="H51" i="2"/>
  <c r="G51" i="2"/>
  <c r="F51" i="2"/>
  <c r="E51" i="2"/>
  <c r="D51" i="2"/>
  <c r="H48" i="2"/>
  <c r="G48" i="2"/>
  <c r="F48" i="2"/>
  <c r="E48" i="2"/>
  <c r="D48" i="2"/>
  <c r="H45" i="2"/>
  <c r="G45" i="2"/>
  <c r="F45" i="2"/>
  <c r="E45" i="2"/>
  <c r="D45" i="2"/>
  <c r="H41" i="2"/>
  <c r="G41" i="2"/>
  <c r="F41" i="2"/>
  <c r="E41" i="2"/>
  <c r="D41" i="2"/>
  <c r="H38" i="2"/>
  <c r="G38" i="2"/>
  <c r="F38" i="2"/>
  <c r="E38" i="2"/>
  <c r="D38" i="2"/>
  <c r="H34" i="2"/>
  <c r="G34" i="2"/>
  <c r="E34" i="2"/>
  <c r="D34" i="2"/>
  <c r="H31" i="2"/>
  <c r="G31" i="2"/>
  <c r="F31" i="2"/>
  <c r="E31" i="2"/>
  <c r="D31" i="2"/>
  <c r="H28" i="2"/>
  <c r="G28" i="2"/>
  <c r="F28" i="2"/>
  <c r="E28" i="2"/>
  <c r="D28" i="2"/>
  <c r="H25" i="2"/>
  <c r="G25" i="2"/>
  <c r="F25" i="2"/>
  <c r="E25" i="2"/>
  <c r="D25" i="2"/>
  <c r="H22" i="2"/>
  <c r="G22" i="2"/>
  <c r="F22" i="2"/>
  <c r="E22" i="2"/>
  <c r="D22" i="2"/>
  <c r="H19" i="2"/>
  <c r="G19" i="2"/>
  <c r="F19" i="2"/>
  <c r="E19" i="2"/>
  <c r="D19" i="2"/>
  <c r="H16" i="2"/>
  <c r="G16" i="2"/>
  <c r="F16" i="2"/>
  <c r="E16" i="2"/>
  <c r="D16" i="2"/>
  <c r="H12" i="2"/>
  <c r="G12" i="2"/>
  <c r="F12" i="2"/>
  <c r="E12" i="2"/>
  <c r="D12" i="2"/>
  <c r="H8" i="2"/>
  <c r="H50" i="1" s="1"/>
  <c r="G8" i="2"/>
  <c r="G50" i="1" s="1"/>
  <c r="F8" i="2"/>
  <c r="F50" i="1" s="1"/>
  <c r="E8" i="2"/>
  <c r="E50" i="1" s="1"/>
  <c r="D8" i="2"/>
  <c r="D50" i="1" s="1"/>
  <c r="H7" i="2"/>
  <c r="H49" i="1" s="1"/>
  <c r="G7" i="2"/>
  <c r="G49" i="1" s="1"/>
  <c r="F7" i="2"/>
  <c r="F49" i="1" s="1"/>
  <c r="E7" i="2"/>
  <c r="E49" i="1" s="1"/>
  <c r="D7" i="2"/>
  <c r="D49" i="1" s="1"/>
  <c r="H6" i="2"/>
  <c r="G6" i="2"/>
  <c r="F6" i="2"/>
  <c r="E6" i="2"/>
  <c r="D6" i="2"/>
  <c r="I56" i="1"/>
  <c r="I55" i="1"/>
  <c r="I54" i="1"/>
  <c r="I53" i="1"/>
  <c r="I52" i="1"/>
  <c r="I51" i="1"/>
  <c r="I50" i="1"/>
  <c r="I49" i="1"/>
  <c r="I48" i="1"/>
  <c r="I47" i="1"/>
  <c r="I46" i="1"/>
  <c r="I45" i="1"/>
  <c r="H41" i="1"/>
  <c r="G41" i="1"/>
  <c r="F41" i="1"/>
  <c r="E41" i="1"/>
  <c r="D41" i="1"/>
  <c r="H38" i="1"/>
  <c r="G38" i="1"/>
  <c r="F38" i="1"/>
  <c r="E38" i="1"/>
  <c r="D38" i="1"/>
  <c r="H35" i="1"/>
  <c r="G35" i="1"/>
  <c r="F35" i="1"/>
  <c r="E35" i="1"/>
  <c r="D35" i="1"/>
  <c r="H32" i="1"/>
  <c r="G32" i="1"/>
  <c r="F32" i="1"/>
  <c r="E32" i="1"/>
  <c r="D32" i="1"/>
  <c r="H29" i="1"/>
  <c r="G29" i="1"/>
  <c r="F29" i="1"/>
  <c r="E29" i="1"/>
  <c r="D29" i="1"/>
  <c r="H26" i="1"/>
  <c r="G26" i="1"/>
  <c r="F26" i="1"/>
  <c r="E26" i="1"/>
  <c r="D26" i="1"/>
  <c r="H22" i="1"/>
  <c r="G22" i="1"/>
  <c r="F22" i="1"/>
  <c r="E22" i="1"/>
  <c r="D22" i="1"/>
  <c r="H19" i="1"/>
  <c r="G19" i="1"/>
  <c r="F19" i="1"/>
  <c r="E19" i="1"/>
  <c r="D19" i="1"/>
  <c r="H16" i="1"/>
  <c r="G16" i="1"/>
  <c r="F16" i="1"/>
  <c r="E16" i="1"/>
  <c r="D16" i="1"/>
  <c r="G12" i="1"/>
  <c r="F12" i="1"/>
  <c r="E12" i="1"/>
  <c r="D12" i="1"/>
  <c r="H8" i="1"/>
  <c r="H47" i="1" s="1"/>
  <c r="G8" i="1"/>
  <c r="G47" i="1" s="1"/>
  <c r="F8" i="1"/>
  <c r="F47" i="1" s="1"/>
  <c r="E8" i="1"/>
  <c r="E47" i="1" s="1"/>
  <c r="D8" i="1"/>
  <c r="D47" i="1" s="1"/>
  <c r="H7" i="1"/>
  <c r="H46" i="1" s="1"/>
  <c r="G7" i="1"/>
  <c r="G46" i="1" s="1"/>
  <c r="F7" i="1"/>
  <c r="F46" i="1" s="1"/>
  <c r="E7" i="1"/>
  <c r="E46" i="1" s="1"/>
  <c r="D46" i="1"/>
  <c r="H6" i="1"/>
  <c r="H45" i="1" s="1"/>
  <c r="G6" i="1"/>
  <c r="G45" i="1" s="1"/>
  <c r="F6" i="1"/>
  <c r="F45" i="1" s="1"/>
  <c r="E6" i="1"/>
  <c r="E45" i="1" s="1"/>
  <c r="D6" i="1"/>
  <c r="D45" i="1" s="1"/>
  <c r="D5" i="3" l="1"/>
  <c r="G5" i="4"/>
  <c r="D5" i="4"/>
  <c r="G5" i="3"/>
  <c r="F5" i="3"/>
  <c r="E48" i="1"/>
  <c r="D48" i="1"/>
  <c r="H48" i="1"/>
  <c r="G48" i="1"/>
  <c r="F48" i="1"/>
  <c r="D5" i="2"/>
  <c r="H5" i="1"/>
  <c r="E5" i="1"/>
  <c r="D5" i="1"/>
  <c r="F5" i="1"/>
  <c r="G5" i="1"/>
  <c r="H5" i="4"/>
  <c r="E5" i="4"/>
  <c r="E5" i="3"/>
  <c r="H5" i="3"/>
  <c r="F5" i="2"/>
  <c r="E5" i="2"/>
  <c r="H5" i="2"/>
  <c r="G5" i="2"/>
  <c r="F5" i="4"/>
  <c r="E60" i="1"/>
  <c r="H59" i="1"/>
  <c r="F59" i="1"/>
  <c r="G59" i="1"/>
  <c r="F60" i="1"/>
  <c r="H60" i="1"/>
  <c r="D59" i="1"/>
  <c r="G60" i="1"/>
  <c r="E59" i="1"/>
  <c r="D60" i="1"/>
  <c r="D58" i="1" l="1"/>
  <c r="F58" i="1"/>
  <c r="E58" i="1"/>
  <c r="G58" i="1"/>
  <c r="H58" i="1"/>
</calcChain>
</file>

<file path=xl/sharedStrings.xml><?xml version="1.0" encoding="utf-8"?>
<sst xmlns="http://schemas.openxmlformats.org/spreadsheetml/2006/main" count="1316" uniqueCount="301">
  <si>
    <t>역사명</t>
  </si>
  <si>
    <t>유지기준</t>
  </si>
  <si>
    <t>PM10</t>
  </si>
  <si>
    <t>(㎍/㎥)</t>
  </si>
  <si>
    <r>
      <t>CO</t>
    </r>
    <r>
      <rPr>
        <b/>
        <vertAlign val="subscript"/>
        <sz val="8"/>
        <color rgb="FF000000"/>
        <rFont val="굴림"/>
        <family val="3"/>
        <charset val="129"/>
      </rPr>
      <t>2</t>
    </r>
  </si>
  <si>
    <t>(ppm)</t>
  </si>
  <si>
    <t>HCHO</t>
  </si>
  <si>
    <t>CO</t>
  </si>
  <si>
    <t>석면</t>
  </si>
  <si>
    <t>(개/cc)</t>
  </si>
  <si>
    <t>140이하</t>
  </si>
  <si>
    <t>1000이하</t>
  </si>
  <si>
    <t>100이하</t>
  </si>
  <si>
    <t>9이하</t>
  </si>
  <si>
    <t>0.01이하</t>
  </si>
  <si>
    <t>승강장</t>
  </si>
  <si>
    <t>대합실</t>
  </si>
  <si>
    <t>환승통로</t>
  </si>
  <si>
    <t>평균</t>
  </si>
  <si>
    <t>서울역</t>
  </si>
  <si>
    <t>대합실1</t>
  </si>
  <si>
    <t>대합실2</t>
  </si>
  <si>
    <t>시청</t>
  </si>
  <si>
    <t>종각</t>
  </si>
  <si>
    <t>종로3가</t>
  </si>
  <si>
    <t>종로5가</t>
  </si>
  <si>
    <t>동대문</t>
  </si>
  <si>
    <t>동묘앞</t>
  </si>
  <si>
    <t>연결통로</t>
  </si>
  <si>
    <t>신설동</t>
  </si>
  <si>
    <t>제기동</t>
  </si>
  <si>
    <t>청량리</t>
  </si>
  <si>
    <t>0.01미만</t>
    <phoneticPr fontId="1" type="noConversion"/>
  </si>
  <si>
    <t>을지로입구</t>
  </si>
  <si>
    <t>을지로3가</t>
  </si>
  <si>
    <t>을지로4가</t>
  </si>
  <si>
    <t>신당</t>
  </si>
  <si>
    <t>상왕십리</t>
  </si>
  <si>
    <t>왕십리</t>
  </si>
  <si>
    <t>잠실</t>
  </si>
  <si>
    <t>신천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</si>
  <si>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</si>
  <si>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</si>
  <si>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</si>
  <si>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</si>
  <si>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</si>
  <si>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</si>
  <si>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</si>
  <si>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</si>
  <si>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</si>
  <si>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</si>
  <si>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</si>
  <si>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</si>
  <si>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</si>
  <si>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신도림</t>
  </si>
  <si>
    <t>문래</t>
  </si>
  <si>
    <t>영등포구청</t>
  </si>
  <si>
    <t>합정</t>
  </si>
  <si>
    <t>홍대입구</t>
  </si>
  <si>
    <t>신촌</t>
  </si>
  <si>
    <t>이대</t>
  </si>
  <si>
    <t>아현</t>
  </si>
  <si>
    <t>충정로</t>
  </si>
  <si>
    <t>도림천</t>
  </si>
  <si>
    <t>양천구청</t>
  </si>
  <si>
    <t>신정네거리</t>
  </si>
  <si>
    <t>용두</t>
  </si>
  <si>
    <t>구파발</t>
  </si>
  <si>
    <t>연신내</t>
  </si>
  <si>
    <t>불광</t>
  </si>
  <si>
    <t>녹번</t>
  </si>
  <si>
    <t>홍제</t>
  </si>
  <si>
    <t>무악재</t>
  </si>
  <si>
    <t>독립문</t>
  </si>
  <si>
    <t>안국</t>
  </si>
  <si>
    <t>경복궁</t>
  </si>
  <si>
    <t>충무로</t>
  </si>
  <si>
    <t>동대입구</t>
  </si>
  <si>
    <t>약수</t>
  </si>
  <si>
    <t>금호</t>
  </si>
  <si>
    <t>압구정</t>
  </si>
  <si>
    <t>신사</t>
  </si>
  <si>
    <t>잠원</t>
  </si>
  <si>
    <t>고속터미널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</si>
  <si>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</si>
  <si>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</si>
  <si>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</si>
  <si>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</si>
  <si>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</si>
  <si>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</si>
  <si>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</si>
  <si>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</si>
  <si>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</si>
  <si>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</si>
  <si>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</si>
  <si>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</si>
  <si>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쌍문</t>
  </si>
  <si>
    <t>수유</t>
  </si>
  <si>
    <t>미아</t>
  </si>
  <si>
    <t>길음</t>
  </si>
  <si>
    <t>성신여대입구</t>
  </si>
  <si>
    <t>한성대입구</t>
  </si>
  <si>
    <t>혜화</t>
  </si>
  <si>
    <t>명동</t>
  </si>
  <si>
    <t>회현</t>
  </si>
  <si>
    <t>숙대입구</t>
  </si>
  <si>
    <t>삼각지</t>
  </si>
  <si>
    <t>신용산</t>
  </si>
  <si>
    <t>이촌</t>
  </si>
  <si>
    <t>총신대입구</t>
  </si>
  <si>
    <t>남태령</t>
  </si>
  <si>
    <t>동대문역사
문화공원역</t>
    <phoneticPr fontId="1" type="noConversion"/>
  </si>
  <si>
    <t>대합실B2</t>
    <phoneticPr fontId="1" type="noConversion"/>
  </si>
  <si>
    <t>승강장평균</t>
  </si>
  <si>
    <t>대합실평균</t>
  </si>
  <si>
    <t>연결통로평균</t>
  </si>
  <si>
    <t>중앙</t>
    <phoneticPr fontId="1" type="noConversion"/>
  </si>
  <si>
    <t>5-1번</t>
    <phoneticPr fontId="1" type="noConversion"/>
  </si>
  <si>
    <t>20번기둥</t>
    <phoneticPr fontId="1" type="noConversion"/>
  </si>
  <si>
    <t>6-1번</t>
    <phoneticPr fontId="1" type="noConversion"/>
  </si>
  <si>
    <t>7번기둥</t>
    <phoneticPr fontId="1" type="noConversion"/>
  </si>
  <si>
    <t>5-4번</t>
    <phoneticPr fontId="1" type="noConversion"/>
  </si>
  <si>
    <t>21번기둥</t>
    <phoneticPr fontId="1" type="noConversion"/>
  </si>
  <si>
    <t>6-2번</t>
    <phoneticPr fontId="1" type="noConversion"/>
  </si>
  <si>
    <t>6-4번</t>
    <phoneticPr fontId="1" type="noConversion"/>
  </si>
  <si>
    <t>5-3번</t>
    <phoneticPr fontId="1" type="noConversion"/>
  </si>
  <si>
    <t>26번기둥</t>
    <phoneticPr fontId="1" type="noConversion"/>
  </si>
  <si>
    <t>22번기둥</t>
    <phoneticPr fontId="1" type="noConversion"/>
  </si>
  <si>
    <t>13번기둥</t>
    <phoneticPr fontId="1" type="noConversion"/>
  </si>
  <si>
    <t>4-1번</t>
    <phoneticPr fontId="1" type="noConversion"/>
  </si>
  <si>
    <t>측정일자</t>
    <phoneticPr fontId="1" type="noConversion"/>
  </si>
  <si>
    <t>측정지점</t>
    <phoneticPr fontId="1" type="noConversion"/>
  </si>
  <si>
    <t>0.01미만</t>
    <phoneticPr fontId="1" type="noConversion"/>
  </si>
  <si>
    <t>6-1번</t>
    <phoneticPr fontId="1" type="noConversion"/>
  </si>
  <si>
    <t>16번기둥</t>
    <phoneticPr fontId="1" type="noConversion"/>
  </si>
  <si>
    <t>5-4번</t>
    <phoneticPr fontId="1" type="noConversion"/>
  </si>
  <si>
    <t>0.01미만</t>
    <phoneticPr fontId="1" type="noConversion"/>
  </si>
  <si>
    <t>21번기둥</t>
    <phoneticPr fontId="1" type="noConversion"/>
  </si>
  <si>
    <t>5-1번</t>
    <phoneticPr fontId="1" type="noConversion"/>
  </si>
  <si>
    <t>27번기둥</t>
    <phoneticPr fontId="1" type="noConversion"/>
  </si>
  <si>
    <t>6-2번</t>
    <phoneticPr fontId="1" type="noConversion"/>
  </si>
  <si>
    <t>4-3번</t>
    <phoneticPr fontId="1" type="noConversion"/>
  </si>
  <si>
    <t>19번기둥</t>
    <phoneticPr fontId="1" type="noConversion"/>
  </si>
  <si>
    <t>6-3번</t>
    <phoneticPr fontId="1" type="noConversion"/>
  </si>
  <si>
    <t>중앙</t>
    <phoneticPr fontId="1" type="noConversion"/>
  </si>
  <si>
    <t>3번기둥</t>
    <phoneticPr fontId="1" type="noConversion"/>
  </si>
  <si>
    <t>5-3번</t>
    <phoneticPr fontId="1" type="noConversion"/>
  </si>
  <si>
    <t>중앙</t>
    <phoneticPr fontId="1" type="noConversion"/>
  </si>
  <si>
    <t>6-4번</t>
    <phoneticPr fontId="1" type="noConversion"/>
  </si>
  <si>
    <t>호선별</t>
    <phoneticPr fontId="1" type="noConversion"/>
  </si>
  <si>
    <t>측정지점</t>
    <phoneticPr fontId="1" type="noConversion"/>
  </si>
  <si>
    <t>승강장평균</t>
    <phoneticPr fontId="1" type="noConversion"/>
  </si>
  <si>
    <t>대합실평균</t>
    <phoneticPr fontId="1" type="noConversion"/>
  </si>
  <si>
    <t>연결통로평균</t>
    <phoneticPr fontId="1" type="noConversion"/>
  </si>
  <si>
    <t>전체호선</t>
    <phoneticPr fontId="1" type="noConversion"/>
  </si>
  <si>
    <t>승강장</t>
    <phoneticPr fontId="1" type="noConversion"/>
  </si>
  <si>
    <t>대합실</t>
    <phoneticPr fontId="1" type="noConversion"/>
  </si>
  <si>
    <t>연결통로</t>
    <phoneticPr fontId="1" type="noConversion"/>
  </si>
  <si>
    <t>측정일자</t>
    <phoneticPr fontId="1" type="noConversion"/>
  </si>
  <si>
    <r>
      <t>CO</t>
    </r>
    <r>
      <rPr>
        <b/>
        <vertAlign val="subscript"/>
        <sz val="10"/>
        <color rgb="FF000000"/>
        <rFont val="굴림"/>
        <family val="3"/>
        <charset val="129"/>
      </rPr>
      <t>2</t>
    </r>
  </si>
  <si>
    <t>(㎍/㎥)</t>
    <phoneticPr fontId="1" type="noConversion"/>
  </si>
  <si>
    <t>평균</t>
    <phoneticPr fontId="1" type="noConversion"/>
  </si>
  <si>
    <t>승강장</t>
    <phoneticPr fontId="1" type="noConversion"/>
  </si>
  <si>
    <t>대합실</t>
    <phoneticPr fontId="1" type="noConversion"/>
  </si>
  <si>
    <t>연결통로</t>
    <phoneticPr fontId="1" type="noConversion"/>
  </si>
  <si>
    <t>23번기둥</t>
    <phoneticPr fontId="1" type="noConversion"/>
  </si>
  <si>
    <t>48번기둥</t>
    <phoneticPr fontId="1" type="noConversion"/>
  </si>
  <si>
    <t>4-4번</t>
    <phoneticPr fontId="1" type="noConversion"/>
  </si>
  <si>
    <t>10번기둥</t>
    <phoneticPr fontId="1" type="noConversion"/>
  </si>
  <si>
    <t>38번기둥</t>
    <phoneticPr fontId="1" type="noConversion"/>
  </si>
  <si>
    <t>24번기둥</t>
    <phoneticPr fontId="1" type="noConversion"/>
  </si>
  <si>
    <t>동대문역사
문화공원역</t>
    <phoneticPr fontId="1" type="noConversion"/>
  </si>
  <si>
    <t>18번기둥</t>
    <phoneticPr fontId="1" type="noConversion"/>
  </si>
  <si>
    <t>5-2번</t>
    <phoneticPr fontId="1" type="noConversion"/>
  </si>
  <si>
    <t>17번기둥</t>
    <phoneticPr fontId="1" type="noConversion"/>
  </si>
  <si>
    <t>21번기둥</t>
    <phoneticPr fontId="1" type="noConversion"/>
  </si>
  <si>
    <t>31번기둥</t>
    <phoneticPr fontId="1" type="noConversion"/>
  </si>
  <si>
    <t>26번기둥</t>
    <phoneticPr fontId="1" type="noConversion"/>
  </si>
  <si>
    <t>7-1번</t>
    <phoneticPr fontId="1" type="noConversion"/>
  </si>
  <si>
    <t>28번기둥</t>
    <phoneticPr fontId="1" type="noConversion"/>
  </si>
  <si>
    <t>20번기둥</t>
    <phoneticPr fontId="1" type="noConversion"/>
  </si>
  <si>
    <t>13번기둥</t>
    <phoneticPr fontId="1" type="noConversion"/>
  </si>
  <si>
    <t>대합실B1</t>
    <phoneticPr fontId="1" type="noConversion"/>
  </si>
  <si>
    <t>대합실B2</t>
    <phoneticPr fontId="1" type="noConversion"/>
  </si>
  <si>
    <t>25번기둥</t>
    <phoneticPr fontId="1" type="noConversion"/>
  </si>
  <si>
    <t>3-1번</t>
    <phoneticPr fontId="1" type="noConversion"/>
  </si>
  <si>
    <t>3-3번</t>
    <phoneticPr fontId="1" type="noConversion"/>
  </si>
  <si>
    <t>3-4번</t>
    <phoneticPr fontId="1" type="noConversion"/>
  </si>
  <si>
    <t>2-1번</t>
    <phoneticPr fontId="1" type="noConversion"/>
  </si>
  <si>
    <t>7번기둥</t>
    <phoneticPr fontId="1" type="noConversion"/>
  </si>
  <si>
    <t>26번기둥</t>
    <phoneticPr fontId="1" type="noConversion"/>
  </si>
  <si>
    <t>경복궁</t>
    <phoneticPr fontId="1" type="noConversion"/>
  </si>
  <si>
    <t>17번기둥</t>
    <phoneticPr fontId="1" type="noConversion"/>
  </si>
  <si>
    <t>대합실B3</t>
    <phoneticPr fontId="1" type="noConversion"/>
  </si>
  <si>
    <t>4-1번</t>
    <phoneticPr fontId="1" type="noConversion"/>
  </si>
  <si>
    <t>38번기둥</t>
    <phoneticPr fontId="1" type="noConversion"/>
  </si>
  <si>
    <t>12번기둥</t>
    <phoneticPr fontId="1" type="noConversion"/>
  </si>
  <si>
    <t>14번기둥</t>
    <phoneticPr fontId="1" type="noConversion"/>
  </si>
  <si>
    <t>15번기둥</t>
    <phoneticPr fontId="1" type="noConversion"/>
  </si>
  <si>
    <t>32번기둥</t>
    <phoneticPr fontId="1" type="noConversion"/>
  </si>
  <si>
    <t>16번기둥</t>
    <phoneticPr fontId="1" type="noConversion"/>
  </si>
  <si>
    <t>18번기둥</t>
    <phoneticPr fontId="1" type="noConversion"/>
  </si>
  <si>
    <t>7-2번</t>
    <phoneticPr fontId="1" type="noConversion"/>
  </si>
  <si>
    <t>대합실B4</t>
    <phoneticPr fontId="1" type="noConversion"/>
  </si>
  <si>
    <t>3-2번</t>
    <phoneticPr fontId="1" type="noConversion"/>
  </si>
  <si>
    <t>33번기둥</t>
    <phoneticPr fontId="1" type="noConversion"/>
  </si>
  <si>
    <t>11번기둥</t>
    <phoneticPr fontId="1" type="noConversion"/>
  </si>
  <si>
    <t>20번기둥</t>
    <phoneticPr fontId="1" type="noConversion"/>
  </si>
  <si>
    <t>5-2번</t>
    <phoneticPr fontId="1" type="noConversion"/>
  </si>
  <si>
    <t>종합                 운동장</t>
    <phoneticPr fontId="1" type="noConversion"/>
  </si>
  <si>
    <t>을지로입구</t>
    <phoneticPr fontId="1" type="noConversion"/>
  </si>
  <si>
    <t>25번기둥</t>
    <phoneticPr fontId="1" type="noConversion"/>
  </si>
  <si>
    <t>2-9번기둥</t>
    <phoneticPr fontId="1" type="noConversion"/>
  </si>
  <si>
    <t>3-2번</t>
    <phoneticPr fontId="1" type="noConversion"/>
  </si>
  <si>
    <t>4번기둥</t>
    <phoneticPr fontId="1" type="noConversion"/>
  </si>
  <si>
    <t>0.01미만</t>
    <phoneticPr fontId="1" type="noConversion"/>
  </si>
  <si>
    <t>0.01미만</t>
    <phoneticPr fontId="1" type="noConversion"/>
  </si>
  <si>
    <t>0.01미만</t>
    <phoneticPr fontId="1" type="noConversion"/>
  </si>
  <si>
    <t>6-1번</t>
    <phoneticPr fontId="1" type="noConversion"/>
  </si>
  <si>
    <t>37번기둥</t>
    <phoneticPr fontId="1" type="noConversion"/>
  </si>
  <si>
    <t>5-4번</t>
    <phoneticPr fontId="1" type="noConversion"/>
  </si>
  <si>
    <t>미샤옆</t>
    <phoneticPr fontId="1" type="noConversion"/>
  </si>
  <si>
    <t>역무실옆</t>
    <phoneticPr fontId="1" type="noConversion"/>
  </si>
  <si>
    <t>4-2번</t>
    <phoneticPr fontId="1" type="noConversion"/>
  </si>
  <si>
    <t>21번기둥</t>
    <phoneticPr fontId="1" type="noConversion"/>
  </si>
  <si>
    <t>5-1번</t>
    <phoneticPr fontId="1" type="noConversion"/>
  </si>
  <si>
    <t>27번기둥</t>
    <phoneticPr fontId="1" type="noConversion"/>
  </si>
  <si>
    <t>6-2번</t>
    <phoneticPr fontId="1" type="noConversion"/>
  </si>
  <si>
    <t>11번기둥</t>
    <phoneticPr fontId="1" type="noConversion"/>
  </si>
  <si>
    <t>28번기둥</t>
    <phoneticPr fontId="1" type="noConversion"/>
  </si>
  <si>
    <t>4-3번</t>
    <phoneticPr fontId="1" type="noConversion"/>
  </si>
  <si>
    <t>19번기둥</t>
    <phoneticPr fontId="1" type="noConversion"/>
  </si>
  <si>
    <t>6-3번</t>
    <phoneticPr fontId="1" type="noConversion"/>
  </si>
  <si>
    <t>중앙</t>
    <phoneticPr fontId="1" type="noConversion"/>
  </si>
  <si>
    <t>3번기둥</t>
    <phoneticPr fontId="1" type="noConversion"/>
  </si>
  <si>
    <t>5-3번</t>
    <phoneticPr fontId="1" type="noConversion"/>
  </si>
  <si>
    <t>6-4번</t>
    <phoneticPr fontId="1" type="noConversion"/>
  </si>
  <si>
    <t>30번기둥</t>
    <phoneticPr fontId="1" type="noConversion"/>
  </si>
  <si>
    <t>대합실B1</t>
    <phoneticPr fontId="1" type="noConversion"/>
  </si>
  <si>
    <t>대합실B2</t>
    <phoneticPr fontId="1" type="noConversion"/>
  </si>
  <si>
    <t>안쪽</t>
    <phoneticPr fontId="1" type="noConversion"/>
  </si>
  <si>
    <t>출구쪽</t>
    <phoneticPr fontId="1" type="noConversion"/>
  </si>
  <si>
    <t xml:space="preserve">인재개발원 </t>
    <phoneticPr fontId="1" type="noConversion"/>
  </si>
  <si>
    <t>주차장</t>
    <phoneticPr fontId="1" type="noConversion"/>
  </si>
  <si>
    <t>1호선</t>
    <phoneticPr fontId="1" type="noConversion"/>
  </si>
  <si>
    <t>2호선</t>
    <phoneticPr fontId="1" type="noConversion"/>
  </si>
  <si>
    <t>승강장</t>
    <phoneticPr fontId="1" type="noConversion"/>
  </si>
  <si>
    <t>대합실</t>
    <phoneticPr fontId="1" type="noConversion"/>
  </si>
  <si>
    <t>연결통로</t>
    <phoneticPr fontId="1" type="noConversion"/>
  </si>
  <si>
    <t>3호선</t>
    <phoneticPr fontId="1" type="noConversion"/>
  </si>
  <si>
    <t>4호선</t>
    <phoneticPr fontId="1" type="noConversion"/>
  </si>
  <si>
    <t>측정위치</t>
    <phoneticPr fontId="1" type="noConversion"/>
  </si>
  <si>
    <t>측정위치</t>
    <phoneticPr fontId="1" type="noConversion"/>
  </si>
  <si>
    <t>측정위치</t>
    <phoneticPr fontId="1" type="noConversion"/>
  </si>
  <si>
    <t>4-2번</t>
    <phoneticPr fontId="1" type="noConversion"/>
  </si>
  <si>
    <t>18번기둥</t>
    <phoneticPr fontId="1" type="noConversion"/>
  </si>
  <si>
    <t>미아사거리</t>
    <phoneticPr fontId="1" type="noConversion"/>
  </si>
  <si>
    <t>PM2.5</t>
    <phoneticPr fontId="1" type="noConversion"/>
  </si>
  <si>
    <t>PM2.5</t>
    <phoneticPr fontId="1" type="noConversion"/>
  </si>
  <si>
    <t>측정
일자</t>
    <phoneticPr fontId="1" type="noConversion"/>
  </si>
  <si>
    <t>측정지점</t>
    <phoneticPr fontId="1" type="noConversion"/>
  </si>
  <si>
    <t>12번기둥</t>
    <phoneticPr fontId="1" type="noConversion"/>
  </si>
  <si>
    <t>0.01미만</t>
    <phoneticPr fontId="1" type="noConversion"/>
  </si>
  <si>
    <t>0.01미만</t>
    <phoneticPr fontId="1" type="noConversion"/>
  </si>
  <si>
    <t>0.01미만</t>
    <phoneticPr fontId="1" type="noConversion"/>
  </si>
  <si>
    <t>PM2.5</t>
    <phoneticPr fontId="1" type="noConversion"/>
  </si>
  <si>
    <t>180이하</t>
    <phoneticPr fontId="1" type="noConversion"/>
  </si>
  <si>
    <t>20이하</t>
    <phoneticPr fontId="1" type="noConversion"/>
  </si>
  <si>
    <t>PM2.5</t>
    <phoneticPr fontId="1" type="noConversion"/>
  </si>
  <si>
    <t>터널</t>
    <phoneticPr fontId="1" type="noConversion"/>
  </si>
  <si>
    <t>비    고</t>
    <phoneticPr fontId="1" type="noConversion"/>
  </si>
  <si>
    <t>측정일자</t>
    <phoneticPr fontId="1" type="noConversion"/>
  </si>
  <si>
    <t>전체 평균</t>
    <phoneticPr fontId="1" type="noConversion"/>
  </si>
  <si>
    <t>1호선 평균</t>
    <phoneticPr fontId="1" type="noConversion"/>
  </si>
  <si>
    <t>서울역1</t>
    <phoneticPr fontId="1" type="noConversion"/>
  </si>
  <si>
    <t>시청1</t>
    <phoneticPr fontId="1" type="noConversion"/>
  </si>
  <si>
    <t>종로3가1</t>
    <phoneticPr fontId="1" type="noConversion"/>
  </si>
  <si>
    <t>동대문1</t>
    <phoneticPr fontId="1" type="noConversion"/>
  </si>
  <si>
    <t>신설동1</t>
    <phoneticPr fontId="1" type="noConversion"/>
  </si>
  <si>
    <t>2호선 평균</t>
    <phoneticPr fontId="1" type="noConversion"/>
  </si>
  <si>
    <t>시청2</t>
    <phoneticPr fontId="1" type="noConversion"/>
  </si>
  <si>
    <t>을지로3가2</t>
    <phoneticPr fontId="1" type="noConversion"/>
  </si>
  <si>
    <t>동대문역사문화공원2</t>
    <phoneticPr fontId="1" type="noConversion"/>
  </si>
  <si>
    <t>교대2</t>
    <phoneticPr fontId="1" type="noConversion"/>
  </si>
  <si>
    <t>사당2</t>
    <phoneticPr fontId="1" type="noConversion"/>
  </si>
  <si>
    <t>신설동2</t>
    <phoneticPr fontId="1" type="noConversion"/>
  </si>
  <si>
    <t>3호선 평균</t>
    <phoneticPr fontId="1" type="noConversion"/>
  </si>
  <si>
    <t>종로3가3</t>
    <phoneticPr fontId="1" type="noConversion"/>
  </si>
  <si>
    <t>을지로3가3</t>
    <phoneticPr fontId="1" type="noConversion"/>
  </si>
  <si>
    <t>충무로3</t>
    <phoneticPr fontId="1" type="noConversion"/>
  </si>
  <si>
    <t>교대3</t>
    <phoneticPr fontId="1" type="noConversion"/>
  </si>
  <si>
    <t>4호선 평균</t>
    <phoneticPr fontId="1" type="noConversion"/>
  </si>
  <si>
    <t>동대문4</t>
    <phoneticPr fontId="1" type="noConversion"/>
  </si>
  <si>
    <t>동대문역사문화공원4</t>
    <phoneticPr fontId="1" type="noConversion"/>
  </si>
  <si>
    <t>충무로4</t>
    <phoneticPr fontId="1" type="noConversion"/>
  </si>
  <si>
    <t>서울역4</t>
    <phoneticPr fontId="1" type="noConversion"/>
  </si>
  <si>
    <t>사당4</t>
    <phoneticPr fontId="1" type="noConversion"/>
  </si>
  <si>
    <t>미아사거리</t>
    <phoneticPr fontId="1" type="noConversion"/>
  </si>
  <si>
    <t>권고기준 등</t>
    <phoneticPr fontId="1" type="noConversion"/>
  </si>
  <si>
    <t>-</t>
    <phoneticPr fontId="1" type="noConversion"/>
  </si>
  <si>
    <t>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</si>
</sst>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&quot;월&quot;\ dd&quot;일&quot;"/>
    <numFmt numFmtId="177" formatCode="0.0_ "/>
    <numFmt numFmtId="178" formatCode="0_ "/>
    <numFmt numFmtId="179" formatCode="0.0"/>
    <numFmt numFmtId="180" formatCode="m&quot;월&quot;\ d&quot;일&quot;;@"/>
    <numFmt numFmtId="181" formatCode="0.0_);[Red]\(0.0\)"/>
    <numFmt numFmtId="182" formatCode="0_);[Red]\(0\)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0000"/>
      <name val="굴림"/>
      <family val="3"/>
      <charset val="129"/>
    </font>
    <font>
      <b/>
      <vertAlign val="subscript"/>
      <sz val="8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vertAlign val="subscript"/>
      <sz val="10"/>
      <color rgb="FF0000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2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double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0" fillId="0" borderId="0">
      <alignment vertical="center"/>
    </xf>
    <xf numFmtId="0" fontId="20" fillId="0" borderId="0"/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3" borderId="61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4" borderId="62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63" applyNumberFormat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0" borderId="65" applyNumberFormat="0" applyFill="0" applyAlignment="0" applyProtection="0">
      <alignment vertical="center"/>
    </xf>
    <xf numFmtId="0" fontId="32" fillId="10" borderId="6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66" applyNumberFormat="0" applyFill="0" applyAlignment="0" applyProtection="0">
      <alignment vertical="center"/>
    </xf>
    <xf numFmtId="0" fontId="35" fillId="0" borderId="67" applyNumberFormat="0" applyFill="0" applyAlignment="0" applyProtection="0">
      <alignment vertical="center"/>
    </xf>
    <xf numFmtId="0" fontId="36" fillId="0" borderId="6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23" borderId="69" applyNumberFormat="0" applyAlignment="0" applyProtection="0">
      <alignment vertical="center"/>
    </xf>
    <xf numFmtId="0" fontId="26" fillId="0" borderId="0">
      <alignment vertical="center"/>
    </xf>
  </cellStyleXfs>
  <cellXfs count="291">
    <xf numFmtId="0" fontId="0" fillId="0" borderId="0" xfId="0">
      <alignment vertical="center"/>
    </xf>
    <xf numFmtId="0" fontId="5" fillId="0" borderId="0" xfId="0" applyFont="1">
      <alignment vertical="center"/>
    </xf>
    <xf numFmtId="177" fontId="6" fillId="0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81" fontId="11" fillId="0" borderId="11" xfId="0" applyNumberFormat="1" applyFont="1" applyFill="1" applyBorder="1" applyAlignment="1">
      <alignment horizontal="center" vertical="center"/>
    </xf>
    <xf numFmtId="181" fontId="11" fillId="0" borderId="24" xfId="0" applyNumberFormat="1" applyFont="1" applyFill="1" applyBorder="1" applyAlignment="1">
      <alignment horizontal="center" vertical="center"/>
    </xf>
    <xf numFmtId="181" fontId="13" fillId="0" borderId="24" xfId="0" applyNumberFormat="1" applyFont="1" applyFill="1" applyBorder="1" applyAlignment="1">
      <alignment horizontal="center" vertical="center"/>
    </xf>
    <xf numFmtId="181" fontId="11" fillId="0" borderId="14" xfId="0" applyNumberFormat="1" applyFont="1" applyFill="1" applyBorder="1" applyAlignment="1">
      <alignment horizontal="center" vertical="center"/>
    </xf>
    <xf numFmtId="181" fontId="11" fillId="0" borderId="5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shrinkToFit="1"/>
    </xf>
    <xf numFmtId="0" fontId="13" fillId="0" borderId="3" xfId="0" applyFont="1" applyBorder="1" applyAlignment="1">
      <alignment horizontal="center" vertical="center" shrinkToFit="1"/>
    </xf>
    <xf numFmtId="177" fontId="13" fillId="0" borderId="3" xfId="0" applyNumberFormat="1" applyFont="1" applyBorder="1" applyAlignment="1">
      <alignment horizontal="center" vertical="center" wrapText="1"/>
    </xf>
    <xf numFmtId="177" fontId="14" fillId="4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shrinkToFit="1"/>
    </xf>
    <xf numFmtId="177" fontId="14" fillId="4" borderId="1" xfId="0" applyNumberFormat="1" applyFont="1" applyFill="1" applyBorder="1" applyAlignment="1">
      <alignment horizontal="center" vertical="center" wrapText="1"/>
    </xf>
    <xf numFmtId="177" fontId="14" fillId="4" borderId="15" xfId="0" applyNumberFormat="1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2" borderId="40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shrinkToFit="1"/>
    </xf>
    <xf numFmtId="0" fontId="13" fillId="0" borderId="19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3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76" fontId="4" fillId="4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7" fontId="14" fillId="0" borderId="0" xfId="0" applyNumberFormat="1" applyFont="1" applyFill="1" applyBorder="1" applyAlignment="1">
      <alignment horizontal="center" vertical="center" wrapText="1"/>
    </xf>
    <xf numFmtId="178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176" fontId="4" fillId="4" borderId="23" xfId="0" applyNumberFormat="1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shrinkToFit="1"/>
    </xf>
    <xf numFmtId="0" fontId="13" fillId="0" borderId="4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79" fontId="12" fillId="4" borderId="14" xfId="0" applyNumberFormat="1" applyFont="1" applyFill="1" applyBorder="1" applyAlignment="1">
      <alignment horizontal="center" vertical="center" wrapText="1"/>
    </xf>
    <xf numFmtId="1" fontId="12" fillId="4" borderId="14" xfId="0" applyNumberFormat="1" applyFont="1" applyFill="1" applyBorder="1" applyAlignment="1">
      <alignment horizontal="center" vertical="center" wrapText="1"/>
    </xf>
    <xf numFmtId="0" fontId="12" fillId="0" borderId="14" xfId="0" applyNumberFormat="1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179" fontId="12" fillId="4" borderId="11" xfId="0" applyNumberFormat="1" applyFont="1" applyFill="1" applyBorder="1" applyAlignment="1">
      <alignment horizontal="center" vertical="center" wrapText="1"/>
    </xf>
    <xf numFmtId="1" fontId="12" fillId="4" borderId="11" xfId="0" applyNumberFormat="1" applyFont="1" applyFill="1" applyBorder="1" applyAlignment="1">
      <alignment horizontal="center" vertical="center" wrapText="1"/>
    </xf>
    <xf numFmtId="179" fontId="5" fillId="4" borderId="11" xfId="0" applyNumberFormat="1" applyFont="1" applyFill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 shrinkToFit="1"/>
    </xf>
    <xf numFmtId="179" fontId="12" fillId="4" borderId="5" xfId="0" applyNumberFormat="1" applyFont="1" applyFill="1" applyBorder="1" applyAlignment="1">
      <alignment horizontal="center" vertical="center" wrapText="1"/>
    </xf>
    <xf numFmtId="1" fontId="12" fillId="4" borderId="5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shrinkToFit="1"/>
    </xf>
    <xf numFmtId="0" fontId="5" fillId="0" borderId="41" xfId="0" applyFont="1" applyBorder="1">
      <alignment vertical="center"/>
    </xf>
    <xf numFmtId="0" fontId="5" fillId="0" borderId="0" xfId="0" applyFont="1" applyBorder="1">
      <alignment vertical="center"/>
    </xf>
    <xf numFmtId="179" fontId="5" fillId="4" borderId="0" xfId="0" applyNumberFormat="1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shrinkToFit="1"/>
    </xf>
    <xf numFmtId="0" fontId="7" fillId="0" borderId="4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4" borderId="11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/>
    </xf>
    <xf numFmtId="179" fontId="5" fillId="4" borderId="15" xfId="0" applyNumberFormat="1" applyFont="1" applyFill="1" applyBorder="1" applyAlignment="1">
      <alignment horizontal="center" vertical="center"/>
    </xf>
    <xf numFmtId="1" fontId="5" fillId="4" borderId="15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shrinkToFit="1"/>
    </xf>
    <xf numFmtId="0" fontId="15" fillId="0" borderId="5" xfId="0" applyFont="1" applyFill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 shrinkToFit="1"/>
    </xf>
    <xf numFmtId="0" fontId="14" fillId="2" borderId="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shrinkToFit="1"/>
    </xf>
    <xf numFmtId="0" fontId="13" fillId="0" borderId="8" xfId="0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7" fillId="0" borderId="26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13" fillId="0" borderId="21" xfId="0" applyFont="1" applyBorder="1" applyAlignment="1">
      <alignment horizontal="center" vertical="center" shrinkToFit="1"/>
    </xf>
    <xf numFmtId="0" fontId="13" fillId="0" borderId="19" xfId="0" applyFont="1" applyBorder="1" applyAlignment="1">
      <alignment horizontal="center" vertical="center" shrinkToFit="1"/>
    </xf>
    <xf numFmtId="0" fontId="5" fillId="0" borderId="0" xfId="0" applyFont="1" applyFill="1" applyBorder="1">
      <alignment vertical="center"/>
    </xf>
    <xf numFmtId="176" fontId="13" fillId="0" borderId="19" xfId="0" applyNumberFormat="1" applyFont="1" applyBorder="1" applyAlignment="1">
      <alignment horizontal="center" vertical="center" shrinkToFit="1"/>
    </xf>
    <xf numFmtId="181" fontId="13" fillId="0" borderId="11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81" fontId="13" fillId="0" borderId="51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77" fontId="14" fillId="3" borderId="4" xfId="0" applyNumberFormat="1" applyFont="1" applyFill="1" applyBorder="1" applyAlignment="1">
      <alignment horizontal="center" vertical="center" wrapText="1"/>
    </xf>
    <xf numFmtId="177" fontId="14" fillId="2" borderId="4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6" fontId="6" fillId="0" borderId="11" xfId="0" applyNumberFormat="1" applyFont="1" applyBorder="1" applyAlignment="1">
      <alignment horizontal="center" vertical="center" wrapText="1"/>
    </xf>
    <xf numFmtId="177" fontId="14" fillId="2" borderId="11" xfId="0" applyNumberFormat="1" applyFont="1" applyFill="1" applyBorder="1" applyAlignment="1">
      <alignment horizontal="center" vertical="center" wrapText="1"/>
    </xf>
    <xf numFmtId="176" fontId="6" fillId="4" borderId="11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76" fontId="13" fillId="4" borderId="11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 wrapText="1"/>
    </xf>
    <xf numFmtId="176" fontId="6" fillId="4" borderId="15" xfId="0" applyNumberFormat="1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shrinkToFit="1"/>
    </xf>
    <xf numFmtId="0" fontId="14" fillId="2" borderId="21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 shrinkToFit="1"/>
    </xf>
    <xf numFmtId="0" fontId="6" fillId="2" borderId="54" xfId="0" applyFont="1" applyFill="1" applyBorder="1" applyAlignment="1">
      <alignment vertical="center" wrapText="1"/>
    </xf>
    <xf numFmtId="0" fontId="14" fillId="2" borderId="21" xfId="0" applyFont="1" applyFill="1" applyBorder="1" applyAlignment="1">
      <alignment horizontal="center" vertical="center" shrinkToFit="1"/>
    </xf>
    <xf numFmtId="0" fontId="14" fillId="0" borderId="3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shrinkToFit="1"/>
    </xf>
    <xf numFmtId="0" fontId="6" fillId="2" borderId="54" xfId="0" applyFont="1" applyFill="1" applyBorder="1" applyAlignment="1">
      <alignment vertical="center" shrinkToFit="1"/>
    </xf>
    <xf numFmtId="0" fontId="13" fillId="0" borderId="19" xfId="0" applyFont="1" applyFill="1" applyBorder="1" applyAlignment="1">
      <alignment horizontal="center" vertical="center" shrinkToFit="1"/>
    </xf>
    <xf numFmtId="0" fontId="17" fillId="0" borderId="53" xfId="0" applyFont="1" applyBorder="1" applyAlignment="1">
      <alignment horizontal="center" vertical="center" shrinkToFi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shrinkToFit="1"/>
    </xf>
    <xf numFmtId="177" fontId="14" fillId="4" borderId="5" xfId="0" applyNumberFormat="1" applyFont="1" applyFill="1" applyBorder="1" applyAlignment="1">
      <alignment horizontal="center" vertical="center" shrinkToFit="1"/>
    </xf>
    <xf numFmtId="178" fontId="14" fillId="4" borderId="5" xfId="0" applyNumberFormat="1" applyFont="1" applyFill="1" applyBorder="1" applyAlignment="1">
      <alignment horizontal="center" vertical="center" shrinkToFit="1"/>
    </xf>
    <xf numFmtId="177" fontId="14" fillId="2" borderId="5" xfId="0" applyNumberFormat="1" applyFont="1" applyFill="1" applyBorder="1" applyAlignment="1">
      <alignment horizontal="center" vertical="center" shrinkToFit="1"/>
    </xf>
    <xf numFmtId="178" fontId="14" fillId="2" borderId="5" xfId="0" applyNumberFormat="1" applyFont="1" applyFill="1" applyBorder="1" applyAlignment="1">
      <alignment horizontal="center" vertical="center" shrinkToFit="1"/>
    </xf>
    <xf numFmtId="177" fontId="14" fillId="4" borderId="36" xfId="0" applyNumberFormat="1" applyFont="1" applyFill="1" applyBorder="1" applyAlignment="1">
      <alignment horizontal="center" vertical="center" shrinkToFit="1"/>
    </xf>
    <xf numFmtId="178" fontId="14" fillId="4" borderId="36" xfId="0" applyNumberFormat="1" applyFont="1" applyFill="1" applyBorder="1" applyAlignment="1">
      <alignment horizontal="center" vertical="center" shrinkToFit="1"/>
    </xf>
    <xf numFmtId="177" fontId="14" fillId="4" borderId="7" xfId="0" applyNumberFormat="1" applyFont="1" applyFill="1" applyBorder="1" applyAlignment="1">
      <alignment horizontal="center" vertical="center" shrinkToFit="1"/>
    </xf>
    <xf numFmtId="177" fontId="14" fillId="4" borderId="57" xfId="0" applyNumberFormat="1" applyFont="1" applyFill="1" applyBorder="1" applyAlignment="1">
      <alignment horizontal="center" vertical="center" shrinkToFit="1"/>
    </xf>
    <xf numFmtId="0" fontId="14" fillId="4" borderId="3" xfId="0" applyFont="1" applyFill="1" applyBorder="1" applyAlignment="1">
      <alignment horizontal="center" vertical="center" shrinkToFit="1"/>
    </xf>
    <xf numFmtId="177" fontId="13" fillId="4" borderId="5" xfId="0" applyNumberFormat="1" applyFont="1" applyFill="1" applyBorder="1" applyAlignment="1">
      <alignment horizontal="center" vertical="center" shrinkToFit="1"/>
    </xf>
    <xf numFmtId="177" fontId="13" fillId="4" borderId="7" xfId="0" applyNumberFormat="1" applyFont="1" applyFill="1" applyBorder="1" applyAlignment="1">
      <alignment horizontal="center" vertical="center" shrinkToFit="1"/>
    </xf>
    <xf numFmtId="177" fontId="13" fillId="4" borderId="3" xfId="0" applyNumberFormat="1" applyFont="1" applyFill="1" applyBorder="1" applyAlignment="1">
      <alignment horizontal="center" vertical="center" shrinkToFit="1"/>
    </xf>
    <xf numFmtId="0" fontId="14" fillId="4" borderId="37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shrinkToFit="1"/>
    </xf>
    <xf numFmtId="176" fontId="6" fillId="4" borderId="1" xfId="0" applyNumberFormat="1" applyFont="1" applyFill="1" applyBorder="1" applyAlignment="1">
      <alignment horizontal="center" vertical="center" shrinkToFit="1"/>
    </xf>
    <xf numFmtId="176" fontId="6" fillId="4" borderId="4" xfId="0" applyNumberFormat="1" applyFont="1" applyFill="1" applyBorder="1" applyAlignment="1">
      <alignment horizontal="center" vertical="center" shrinkToFit="1"/>
    </xf>
    <xf numFmtId="176" fontId="6" fillId="4" borderId="25" xfId="0" applyNumberFormat="1" applyFont="1" applyFill="1" applyBorder="1" applyAlignment="1">
      <alignment horizontal="center" vertical="center" shrinkToFit="1"/>
    </xf>
    <xf numFmtId="182" fontId="11" fillId="0" borderId="11" xfId="0" applyNumberFormat="1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 shrinkToFit="1"/>
    </xf>
    <xf numFmtId="182" fontId="14" fillId="4" borderId="11" xfId="0" applyNumberFormat="1" applyFont="1" applyFill="1" applyBorder="1" applyAlignment="1">
      <alignment horizontal="center" vertical="center" wrapText="1"/>
    </xf>
    <xf numFmtId="182" fontId="14" fillId="4" borderId="5" xfId="0" applyNumberFormat="1" applyFont="1" applyFill="1" applyBorder="1" applyAlignment="1">
      <alignment horizontal="center" vertical="center" wrapText="1"/>
    </xf>
    <xf numFmtId="182" fontId="11" fillId="0" borderId="50" xfId="0" applyNumberFormat="1" applyFont="1" applyFill="1" applyBorder="1" applyAlignment="1">
      <alignment horizontal="center" vertical="center"/>
    </xf>
    <xf numFmtId="182" fontId="11" fillId="0" borderId="14" xfId="0" applyNumberFormat="1" applyFont="1" applyFill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 wrapText="1"/>
    </xf>
    <xf numFmtId="182" fontId="14" fillId="4" borderId="15" xfId="0" applyNumberFormat="1" applyFont="1" applyFill="1" applyBorder="1" applyAlignment="1">
      <alignment horizontal="center" vertical="center" wrapText="1"/>
    </xf>
    <xf numFmtId="182" fontId="13" fillId="0" borderId="11" xfId="0" applyNumberFormat="1" applyFont="1" applyFill="1" applyBorder="1" applyAlignment="1">
      <alignment horizontal="center" vertical="center"/>
    </xf>
    <xf numFmtId="182" fontId="13" fillId="4" borderId="7" xfId="0" applyNumberFormat="1" applyFont="1" applyFill="1" applyBorder="1" applyAlignment="1">
      <alignment horizontal="center" vertical="center" shrinkToFit="1"/>
    </xf>
    <xf numFmtId="182" fontId="14" fillId="4" borderId="36" xfId="0" applyNumberFormat="1" applyFont="1" applyFill="1" applyBorder="1" applyAlignment="1">
      <alignment horizontal="center" vertical="center" shrinkToFit="1"/>
    </xf>
    <xf numFmtId="0" fontId="7" fillId="0" borderId="0" xfId="0" applyFont="1" applyFill="1">
      <alignment vertical="center"/>
    </xf>
    <xf numFmtId="182" fontId="15" fillId="0" borderId="60" xfId="0" applyNumberFormat="1" applyFont="1" applyBorder="1" applyAlignment="1">
      <alignment horizontal="center" vertical="center"/>
    </xf>
    <xf numFmtId="182" fontId="7" fillId="3" borderId="19" xfId="0" applyNumberFormat="1" applyFont="1" applyFill="1" applyBorder="1">
      <alignment vertical="center"/>
    </xf>
    <xf numFmtId="182" fontId="14" fillId="2" borderId="4" xfId="0" applyNumberFormat="1" applyFont="1" applyFill="1" applyBorder="1" applyAlignment="1">
      <alignment horizontal="center" vertical="center" wrapText="1"/>
    </xf>
    <xf numFmtId="182" fontId="14" fillId="2" borderId="11" xfId="0" applyNumberFormat="1" applyFont="1" applyFill="1" applyBorder="1" applyAlignment="1">
      <alignment horizontal="center" vertical="center" wrapText="1"/>
    </xf>
    <xf numFmtId="182" fontId="7" fillId="0" borderId="0" xfId="0" applyNumberFormat="1" applyFont="1">
      <alignment vertical="center"/>
    </xf>
    <xf numFmtId="181" fontId="17" fillId="0" borderId="0" xfId="0" applyNumberFormat="1" applyFont="1" applyFill="1">
      <alignment vertical="center"/>
    </xf>
    <xf numFmtId="182" fontId="17" fillId="0" borderId="0" xfId="0" applyNumberFormat="1" applyFont="1" applyFill="1">
      <alignment vertical="center"/>
    </xf>
    <xf numFmtId="0" fontId="15" fillId="27" borderId="16" xfId="0" applyFont="1" applyFill="1" applyBorder="1" applyAlignment="1">
      <alignment horizontal="center" vertical="center" wrapText="1"/>
    </xf>
    <xf numFmtId="0" fontId="17" fillId="0" borderId="0" xfId="0" applyFont="1" applyFill="1">
      <alignment vertical="center"/>
    </xf>
    <xf numFmtId="181" fontId="15" fillId="0" borderId="0" xfId="0" applyNumberFormat="1" applyFont="1" applyFill="1" applyBorder="1" applyAlignment="1">
      <alignment horizontal="center" vertical="center" wrapText="1"/>
    </xf>
    <xf numFmtId="182" fontId="15" fillId="0" borderId="0" xfId="0" applyNumberFormat="1" applyFont="1" applyFill="1" applyBorder="1" applyAlignment="1">
      <alignment horizontal="center" vertical="center" wrapText="1"/>
    </xf>
    <xf numFmtId="181" fontId="15" fillId="0" borderId="0" xfId="0" applyNumberFormat="1" applyFont="1" applyFill="1" applyBorder="1" applyAlignment="1">
      <alignment horizontal="center"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2" fontId="15" fillId="27" borderId="16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horizontal="center" vertical="center" wrapText="1"/>
    </xf>
    <xf numFmtId="181" fontId="15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180" fontId="6" fillId="4" borderId="4" xfId="0" applyNumberFormat="1" applyFont="1" applyFill="1" applyBorder="1" applyAlignment="1">
      <alignment horizontal="center" vertical="center" wrapText="1"/>
    </xf>
    <xf numFmtId="180" fontId="6" fillId="4" borderId="1" xfId="0" applyNumberFormat="1" applyFont="1" applyFill="1" applyBorder="1" applyAlignment="1">
      <alignment horizontal="center" vertical="center" wrapText="1"/>
    </xf>
    <xf numFmtId="180" fontId="6" fillId="4" borderId="5" xfId="0" applyNumberFormat="1" applyFont="1" applyFill="1" applyBorder="1" applyAlignment="1">
      <alignment horizontal="center" vertical="center" wrapText="1"/>
    </xf>
    <xf numFmtId="180" fontId="6" fillId="4" borderId="25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180" fontId="6" fillId="4" borderId="12" xfId="0" applyNumberFormat="1" applyFont="1" applyFill="1" applyBorder="1" applyAlignment="1">
      <alignment horizontal="center" vertical="center" wrapText="1"/>
    </xf>
    <xf numFmtId="180" fontId="6" fillId="4" borderId="13" xfId="0" applyNumberFormat="1" applyFont="1" applyFill="1" applyBorder="1" applyAlignment="1">
      <alignment horizontal="center" vertical="center" wrapText="1"/>
    </xf>
    <xf numFmtId="180" fontId="6" fillId="4" borderId="42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9" xfId="0" applyBorder="1" applyAlignment="1">
      <alignment vertical="center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4" borderId="40" xfId="0" applyFont="1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180" fontId="6" fillId="4" borderId="49" xfId="0" applyNumberFormat="1" applyFont="1" applyFill="1" applyBorder="1" applyAlignment="1">
      <alignment horizontal="center" vertical="center" wrapText="1"/>
    </xf>
    <xf numFmtId="180" fontId="13" fillId="4" borderId="4" xfId="0" applyNumberFormat="1" applyFont="1" applyFill="1" applyBorder="1" applyAlignment="1">
      <alignment horizontal="center" vertical="center" wrapText="1"/>
    </xf>
    <xf numFmtId="180" fontId="13" fillId="4" borderId="1" xfId="0" applyNumberFormat="1" applyFont="1" applyFill="1" applyBorder="1" applyAlignment="1">
      <alignment horizontal="center" vertical="center" wrapText="1"/>
    </xf>
    <xf numFmtId="180" fontId="13" fillId="4" borderId="5" xfId="0" applyNumberFormat="1" applyFont="1" applyFill="1" applyBorder="1" applyAlignment="1">
      <alignment horizontal="center" vertical="center" wrapText="1"/>
    </xf>
    <xf numFmtId="180" fontId="6" fillId="4" borderId="4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80" fontId="6" fillId="4" borderId="5" xfId="0" applyNumberFormat="1" applyFont="1" applyFill="1" applyBorder="1" applyAlignment="1">
      <alignment horizontal="center" vertical="center"/>
    </xf>
    <xf numFmtId="180" fontId="6" fillId="4" borderId="36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shrinkToFit="1"/>
    </xf>
    <xf numFmtId="0" fontId="15" fillId="0" borderId="31" xfId="0" applyFont="1" applyBorder="1" applyAlignment="1">
      <alignment horizontal="center" vertical="center" shrinkToFit="1"/>
    </xf>
    <xf numFmtId="0" fontId="18" fillId="4" borderId="40" xfId="0" applyFont="1" applyFill="1" applyBorder="1" applyAlignment="1">
      <alignment horizontal="center" vertical="center" wrapText="1"/>
    </xf>
    <xf numFmtId="0" fontId="18" fillId="4" borderId="33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80" fontId="6" fillId="4" borderId="49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56" xfId="0" applyFont="1" applyFill="1" applyBorder="1" applyAlignment="1">
      <alignment horizontal="center" vertical="center" wrapText="1"/>
    </xf>
    <xf numFmtId="176" fontId="6" fillId="4" borderId="4" xfId="0" applyNumberFormat="1" applyFont="1" applyFill="1" applyBorder="1" applyAlignment="1">
      <alignment horizontal="center" vertical="center" shrinkToFit="1"/>
    </xf>
    <xf numFmtId="176" fontId="6" fillId="4" borderId="1" xfId="0" applyNumberFormat="1" applyFont="1" applyFill="1" applyBorder="1" applyAlignment="1">
      <alignment horizontal="center" vertical="center" shrinkToFit="1"/>
    </xf>
    <xf numFmtId="176" fontId="6" fillId="4" borderId="5" xfId="0" applyNumberFormat="1" applyFont="1" applyFill="1" applyBorder="1" applyAlignment="1">
      <alignment horizontal="center" vertical="center" shrinkToFit="1"/>
    </xf>
    <xf numFmtId="0" fontId="6" fillId="4" borderId="40" xfId="0" applyFont="1" applyFill="1" applyBorder="1" applyAlignment="1">
      <alignment horizontal="center" vertical="center" shrinkToFit="1"/>
    </xf>
    <xf numFmtId="0" fontId="6" fillId="4" borderId="33" xfId="0" applyFont="1" applyFill="1" applyBorder="1" applyAlignment="1">
      <alignment horizontal="center" vertical="center" shrinkToFit="1"/>
    </xf>
    <xf numFmtId="0" fontId="6" fillId="4" borderId="39" xfId="0" applyFont="1" applyFill="1" applyBorder="1" applyAlignment="1">
      <alignment horizontal="center" vertical="center" shrinkToFit="1"/>
    </xf>
    <xf numFmtId="0" fontId="6" fillId="4" borderId="56" xfId="0" applyFont="1" applyFill="1" applyBorder="1" applyAlignment="1">
      <alignment horizontal="center" vertical="center" shrinkToFit="1"/>
    </xf>
    <xf numFmtId="0" fontId="15" fillId="0" borderId="28" xfId="0" applyFont="1" applyBorder="1" applyAlignment="1">
      <alignment horizontal="center" vertical="center" shrinkToFit="1"/>
    </xf>
    <xf numFmtId="0" fontId="15" fillId="0" borderId="33" xfId="0" applyFont="1" applyBorder="1" applyAlignment="1">
      <alignment horizontal="center" vertical="center" shrinkToFit="1"/>
    </xf>
    <xf numFmtId="0" fontId="15" fillId="0" borderId="34" xfId="0" applyFont="1" applyBorder="1" applyAlignment="1">
      <alignment horizontal="center" vertical="center" shrinkToFit="1"/>
    </xf>
    <xf numFmtId="0" fontId="15" fillId="0" borderId="32" xfId="0" applyFont="1" applyBorder="1" applyAlignment="1">
      <alignment horizontal="center" vertical="center" shrinkToFit="1"/>
    </xf>
    <xf numFmtId="0" fontId="15" fillId="0" borderId="29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7" fillId="0" borderId="43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shrinkToFit="1"/>
    </xf>
    <xf numFmtId="0" fontId="17" fillId="0" borderId="14" xfId="0" applyFont="1" applyBorder="1" applyAlignment="1">
      <alignment horizontal="center" vertical="center" shrinkToFit="1"/>
    </xf>
    <xf numFmtId="0" fontId="17" fillId="0" borderId="55" xfId="0" applyFont="1" applyBorder="1" applyAlignment="1">
      <alignment horizontal="center" vertical="center" shrinkToFit="1"/>
    </xf>
    <xf numFmtId="0" fontId="17" fillId="0" borderId="18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176" fontId="6" fillId="4" borderId="49" xfId="0" applyNumberFormat="1" applyFont="1" applyFill="1" applyBorder="1" applyAlignment="1">
      <alignment horizontal="center" vertical="center" shrinkToFit="1"/>
    </xf>
    <xf numFmtId="176" fontId="6" fillId="4" borderId="36" xfId="0" applyNumberFormat="1" applyFont="1" applyFill="1" applyBorder="1" applyAlignment="1">
      <alignment horizontal="center" vertical="center" shrinkToFit="1"/>
    </xf>
    <xf numFmtId="0" fontId="6" fillId="0" borderId="40" xfId="0" applyFont="1" applyBorder="1" applyAlignment="1">
      <alignment horizontal="center" vertical="center" shrinkToFit="1"/>
    </xf>
    <xf numFmtId="0" fontId="6" fillId="0" borderId="33" xfId="0" applyFont="1" applyBorder="1" applyAlignment="1">
      <alignment horizontal="center" vertical="center" shrinkToFit="1"/>
    </xf>
    <xf numFmtId="0" fontId="6" fillId="0" borderId="56" xfId="0" applyFont="1" applyBorder="1" applyAlignment="1">
      <alignment horizontal="center" vertical="center" shrinkToFit="1"/>
    </xf>
    <xf numFmtId="0" fontId="6" fillId="0" borderId="39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 vertical="center" shrinkToFit="1"/>
    </xf>
    <xf numFmtId="0" fontId="17" fillId="0" borderId="42" xfId="0" applyFont="1" applyBorder="1" applyAlignment="1">
      <alignment horizontal="center" vertical="center" shrinkToFit="1"/>
    </xf>
    <xf numFmtId="0" fontId="17" fillId="0" borderId="35" xfId="0" applyFont="1" applyBorder="1" applyAlignment="1">
      <alignment horizontal="center" vertical="center" shrinkToFit="1"/>
    </xf>
    <xf numFmtId="0" fontId="17" fillId="0" borderId="27" xfId="0" applyFont="1" applyBorder="1" applyAlignment="1">
      <alignment horizontal="center" vertical="center" shrinkToFit="1"/>
    </xf>
    <xf numFmtId="176" fontId="6" fillId="4" borderId="29" xfId="0" applyNumberFormat="1" applyFont="1" applyFill="1" applyBorder="1" applyAlignment="1">
      <alignment horizontal="center" vertical="center" shrinkToFit="1"/>
    </xf>
    <xf numFmtId="0" fontId="6" fillId="0" borderId="52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horizontal="center" vertical="center" wrapText="1" shrinkToFi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82" fontId="17" fillId="0" borderId="38" xfId="0" applyNumberFormat="1" applyFont="1" applyBorder="1" applyAlignment="1">
      <alignment horizontal="center" vertical="center"/>
    </xf>
    <xf numFmtId="182" fontId="17" fillId="0" borderId="21" xfId="0" applyNumberFormat="1" applyFont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</cellXfs>
  <cellStyles count="45">
    <cellStyle name="20% - 강조색1 2" xfId="3" xr:uid="{00000000-0005-0000-0000-000000000000}"/>
    <cellStyle name="20% - 강조색2 2" xfId="4" xr:uid="{00000000-0005-0000-0000-000001000000}"/>
    <cellStyle name="20% - 강조색3 2" xfId="5" xr:uid="{00000000-0005-0000-0000-000002000000}"/>
    <cellStyle name="20% - 강조색4 2" xfId="6" xr:uid="{00000000-0005-0000-0000-000003000000}"/>
    <cellStyle name="20% - 강조색5 2" xfId="7" xr:uid="{00000000-0005-0000-0000-000004000000}"/>
    <cellStyle name="20% - 강조색6 2" xfId="8" xr:uid="{00000000-0005-0000-0000-000005000000}"/>
    <cellStyle name="40% - 강조색1 2" xfId="9" xr:uid="{00000000-0005-0000-0000-000006000000}"/>
    <cellStyle name="40% - 강조색2 2" xfId="10" xr:uid="{00000000-0005-0000-0000-000007000000}"/>
    <cellStyle name="40% - 강조색3 2" xfId="11" xr:uid="{00000000-0005-0000-0000-000008000000}"/>
    <cellStyle name="40% - 강조색4 2" xfId="12" xr:uid="{00000000-0005-0000-0000-000009000000}"/>
    <cellStyle name="40% - 강조색5 2" xfId="13" xr:uid="{00000000-0005-0000-0000-00000A000000}"/>
    <cellStyle name="40% - 강조색6 2" xfId="14" xr:uid="{00000000-0005-0000-0000-00000B000000}"/>
    <cellStyle name="60% - 강조색1 2" xfId="15" xr:uid="{00000000-0005-0000-0000-00000C000000}"/>
    <cellStyle name="60% - 강조색2 2" xfId="16" xr:uid="{00000000-0005-0000-0000-00000D000000}"/>
    <cellStyle name="60% - 강조색3 2" xfId="17" xr:uid="{00000000-0005-0000-0000-00000E000000}"/>
    <cellStyle name="60% - 강조색4 2" xfId="18" xr:uid="{00000000-0005-0000-0000-00000F000000}"/>
    <cellStyle name="60% - 강조색5 2" xfId="19" xr:uid="{00000000-0005-0000-0000-000010000000}"/>
    <cellStyle name="60% - 강조색6 2" xfId="20" xr:uid="{00000000-0005-0000-0000-000011000000}"/>
    <cellStyle name="강조색1 2" xfId="21" xr:uid="{00000000-0005-0000-0000-000012000000}"/>
    <cellStyle name="강조색2 2" xfId="22" xr:uid="{00000000-0005-0000-0000-000013000000}"/>
    <cellStyle name="강조색3 2" xfId="23" xr:uid="{00000000-0005-0000-0000-000014000000}"/>
    <cellStyle name="강조색4 2" xfId="24" xr:uid="{00000000-0005-0000-0000-000015000000}"/>
    <cellStyle name="강조색5 2" xfId="25" xr:uid="{00000000-0005-0000-0000-000016000000}"/>
    <cellStyle name="강조색6 2" xfId="26" xr:uid="{00000000-0005-0000-0000-000017000000}"/>
    <cellStyle name="경고문 2" xfId="27" xr:uid="{00000000-0005-0000-0000-000018000000}"/>
    <cellStyle name="계산 2" xfId="28" xr:uid="{00000000-0005-0000-0000-000019000000}"/>
    <cellStyle name="나쁨 2" xfId="29" xr:uid="{00000000-0005-0000-0000-00001A000000}"/>
    <cellStyle name="메모 2" xfId="30" xr:uid="{00000000-0005-0000-0000-00001B000000}"/>
    <cellStyle name="보통 2" xfId="31" xr:uid="{00000000-0005-0000-0000-00001C000000}"/>
    <cellStyle name="설명 텍스트 2" xfId="32" xr:uid="{00000000-0005-0000-0000-00001D000000}"/>
    <cellStyle name="셀 확인 2" xfId="33" xr:uid="{00000000-0005-0000-0000-00001E000000}"/>
    <cellStyle name="연결된 셀 2" xfId="34" xr:uid="{00000000-0005-0000-0000-00001F000000}"/>
    <cellStyle name="요약 2" xfId="35" xr:uid="{00000000-0005-0000-0000-000020000000}"/>
    <cellStyle name="입력 2" xfId="36" xr:uid="{00000000-0005-0000-0000-000021000000}"/>
    <cellStyle name="제목 1 2" xfId="38" xr:uid="{00000000-0005-0000-0000-000022000000}"/>
    <cellStyle name="제목 2 2" xfId="39" xr:uid="{00000000-0005-0000-0000-000023000000}"/>
    <cellStyle name="제목 3 2" xfId="40" xr:uid="{00000000-0005-0000-0000-000024000000}"/>
    <cellStyle name="제목 4 2" xfId="41" xr:uid="{00000000-0005-0000-0000-000025000000}"/>
    <cellStyle name="제목 5" xfId="37" xr:uid="{00000000-0005-0000-0000-000026000000}"/>
    <cellStyle name="좋음 2" xfId="42" xr:uid="{00000000-0005-0000-0000-000027000000}"/>
    <cellStyle name="출력 2" xfId="43" xr:uid="{00000000-0005-0000-0000-000028000000}"/>
    <cellStyle name="표준" xfId="0" builtinId="0"/>
    <cellStyle name="표준 2" xfId="1" xr:uid="{00000000-0005-0000-0000-00002A000000}"/>
    <cellStyle name="표준 2 2" xfId="44" xr:uid="{00000000-0005-0000-0000-00002B000000}"/>
    <cellStyle name="표준 3" xfId="2" xr:uid="{00000000-0005-0000-0000-00002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workbookViewId="0">
      <pane ySplit="5" topLeftCell="A6" activePane="bottomLeft" state="frozen"/>
      <selection pane="bottomLeft" activeCell="I14" sqref="I14"/>
    </sheetView>
  </sheetViews>
  <sheetFormatPr defaultRowHeight="15" customHeight="1" x14ac:dyDescent="0.3"/>
  <cols>
    <col min="1" max="1" width="15.625" style="175" customWidth="1"/>
    <col min="2" max="2" width="13.25" style="172" customWidth="1"/>
    <col min="3" max="3" width="13.25" style="173" customWidth="1"/>
    <col min="4" max="5" width="13.25" style="172" customWidth="1"/>
    <col min="6" max="16384" width="9" style="90"/>
  </cols>
  <sheetData>
    <row r="1" spans="1:6" ht="15" customHeight="1" x14ac:dyDescent="0.3">
      <c r="A1" s="185" t="s">
        <v>300</v>
      </c>
      <c r="B1" s="182" t="s">
        <v>0</v>
      </c>
      <c r="C1" s="184" t="s">
        <v>1</v>
      </c>
      <c r="D1" s="184"/>
      <c r="E1" s="184"/>
      <c r="F1" s="184"/>
    </row>
    <row r="2" spans="1:6" ht="15" customHeight="1" x14ac:dyDescent="0.3">
      <c r="A2" s="185"/>
      <c r="B2" s="182"/>
      <c r="C2" s="176" t="s">
        <v>2</v>
      </c>
      <c r="D2" s="177" t="s">
        <v>159</v>
      </c>
      <c r="E2" s="176" t="s">
        <v>6</v>
      </c>
      <c r="F2" s="176" t="s">
        <v>7</v>
      </c>
    </row>
    <row r="3" spans="1:6" ht="15" customHeight="1" x14ac:dyDescent="0.3">
      <c r="A3" s="185"/>
      <c r="B3" s="182"/>
      <c r="C3" s="176" t="s">
        <v>3</v>
      </c>
      <c r="D3" s="177" t="s">
        <v>5</v>
      </c>
      <c r="E3" s="176" t="s">
        <v>3</v>
      </c>
      <c r="F3" s="176" t="s">
        <v>5</v>
      </c>
    </row>
    <row r="4" spans="1:6" ht="15" customHeight="1" x14ac:dyDescent="0.3">
      <c r="A4" s="185"/>
      <c r="B4" s="183"/>
      <c r="C4" s="178" t="s">
        <v>10</v>
      </c>
      <c r="D4" s="179" t="s">
        <v>11</v>
      </c>
      <c r="E4" s="178" t="s">
        <v>12</v>
      </c>
      <c r="F4" s="178" t="s">
        <v>13</v>
      </c>
    </row>
    <row r="5" spans="1:6" ht="16.5" customHeight="1" x14ac:dyDescent="0.3">
      <c r="A5" s="180">
        <v>2016</v>
      </c>
      <c r="B5" s="174" t="s">
        <v>272</v>
      </c>
      <c r="C5" s="181">
        <v>84.1</v>
      </c>
      <c r="D5" s="181">
        <v>561.5</v>
      </c>
      <c r="E5" s="181">
        <v>12.9</v>
      </c>
      <c r="F5" s="181">
        <v>0.9</v>
      </c>
    </row>
    <row r="6" spans="1:6" ht="16.5" customHeight="1" x14ac:dyDescent="0.3">
      <c r="A6" s="180">
        <v>2015</v>
      </c>
      <c r="B6" s="174" t="s">
        <v>272</v>
      </c>
      <c r="C6" s="181">
        <v>90.653999999999996</v>
      </c>
      <c r="D6" s="181">
        <v>555.59166666666681</v>
      </c>
      <c r="E6" s="181">
        <v>11.902833333333335</v>
      </c>
      <c r="F6" s="181">
        <v>0.87049999999999983</v>
      </c>
    </row>
    <row r="7" spans="1:6" ht="16.5" customHeight="1" x14ac:dyDescent="0.3">
      <c r="A7" s="180">
        <v>2014</v>
      </c>
      <c r="B7" s="174" t="s">
        <v>272</v>
      </c>
      <c r="C7" s="181">
        <v>90.356833333333341</v>
      </c>
      <c r="D7" s="181">
        <v>569.45166666666671</v>
      </c>
      <c r="E7" s="181">
        <v>18.904999999999998</v>
      </c>
      <c r="F7" s="181">
        <v>1.049833333333333</v>
      </c>
    </row>
    <row r="8" spans="1:6" ht="16.5" customHeight="1" x14ac:dyDescent="0.3">
      <c r="A8" s="180">
        <v>2013</v>
      </c>
      <c r="B8" s="174" t="s">
        <v>272</v>
      </c>
      <c r="C8" s="181">
        <v>91</v>
      </c>
      <c r="D8" s="181">
        <v>534</v>
      </c>
      <c r="E8" s="181">
        <v>18.7</v>
      </c>
      <c r="F8" s="181">
        <v>1</v>
      </c>
    </row>
    <row r="9" spans="1:6" ht="16.5" customHeight="1" x14ac:dyDescent="0.3">
      <c r="A9" s="180">
        <v>2012</v>
      </c>
      <c r="B9" s="174" t="s">
        <v>272</v>
      </c>
      <c r="C9" s="181">
        <v>90.2</v>
      </c>
      <c r="D9" s="181">
        <v>522.29999999999995</v>
      </c>
      <c r="E9" s="181">
        <v>18.8</v>
      </c>
      <c r="F9" s="181">
        <v>1</v>
      </c>
    </row>
    <row r="10" spans="1:6" ht="16.5" customHeight="1" x14ac:dyDescent="0.3">
      <c r="A10" s="180">
        <v>2011</v>
      </c>
      <c r="B10" s="174" t="s">
        <v>272</v>
      </c>
      <c r="C10" s="181">
        <v>92.503030303030343</v>
      </c>
      <c r="D10" s="181">
        <v>514.36969696969697</v>
      </c>
      <c r="E10" s="181">
        <v>13.826969696969696</v>
      </c>
      <c r="F10" s="181">
        <v>0.93212121212121224</v>
      </c>
    </row>
    <row r="11" spans="1:6" ht="16.5" customHeight="1" x14ac:dyDescent="0.3">
      <c r="A11" s="180">
        <v>2010</v>
      </c>
      <c r="B11" s="174" t="s">
        <v>272</v>
      </c>
      <c r="C11" s="181">
        <v>92.158787879000002</v>
      </c>
      <c r="D11" s="181">
        <v>507.79393938999999</v>
      </c>
      <c r="E11" s="181">
        <v>17.018787879000001</v>
      </c>
      <c r="F11" s="181">
        <v>0.71484848484999997</v>
      </c>
    </row>
    <row r="12" spans="1:6" ht="16.5" customHeight="1" x14ac:dyDescent="0.3">
      <c r="A12" s="180">
        <v>2009</v>
      </c>
      <c r="B12" s="174" t="s">
        <v>272</v>
      </c>
      <c r="C12" s="181">
        <v>96.36744186</v>
      </c>
      <c r="D12" s="181">
        <v>500.09634550999999</v>
      </c>
      <c r="E12" s="181">
        <v>15.696013289</v>
      </c>
      <c r="F12" s="181">
        <v>0.84385382060000003</v>
      </c>
    </row>
    <row r="13" spans="1:6" ht="16.5" customHeight="1" x14ac:dyDescent="0.3">
      <c r="A13" s="180">
        <v>2008</v>
      </c>
      <c r="B13" s="174" t="s">
        <v>272</v>
      </c>
      <c r="C13" s="181">
        <v>95.166445182999993</v>
      </c>
      <c r="D13" s="181">
        <v>511.66511628000001</v>
      </c>
      <c r="E13" s="181">
        <v>15.460797341999999</v>
      </c>
      <c r="F13" s="181">
        <v>0.82225913621000002</v>
      </c>
    </row>
    <row r="14" spans="1:6" ht="16.5" customHeight="1" x14ac:dyDescent="0.3">
      <c r="A14" s="180">
        <v>2007</v>
      </c>
      <c r="B14" s="174" t="s">
        <v>272</v>
      </c>
      <c r="C14" s="181">
        <v>112.23289037000001</v>
      </c>
      <c r="D14" s="181">
        <v>559.08704319000003</v>
      </c>
      <c r="E14" s="181">
        <v>14.430232558</v>
      </c>
      <c r="F14" s="181">
        <v>0.82292358803999999</v>
      </c>
    </row>
    <row r="15" spans="1:6" ht="16.5" customHeight="1" x14ac:dyDescent="0.3">
      <c r="A15" s="180">
        <v>2006</v>
      </c>
      <c r="B15" s="174" t="s">
        <v>272</v>
      </c>
      <c r="C15" s="181">
        <v>113.12</v>
      </c>
      <c r="D15" s="181">
        <v>566.38</v>
      </c>
      <c r="E15" s="181">
        <v>13.83</v>
      </c>
      <c r="F15" s="181">
        <v>0.91</v>
      </c>
    </row>
    <row r="16" spans="1:6" ht="16.5" customHeight="1" x14ac:dyDescent="0.3">
      <c r="A16" s="180">
        <v>2005</v>
      </c>
      <c r="B16" s="174" t="s">
        <v>272</v>
      </c>
      <c r="C16" s="181">
        <v>115.36</v>
      </c>
      <c r="D16" s="181">
        <v>553.29999999999995</v>
      </c>
      <c r="E16" s="181">
        <v>14.72</v>
      </c>
      <c r="F16" s="181">
        <v>0.87</v>
      </c>
    </row>
    <row r="17" spans="1:7" ht="16.5" customHeight="1" x14ac:dyDescent="0.3">
      <c r="A17" s="90"/>
      <c r="B17" s="90"/>
      <c r="C17" s="90"/>
      <c r="D17" s="90"/>
      <c r="E17" s="90"/>
    </row>
    <row r="18" spans="1:7" ht="16.5" customHeight="1" x14ac:dyDescent="0.3">
      <c r="A18" s="90"/>
      <c r="B18" s="90"/>
      <c r="C18" s="90"/>
      <c r="D18" s="90"/>
      <c r="E18" s="90"/>
    </row>
    <row r="19" spans="1:7" ht="16.5" customHeight="1" x14ac:dyDescent="0.3">
      <c r="A19" s="90"/>
      <c r="B19" s="90"/>
      <c r="C19" s="90"/>
      <c r="D19" s="90"/>
      <c r="E19" s="90"/>
    </row>
    <row r="20" spans="1:7" ht="16.5" customHeight="1" x14ac:dyDescent="0.3">
      <c r="A20" s="90"/>
      <c r="B20" s="90"/>
      <c r="C20" s="90"/>
      <c r="D20" s="90"/>
      <c r="E20" s="90"/>
    </row>
    <row r="21" spans="1:7" ht="16.5" customHeight="1" x14ac:dyDescent="0.3">
      <c r="A21" s="90"/>
      <c r="B21" s="90"/>
      <c r="C21" s="90"/>
      <c r="D21" s="90"/>
      <c r="E21" s="90"/>
    </row>
    <row r="22" spans="1:7" ht="16.5" customHeight="1" x14ac:dyDescent="0.3">
      <c r="A22" s="90"/>
      <c r="B22" s="90"/>
      <c r="C22" s="90"/>
      <c r="D22" s="90"/>
      <c r="E22" s="90"/>
    </row>
    <row r="23" spans="1:7" ht="16.5" customHeight="1" x14ac:dyDescent="0.3">
      <c r="A23" s="90"/>
      <c r="B23" s="90"/>
      <c r="C23" s="90"/>
      <c r="D23" s="90"/>
      <c r="E23" s="90"/>
    </row>
    <row r="24" spans="1:7" ht="16.5" customHeight="1" x14ac:dyDescent="0.3">
      <c r="A24" s="90"/>
      <c r="B24" s="90"/>
      <c r="C24" s="90"/>
      <c r="D24" s="90"/>
      <c r="E24" s="90"/>
    </row>
    <row r="25" spans="1:7" ht="16.5" customHeight="1" x14ac:dyDescent="0.3">
      <c r="A25" s="90"/>
      <c r="B25" s="90"/>
      <c r="C25" s="90"/>
      <c r="D25" s="90"/>
      <c r="E25" s="90"/>
      <c r="G25" s="180"/>
    </row>
    <row r="26" spans="1:7" ht="16.5" customHeight="1" x14ac:dyDescent="0.3">
      <c r="A26" s="90"/>
      <c r="B26" s="90"/>
      <c r="C26" s="90"/>
      <c r="D26" s="90"/>
      <c r="E26" s="90"/>
      <c r="G26" s="180"/>
    </row>
    <row r="27" spans="1:7" ht="16.5" customHeight="1" x14ac:dyDescent="0.3">
      <c r="A27" s="90"/>
      <c r="B27" s="90"/>
      <c r="C27" s="90"/>
      <c r="D27" s="90"/>
      <c r="E27" s="90"/>
      <c r="G27" s="180"/>
    </row>
    <row r="28" spans="1:7" ht="16.5" customHeight="1" x14ac:dyDescent="0.3">
      <c r="A28" s="90"/>
      <c r="B28" s="90"/>
      <c r="C28" s="90"/>
      <c r="D28" s="90"/>
      <c r="E28" s="90"/>
      <c r="G28" s="180"/>
    </row>
    <row r="29" spans="1:7" ht="16.5" customHeight="1" x14ac:dyDescent="0.3">
      <c r="A29" s="90"/>
      <c r="B29" s="90"/>
      <c r="C29" s="90"/>
      <c r="D29" s="90"/>
      <c r="E29" s="90"/>
      <c r="G29" s="180"/>
    </row>
    <row r="30" spans="1:7" ht="16.5" customHeight="1" x14ac:dyDescent="0.3">
      <c r="A30" s="90"/>
      <c r="B30" s="90"/>
      <c r="C30" s="90"/>
      <c r="D30" s="90"/>
      <c r="E30" s="90"/>
      <c r="G30" s="180"/>
    </row>
    <row r="31" spans="1:7" ht="16.5" customHeight="1" x14ac:dyDescent="0.3">
      <c r="A31" s="90"/>
      <c r="B31" s="90"/>
      <c r="C31" s="90"/>
      <c r="D31" s="90"/>
      <c r="E31" s="90"/>
      <c r="G31" s="180"/>
    </row>
    <row r="32" spans="1:7" ht="16.5" customHeight="1" x14ac:dyDescent="0.3">
      <c r="A32" s="90"/>
      <c r="B32" s="90"/>
      <c r="C32" s="90"/>
      <c r="D32" s="90"/>
      <c r="E32" s="90"/>
      <c r="G32" s="180"/>
    </row>
    <row r="33" spans="1:7" ht="16.5" customHeight="1" x14ac:dyDescent="0.3">
      <c r="A33" s="90"/>
      <c r="B33" s="90"/>
      <c r="C33" s="90"/>
      <c r="D33" s="90"/>
      <c r="E33" s="90"/>
      <c r="G33" s="180"/>
    </row>
    <row r="34" spans="1:7" ht="16.5" customHeight="1" x14ac:dyDescent="0.3">
      <c r="A34" s="90"/>
      <c r="B34" s="90"/>
      <c r="C34" s="90"/>
      <c r="D34" s="90"/>
      <c r="E34" s="90"/>
      <c r="G34" s="180"/>
    </row>
    <row r="35" spans="1:7" ht="16.5" customHeight="1" x14ac:dyDescent="0.3">
      <c r="A35" s="90"/>
      <c r="B35" s="90"/>
      <c r="C35" s="90"/>
      <c r="D35" s="90"/>
      <c r="E35" s="90"/>
    </row>
    <row r="36" spans="1:7" ht="16.5" customHeight="1" x14ac:dyDescent="0.3">
      <c r="A36" s="90"/>
      <c r="B36" s="90"/>
      <c r="C36" s="90"/>
      <c r="D36" s="90"/>
      <c r="E36" s="90"/>
    </row>
    <row r="37" spans="1:7" ht="16.5" customHeight="1" x14ac:dyDescent="0.3">
      <c r="A37" s="90"/>
      <c r="B37" s="90"/>
      <c r="C37" s="90"/>
      <c r="D37" s="90"/>
      <c r="E37" s="90"/>
    </row>
    <row r="38" spans="1:7" ht="16.5" customHeight="1" x14ac:dyDescent="0.3">
      <c r="A38" s="90"/>
      <c r="B38" s="90"/>
      <c r="C38" s="90"/>
      <c r="D38" s="90"/>
      <c r="E38" s="90"/>
    </row>
    <row r="39" spans="1:7" ht="16.5" customHeight="1" x14ac:dyDescent="0.3">
      <c r="A39" s="90"/>
      <c r="B39" s="90"/>
      <c r="C39" s="90"/>
      <c r="D39" s="90"/>
      <c r="E39" s="90"/>
    </row>
    <row r="40" spans="1:7" ht="16.5" customHeight="1" x14ac:dyDescent="0.3">
      <c r="A40" s="90"/>
      <c r="B40" s="90"/>
      <c r="C40" s="90"/>
      <c r="D40" s="90"/>
      <c r="E40" s="90"/>
    </row>
    <row r="41" spans="1:7" ht="16.5" customHeight="1" x14ac:dyDescent="0.3">
      <c r="A41" s="90"/>
      <c r="B41" s="90"/>
      <c r="C41" s="90"/>
      <c r="D41" s="90"/>
      <c r="E41" s="90"/>
    </row>
    <row r="42" spans="1:7" ht="16.5" customHeight="1" x14ac:dyDescent="0.3">
      <c r="A42" s="90"/>
      <c r="B42" s="90"/>
      <c r="C42" s="90"/>
      <c r="D42" s="90"/>
      <c r="E42" s="90"/>
    </row>
    <row r="43" spans="1:7" ht="16.5" customHeight="1" x14ac:dyDescent="0.3">
      <c r="A43" s="90"/>
      <c r="B43" s="90"/>
      <c r="C43" s="90"/>
      <c r="D43" s="90"/>
      <c r="E43" s="90"/>
    </row>
    <row r="44" spans="1:7" ht="16.5" customHeight="1" x14ac:dyDescent="0.3">
      <c r="A44" s="90"/>
      <c r="B44" s="90"/>
      <c r="C44" s="90"/>
      <c r="D44" s="90"/>
      <c r="E44" s="90"/>
    </row>
    <row r="45" spans="1:7" ht="16.5" customHeight="1" x14ac:dyDescent="0.3">
      <c r="A45" s="90"/>
      <c r="B45" s="90"/>
      <c r="C45" s="90"/>
      <c r="D45" s="90"/>
      <c r="E45" s="90"/>
    </row>
    <row r="46" spans="1:7" ht="16.5" customHeight="1" x14ac:dyDescent="0.3">
      <c r="A46" s="90"/>
      <c r="B46" s="90"/>
      <c r="C46" s="90"/>
      <c r="D46" s="90"/>
      <c r="E46" s="90"/>
    </row>
    <row r="47" spans="1:7" ht="16.5" customHeight="1" x14ac:dyDescent="0.3">
      <c r="A47" s="90"/>
      <c r="B47" s="90"/>
      <c r="C47" s="90"/>
      <c r="D47" s="90"/>
      <c r="E47" s="90"/>
    </row>
    <row r="48" spans="1:7" ht="16.5" customHeight="1" x14ac:dyDescent="0.3">
      <c r="A48" s="90"/>
      <c r="B48" s="90"/>
      <c r="C48" s="90"/>
      <c r="D48" s="90"/>
      <c r="E48" s="90"/>
    </row>
    <row r="49" spans="1:5" ht="16.5" customHeight="1" x14ac:dyDescent="0.3">
      <c r="A49" s="90"/>
      <c r="B49" s="90"/>
      <c r="C49" s="90"/>
      <c r="D49" s="90"/>
      <c r="E49" s="90"/>
    </row>
    <row r="50" spans="1:5" ht="16.5" customHeight="1" x14ac:dyDescent="0.3">
      <c r="A50" s="90"/>
      <c r="B50" s="90"/>
      <c r="C50" s="90"/>
      <c r="D50" s="90"/>
      <c r="E50" s="90"/>
    </row>
    <row r="51" spans="1:5" ht="16.5" customHeight="1" x14ac:dyDescent="0.3">
      <c r="A51" s="90"/>
      <c r="B51" s="90"/>
      <c r="C51" s="90"/>
      <c r="D51" s="90"/>
      <c r="E51" s="90"/>
    </row>
    <row r="52" spans="1:5" ht="16.5" customHeight="1" x14ac:dyDescent="0.3">
      <c r="A52" s="90"/>
      <c r="B52" s="90"/>
      <c r="C52" s="90"/>
      <c r="D52" s="90"/>
      <c r="E52" s="90"/>
    </row>
    <row r="53" spans="1:5" ht="16.5" customHeight="1" x14ac:dyDescent="0.3">
      <c r="A53" s="90"/>
      <c r="B53" s="90"/>
      <c r="C53" s="90"/>
      <c r="D53" s="90"/>
      <c r="E53" s="90"/>
    </row>
    <row r="54" spans="1:5" ht="16.5" customHeight="1" x14ac:dyDescent="0.3">
      <c r="A54" s="90"/>
      <c r="B54" s="90"/>
      <c r="C54" s="90"/>
      <c r="D54" s="90"/>
      <c r="E54" s="90"/>
    </row>
    <row r="55" spans="1:5" ht="16.5" customHeight="1" x14ac:dyDescent="0.3">
      <c r="A55" s="90"/>
      <c r="B55" s="90"/>
      <c r="C55" s="90"/>
      <c r="D55" s="90"/>
      <c r="E55" s="90"/>
    </row>
    <row r="56" spans="1:5" ht="16.5" customHeight="1" x14ac:dyDescent="0.3">
      <c r="A56" s="90"/>
      <c r="B56" s="90"/>
      <c r="C56" s="90"/>
      <c r="D56" s="90"/>
      <c r="E56" s="90"/>
    </row>
    <row r="57" spans="1:5" ht="16.5" customHeight="1" x14ac:dyDescent="0.3">
      <c r="A57" s="90"/>
      <c r="B57" s="90"/>
      <c r="C57" s="90"/>
      <c r="D57" s="90"/>
      <c r="E57" s="90"/>
    </row>
    <row r="58" spans="1:5" ht="16.5" customHeight="1" x14ac:dyDescent="0.3">
      <c r="A58" s="90"/>
      <c r="B58" s="90"/>
      <c r="C58" s="90"/>
      <c r="D58" s="90"/>
      <c r="E58" s="90"/>
    </row>
    <row r="59" spans="1:5" ht="16.5" customHeight="1" x14ac:dyDescent="0.3">
      <c r="A59" s="90"/>
      <c r="B59" s="90"/>
      <c r="C59" s="90"/>
      <c r="D59" s="90"/>
      <c r="E59" s="90"/>
    </row>
    <row r="60" spans="1:5" ht="16.5" customHeight="1" x14ac:dyDescent="0.3">
      <c r="A60" s="90"/>
      <c r="B60" s="90"/>
      <c r="C60" s="90"/>
      <c r="D60" s="90"/>
      <c r="E60" s="90"/>
    </row>
    <row r="61" spans="1:5" ht="16.5" customHeight="1" x14ac:dyDescent="0.3">
      <c r="A61" s="90"/>
      <c r="B61" s="90"/>
      <c r="C61" s="90"/>
      <c r="D61" s="90"/>
      <c r="E61" s="90"/>
    </row>
    <row r="62" spans="1:5" ht="16.5" customHeight="1" x14ac:dyDescent="0.3">
      <c r="A62" s="90"/>
      <c r="B62" s="90"/>
      <c r="C62" s="90"/>
      <c r="D62" s="90"/>
      <c r="E62" s="90"/>
    </row>
    <row r="63" spans="1:5" ht="16.5" customHeight="1" x14ac:dyDescent="0.3">
      <c r="A63" s="90"/>
      <c r="B63" s="90"/>
      <c r="C63" s="90"/>
      <c r="D63" s="90"/>
      <c r="E63" s="90"/>
    </row>
    <row r="64" spans="1:5" ht="16.5" customHeight="1" x14ac:dyDescent="0.3">
      <c r="A64" s="90"/>
      <c r="B64" s="90"/>
      <c r="C64" s="90"/>
      <c r="D64" s="90"/>
      <c r="E64" s="90"/>
    </row>
    <row r="65" spans="1:5" ht="16.5" customHeight="1" x14ac:dyDescent="0.3">
      <c r="A65" s="90"/>
      <c r="B65" s="90"/>
      <c r="C65" s="90"/>
      <c r="D65" s="90"/>
      <c r="E65" s="90"/>
    </row>
    <row r="66" spans="1:5" ht="16.5" customHeight="1" x14ac:dyDescent="0.3">
      <c r="A66" s="90"/>
      <c r="B66" s="90"/>
      <c r="C66" s="90"/>
      <c r="D66" s="90"/>
      <c r="E66" s="90"/>
    </row>
    <row r="67" spans="1:5" ht="16.5" customHeight="1" x14ac:dyDescent="0.3">
      <c r="A67" s="90"/>
      <c r="B67" s="90"/>
      <c r="C67" s="90"/>
      <c r="D67" s="90"/>
      <c r="E67" s="90"/>
    </row>
    <row r="68" spans="1:5" ht="16.5" customHeight="1" x14ac:dyDescent="0.3">
      <c r="A68" s="90"/>
      <c r="B68" s="90"/>
      <c r="C68" s="90"/>
      <c r="D68" s="90"/>
      <c r="E68" s="90"/>
    </row>
    <row r="69" spans="1:5" ht="16.5" customHeight="1" x14ac:dyDescent="0.3">
      <c r="A69" s="90"/>
      <c r="B69" s="90"/>
      <c r="C69" s="90"/>
      <c r="D69" s="90"/>
      <c r="E69" s="90"/>
    </row>
    <row r="70" spans="1:5" ht="16.5" customHeight="1" x14ac:dyDescent="0.3">
      <c r="A70" s="90"/>
      <c r="B70" s="90"/>
      <c r="C70" s="90"/>
      <c r="D70" s="90"/>
      <c r="E70" s="90"/>
    </row>
    <row r="71" spans="1:5" ht="16.5" customHeight="1" x14ac:dyDescent="0.3">
      <c r="A71" s="90"/>
      <c r="B71" s="90"/>
      <c r="C71" s="90"/>
      <c r="D71" s="90"/>
      <c r="E71" s="90"/>
    </row>
    <row r="72" spans="1:5" ht="16.5" customHeight="1" x14ac:dyDescent="0.3">
      <c r="A72" s="90"/>
      <c r="B72" s="90"/>
      <c r="C72" s="90"/>
      <c r="D72" s="90"/>
      <c r="E72" s="90"/>
    </row>
    <row r="73" spans="1:5" ht="16.5" customHeight="1" x14ac:dyDescent="0.3">
      <c r="A73" s="90"/>
      <c r="B73" s="90"/>
      <c r="C73" s="90"/>
      <c r="D73" s="90"/>
      <c r="E73" s="90"/>
    </row>
    <row r="74" spans="1:5" ht="16.5" customHeight="1" x14ac:dyDescent="0.3">
      <c r="A74" s="90"/>
      <c r="B74" s="90"/>
      <c r="C74" s="90"/>
      <c r="D74" s="90"/>
      <c r="E74" s="90"/>
    </row>
    <row r="75" spans="1:5" ht="16.5" customHeight="1" x14ac:dyDescent="0.3">
      <c r="A75" s="90"/>
      <c r="B75" s="90"/>
      <c r="C75" s="90"/>
      <c r="D75" s="90"/>
      <c r="E75" s="90"/>
    </row>
    <row r="76" spans="1:5" ht="16.5" customHeight="1" x14ac:dyDescent="0.3">
      <c r="A76" s="90"/>
      <c r="B76" s="90"/>
      <c r="C76" s="90"/>
      <c r="D76" s="90"/>
      <c r="E76" s="90"/>
    </row>
    <row r="77" spans="1:5" ht="16.5" customHeight="1" x14ac:dyDescent="0.3">
      <c r="A77" s="90"/>
      <c r="B77" s="90"/>
      <c r="C77" s="90"/>
      <c r="D77" s="90"/>
      <c r="E77" s="90"/>
    </row>
    <row r="78" spans="1:5" ht="16.5" customHeight="1" x14ac:dyDescent="0.3">
      <c r="A78" s="90"/>
      <c r="B78" s="90"/>
      <c r="C78" s="90"/>
      <c r="D78" s="90"/>
      <c r="E78" s="90"/>
    </row>
    <row r="79" spans="1:5" ht="16.5" customHeight="1" x14ac:dyDescent="0.3">
      <c r="A79" s="90"/>
      <c r="B79" s="90"/>
      <c r="C79" s="90"/>
      <c r="D79" s="90"/>
      <c r="E79" s="90"/>
    </row>
    <row r="80" spans="1:5" ht="16.5" customHeight="1" x14ac:dyDescent="0.3">
      <c r="A80" s="90"/>
      <c r="B80" s="90"/>
      <c r="C80" s="90"/>
      <c r="D80" s="90"/>
      <c r="E80" s="90"/>
    </row>
    <row r="81" spans="1:5" ht="16.5" customHeight="1" x14ac:dyDescent="0.3">
      <c r="A81" s="90"/>
      <c r="B81" s="90"/>
      <c r="C81" s="90"/>
      <c r="D81" s="90"/>
      <c r="E81" s="90"/>
    </row>
    <row r="82" spans="1:5" ht="16.5" customHeight="1" x14ac:dyDescent="0.3">
      <c r="A82" s="90"/>
      <c r="B82" s="90"/>
      <c r="C82" s="90"/>
      <c r="D82" s="90"/>
      <c r="E82" s="90"/>
    </row>
    <row r="83" spans="1:5" ht="16.5" customHeight="1" x14ac:dyDescent="0.3">
      <c r="A83" s="90"/>
      <c r="B83" s="90"/>
      <c r="C83" s="90"/>
      <c r="D83" s="90"/>
      <c r="E83" s="90"/>
    </row>
    <row r="84" spans="1:5" ht="16.5" customHeight="1" x14ac:dyDescent="0.3">
      <c r="A84" s="90"/>
      <c r="B84" s="90"/>
      <c r="C84" s="90"/>
      <c r="D84" s="90"/>
      <c r="E84" s="90"/>
    </row>
    <row r="85" spans="1:5" ht="16.5" customHeight="1" x14ac:dyDescent="0.3">
      <c r="A85" s="90"/>
      <c r="B85" s="90"/>
      <c r="C85" s="90"/>
      <c r="D85" s="90"/>
      <c r="E85" s="90"/>
    </row>
    <row r="86" spans="1:5" ht="16.5" customHeight="1" x14ac:dyDescent="0.3">
      <c r="A86" s="90"/>
      <c r="B86" s="90"/>
      <c r="C86" s="90"/>
      <c r="D86" s="90"/>
      <c r="E86" s="90"/>
    </row>
    <row r="87" spans="1:5" ht="16.5" customHeight="1" x14ac:dyDescent="0.3">
      <c r="A87" s="90"/>
      <c r="B87" s="90"/>
      <c r="C87" s="90"/>
      <c r="D87" s="90"/>
      <c r="E87" s="90"/>
    </row>
    <row r="88" spans="1:5" ht="16.5" customHeight="1" x14ac:dyDescent="0.3">
      <c r="A88" s="90"/>
      <c r="B88" s="90"/>
      <c r="C88" s="90"/>
      <c r="D88" s="90"/>
      <c r="E88" s="90"/>
    </row>
    <row r="89" spans="1:5" ht="16.5" customHeight="1" x14ac:dyDescent="0.3">
      <c r="A89" s="90"/>
      <c r="B89" s="90"/>
      <c r="C89" s="90"/>
      <c r="D89" s="90"/>
      <c r="E89" s="90"/>
    </row>
    <row r="90" spans="1:5" ht="16.5" customHeight="1" x14ac:dyDescent="0.3">
      <c r="A90" s="90"/>
      <c r="B90" s="90"/>
      <c r="C90" s="90"/>
      <c r="D90" s="90"/>
      <c r="E90" s="90"/>
    </row>
    <row r="91" spans="1:5" ht="16.5" customHeight="1" x14ac:dyDescent="0.3">
      <c r="A91" s="90"/>
      <c r="B91" s="90"/>
      <c r="C91" s="90"/>
      <c r="D91" s="90"/>
      <c r="E91" s="90"/>
    </row>
    <row r="92" spans="1:5" ht="16.5" customHeight="1" x14ac:dyDescent="0.3">
      <c r="A92" s="90"/>
      <c r="B92" s="90"/>
      <c r="C92" s="90"/>
      <c r="D92" s="90"/>
      <c r="E92" s="90"/>
    </row>
    <row r="93" spans="1:5" ht="16.5" customHeight="1" x14ac:dyDescent="0.3">
      <c r="A93" s="90"/>
      <c r="B93" s="90"/>
      <c r="C93" s="90"/>
      <c r="D93" s="90"/>
      <c r="E93" s="90"/>
    </row>
    <row r="94" spans="1:5" ht="16.5" customHeight="1" x14ac:dyDescent="0.3">
      <c r="A94" s="90"/>
      <c r="B94" s="90"/>
      <c r="C94" s="90"/>
      <c r="D94" s="90"/>
      <c r="E94" s="90"/>
    </row>
    <row r="95" spans="1:5" ht="16.5" customHeight="1" x14ac:dyDescent="0.3">
      <c r="A95" s="90"/>
      <c r="B95" s="90"/>
      <c r="C95" s="90"/>
      <c r="D95" s="90"/>
      <c r="E95" s="90"/>
    </row>
    <row r="96" spans="1:5" ht="16.5" customHeight="1" x14ac:dyDescent="0.3">
      <c r="A96" s="90"/>
      <c r="B96" s="90"/>
      <c r="C96" s="90"/>
      <c r="D96" s="90"/>
      <c r="E96" s="90"/>
    </row>
    <row r="97" spans="1:5" ht="16.5" customHeight="1" x14ac:dyDescent="0.3">
      <c r="A97" s="90"/>
      <c r="B97" s="90"/>
      <c r="C97" s="90"/>
      <c r="D97" s="90"/>
      <c r="E97" s="90"/>
    </row>
    <row r="98" spans="1:5" ht="16.5" customHeight="1" x14ac:dyDescent="0.3">
      <c r="A98" s="90"/>
      <c r="B98" s="90"/>
      <c r="C98" s="90"/>
      <c r="D98" s="90"/>
      <c r="E98" s="90"/>
    </row>
    <row r="99" spans="1:5" ht="16.5" customHeight="1" x14ac:dyDescent="0.3">
      <c r="A99" s="90"/>
      <c r="B99" s="90"/>
      <c r="C99" s="90"/>
      <c r="D99" s="90"/>
      <c r="E99" s="90"/>
    </row>
    <row r="100" spans="1:5" ht="16.5" customHeight="1" x14ac:dyDescent="0.3">
      <c r="A100" s="90"/>
      <c r="B100" s="90"/>
      <c r="C100" s="90"/>
      <c r="D100" s="90"/>
      <c r="E100" s="90"/>
    </row>
    <row r="101" spans="1:5" ht="16.5" customHeight="1" x14ac:dyDescent="0.3">
      <c r="A101" s="90"/>
      <c r="B101" s="90"/>
      <c r="C101" s="90"/>
      <c r="D101" s="90"/>
      <c r="E101" s="90"/>
    </row>
    <row r="102" spans="1:5" ht="16.5" customHeight="1" x14ac:dyDescent="0.3">
      <c r="A102" s="90"/>
      <c r="B102" s="90"/>
      <c r="C102" s="90"/>
      <c r="D102" s="90"/>
      <c r="E102" s="90"/>
    </row>
    <row r="103" spans="1:5" ht="16.5" customHeight="1" x14ac:dyDescent="0.3">
      <c r="A103" s="90"/>
      <c r="B103" s="90"/>
      <c r="C103" s="90"/>
      <c r="D103" s="90"/>
      <c r="E103" s="90"/>
    </row>
    <row r="104" spans="1:5" ht="16.5" customHeight="1" x14ac:dyDescent="0.3">
      <c r="A104" s="90"/>
      <c r="B104" s="90"/>
      <c r="C104" s="90"/>
      <c r="D104" s="90"/>
      <c r="E104" s="90"/>
    </row>
    <row r="105" spans="1:5" ht="16.5" customHeight="1" x14ac:dyDescent="0.3">
      <c r="A105" s="90"/>
      <c r="B105" s="90"/>
      <c r="C105" s="90"/>
      <c r="D105" s="90"/>
      <c r="E105" s="90"/>
    </row>
    <row r="106" spans="1:5" ht="16.5" customHeight="1" x14ac:dyDescent="0.3">
      <c r="A106" s="90"/>
      <c r="B106" s="90"/>
      <c r="C106" s="90"/>
      <c r="D106" s="90"/>
      <c r="E106" s="90"/>
    </row>
    <row r="107" spans="1:5" ht="16.5" customHeight="1" x14ac:dyDescent="0.3">
      <c r="A107" s="90"/>
      <c r="B107" s="90"/>
      <c r="C107" s="90"/>
      <c r="D107" s="90"/>
      <c r="E107" s="90"/>
    </row>
    <row r="108" spans="1:5" ht="16.5" customHeight="1" x14ac:dyDescent="0.3">
      <c r="A108" s="90"/>
      <c r="B108" s="90"/>
      <c r="C108" s="90"/>
      <c r="D108" s="90"/>
      <c r="E108" s="90"/>
    </row>
    <row r="109" spans="1:5" ht="16.5" customHeight="1" x14ac:dyDescent="0.3">
      <c r="A109" s="90"/>
      <c r="B109" s="90"/>
      <c r="C109" s="90"/>
      <c r="D109" s="90"/>
      <c r="E109" s="90"/>
    </row>
    <row r="110" spans="1:5" ht="15" customHeight="1" x14ac:dyDescent="0.3">
      <c r="A110" s="90"/>
      <c r="B110" s="90"/>
      <c r="C110" s="90"/>
      <c r="D110" s="90"/>
      <c r="E110" s="90"/>
    </row>
    <row r="111" spans="1:5" ht="15" customHeight="1" x14ac:dyDescent="0.3">
      <c r="A111" s="90"/>
      <c r="B111" s="90"/>
      <c r="C111" s="90"/>
      <c r="D111" s="90"/>
      <c r="E111" s="90"/>
    </row>
    <row r="112" spans="1:5" ht="15" customHeight="1" x14ac:dyDescent="0.3">
      <c r="A112" s="90"/>
      <c r="B112" s="90"/>
      <c r="C112" s="90"/>
      <c r="D112" s="90"/>
      <c r="E112" s="90"/>
    </row>
    <row r="113" spans="1:5" ht="15" customHeight="1" x14ac:dyDescent="0.3">
      <c r="A113" s="90"/>
      <c r="B113" s="90"/>
      <c r="C113" s="90"/>
      <c r="D113" s="90"/>
      <c r="E113" s="90"/>
    </row>
    <row r="114" spans="1:5" ht="15" customHeight="1" x14ac:dyDescent="0.3">
      <c r="A114" s="90"/>
      <c r="B114" s="90"/>
      <c r="C114" s="90"/>
      <c r="D114" s="90"/>
      <c r="E114" s="90"/>
    </row>
    <row r="115" spans="1:5" ht="15" customHeight="1" x14ac:dyDescent="0.3">
      <c r="A115" s="90"/>
      <c r="B115" s="90"/>
      <c r="C115" s="90"/>
      <c r="D115" s="90"/>
      <c r="E115" s="90"/>
    </row>
    <row r="116" spans="1:5" ht="15" customHeight="1" x14ac:dyDescent="0.3">
      <c r="A116" s="90"/>
      <c r="B116" s="90"/>
      <c r="C116" s="90"/>
      <c r="D116" s="90"/>
      <c r="E116" s="90"/>
    </row>
    <row r="117" spans="1:5" ht="15" customHeight="1" x14ac:dyDescent="0.3">
      <c r="A117" s="90"/>
      <c r="B117" s="90"/>
      <c r="C117" s="90"/>
      <c r="D117" s="90"/>
      <c r="E117" s="90"/>
    </row>
    <row r="118" spans="1:5" ht="15" customHeight="1" x14ac:dyDescent="0.3">
      <c r="A118" s="90"/>
      <c r="B118" s="90"/>
      <c r="C118" s="90"/>
      <c r="D118" s="90"/>
      <c r="E118" s="90"/>
    </row>
    <row r="119" spans="1:5" ht="15" customHeight="1" x14ac:dyDescent="0.3">
      <c r="A119" s="90"/>
      <c r="B119" s="90"/>
      <c r="C119" s="90"/>
      <c r="D119" s="90"/>
      <c r="E119" s="90"/>
    </row>
    <row r="120" spans="1:5" ht="15" customHeight="1" x14ac:dyDescent="0.3">
      <c r="A120" s="90"/>
      <c r="B120" s="90"/>
      <c r="C120" s="90"/>
      <c r="D120" s="90"/>
      <c r="E120" s="90"/>
    </row>
    <row r="121" spans="1:5" ht="15" customHeight="1" x14ac:dyDescent="0.3">
      <c r="A121" s="90"/>
      <c r="B121" s="90"/>
      <c r="C121" s="90"/>
      <c r="D121" s="90"/>
      <c r="E121" s="90"/>
    </row>
    <row r="122" spans="1:5" ht="15" customHeight="1" x14ac:dyDescent="0.3">
      <c r="A122" s="90"/>
      <c r="B122" s="90"/>
      <c r="C122" s="90"/>
      <c r="D122" s="90"/>
      <c r="E122" s="90"/>
    </row>
    <row r="123" spans="1:5" ht="15" customHeight="1" x14ac:dyDescent="0.3">
      <c r="A123" s="90"/>
      <c r="B123" s="90"/>
      <c r="C123" s="90"/>
      <c r="D123" s="90"/>
      <c r="E123" s="90"/>
    </row>
    <row r="124" spans="1:5" ht="15" customHeight="1" x14ac:dyDescent="0.3">
      <c r="A124" s="90"/>
      <c r="B124" s="90"/>
      <c r="C124" s="90"/>
      <c r="D124" s="90"/>
      <c r="E124" s="90"/>
    </row>
    <row r="125" spans="1:5" ht="15" customHeight="1" x14ac:dyDescent="0.3">
      <c r="A125" s="90"/>
      <c r="B125" s="90"/>
      <c r="C125" s="90"/>
      <c r="D125" s="90"/>
      <c r="E125" s="90"/>
    </row>
    <row r="126" spans="1:5" ht="15" customHeight="1" x14ac:dyDescent="0.3">
      <c r="A126" s="90"/>
      <c r="B126" s="90"/>
      <c r="C126" s="90"/>
      <c r="D126" s="90"/>
      <c r="E126" s="90"/>
    </row>
    <row r="127" spans="1:5" ht="15" customHeight="1" x14ac:dyDescent="0.3">
      <c r="A127" s="90"/>
      <c r="B127" s="90"/>
      <c r="C127" s="90"/>
      <c r="D127" s="90"/>
      <c r="E127" s="90"/>
    </row>
    <row r="128" spans="1:5" ht="15" customHeight="1" x14ac:dyDescent="0.3">
      <c r="A128" s="90"/>
      <c r="B128" s="90"/>
      <c r="C128" s="90"/>
      <c r="D128" s="90"/>
      <c r="E128" s="90"/>
    </row>
    <row r="129" spans="1:5" ht="15" customHeight="1" x14ac:dyDescent="0.3">
      <c r="A129" s="90"/>
      <c r="B129" s="90"/>
      <c r="C129" s="90"/>
      <c r="D129" s="90"/>
      <c r="E129" s="90"/>
    </row>
    <row r="130" spans="1:5" ht="15" customHeight="1" x14ac:dyDescent="0.3">
      <c r="A130" s="90"/>
      <c r="B130" s="90"/>
      <c r="C130" s="90"/>
      <c r="D130" s="90"/>
      <c r="E130" s="90"/>
    </row>
    <row r="131" spans="1:5" ht="15" customHeight="1" x14ac:dyDescent="0.3">
      <c r="A131" s="90"/>
      <c r="B131" s="90"/>
      <c r="C131" s="90"/>
      <c r="D131" s="90"/>
      <c r="E131" s="90"/>
    </row>
    <row r="132" spans="1:5" ht="15" customHeight="1" x14ac:dyDescent="0.3">
      <c r="A132" s="90"/>
      <c r="B132" s="90"/>
      <c r="C132" s="90"/>
      <c r="D132" s="90"/>
      <c r="E132" s="90"/>
    </row>
    <row r="133" spans="1:5" ht="15" customHeight="1" x14ac:dyDescent="0.3">
      <c r="A133" s="90"/>
      <c r="B133" s="90"/>
      <c r="C133" s="90"/>
      <c r="D133" s="90"/>
      <c r="E133" s="90"/>
    </row>
    <row r="134" spans="1:5" ht="15" customHeight="1" x14ac:dyDescent="0.3">
      <c r="A134" s="90"/>
      <c r="B134" s="90"/>
      <c r="C134" s="90"/>
      <c r="D134" s="90"/>
      <c r="E134" s="90"/>
    </row>
    <row r="135" spans="1:5" ht="15" customHeight="1" x14ac:dyDescent="0.3">
      <c r="A135" s="90"/>
      <c r="B135" s="90"/>
      <c r="C135" s="90"/>
      <c r="D135" s="90"/>
      <c r="E135" s="90"/>
    </row>
    <row r="136" spans="1:5" ht="15" customHeight="1" x14ac:dyDescent="0.3">
      <c r="A136" s="90"/>
      <c r="B136" s="90"/>
      <c r="C136" s="90"/>
      <c r="D136" s="90"/>
      <c r="E136" s="90"/>
    </row>
    <row r="137" spans="1:5" ht="15" customHeight="1" x14ac:dyDescent="0.3">
      <c r="A137" s="90"/>
      <c r="B137" s="90"/>
      <c r="C137" s="90"/>
      <c r="D137" s="90"/>
      <c r="E137" s="90"/>
    </row>
    <row r="138" spans="1:5" ht="15" customHeight="1" x14ac:dyDescent="0.3">
      <c r="A138" s="90"/>
      <c r="B138" s="90"/>
      <c r="C138" s="90"/>
      <c r="D138" s="90"/>
      <c r="E138" s="90"/>
    </row>
    <row r="139" spans="1:5" ht="15" customHeight="1" x14ac:dyDescent="0.3">
      <c r="A139" s="90"/>
      <c r="B139" s="90"/>
      <c r="C139" s="90"/>
      <c r="D139" s="90"/>
      <c r="E139" s="90"/>
    </row>
    <row r="140" spans="1:5" ht="15" customHeight="1" x14ac:dyDescent="0.3">
      <c r="A140" s="90"/>
      <c r="B140" s="90"/>
      <c r="C140" s="90"/>
      <c r="D140" s="90"/>
      <c r="E140" s="90"/>
    </row>
    <row r="141" spans="1:5" ht="15" customHeight="1" x14ac:dyDescent="0.3">
      <c r="A141" s="90"/>
      <c r="B141" s="90"/>
      <c r="C141" s="90"/>
      <c r="D141" s="90"/>
      <c r="E141" s="90"/>
    </row>
    <row r="142" spans="1:5" ht="15" customHeight="1" x14ac:dyDescent="0.3">
      <c r="A142" s="90"/>
      <c r="B142" s="90"/>
      <c r="C142" s="90"/>
      <c r="D142" s="90"/>
      <c r="E142" s="90"/>
    </row>
    <row r="143" spans="1:5" ht="15" customHeight="1" x14ac:dyDescent="0.3">
      <c r="A143" s="90"/>
      <c r="B143" s="90"/>
      <c r="C143" s="90"/>
      <c r="D143" s="90"/>
      <c r="E143" s="90"/>
    </row>
    <row r="144" spans="1:5" ht="15" customHeight="1" x14ac:dyDescent="0.3">
      <c r="A144" s="90"/>
      <c r="B144" s="90"/>
      <c r="C144" s="90"/>
      <c r="D144" s="90"/>
      <c r="E144" s="90"/>
    </row>
    <row r="145" spans="1:5" ht="15" customHeight="1" x14ac:dyDescent="0.3">
      <c r="A145" s="90"/>
      <c r="B145" s="90"/>
      <c r="C145" s="90"/>
      <c r="D145" s="90"/>
      <c r="E145" s="90"/>
    </row>
    <row r="146" spans="1:5" ht="15" customHeight="1" x14ac:dyDescent="0.3">
      <c r="A146" s="90"/>
      <c r="B146" s="90"/>
      <c r="C146" s="90"/>
      <c r="D146" s="90"/>
      <c r="E146" s="90"/>
    </row>
    <row r="147" spans="1:5" ht="15" customHeight="1" x14ac:dyDescent="0.3">
      <c r="A147" s="90"/>
      <c r="B147" s="90"/>
      <c r="C147" s="90"/>
      <c r="D147" s="90"/>
      <c r="E147" s="90"/>
    </row>
    <row r="148" spans="1:5" ht="15" customHeight="1" x14ac:dyDescent="0.3">
      <c r="A148" s="90"/>
      <c r="B148" s="90"/>
      <c r="C148" s="90"/>
      <c r="D148" s="90"/>
      <c r="E148" s="90"/>
    </row>
    <row r="149" spans="1:5" ht="15" customHeight="1" x14ac:dyDescent="0.3">
      <c r="A149" s="90"/>
      <c r="B149" s="90"/>
      <c r="C149" s="90"/>
      <c r="D149" s="90"/>
      <c r="E149" s="90"/>
    </row>
    <row r="150" spans="1:5" ht="15" customHeight="1" x14ac:dyDescent="0.3">
      <c r="A150" s="90"/>
      <c r="B150" s="90"/>
      <c r="C150" s="90"/>
      <c r="D150" s="90"/>
      <c r="E150" s="90"/>
    </row>
    <row r="151" spans="1:5" ht="15" customHeight="1" x14ac:dyDescent="0.3">
      <c r="A151" s="90"/>
      <c r="B151" s="90"/>
      <c r="C151" s="90"/>
      <c r="D151" s="90"/>
      <c r="E151" s="90"/>
    </row>
    <row r="152" spans="1:5" ht="15" customHeight="1" x14ac:dyDescent="0.3">
      <c r="A152" s="90"/>
      <c r="B152" s="90"/>
      <c r="C152" s="90"/>
      <c r="D152" s="90"/>
      <c r="E152" s="90"/>
    </row>
    <row r="153" spans="1:5" ht="15" customHeight="1" x14ac:dyDescent="0.3">
      <c r="A153" s="90"/>
      <c r="B153" s="90"/>
      <c r="C153" s="90"/>
      <c r="D153" s="90"/>
      <c r="E153" s="90"/>
    </row>
    <row r="154" spans="1:5" ht="15" customHeight="1" x14ac:dyDescent="0.3">
      <c r="A154" s="90"/>
      <c r="B154" s="90"/>
      <c r="C154" s="90"/>
      <c r="D154" s="90"/>
      <c r="E154" s="90"/>
    </row>
    <row r="155" spans="1:5" ht="15" customHeight="1" x14ac:dyDescent="0.3">
      <c r="A155" s="90"/>
      <c r="B155" s="90"/>
      <c r="C155" s="90"/>
      <c r="D155" s="90"/>
      <c r="E155" s="90"/>
    </row>
    <row r="156" spans="1:5" ht="15" customHeight="1" x14ac:dyDescent="0.3">
      <c r="A156" s="90"/>
      <c r="B156" s="90"/>
      <c r="C156" s="90"/>
      <c r="D156" s="90"/>
      <c r="E156" s="90"/>
    </row>
    <row r="157" spans="1:5" ht="15" customHeight="1" x14ac:dyDescent="0.3">
      <c r="A157" s="90"/>
      <c r="B157" s="90"/>
      <c r="C157" s="90"/>
      <c r="D157" s="90"/>
      <c r="E157" s="90"/>
    </row>
    <row r="158" spans="1:5" ht="15" customHeight="1" x14ac:dyDescent="0.3">
      <c r="A158" s="90"/>
      <c r="B158" s="90"/>
      <c r="C158" s="90"/>
      <c r="D158" s="90"/>
      <c r="E158" s="90"/>
    </row>
    <row r="159" spans="1:5" ht="15" customHeight="1" x14ac:dyDescent="0.3">
      <c r="A159" s="90"/>
      <c r="B159" s="90"/>
      <c r="C159" s="90"/>
      <c r="D159" s="90"/>
      <c r="E159" s="90"/>
    </row>
    <row r="160" spans="1:5" ht="15" customHeight="1" x14ac:dyDescent="0.3">
      <c r="A160" s="90"/>
      <c r="B160" s="90"/>
      <c r="C160" s="90"/>
      <c r="D160" s="90"/>
      <c r="E160" s="90"/>
    </row>
    <row r="161" spans="1:5" ht="15" customHeight="1" x14ac:dyDescent="0.3">
      <c r="A161" s="90"/>
      <c r="B161" s="90"/>
      <c r="C161" s="90"/>
      <c r="D161" s="90"/>
      <c r="E161" s="90"/>
    </row>
    <row r="162" spans="1:5" ht="15" customHeight="1" x14ac:dyDescent="0.3">
      <c r="A162" s="90"/>
      <c r="B162" s="90"/>
      <c r="C162" s="90"/>
      <c r="D162" s="90"/>
      <c r="E162" s="90"/>
    </row>
    <row r="163" spans="1:5" ht="15" customHeight="1" x14ac:dyDescent="0.3">
      <c r="A163" s="90"/>
      <c r="B163" s="90"/>
      <c r="C163" s="90"/>
      <c r="D163" s="90"/>
      <c r="E163" s="90"/>
    </row>
    <row r="164" spans="1:5" ht="15" customHeight="1" x14ac:dyDescent="0.3">
      <c r="A164" s="90"/>
      <c r="B164" s="90"/>
      <c r="C164" s="90"/>
      <c r="D164" s="90"/>
      <c r="E164" s="90"/>
    </row>
    <row r="165" spans="1:5" ht="15" customHeight="1" x14ac:dyDescent="0.3">
      <c r="A165" s="90"/>
      <c r="B165" s="90"/>
      <c r="C165" s="90"/>
      <c r="D165" s="90"/>
      <c r="E165" s="90"/>
    </row>
    <row r="166" spans="1:5" ht="15" customHeight="1" x14ac:dyDescent="0.3">
      <c r="A166" s="90"/>
      <c r="B166" s="90"/>
      <c r="C166" s="90"/>
      <c r="D166" s="90"/>
      <c r="E166" s="90"/>
    </row>
    <row r="167" spans="1:5" ht="15" customHeight="1" x14ac:dyDescent="0.3">
      <c r="A167" s="90"/>
      <c r="B167" s="90"/>
      <c r="C167" s="90"/>
      <c r="D167" s="90"/>
      <c r="E167" s="90"/>
    </row>
    <row r="168" spans="1:5" ht="15" customHeight="1" x14ac:dyDescent="0.3">
      <c r="A168" s="90"/>
      <c r="B168" s="90"/>
      <c r="C168" s="90"/>
      <c r="D168" s="90"/>
      <c r="E168" s="90"/>
    </row>
    <row r="169" spans="1:5" ht="15" customHeight="1" x14ac:dyDescent="0.3">
      <c r="A169" s="90"/>
      <c r="B169" s="90"/>
      <c r="C169" s="90"/>
      <c r="D169" s="90"/>
      <c r="E169" s="90"/>
    </row>
    <row r="170" spans="1:5" ht="15" customHeight="1" x14ac:dyDescent="0.3">
      <c r="A170" s="90"/>
      <c r="B170" s="90"/>
      <c r="C170" s="90"/>
      <c r="D170" s="90"/>
      <c r="E170" s="90"/>
    </row>
    <row r="171" spans="1:5" ht="15" customHeight="1" x14ac:dyDescent="0.3">
      <c r="A171" s="90"/>
      <c r="B171" s="90"/>
      <c r="C171" s="90"/>
      <c r="D171" s="90"/>
      <c r="E171" s="90"/>
    </row>
    <row r="172" spans="1:5" ht="15" customHeight="1" x14ac:dyDescent="0.3">
      <c r="A172" s="90"/>
      <c r="B172" s="90"/>
      <c r="C172" s="90"/>
      <c r="D172" s="90"/>
      <c r="E172" s="90"/>
    </row>
    <row r="173" spans="1:5" ht="15" customHeight="1" x14ac:dyDescent="0.3">
      <c r="A173" s="90"/>
      <c r="B173" s="90"/>
      <c r="C173" s="90"/>
      <c r="D173" s="90"/>
      <c r="E173" s="90"/>
    </row>
    <row r="174" spans="1:5" ht="15" customHeight="1" x14ac:dyDescent="0.3">
      <c r="A174" s="90"/>
      <c r="B174" s="90"/>
      <c r="C174" s="90"/>
      <c r="D174" s="90"/>
      <c r="E174" s="90"/>
    </row>
    <row r="175" spans="1:5" ht="15" customHeight="1" x14ac:dyDescent="0.3">
      <c r="A175" s="90"/>
      <c r="B175" s="90"/>
      <c r="C175" s="90"/>
      <c r="D175" s="90"/>
      <c r="E175" s="90"/>
    </row>
    <row r="176" spans="1:5" ht="15" customHeight="1" x14ac:dyDescent="0.3">
      <c r="A176" s="90"/>
      <c r="B176" s="90"/>
      <c r="C176" s="90"/>
      <c r="D176" s="90"/>
      <c r="E176" s="90"/>
    </row>
    <row r="177" spans="1:5" ht="15" customHeight="1" x14ac:dyDescent="0.3">
      <c r="A177" s="90"/>
      <c r="B177" s="90"/>
      <c r="C177" s="90"/>
      <c r="D177" s="90"/>
      <c r="E177" s="90"/>
    </row>
    <row r="178" spans="1:5" ht="15" customHeight="1" x14ac:dyDescent="0.3">
      <c r="A178" s="90"/>
      <c r="B178" s="90"/>
      <c r="C178" s="90"/>
      <c r="D178" s="90"/>
      <c r="E178" s="90"/>
    </row>
    <row r="179" spans="1:5" ht="15" customHeight="1" x14ac:dyDescent="0.3">
      <c r="A179" s="90"/>
      <c r="B179" s="90"/>
      <c r="C179" s="90"/>
      <c r="D179" s="90"/>
      <c r="E179" s="90"/>
    </row>
    <row r="180" spans="1:5" ht="15" customHeight="1" x14ac:dyDescent="0.3">
      <c r="A180" s="90"/>
      <c r="B180" s="90"/>
      <c r="C180" s="90"/>
      <c r="D180" s="90"/>
      <c r="E180" s="90"/>
    </row>
    <row r="181" spans="1:5" ht="15" customHeight="1" x14ac:dyDescent="0.3">
      <c r="A181" s="90"/>
      <c r="B181" s="90"/>
      <c r="C181" s="90"/>
      <c r="D181" s="90"/>
      <c r="E181" s="90"/>
    </row>
    <row r="182" spans="1:5" ht="15" customHeight="1" x14ac:dyDescent="0.3">
      <c r="A182" s="90"/>
      <c r="B182" s="90"/>
      <c r="C182" s="90"/>
      <c r="D182" s="90"/>
      <c r="E182" s="90"/>
    </row>
    <row r="183" spans="1:5" ht="15" customHeight="1" x14ac:dyDescent="0.3">
      <c r="A183" s="90"/>
      <c r="B183" s="90"/>
      <c r="C183" s="90"/>
      <c r="D183" s="90"/>
      <c r="E183" s="90"/>
    </row>
    <row r="184" spans="1:5" ht="15" customHeight="1" x14ac:dyDescent="0.3">
      <c r="A184" s="90"/>
      <c r="B184" s="90"/>
      <c r="C184" s="90"/>
      <c r="D184" s="90"/>
      <c r="E184" s="90"/>
    </row>
    <row r="185" spans="1:5" ht="15" customHeight="1" x14ac:dyDescent="0.3">
      <c r="A185" s="90"/>
      <c r="B185" s="90"/>
      <c r="C185" s="90"/>
      <c r="D185" s="90"/>
      <c r="E185" s="90"/>
    </row>
    <row r="186" spans="1:5" ht="15" customHeight="1" x14ac:dyDescent="0.3">
      <c r="A186" s="90"/>
      <c r="B186" s="90"/>
      <c r="C186" s="90"/>
      <c r="D186" s="90"/>
      <c r="E186" s="90"/>
    </row>
    <row r="187" spans="1:5" ht="15" customHeight="1" x14ac:dyDescent="0.3">
      <c r="A187" s="90"/>
      <c r="B187" s="90"/>
      <c r="C187" s="90"/>
      <c r="D187" s="90"/>
      <c r="E187" s="90"/>
    </row>
    <row r="188" spans="1:5" ht="15" customHeight="1" x14ac:dyDescent="0.3">
      <c r="A188" s="90"/>
      <c r="B188" s="90"/>
      <c r="C188" s="90"/>
      <c r="D188" s="90"/>
      <c r="E188" s="90"/>
    </row>
    <row r="189" spans="1:5" ht="15" customHeight="1" x14ac:dyDescent="0.3">
      <c r="A189" s="90"/>
      <c r="B189" s="90"/>
      <c r="C189" s="90"/>
      <c r="D189" s="90"/>
      <c r="E189" s="90"/>
    </row>
    <row r="190" spans="1:5" ht="15" customHeight="1" x14ac:dyDescent="0.3">
      <c r="A190" s="90"/>
      <c r="B190" s="90"/>
      <c r="C190" s="90"/>
      <c r="D190" s="90"/>
      <c r="E190" s="90"/>
    </row>
    <row r="191" spans="1:5" ht="15" customHeight="1" x14ac:dyDescent="0.3">
      <c r="A191" s="90"/>
      <c r="B191" s="90"/>
      <c r="C191" s="90"/>
      <c r="D191" s="90"/>
      <c r="E191" s="90"/>
    </row>
    <row r="192" spans="1:5" ht="15" customHeight="1" x14ac:dyDescent="0.3">
      <c r="A192" s="90"/>
      <c r="B192" s="90"/>
      <c r="C192" s="90"/>
      <c r="D192" s="90"/>
      <c r="E192" s="90"/>
    </row>
    <row r="193" spans="1:5" ht="15" customHeight="1" x14ac:dyDescent="0.3">
      <c r="A193" s="90"/>
      <c r="B193" s="90"/>
      <c r="C193" s="90"/>
      <c r="D193" s="90"/>
      <c r="E193" s="90"/>
    </row>
    <row r="194" spans="1:5" ht="15" customHeight="1" x14ac:dyDescent="0.3">
      <c r="A194" s="90"/>
      <c r="B194" s="90"/>
      <c r="C194" s="90"/>
      <c r="D194" s="90"/>
      <c r="E194" s="90"/>
    </row>
    <row r="195" spans="1:5" ht="15" customHeight="1" x14ac:dyDescent="0.3">
      <c r="A195" s="90"/>
      <c r="B195" s="90"/>
      <c r="C195" s="90"/>
      <c r="D195" s="90"/>
      <c r="E195" s="90"/>
    </row>
    <row r="196" spans="1:5" ht="15" customHeight="1" x14ac:dyDescent="0.3">
      <c r="A196" s="90"/>
      <c r="B196" s="90"/>
      <c r="C196" s="90"/>
      <c r="D196" s="90"/>
      <c r="E196" s="90"/>
    </row>
    <row r="197" spans="1:5" ht="15" customHeight="1" x14ac:dyDescent="0.3">
      <c r="A197" s="90"/>
      <c r="B197" s="90"/>
      <c r="C197" s="90"/>
      <c r="D197" s="90"/>
      <c r="E197" s="90"/>
    </row>
    <row r="198" spans="1:5" ht="15" customHeight="1" x14ac:dyDescent="0.3">
      <c r="A198" s="90"/>
      <c r="B198" s="90"/>
      <c r="C198" s="90"/>
      <c r="D198" s="90"/>
      <c r="E198" s="90"/>
    </row>
    <row r="199" spans="1:5" ht="15" customHeight="1" x14ac:dyDescent="0.3">
      <c r="A199" s="90"/>
      <c r="B199" s="90"/>
      <c r="C199" s="90"/>
      <c r="D199" s="90"/>
      <c r="E199" s="90"/>
    </row>
    <row r="200" spans="1:5" ht="15" customHeight="1" x14ac:dyDescent="0.3">
      <c r="A200" s="90"/>
      <c r="B200" s="90"/>
      <c r="C200" s="90"/>
      <c r="D200" s="90"/>
      <c r="E200" s="90"/>
    </row>
    <row r="201" spans="1:5" ht="15" customHeight="1" x14ac:dyDescent="0.3">
      <c r="A201" s="90"/>
      <c r="B201" s="90"/>
      <c r="C201" s="90"/>
      <c r="D201" s="90"/>
      <c r="E201" s="90"/>
    </row>
    <row r="202" spans="1:5" ht="15" customHeight="1" x14ac:dyDescent="0.3">
      <c r="A202" s="90"/>
      <c r="B202" s="90"/>
      <c r="C202" s="90"/>
      <c r="D202" s="90"/>
      <c r="E202" s="90"/>
    </row>
    <row r="203" spans="1:5" ht="15" customHeight="1" x14ac:dyDescent="0.3">
      <c r="A203" s="90"/>
      <c r="B203" s="90"/>
      <c r="C203" s="90"/>
      <c r="D203" s="90"/>
      <c r="E203" s="90"/>
    </row>
    <row r="204" spans="1:5" ht="15" customHeight="1" x14ac:dyDescent="0.3">
      <c r="A204" s="90"/>
      <c r="B204" s="90"/>
      <c r="C204" s="90"/>
      <c r="D204" s="90"/>
      <c r="E204" s="90"/>
    </row>
    <row r="205" spans="1:5" ht="15" customHeight="1" x14ac:dyDescent="0.3">
      <c r="A205" s="90"/>
      <c r="B205" s="90"/>
      <c r="C205" s="90"/>
      <c r="D205" s="90"/>
      <c r="E205" s="90"/>
    </row>
    <row r="206" spans="1:5" ht="15" customHeight="1" x14ac:dyDescent="0.3">
      <c r="A206" s="90"/>
      <c r="B206" s="90"/>
      <c r="C206" s="90"/>
      <c r="D206" s="90"/>
      <c r="E206" s="90"/>
    </row>
    <row r="207" spans="1:5" ht="15" customHeight="1" x14ac:dyDescent="0.3">
      <c r="A207" s="90"/>
      <c r="B207" s="90"/>
      <c r="C207" s="90"/>
      <c r="D207" s="90"/>
      <c r="E207" s="90"/>
    </row>
    <row r="208" spans="1:5" ht="15" customHeight="1" x14ac:dyDescent="0.3">
      <c r="A208" s="90"/>
      <c r="B208" s="90"/>
      <c r="C208" s="90"/>
      <c r="D208" s="90"/>
      <c r="E208" s="90"/>
    </row>
    <row r="209" spans="1:5" ht="15" customHeight="1" x14ac:dyDescent="0.3">
      <c r="A209" s="90"/>
      <c r="B209" s="90"/>
      <c r="C209" s="90"/>
      <c r="D209" s="90"/>
      <c r="E209" s="90"/>
    </row>
    <row r="210" spans="1:5" ht="15" customHeight="1" x14ac:dyDescent="0.3">
      <c r="A210" s="90"/>
      <c r="B210" s="90"/>
      <c r="C210" s="90"/>
      <c r="D210" s="90"/>
      <c r="E210" s="90"/>
    </row>
    <row r="211" spans="1:5" ht="15" customHeight="1" x14ac:dyDescent="0.3">
      <c r="A211" s="90"/>
      <c r="B211" s="90"/>
      <c r="C211" s="90"/>
      <c r="D211" s="90"/>
      <c r="E211" s="90"/>
    </row>
    <row r="212" spans="1:5" ht="15" customHeight="1" x14ac:dyDescent="0.3">
      <c r="A212" s="90"/>
      <c r="B212" s="90"/>
      <c r="C212" s="90"/>
      <c r="D212" s="90"/>
      <c r="E212" s="90"/>
    </row>
    <row r="213" spans="1:5" ht="15" customHeight="1" x14ac:dyDescent="0.3">
      <c r="A213" s="90"/>
      <c r="B213" s="90"/>
      <c r="C213" s="90"/>
      <c r="D213" s="90"/>
      <c r="E213" s="90"/>
    </row>
    <row r="214" spans="1:5" ht="15" customHeight="1" x14ac:dyDescent="0.3">
      <c r="A214" s="90"/>
      <c r="B214" s="90"/>
      <c r="C214" s="90"/>
      <c r="D214" s="90"/>
      <c r="E214" s="90"/>
    </row>
    <row r="215" spans="1:5" ht="15" customHeight="1" x14ac:dyDescent="0.3">
      <c r="A215" s="90"/>
      <c r="B215" s="90"/>
      <c r="C215" s="90"/>
      <c r="D215" s="90"/>
      <c r="E215" s="90"/>
    </row>
    <row r="216" spans="1:5" ht="15" customHeight="1" x14ac:dyDescent="0.3">
      <c r="A216" s="90"/>
      <c r="B216" s="90"/>
      <c r="C216" s="90"/>
      <c r="D216" s="90"/>
      <c r="E216" s="90"/>
    </row>
    <row r="217" spans="1:5" ht="15" customHeight="1" x14ac:dyDescent="0.3">
      <c r="A217" s="90"/>
      <c r="B217" s="90"/>
      <c r="C217" s="90"/>
      <c r="D217" s="90"/>
      <c r="E217" s="90"/>
    </row>
    <row r="218" spans="1:5" ht="15" customHeight="1" x14ac:dyDescent="0.3">
      <c r="A218" s="90"/>
      <c r="B218" s="90"/>
      <c r="C218" s="90"/>
      <c r="D218" s="90"/>
      <c r="E218" s="90"/>
    </row>
    <row r="219" spans="1:5" ht="15" customHeight="1" x14ac:dyDescent="0.3">
      <c r="A219" s="90"/>
      <c r="B219" s="90"/>
      <c r="C219" s="90"/>
      <c r="D219" s="90"/>
      <c r="E219" s="90"/>
    </row>
    <row r="220" spans="1:5" ht="15" customHeight="1" x14ac:dyDescent="0.3">
      <c r="A220" s="90"/>
      <c r="B220" s="90"/>
      <c r="C220" s="90"/>
      <c r="D220" s="90"/>
      <c r="E220" s="90"/>
    </row>
    <row r="221" spans="1:5" ht="15" customHeight="1" x14ac:dyDescent="0.3">
      <c r="A221" s="90"/>
      <c r="B221" s="90"/>
      <c r="C221" s="90"/>
      <c r="D221" s="90"/>
      <c r="E221" s="90"/>
    </row>
    <row r="222" spans="1:5" ht="15" customHeight="1" x14ac:dyDescent="0.3">
      <c r="A222" s="90"/>
      <c r="B222" s="90"/>
      <c r="C222" s="90"/>
      <c r="D222" s="90"/>
      <c r="E222" s="90"/>
    </row>
    <row r="223" spans="1:5" ht="15" customHeight="1" x14ac:dyDescent="0.3">
      <c r="A223" s="90"/>
      <c r="B223" s="90"/>
      <c r="C223" s="90"/>
      <c r="D223" s="90"/>
      <c r="E223" s="90"/>
    </row>
    <row r="224" spans="1:5" ht="15" customHeight="1" x14ac:dyDescent="0.3">
      <c r="A224" s="90"/>
      <c r="B224" s="90"/>
      <c r="C224" s="90"/>
      <c r="D224" s="90"/>
      <c r="E224" s="90"/>
    </row>
    <row r="225" spans="1:5" ht="15" customHeight="1" x14ac:dyDescent="0.3">
      <c r="A225" s="90"/>
      <c r="B225" s="90"/>
      <c r="C225" s="90"/>
      <c r="D225" s="90"/>
      <c r="E225" s="90"/>
    </row>
    <row r="226" spans="1:5" ht="15" customHeight="1" x14ac:dyDescent="0.3">
      <c r="A226" s="90"/>
      <c r="B226" s="90"/>
      <c r="C226" s="90"/>
      <c r="D226" s="90"/>
      <c r="E226" s="90"/>
    </row>
    <row r="227" spans="1:5" ht="15" customHeight="1" x14ac:dyDescent="0.3">
      <c r="A227" s="90"/>
      <c r="B227" s="90"/>
      <c r="C227" s="90"/>
      <c r="D227" s="90"/>
      <c r="E227" s="90"/>
    </row>
    <row r="228" spans="1:5" ht="15" customHeight="1" x14ac:dyDescent="0.3">
      <c r="A228" s="90"/>
      <c r="B228" s="90"/>
      <c r="C228" s="90"/>
      <c r="D228" s="90"/>
      <c r="E228" s="90"/>
    </row>
    <row r="229" spans="1:5" ht="15" customHeight="1" x14ac:dyDescent="0.3">
      <c r="A229" s="90"/>
      <c r="B229" s="90"/>
      <c r="C229" s="90"/>
      <c r="D229" s="90"/>
      <c r="E229" s="90"/>
    </row>
    <row r="230" spans="1:5" ht="15" customHeight="1" x14ac:dyDescent="0.3">
      <c r="A230" s="90"/>
      <c r="B230" s="90"/>
      <c r="C230" s="90"/>
      <c r="D230" s="90"/>
      <c r="E230" s="90"/>
    </row>
    <row r="231" spans="1:5" ht="15" customHeight="1" x14ac:dyDescent="0.3">
      <c r="A231" s="90"/>
      <c r="B231" s="90"/>
      <c r="C231" s="90"/>
      <c r="D231" s="90"/>
      <c r="E231" s="90"/>
    </row>
    <row r="232" spans="1:5" ht="15" customHeight="1" x14ac:dyDescent="0.3">
      <c r="A232" s="90"/>
      <c r="B232" s="90"/>
      <c r="C232" s="90"/>
      <c r="D232" s="90"/>
      <c r="E232" s="90"/>
    </row>
    <row r="233" spans="1:5" ht="15" customHeight="1" x14ac:dyDescent="0.3">
      <c r="A233" s="90"/>
      <c r="B233" s="90"/>
      <c r="C233" s="90"/>
      <c r="D233" s="90"/>
      <c r="E233" s="90"/>
    </row>
    <row r="234" spans="1:5" ht="15" customHeight="1" x14ac:dyDescent="0.3">
      <c r="A234" s="90"/>
      <c r="B234" s="90"/>
      <c r="C234" s="90"/>
      <c r="D234" s="90"/>
      <c r="E234" s="90"/>
    </row>
    <row r="235" spans="1:5" ht="15" customHeight="1" x14ac:dyDescent="0.3">
      <c r="A235" s="90"/>
      <c r="B235" s="90"/>
      <c r="C235" s="90"/>
      <c r="D235" s="90"/>
      <c r="E235" s="90"/>
    </row>
    <row r="236" spans="1:5" ht="15" customHeight="1" x14ac:dyDescent="0.3">
      <c r="A236" s="90"/>
      <c r="B236" s="90"/>
      <c r="C236" s="90"/>
      <c r="D236" s="90"/>
      <c r="E236" s="90"/>
    </row>
    <row r="237" spans="1:5" ht="15" customHeight="1" x14ac:dyDescent="0.3">
      <c r="A237" s="90"/>
      <c r="B237" s="90"/>
      <c r="C237" s="90"/>
      <c r="D237" s="90"/>
      <c r="E237" s="90"/>
    </row>
    <row r="238" spans="1:5" ht="15" customHeight="1" x14ac:dyDescent="0.3">
      <c r="A238" s="90"/>
      <c r="B238" s="90"/>
      <c r="C238" s="90"/>
      <c r="D238" s="90"/>
      <c r="E238" s="90"/>
    </row>
    <row r="239" spans="1:5" ht="15" customHeight="1" x14ac:dyDescent="0.3">
      <c r="A239" s="90"/>
      <c r="B239" s="90"/>
      <c r="C239" s="90"/>
      <c r="D239" s="90"/>
      <c r="E239" s="90"/>
    </row>
    <row r="240" spans="1:5" ht="15" customHeight="1" x14ac:dyDescent="0.3">
      <c r="A240" s="90"/>
      <c r="B240" s="90"/>
      <c r="C240" s="90"/>
      <c r="D240" s="90"/>
      <c r="E240" s="90"/>
    </row>
    <row r="241" spans="1:5" ht="15" customHeight="1" x14ac:dyDescent="0.3">
      <c r="A241" s="90"/>
      <c r="B241" s="90"/>
      <c r="C241" s="90"/>
      <c r="D241" s="90"/>
      <c r="E241" s="90"/>
    </row>
    <row r="242" spans="1:5" ht="15" customHeight="1" x14ac:dyDescent="0.3">
      <c r="A242" s="90"/>
      <c r="B242" s="90"/>
      <c r="C242" s="90"/>
      <c r="D242" s="90"/>
      <c r="E242" s="90"/>
    </row>
    <row r="243" spans="1:5" ht="15" customHeight="1" x14ac:dyDescent="0.3">
      <c r="A243" s="90"/>
      <c r="B243" s="90"/>
      <c r="C243" s="90"/>
      <c r="D243" s="90"/>
      <c r="E243" s="90"/>
    </row>
    <row r="244" spans="1:5" ht="15" customHeight="1" x14ac:dyDescent="0.3">
      <c r="A244" s="90"/>
      <c r="B244" s="90"/>
      <c r="C244" s="90"/>
      <c r="D244" s="90"/>
      <c r="E244" s="90"/>
    </row>
    <row r="245" spans="1:5" ht="15" customHeight="1" x14ac:dyDescent="0.3">
      <c r="A245" s="90"/>
      <c r="B245" s="90"/>
      <c r="C245" s="90"/>
      <c r="D245" s="90"/>
      <c r="E245" s="90"/>
    </row>
    <row r="246" spans="1:5" ht="15" customHeight="1" x14ac:dyDescent="0.3">
      <c r="A246" s="90"/>
      <c r="B246" s="90"/>
      <c r="C246" s="90"/>
      <c r="D246" s="90"/>
      <c r="E246" s="90"/>
    </row>
    <row r="247" spans="1:5" ht="15" customHeight="1" x14ac:dyDescent="0.3">
      <c r="A247" s="90"/>
      <c r="B247" s="90"/>
      <c r="C247" s="90"/>
      <c r="D247" s="90"/>
      <c r="E247" s="90"/>
    </row>
    <row r="248" spans="1:5" ht="15" customHeight="1" x14ac:dyDescent="0.3">
      <c r="A248" s="90"/>
      <c r="B248" s="90"/>
      <c r="C248" s="90"/>
      <c r="D248" s="90"/>
      <c r="E248" s="90"/>
    </row>
    <row r="249" spans="1:5" ht="15" customHeight="1" x14ac:dyDescent="0.3">
      <c r="A249" s="90"/>
      <c r="B249" s="90"/>
      <c r="C249" s="90"/>
      <c r="D249" s="90"/>
      <c r="E249" s="90"/>
    </row>
    <row r="250" spans="1:5" ht="15" customHeight="1" x14ac:dyDescent="0.3">
      <c r="A250" s="90"/>
      <c r="B250" s="90"/>
      <c r="C250" s="90"/>
      <c r="D250" s="90"/>
      <c r="E250" s="90"/>
    </row>
    <row r="251" spans="1:5" ht="15" customHeight="1" x14ac:dyDescent="0.3">
      <c r="A251" s="90"/>
      <c r="B251" s="90"/>
      <c r="C251" s="90"/>
      <c r="D251" s="90"/>
      <c r="E251" s="90"/>
    </row>
    <row r="252" spans="1:5" ht="15" customHeight="1" x14ac:dyDescent="0.3">
      <c r="A252" s="90"/>
      <c r="B252" s="90"/>
      <c r="C252" s="90"/>
      <c r="D252" s="90"/>
      <c r="E252" s="90"/>
    </row>
    <row r="253" spans="1:5" ht="15" customHeight="1" x14ac:dyDescent="0.3">
      <c r="A253" s="90"/>
      <c r="B253" s="90"/>
      <c r="C253" s="90"/>
      <c r="D253" s="90"/>
      <c r="E253" s="90"/>
    </row>
    <row r="254" spans="1:5" ht="15" customHeight="1" x14ac:dyDescent="0.3">
      <c r="A254" s="90"/>
      <c r="B254" s="90"/>
      <c r="C254" s="90"/>
      <c r="D254" s="90"/>
      <c r="E254" s="90"/>
    </row>
    <row r="255" spans="1:5" ht="15" customHeight="1" x14ac:dyDescent="0.3">
      <c r="A255" s="90"/>
      <c r="B255" s="90"/>
      <c r="C255" s="90"/>
      <c r="D255" s="90"/>
      <c r="E255" s="90"/>
    </row>
    <row r="256" spans="1:5" ht="15" customHeight="1" x14ac:dyDescent="0.3">
      <c r="A256" s="90"/>
      <c r="B256" s="90"/>
      <c r="C256" s="90"/>
      <c r="D256" s="90"/>
      <c r="E256" s="90"/>
    </row>
    <row r="257" spans="1:5" ht="15" customHeight="1" x14ac:dyDescent="0.3">
      <c r="A257" s="90"/>
      <c r="B257" s="90"/>
      <c r="C257" s="90"/>
      <c r="D257" s="90"/>
      <c r="E257" s="90"/>
    </row>
    <row r="258" spans="1:5" ht="15" customHeight="1" x14ac:dyDescent="0.3">
      <c r="A258" s="90"/>
      <c r="B258" s="90"/>
      <c r="C258" s="90"/>
      <c r="D258" s="90"/>
      <c r="E258" s="90"/>
    </row>
    <row r="259" spans="1:5" ht="15" customHeight="1" x14ac:dyDescent="0.3">
      <c r="A259" s="90"/>
      <c r="B259" s="90"/>
      <c r="C259" s="90"/>
      <c r="D259" s="90"/>
      <c r="E259" s="90"/>
    </row>
    <row r="260" spans="1:5" ht="15" customHeight="1" x14ac:dyDescent="0.3">
      <c r="A260" s="90"/>
      <c r="B260" s="90"/>
      <c r="C260" s="90"/>
      <c r="D260" s="90"/>
      <c r="E260" s="90"/>
    </row>
    <row r="261" spans="1:5" ht="15" customHeight="1" x14ac:dyDescent="0.3">
      <c r="A261" s="90"/>
      <c r="B261" s="90"/>
      <c r="C261" s="90"/>
      <c r="D261" s="90"/>
      <c r="E261" s="90"/>
    </row>
    <row r="262" spans="1:5" ht="15" customHeight="1" x14ac:dyDescent="0.3">
      <c r="A262" s="90"/>
      <c r="B262" s="90"/>
      <c r="C262" s="90"/>
      <c r="D262" s="90"/>
      <c r="E262" s="90"/>
    </row>
    <row r="263" spans="1:5" ht="15" customHeight="1" x14ac:dyDescent="0.3">
      <c r="A263" s="90"/>
      <c r="B263" s="90"/>
      <c r="C263" s="90"/>
      <c r="D263" s="90"/>
      <c r="E263" s="90"/>
    </row>
    <row r="264" spans="1:5" ht="15" customHeight="1" x14ac:dyDescent="0.3">
      <c r="A264" s="90"/>
      <c r="B264" s="90"/>
      <c r="C264" s="90"/>
      <c r="D264" s="90"/>
      <c r="E264" s="90"/>
    </row>
    <row r="265" spans="1:5" ht="15" customHeight="1" x14ac:dyDescent="0.3">
      <c r="A265" s="90"/>
      <c r="B265" s="90"/>
      <c r="C265" s="90"/>
      <c r="D265" s="90"/>
      <c r="E265" s="90"/>
    </row>
    <row r="266" spans="1:5" ht="15" customHeight="1" x14ac:dyDescent="0.3">
      <c r="A266" s="90"/>
      <c r="B266" s="90"/>
      <c r="C266" s="90"/>
      <c r="D266" s="90"/>
      <c r="E266" s="90"/>
    </row>
    <row r="267" spans="1:5" ht="15" customHeight="1" x14ac:dyDescent="0.3">
      <c r="A267" s="90"/>
      <c r="B267" s="90"/>
      <c r="C267" s="90"/>
      <c r="D267" s="90"/>
      <c r="E267" s="90"/>
    </row>
  </sheetData>
  <mergeCells count="3">
    <mergeCell ref="B1:B4"/>
    <mergeCell ref="C1:F1"/>
    <mergeCell ref="A1:A4"/>
  </mergeCells>
  <phoneticPr fontId="1" type="noConversion"/>
  <printOptions horizontalCentered="1"/>
  <pageMargins left="0.39370078740157483" right="0.39370078740157483" top="1.4173228346456694" bottom="0.74803149606299213" header="0.73" footer="0.31496062992125984"/>
  <pageSetup paperSize="9" orientation="portrait" r:id="rId1"/>
  <headerFooter>
    <oddHeader>&amp;C&amp;14 &amp;20 &amp;U2016년 공기질 측정결과표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workbookViewId="0">
      <pane ySplit="4" topLeftCell="A5" activePane="bottomLeft" state="frozen"/>
      <selection pane="bottomLeft" activeCell="A6" sqref="A6:A8"/>
    </sheetView>
  </sheetViews>
  <sheetFormatPr defaultRowHeight="16.5" customHeight="1" x14ac:dyDescent="0.3"/>
  <cols>
    <col min="1" max="1" width="9.625" style="1" customWidth="1"/>
    <col min="2" max="2" width="9.625" style="3" customWidth="1"/>
    <col min="3" max="3" width="9.625" style="1" customWidth="1"/>
    <col min="4" max="4" width="8.625" style="73" customWidth="1"/>
    <col min="5" max="8" width="8.625" style="3" customWidth="1"/>
    <col min="9" max="9" width="8.625" style="74" customWidth="1"/>
    <col min="10" max="10" width="9.625" style="75" customWidth="1"/>
    <col min="11" max="16384" width="9" style="1"/>
  </cols>
  <sheetData>
    <row r="1" spans="1:10" ht="16.5" customHeight="1" x14ac:dyDescent="0.3">
      <c r="A1" s="215" t="s">
        <v>0</v>
      </c>
      <c r="B1" s="219" t="s">
        <v>259</v>
      </c>
      <c r="C1" s="219" t="s">
        <v>260</v>
      </c>
      <c r="D1" s="209" t="s">
        <v>1</v>
      </c>
      <c r="E1" s="210"/>
      <c r="F1" s="210"/>
      <c r="G1" s="211"/>
      <c r="H1" s="210"/>
      <c r="I1" s="210"/>
      <c r="J1" s="18"/>
    </row>
    <row r="2" spans="1:10" ht="16.5" customHeight="1" x14ac:dyDescent="0.3">
      <c r="A2" s="216"/>
      <c r="B2" s="220"/>
      <c r="C2" s="220"/>
      <c r="D2" s="129" t="s">
        <v>2</v>
      </c>
      <c r="E2" s="76" t="s">
        <v>159</v>
      </c>
      <c r="F2" s="76" t="s">
        <v>6</v>
      </c>
      <c r="G2" s="76" t="s">
        <v>7</v>
      </c>
      <c r="H2" s="76" t="s">
        <v>265</v>
      </c>
      <c r="I2" s="116" t="s">
        <v>8</v>
      </c>
      <c r="J2" s="19"/>
    </row>
    <row r="3" spans="1:10" ht="16.5" customHeight="1" x14ac:dyDescent="0.3">
      <c r="A3" s="216"/>
      <c r="B3" s="220"/>
      <c r="C3" s="220"/>
      <c r="D3" s="130" t="s">
        <v>3</v>
      </c>
      <c r="E3" s="103" t="s">
        <v>5</v>
      </c>
      <c r="F3" s="103" t="s">
        <v>3</v>
      </c>
      <c r="G3" s="103" t="s">
        <v>5</v>
      </c>
      <c r="H3" s="103" t="s">
        <v>3</v>
      </c>
      <c r="I3" s="79" t="s">
        <v>9</v>
      </c>
      <c r="J3" s="19"/>
    </row>
    <row r="4" spans="1:10" ht="16.5" customHeight="1" thickBot="1" x14ac:dyDescent="0.35">
      <c r="A4" s="217"/>
      <c r="B4" s="221"/>
      <c r="C4" s="221"/>
      <c r="D4" s="131" t="s">
        <v>10</v>
      </c>
      <c r="E4" s="132" t="s">
        <v>11</v>
      </c>
      <c r="F4" s="132" t="s">
        <v>12</v>
      </c>
      <c r="G4" s="132" t="s">
        <v>13</v>
      </c>
      <c r="H4" s="132"/>
      <c r="I4" s="81" t="s">
        <v>14</v>
      </c>
      <c r="J4" s="120"/>
    </row>
    <row r="5" spans="1:10" ht="16.5" customHeight="1" thickTop="1" x14ac:dyDescent="0.3">
      <c r="A5" s="20"/>
      <c r="B5" s="148"/>
      <c r="C5" s="21" t="s">
        <v>18</v>
      </c>
      <c r="D5" s="22">
        <f>AVERAGE(D12,D16,D19,D22,D26,D29,D32,D35,D38,D41)</f>
        <v>95.610000000000014</v>
      </c>
      <c r="E5" s="23">
        <f t="shared" ref="E5:H5" si="0">AVERAGE(E12,E16,E19,E22,E26,E29,E32,E35,E38,E41)</f>
        <v>578.68333333333339</v>
      </c>
      <c r="F5" s="22">
        <f t="shared" si="0"/>
        <v>16.388333333333335</v>
      </c>
      <c r="G5" s="22">
        <f t="shared" si="0"/>
        <v>0.93833333333333346</v>
      </c>
      <c r="H5" s="22">
        <f t="shared" si="0"/>
        <v>49.348333333333343</v>
      </c>
      <c r="I5" s="24" t="s">
        <v>132</v>
      </c>
      <c r="J5" s="119" t="s">
        <v>251</v>
      </c>
    </row>
    <row r="6" spans="1:10" ht="16.5" customHeight="1" x14ac:dyDescent="0.3">
      <c r="A6" s="218" t="s">
        <v>244</v>
      </c>
      <c r="B6" s="212" t="s">
        <v>161</v>
      </c>
      <c r="C6" s="117" t="s">
        <v>246</v>
      </c>
      <c r="D6" s="26">
        <f t="shared" ref="D6:H6" si="1">AVERAGE(D9,D13,D17,D20,D23,D27,D30,D33,D36,D39)</f>
        <v>112.02000000000001</v>
      </c>
      <c r="E6" s="157">
        <f t="shared" si="1"/>
        <v>630.70000000000005</v>
      </c>
      <c r="F6" s="26">
        <f t="shared" si="1"/>
        <v>16.869999999999997</v>
      </c>
      <c r="G6" s="26">
        <f t="shared" si="1"/>
        <v>0.92999999999999994</v>
      </c>
      <c r="H6" s="26">
        <f t="shared" si="1"/>
        <v>56.719999999999992</v>
      </c>
      <c r="I6" s="27" t="s">
        <v>132</v>
      </c>
      <c r="J6" s="19"/>
    </row>
    <row r="7" spans="1:10" ht="16.5" customHeight="1" x14ac:dyDescent="0.3">
      <c r="A7" s="218"/>
      <c r="B7" s="213"/>
      <c r="C7" s="117" t="s">
        <v>247</v>
      </c>
      <c r="D7" s="26">
        <f t="shared" ref="D7:H7" si="2">AVERAGE(D10:D11,D14:D15,D18,D21,D24:D25,D28,D34,D37,D40)</f>
        <v>83.225000000000009</v>
      </c>
      <c r="E7" s="157">
        <f t="shared" si="2"/>
        <v>540.91666666666663</v>
      </c>
      <c r="F7" s="26">
        <f t="shared" si="2"/>
        <v>16.149999999999995</v>
      </c>
      <c r="G7" s="26">
        <f t="shared" si="2"/>
        <v>0.92499999999999993</v>
      </c>
      <c r="H7" s="26">
        <f t="shared" si="2"/>
        <v>42.391666666666673</v>
      </c>
      <c r="I7" s="27" t="s">
        <v>132</v>
      </c>
      <c r="J7" s="19"/>
    </row>
    <row r="8" spans="1:10" ht="16.5" customHeight="1" x14ac:dyDescent="0.3">
      <c r="A8" s="218"/>
      <c r="B8" s="214"/>
      <c r="C8" s="117" t="s">
        <v>248</v>
      </c>
      <c r="D8" s="26">
        <f t="shared" ref="D8:H8" si="3">AVERAGE(D31)</f>
        <v>69.8</v>
      </c>
      <c r="E8" s="157">
        <f t="shared" si="3"/>
        <v>545</v>
      </c>
      <c r="F8" s="26">
        <f t="shared" si="3"/>
        <v>15.9</v>
      </c>
      <c r="G8" s="26">
        <f t="shared" si="3"/>
        <v>1</v>
      </c>
      <c r="H8" s="26">
        <f t="shared" si="3"/>
        <v>45.3</v>
      </c>
      <c r="I8" s="27" t="s">
        <v>132</v>
      </c>
      <c r="J8" s="19"/>
    </row>
    <row r="9" spans="1:10" ht="16.5" customHeight="1" x14ac:dyDescent="0.3">
      <c r="A9" s="195" t="s">
        <v>19</v>
      </c>
      <c r="B9" s="225">
        <v>42494</v>
      </c>
      <c r="C9" s="99" t="s">
        <v>15</v>
      </c>
      <c r="D9" s="5">
        <v>86.9</v>
      </c>
      <c r="E9" s="155">
        <v>812</v>
      </c>
      <c r="F9" s="5">
        <v>17.100000000000001</v>
      </c>
      <c r="G9" s="5">
        <v>0.6</v>
      </c>
      <c r="H9" s="6">
        <v>38.6</v>
      </c>
      <c r="I9" s="10" t="s">
        <v>262</v>
      </c>
      <c r="J9" s="28" t="s">
        <v>218</v>
      </c>
    </row>
    <row r="10" spans="1:10" ht="16.5" customHeight="1" x14ac:dyDescent="0.3">
      <c r="A10" s="195"/>
      <c r="B10" s="187"/>
      <c r="C10" s="84" t="s">
        <v>20</v>
      </c>
      <c r="D10" s="5">
        <v>66.099999999999994</v>
      </c>
      <c r="E10" s="155">
        <v>575</v>
      </c>
      <c r="F10" s="5">
        <v>16.399999999999999</v>
      </c>
      <c r="G10" s="5">
        <v>0.5</v>
      </c>
      <c r="H10" s="6">
        <v>18.899999999999999</v>
      </c>
      <c r="I10" s="11" t="s">
        <v>262</v>
      </c>
      <c r="J10" s="28" t="s">
        <v>261</v>
      </c>
    </row>
    <row r="11" spans="1:10" ht="16.5" customHeight="1" x14ac:dyDescent="0.3">
      <c r="A11" s="195"/>
      <c r="B11" s="187"/>
      <c r="C11" s="84" t="s">
        <v>21</v>
      </c>
      <c r="D11" s="5">
        <v>76.099999999999994</v>
      </c>
      <c r="E11" s="155">
        <v>493</v>
      </c>
      <c r="F11" s="5">
        <v>15.6</v>
      </c>
      <c r="G11" s="5">
        <v>0.6</v>
      </c>
      <c r="H11" s="6">
        <v>19.600000000000001</v>
      </c>
      <c r="I11" s="11" t="s">
        <v>262</v>
      </c>
      <c r="J11" s="28" t="s">
        <v>219</v>
      </c>
    </row>
    <row r="12" spans="1:10" ht="16.5" customHeight="1" x14ac:dyDescent="0.3">
      <c r="A12" s="196"/>
      <c r="B12" s="188"/>
      <c r="C12" s="85" t="s">
        <v>18</v>
      </c>
      <c r="D12" s="13">
        <f t="shared" ref="D12:G12" si="4">AVERAGE(D9:D11)</f>
        <v>76.36666666666666</v>
      </c>
      <c r="E12" s="158">
        <f t="shared" si="4"/>
        <v>626.66666666666663</v>
      </c>
      <c r="F12" s="13">
        <f t="shared" si="4"/>
        <v>16.366666666666667</v>
      </c>
      <c r="G12" s="13">
        <f t="shared" si="4"/>
        <v>0.56666666666666676</v>
      </c>
      <c r="H12" s="13">
        <f>AVERAGE(H9:H11)</f>
        <v>25.7</v>
      </c>
      <c r="I12" s="14" t="s">
        <v>32</v>
      </c>
      <c r="J12" s="28"/>
    </row>
    <row r="13" spans="1:10" ht="16.5" customHeight="1" x14ac:dyDescent="0.3">
      <c r="A13" s="194" t="s">
        <v>22</v>
      </c>
      <c r="B13" s="186">
        <v>42496</v>
      </c>
      <c r="C13" s="84" t="s">
        <v>15</v>
      </c>
      <c r="D13" s="5">
        <v>124.7</v>
      </c>
      <c r="E13" s="155">
        <v>703</v>
      </c>
      <c r="F13" s="5">
        <v>18.8</v>
      </c>
      <c r="G13" s="5">
        <v>0.9</v>
      </c>
      <c r="H13" s="12">
        <v>58.6</v>
      </c>
      <c r="I13" s="11" t="s">
        <v>262</v>
      </c>
      <c r="J13" s="28" t="s">
        <v>220</v>
      </c>
    </row>
    <row r="14" spans="1:10" ht="16.5" customHeight="1" x14ac:dyDescent="0.3">
      <c r="A14" s="195"/>
      <c r="B14" s="187"/>
      <c r="C14" s="84" t="s">
        <v>20</v>
      </c>
      <c r="D14" s="5">
        <v>107.3</v>
      </c>
      <c r="E14" s="155">
        <v>569</v>
      </c>
      <c r="F14" s="5">
        <v>20.2</v>
      </c>
      <c r="G14" s="5">
        <v>1</v>
      </c>
      <c r="H14" s="6">
        <v>47.2</v>
      </c>
      <c r="I14" s="11" t="s">
        <v>262</v>
      </c>
      <c r="J14" s="28" t="s">
        <v>221</v>
      </c>
    </row>
    <row r="15" spans="1:10" ht="16.5" customHeight="1" x14ac:dyDescent="0.3">
      <c r="A15" s="195"/>
      <c r="B15" s="187"/>
      <c r="C15" s="84" t="s">
        <v>21</v>
      </c>
      <c r="D15" s="5">
        <v>70.099999999999994</v>
      </c>
      <c r="E15" s="155">
        <v>559</v>
      </c>
      <c r="F15" s="5">
        <v>14.5</v>
      </c>
      <c r="G15" s="5">
        <v>1</v>
      </c>
      <c r="H15" s="6">
        <v>43.8</v>
      </c>
      <c r="I15" s="11" t="s">
        <v>262</v>
      </c>
      <c r="J15" s="28" t="s">
        <v>222</v>
      </c>
    </row>
    <row r="16" spans="1:10" ht="16.5" customHeight="1" x14ac:dyDescent="0.3">
      <c r="A16" s="196"/>
      <c r="B16" s="188"/>
      <c r="C16" s="85" t="s">
        <v>18</v>
      </c>
      <c r="D16" s="13">
        <f>AVERAGE(D13:D15)</f>
        <v>100.7</v>
      </c>
      <c r="E16" s="158">
        <f t="shared" ref="E16:H16" si="5">AVERAGE(E13:E15)</f>
        <v>610.33333333333337</v>
      </c>
      <c r="F16" s="13">
        <f t="shared" si="5"/>
        <v>17.833333333333332</v>
      </c>
      <c r="G16" s="13">
        <f t="shared" si="5"/>
        <v>0.96666666666666667</v>
      </c>
      <c r="H16" s="13">
        <f t="shared" si="5"/>
        <v>49.866666666666674</v>
      </c>
      <c r="I16" s="14" t="s">
        <v>32</v>
      </c>
      <c r="J16" s="28"/>
    </row>
    <row r="17" spans="1:11" ht="16.5" customHeight="1" x14ac:dyDescent="0.3">
      <c r="A17" s="222" t="s">
        <v>23</v>
      </c>
      <c r="B17" s="226">
        <v>42494</v>
      </c>
      <c r="C17" s="84" t="s">
        <v>15</v>
      </c>
      <c r="D17" s="98">
        <v>119</v>
      </c>
      <c r="E17" s="155">
        <v>705</v>
      </c>
      <c r="F17" s="5">
        <v>21.5</v>
      </c>
      <c r="G17" s="5">
        <v>0.8</v>
      </c>
      <c r="H17" s="6">
        <v>69.400000000000006</v>
      </c>
      <c r="I17" s="11" t="s">
        <v>262</v>
      </c>
      <c r="J17" s="28" t="s">
        <v>223</v>
      </c>
      <c r="K17" s="29"/>
    </row>
    <row r="18" spans="1:11" ht="16.5" customHeight="1" x14ac:dyDescent="0.3">
      <c r="A18" s="223"/>
      <c r="B18" s="227"/>
      <c r="C18" s="84" t="s">
        <v>16</v>
      </c>
      <c r="D18" s="98">
        <v>80.599999999999994</v>
      </c>
      <c r="E18" s="155">
        <v>669</v>
      </c>
      <c r="F18" s="5">
        <v>19.399999999999999</v>
      </c>
      <c r="G18" s="5">
        <v>0.9</v>
      </c>
      <c r="H18" s="6">
        <v>42.5</v>
      </c>
      <c r="I18" s="11" t="s">
        <v>263</v>
      </c>
      <c r="J18" s="28" t="s">
        <v>224</v>
      </c>
      <c r="K18" s="29"/>
    </row>
    <row r="19" spans="1:11" ht="16.5" customHeight="1" x14ac:dyDescent="0.3">
      <c r="A19" s="224"/>
      <c r="B19" s="228"/>
      <c r="C19" s="85" t="s">
        <v>18</v>
      </c>
      <c r="D19" s="13">
        <f>AVERAGE(D17:D18)</f>
        <v>99.8</v>
      </c>
      <c r="E19" s="158">
        <f t="shared" ref="E19:H19" si="6">AVERAGE(E17:E18)</f>
        <v>687</v>
      </c>
      <c r="F19" s="13">
        <f t="shared" si="6"/>
        <v>20.45</v>
      </c>
      <c r="G19" s="13">
        <f t="shared" si="6"/>
        <v>0.85000000000000009</v>
      </c>
      <c r="H19" s="13">
        <f t="shared" si="6"/>
        <v>55.95</v>
      </c>
      <c r="I19" s="14" t="s">
        <v>32</v>
      </c>
      <c r="J19" s="28"/>
    </row>
    <row r="20" spans="1:11" ht="16.5" customHeight="1" x14ac:dyDescent="0.3">
      <c r="A20" s="206" t="s">
        <v>24</v>
      </c>
      <c r="B20" s="186">
        <v>42496</v>
      </c>
      <c r="C20" s="84" t="s">
        <v>15</v>
      </c>
      <c r="D20" s="5">
        <v>127.4</v>
      </c>
      <c r="E20" s="155">
        <v>661</v>
      </c>
      <c r="F20" s="5">
        <v>20.8</v>
      </c>
      <c r="G20" s="5">
        <v>1.3</v>
      </c>
      <c r="H20" s="7">
        <v>64.900000000000006</v>
      </c>
      <c r="I20" s="11" t="s">
        <v>262</v>
      </c>
      <c r="J20" s="28" t="s">
        <v>225</v>
      </c>
    </row>
    <row r="21" spans="1:11" ht="16.5" customHeight="1" x14ac:dyDescent="0.3">
      <c r="A21" s="207"/>
      <c r="B21" s="187"/>
      <c r="C21" s="84" t="s">
        <v>16</v>
      </c>
      <c r="D21" s="5">
        <v>83.2</v>
      </c>
      <c r="E21" s="155">
        <v>630</v>
      </c>
      <c r="F21" s="5">
        <v>20.3</v>
      </c>
      <c r="G21" s="5">
        <v>1.2</v>
      </c>
      <c r="H21" s="7">
        <v>58</v>
      </c>
      <c r="I21" s="11" t="s">
        <v>262</v>
      </c>
      <c r="J21" s="28" t="s">
        <v>226</v>
      </c>
    </row>
    <row r="22" spans="1:11" ht="16.5" customHeight="1" x14ac:dyDescent="0.3">
      <c r="A22" s="208"/>
      <c r="B22" s="188"/>
      <c r="C22" s="85" t="s">
        <v>18</v>
      </c>
      <c r="D22" s="13">
        <f>AVERAGE(D20:D21)</f>
        <v>105.30000000000001</v>
      </c>
      <c r="E22" s="158">
        <f t="shared" ref="E22:H22" si="7">AVERAGE(E20:E21)</f>
        <v>645.5</v>
      </c>
      <c r="F22" s="13">
        <f t="shared" si="7"/>
        <v>20.55</v>
      </c>
      <c r="G22" s="13">
        <f t="shared" si="7"/>
        <v>1.25</v>
      </c>
      <c r="H22" s="13">
        <f t="shared" si="7"/>
        <v>61.45</v>
      </c>
      <c r="I22" s="14" t="s">
        <v>32</v>
      </c>
      <c r="J22" s="28"/>
    </row>
    <row r="23" spans="1:11" ht="16.5" customHeight="1" x14ac:dyDescent="0.3">
      <c r="A23" s="206" t="s">
        <v>25</v>
      </c>
      <c r="B23" s="186">
        <v>42499</v>
      </c>
      <c r="C23" s="84" t="s">
        <v>15</v>
      </c>
      <c r="D23" s="5">
        <v>121.3</v>
      </c>
      <c r="E23" s="155">
        <v>605</v>
      </c>
      <c r="F23" s="5">
        <v>14</v>
      </c>
      <c r="G23" s="5">
        <v>1</v>
      </c>
      <c r="H23" s="6">
        <v>64.3</v>
      </c>
      <c r="I23" s="11" t="s">
        <v>264</v>
      </c>
      <c r="J23" s="28" t="s">
        <v>227</v>
      </c>
    </row>
    <row r="24" spans="1:11" ht="16.5" customHeight="1" x14ac:dyDescent="0.3">
      <c r="A24" s="207"/>
      <c r="B24" s="187"/>
      <c r="C24" s="84" t="s">
        <v>20</v>
      </c>
      <c r="D24" s="5">
        <v>101.5</v>
      </c>
      <c r="E24" s="155">
        <v>487</v>
      </c>
      <c r="F24" s="5">
        <v>16.899999999999999</v>
      </c>
      <c r="G24" s="5">
        <v>1.1000000000000001</v>
      </c>
      <c r="H24" s="6">
        <v>59.6</v>
      </c>
      <c r="I24" s="11" t="s">
        <v>264</v>
      </c>
      <c r="J24" s="28" t="s">
        <v>228</v>
      </c>
    </row>
    <row r="25" spans="1:11" ht="16.5" customHeight="1" x14ac:dyDescent="0.3">
      <c r="A25" s="207"/>
      <c r="B25" s="187"/>
      <c r="C25" s="84" t="s">
        <v>21</v>
      </c>
      <c r="D25" s="5">
        <v>75.5</v>
      </c>
      <c r="E25" s="155">
        <v>505</v>
      </c>
      <c r="F25" s="5">
        <v>18.399999999999999</v>
      </c>
      <c r="G25" s="5">
        <v>1.2</v>
      </c>
      <c r="H25" s="6">
        <v>52.1</v>
      </c>
      <c r="I25" s="11" t="s">
        <v>264</v>
      </c>
      <c r="J25" s="28" t="s">
        <v>229</v>
      </c>
    </row>
    <row r="26" spans="1:11" ht="16.5" customHeight="1" x14ac:dyDescent="0.3">
      <c r="A26" s="208"/>
      <c r="B26" s="188"/>
      <c r="C26" s="85" t="s">
        <v>18</v>
      </c>
      <c r="D26" s="13">
        <f>AVERAGE(D23:D25)</f>
        <v>99.433333333333337</v>
      </c>
      <c r="E26" s="158">
        <f t="shared" ref="E26:H26" si="8">AVERAGE(E23:E25)</f>
        <v>532.33333333333337</v>
      </c>
      <c r="F26" s="13">
        <f t="shared" si="8"/>
        <v>16.433333333333334</v>
      </c>
      <c r="G26" s="13">
        <f t="shared" si="8"/>
        <v>1.0999999999999999</v>
      </c>
      <c r="H26" s="13">
        <f t="shared" si="8"/>
        <v>58.666666666666664</v>
      </c>
      <c r="I26" s="14" t="s">
        <v>32</v>
      </c>
      <c r="J26" s="28"/>
    </row>
    <row r="27" spans="1:11" ht="16.5" customHeight="1" x14ac:dyDescent="0.3">
      <c r="A27" s="194" t="s">
        <v>26</v>
      </c>
      <c r="B27" s="186">
        <v>42499</v>
      </c>
      <c r="C27" s="84" t="s">
        <v>15</v>
      </c>
      <c r="D27" s="5">
        <v>117</v>
      </c>
      <c r="E27" s="155">
        <v>606</v>
      </c>
      <c r="F27" s="5">
        <v>17.3</v>
      </c>
      <c r="G27" s="5">
        <v>1.2</v>
      </c>
      <c r="H27" s="6">
        <v>62.4</v>
      </c>
      <c r="I27" s="11" t="s">
        <v>262</v>
      </c>
      <c r="J27" s="28" t="s">
        <v>230</v>
      </c>
      <c r="K27" s="29"/>
    </row>
    <row r="28" spans="1:11" ht="16.5" customHeight="1" x14ac:dyDescent="0.3">
      <c r="A28" s="195"/>
      <c r="B28" s="187"/>
      <c r="C28" s="84" t="s">
        <v>16</v>
      </c>
      <c r="D28" s="5">
        <v>81.900000000000006</v>
      </c>
      <c r="E28" s="155">
        <v>516</v>
      </c>
      <c r="F28" s="5">
        <v>17.100000000000001</v>
      </c>
      <c r="G28" s="5">
        <v>1</v>
      </c>
      <c r="H28" s="6">
        <v>51.5</v>
      </c>
      <c r="I28" s="11" t="s">
        <v>262</v>
      </c>
      <c r="J28" s="28" t="s">
        <v>231</v>
      </c>
      <c r="K28" s="29"/>
    </row>
    <row r="29" spans="1:11" ht="16.5" customHeight="1" x14ac:dyDescent="0.3">
      <c r="A29" s="196"/>
      <c r="B29" s="188"/>
      <c r="C29" s="85" t="s">
        <v>18</v>
      </c>
      <c r="D29" s="13">
        <f>AVERAGE(D27:D28)</f>
        <v>99.45</v>
      </c>
      <c r="E29" s="158">
        <f t="shared" ref="E29:H29" si="9">AVERAGE(E27:E28)</f>
        <v>561</v>
      </c>
      <c r="F29" s="13">
        <f t="shared" si="9"/>
        <v>17.200000000000003</v>
      </c>
      <c r="G29" s="13">
        <f t="shared" si="9"/>
        <v>1.1000000000000001</v>
      </c>
      <c r="H29" s="13">
        <f t="shared" si="9"/>
        <v>56.95</v>
      </c>
      <c r="I29" s="14" t="s">
        <v>32</v>
      </c>
      <c r="J29" s="28"/>
    </row>
    <row r="30" spans="1:11" ht="16.5" customHeight="1" x14ac:dyDescent="0.3">
      <c r="A30" s="194" t="s">
        <v>27</v>
      </c>
      <c r="B30" s="186">
        <v>42500</v>
      </c>
      <c r="C30" s="84" t="s">
        <v>15</v>
      </c>
      <c r="D30" s="5">
        <v>104.9</v>
      </c>
      <c r="E30" s="155">
        <v>588</v>
      </c>
      <c r="F30" s="5">
        <v>15.9</v>
      </c>
      <c r="G30" s="5">
        <v>1.1000000000000001</v>
      </c>
      <c r="H30" s="6">
        <v>54.4</v>
      </c>
      <c r="I30" s="11" t="s">
        <v>264</v>
      </c>
      <c r="J30" s="28" t="s">
        <v>232</v>
      </c>
      <c r="K30" s="29"/>
    </row>
    <row r="31" spans="1:11" ht="16.5" customHeight="1" x14ac:dyDescent="0.3">
      <c r="A31" s="195"/>
      <c r="B31" s="187"/>
      <c r="C31" s="84" t="s">
        <v>28</v>
      </c>
      <c r="D31" s="5">
        <v>69.8</v>
      </c>
      <c r="E31" s="155">
        <v>545</v>
      </c>
      <c r="F31" s="5">
        <v>15.9</v>
      </c>
      <c r="G31" s="5">
        <v>1</v>
      </c>
      <c r="H31" s="6">
        <v>45.3</v>
      </c>
      <c r="I31" s="11" t="s">
        <v>264</v>
      </c>
      <c r="J31" s="28" t="s">
        <v>233</v>
      </c>
      <c r="K31" s="29"/>
    </row>
    <row r="32" spans="1:11" ht="16.5" customHeight="1" x14ac:dyDescent="0.3">
      <c r="A32" s="196"/>
      <c r="B32" s="188"/>
      <c r="C32" s="85" t="s">
        <v>18</v>
      </c>
      <c r="D32" s="13">
        <f>AVERAGE(D30:D31)</f>
        <v>87.35</v>
      </c>
      <c r="E32" s="158">
        <f t="shared" ref="E32:H32" si="10">AVERAGE(E30:E31)</f>
        <v>566.5</v>
      </c>
      <c r="F32" s="13">
        <f t="shared" si="10"/>
        <v>15.9</v>
      </c>
      <c r="G32" s="13">
        <f t="shared" si="10"/>
        <v>1.05</v>
      </c>
      <c r="H32" s="13">
        <f t="shared" si="10"/>
        <v>49.849999999999994</v>
      </c>
      <c r="I32" s="14" t="s">
        <v>32</v>
      </c>
      <c r="J32" s="28"/>
    </row>
    <row r="33" spans="1:10" ht="16.5" customHeight="1" x14ac:dyDescent="0.3">
      <c r="A33" s="194" t="s">
        <v>29</v>
      </c>
      <c r="B33" s="186">
        <v>42500</v>
      </c>
      <c r="C33" s="86" t="s">
        <v>15</v>
      </c>
      <c r="D33" s="9">
        <v>105.1</v>
      </c>
      <c r="E33" s="159">
        <v>534</v>
      </c>
      <c r="F33" s="9">
        <v>15.6</v>
      </c>
      <c r="G33" s="9">
        <v>1</v>
      </c>
      <c r="H33" s="12">
        <v>61.7</v>
      </c>
      <c r="I33" s="11" t="s">
        <v>264</v>
      </c>
      <c r="J33" s="28" t="s">
        <v>232</v>
      </c>
    </row>
    <row r="34" spans="1:10" ht="16.5" customHeight="1" x14ac:dyDescent="0.3">
      <c r="A34" s="195"/>
      <c r="B34" s="187"/>
      <c r="C34" s="84" t="s">
        <v>16</v>
      </c>
      <c r="D34" s="8">
        <v>91.8</v>
      </c>
      <c r="E34" s="160">
        <v>487</v>
      </c>
      <c r="F34" s="8">
        <v>6.7</v>
      </c>
      <c r="G34" s="8">
        <v>1.2</v>
      </c>
      <c r="H34" s="7">
        <v>57.8</v>
      </c>
      <c r="I34" s="11" t="s">
        <v>264</v>
      </c>
      <c r="J34" s="28" t="s">
        <v>234</v>
      </c>
    </row>
    <row r="35" spans="1:10" ht="16.5" customHeight="1" x14ac:dyDescent="0.3">
      <c r="A35" s="196"/>
      <c r="B35" s="188"/>
      <c r="C35" s="85" t="s">
        <v>18</v>
      </c>
      <c r="D35" s="13">
        <f>AVERAGE(D33:D34)</f>
        <v>98.449999999999989</v>
      </c>
      <c r="E35" s="158">
        <f t="shared" ref="E35:H35" si="11">AVERAGE(E33:E34)</f>
        <v>510.5</v>
      </c>
      <c r="F35" s="13">
        <f t="shared" si="11"/>
        <v>11.15</v>
      </c>
      <c r="G35" s="13">
        <f t="shared" si="11"/>
        <v>1.1000000000000001</v>
      </c>
      <c r="H35" s="13">
        <f t="shared" si="11"/>
        <v>59.75</v>
      </c>
      <c r="I35" s="14" t="s">
        <v>32</v>
      </c>
      <c r="J35" s="28"/>
    </row>
    <row r="36" spans="1:10" ht="16.5" customHeight="1" x14ac:dyDescent="0.3">
      <c r="A36" s="194" t="s">
        <v>30</v>
      </c>
      <c r="B36" s="186">
        <v>42501</v>
      </c>
      <c r="C36" s="84" t="s">
        <v>15</v>
      </c>
      <c r="D36" s="5">
        <v>118.2</v>
      </c>
      <c r="E36" s="155">
        <v>488</v>
      </c>
      <c r="F36" s="5">
        <v>14.6</v>
      </c>
      <c r="G36" s="5">
        <v>0.7</v>
      </c>
      <c r="H36" s="6">
        <v>53.1</v>
      </c>
      <c r="I36" s="11" t="s">
        <v>264</v>
      </c>
      <c r="J36" s="28" t="s">
        <v>235</v>
      </c>
    </row>
    <row r="37" spans="1:10" ht="16.5" customHeight="1" x14ac:dyDescent="0.3">
      <c r="A37" s="195"/>
      <c r="B37" s="187"/>
      <c r="C37" s="84" t="s">
        <v>16</v>
      </c>
      <c r="D37" s="5">
        <v>77.400000000000006</v>
      </c>
      <c r="E37" s="155">
        <v>506</v>
      </c>
      <c r="F37" s="5">
        <v>12.7</v>
      </c>
      <c r="G37" s="5">
        <v>0.8</v>
      </c>
      <c r="H37" s="6">
        <v>35.6</v>
      </c>
      <c r="I37" s="11" t="s">
        <v>264</v>
      </c>
      <c r="J37" s="28" t="s">
        <v>233</v>
      </c>
    </row>
    <row r="38" spans="1:10" ht="16.5" customHeight="1" x14ac:dyDescent="0.3">
      <c r="A38" s="195"/>
      <c r="B38" s="189"/>
      <c r="C38" s="100" t="s">
        <v>18</v>
      </c>
      <c r="D38" s="15">
        <f>AVERAGE(D36:D37)</f>
        <v>97.800000000000011</v>
      </c>
      <c r="E38" s="161">
        <f t="shared" ref="E38:H38" si="12">AVERAGE(E36:E37)</f>
        <v>497</v>
      </c>
      <c r="F38" s="15">
        <f t="shared" si="12"/>
        <v>13.649999999999999</v>
      </c>
      <c r="G38" s="15">
        <f t="shared" si="12"/>
        <v>0.75</v>
      </c>
      <c r="H38" s="15">
        <f t="shared" si="12"/>
        <v>44.35</v>
      </c>
      <c r="I38" s="14" t="s">
        <v>32</v>
      </c>
      <c r="J38" s="30"/>
    </row>
    <row r="39" spans="1:10" ht="16.5" customHeight="1" x14ac:dyDescent="0.3">
      <c r="A39" s="190" t="s">
        <v>31</v>
      </c>
      <c r="B39" s="197">
        <v>42501</v>
      </c>
      <c r="C39" s="83" t="s">
        <v>15</v>
      </c>
      <c r="D39" s="5">
        <v>95.7</v>
      </c>
      <c r="E39" s="155">
        <v>605</v>
      </c>
      <c r="F39" s="5">
        <v>13.1</v>
      </c>
      <c r="G39" s="5">
        <v>0.7</v>
      </c>
      <c r="H39" s="6">
        <v>39.799999999999997</v>
      </c>
      <c r="I39" s="11" t="s">
        <v>264</v>
      </c>
      <c r="J39" s="28" t="s">
        <v>236</v>
      </c>
    </row>
    <row r="40" spans="1:10" ht="16.5" customHeight="1" x14ac:dyDescent="0.3">
      <c r="A40" s="190"/>
      <c r="B40" s="198"/>
      <c r="C40" s="83" t="s">
        <v>16</v>
      </c>
      <c r="D40" s="5">
        <v>87.2</v>
      </c>
      <c r="E40" s="155">
        <v>495</v>
      </c>
      <c r="F40" s="5">
        <v>15.6</v>
      </c>
      <c r="G40" s="5">
        <v>0.6</v>
      </c>
      <c r="H40" s="6">
        <v>22.1</v>
      </c>
      <c r="I40" s="11" t="s">
        <v>264</v>
      </c>
      <c r="J40" s="28" t="s">
        <v>237</v>
      </c>
    </row>
    <row r="41" spans="1:10" ht="16.5" customHeight="1" thickBot="1" x14ac:dyDescent="0.35">
      <c r="A41" s="191"/>
      <c r="B41" s="199"/>
      <c r="C41" s="101" t="s">
        <v>18</v>
      </c>
      <c r="D41" s="16">
        <f>AVERAGE(D39:D40)</f>
        <v>91.45</v>
      </c>
      <c r="E41" s="162">
        <f t="shared" ref="E41:H41" si="13">AVERAGE(E39:E40)</f>
        <v>550</v>
      </c>
      <c r="F41" s="16">
        <f t="shared" si="13"/>
        <v>14.35</v>
      </c>
      <c r="G41" s="16">
        <f t="shared" si="13"/>
        <v>0.64999999999999991</v>
      </c>
      <c r="H41" s="16">
        <f t="shared" si="13"/>
        <v>30.95</v>
      </c>
      <c r="I41" s="17" t="s">
        <v>32</v>
      </c>
      <c r="J41" s="31"/>
    </row>
    <row r="42" spans="1:10" ht="16.5" customHeight="1" x14ac:dyDescent="0.3">
      <c r="A42" s="32"/>
      <c r="B42" s="33"/>
      <c r="C42" s="34"/>
      <c r="D42" s="35"/>
      <c r="E42" s="36"/>
      <c r="F42" s="37"/>
      <c r="G42" s="37"/>
      <c r="H42" s="37"/>
      <c r="I42" s="38"/>
      <c r="J42" s="39"/>
    </row>
    <row r="43" spans="1:10" ht="16.5" customHeight="1" thickBot="1" x14ac:dyDescent="0.35">
      <c r="A43" s="32"/>
      <c r="B43" s="33"/>
      <c r="C43" s="34"/>
      <c r="D43" s="35"/>
      <c r="E43" s="36"/>
      <c r="F43" s="37"/>
      <c r="G43" s="37"/>
      <c r="H43" s="37"/>
      <c r="I43" s="38"/>
      <c r="J43" s="39"/>
    </row>
    <row r="44" spans="1:10" ht="16.5" customHeight="1" thickBot="1" x14ac:dyDescent="0.35">
      <c r="A44" s="40"/>
      <c r="B44" s="41" t="s">
        <v>149</v>
      </c>
      <c r="C44" s="42" t="s">
        <v>150</v>
      </c>
      <c r="D44" s="43" t="s">
        <v>2</v>
      </c>
      <c r="E44" s="44" t="s">
        <v>4</v>
      </c>
      <c r="F44" s="44" t="s">
        <v>6</v>
      </c>
      <c r="G44" s="44" t="s">
        <v>7</v>
      </c>
      <c r="H44" s="44" t="s">
        <v>268</v>
      </c>
      <c r="I44" s="45" t="s">
        <v>8</v>
      </c>
      <c r="J44" s="46"/>
    </row>
    <row r="45" spans="1:10" ht="16.5" customHeight="1" thickTop="1" x14ac:dyDescent="0.3">
      <c r="A45" s="203"/>
      <c r="B45" s="192">
        <v>1</v>
      </c>
      <c r="C45" s="47" t="s">
        <v>151</v>
      </c>
      <c r="D45" s="48">
        <f>D6</f>
        <v>112.02000000000001</v>
      </c>
      <c r="E45" s="49">
        <f t="shared" ref="E45:I45" si="14">E6</f>
        <v>630.70000000000005</v>
      </c>
      <c r="F45" s="48">
        <f t="shared" si="14"/>
        <v>16.869999999999997</v>
      </c>
      <c r="G45" s="48">
        <f t="shared" si="14"/>
        <v>0.92999999999999994</v>
      </c>
      <c r="H45" s="48">
        <f t="shared" si="14"/>
        <v>56.719999999999992</v>
      </c>
      <c r="I45" s="50" t="str">
        <f t="shared" si="14"/>
        <v>0.01미만</v>
      </c>
      <c r="J45" s="51"/>
    </row>
    <row r="46" spans="1:10" ht="16.5" customHeight="1" x14ac:dyDescent="0.3">
      <c r="A46" s="203"/>
      <c r="B46" s="192"/>
      <c r="C46" s="25" t="s">
        <v>152</v>
      </c>
      <c r="D46" s="52">
        <f t="shared" ref="D46:I47" si="15">D7</f>
        <v>83.225000000000009</v>
      </c>
      <c r="E46" s="53">
        <f t="shared" si="15"/>
        <v>540.91666666666663</v>
      </c>
      <c r="F46" s="52">
        <f t="shared" si="15"/>
        <v>16.149999999999995</v>
      </c>
      <c r="G46" s="52">
        <f t="shared" si="15"/>
        <v>0.92499999999999993</v>
      </c>
      <c r="H46" s="54">
        <f t="shared" si="15"/>
        <v>42.391666666666673</v>
      </c>
      <c r="I46" s="55" t="str">
        <f t="shared" si="15"/>
        <v>0.01미만</v>
      </c>
      <c r="J46" s="19"/>
    </row>
    <row r="47" spans="1:10" ht="16.5" customHeight="1" x14ac:dyDescent="0.3">
      <c r="A47" s="205"/>
      <c r="B47" s="193"/>
      <c r="C47" s="25" t="s">
        <v>153</v>
      </c>
      <c r="D47" s="52">
        <f t="shared" si="15"/>
        <v>69.8</v>
      </c>
      <c r="E47" s="53">
        <f t="shared" si="15"/>
        <v>545</v>
      </c>
      <c r="F47" s="52">
        <f t="shared" si="15"/>
        <v>15.9</v>
      </c>
      <c r="G47" s="52">
        <f t="shared" si="15"/>
        <v>1</v>
      </c>
      <c r="H47" s="54">
        <f t="shared" si="15"/>
        <v>45.3</v>
      </c>
      <c r="I47" s="55" t="str">
        <f t="shared" si="15"/>
        <v>0.01미만</v>
      </c>
      <c r="J47" s="19"/>
    </row>
    <row r="48" spans="1:10" ht="16.5" customHeight="1" x14ac:dyDescent="0.3">
      <c r="A48" s="202"/>
      <c r="B48" s="200">
        <v>2</v>
      </c>
      <c r="C48" s="25" t="s">
        <v>113</v>
      </c>
      <c r="D48" s="56">
        <f>'2호선'!D6</f>
        <v>95.356756756756795</v>
      </c>
      <c r="E48" s="57">
        <f>'2호선'!E6</f>
        <v>571.35135135135135</v>
      </c>
      <c r="F48" s="56">
        <f>'2호선'!F6</f>
        <v>12.564864864864864</v>
      </c>
      <c r="G48" s="56">
        <f>'2호선'!G6</f>
        <v>0.84054054054054028</v>
      </c>
      <c r="H48" s="54">
        <f>'2호선'!H6</f>
        <v>39.902702702702705</v>
      </c>
      <c r="I48" s="58" t="str">
        <f>'2호선'!I6</f>
        <v>0.01미만</v>
      </c>
      <c r="J48" s="19"/>
    </row>
    <row r="49" spans="1:10" ht="16.5" customHeight="1" x14ac:dyDescent="0.3">
      <c r="A49" s="203"/>
      <c r="B49" s="192"/>
      <c r="C49" s="25" t="s">
        <v>114</v>
      </c>
      <c r="D49" s="56">
        <f>'2호선'!D7</f>
        <v>79.345454545454558</v>
      </c>
      <c r="E49" s="57">
        <f>'2호선'!E7</f>
        <v>526.9545454545455</v>
      </c>
      <c r="F49" s="56">
        <f>'2호선'!F7</f>
        <v>12.788636363636362</v>
      </c>
      <c r="G49" s="56">
        <f>'2호선'!G7</f>
        <v>0.87500000000000011</v>
      </c>
      <c r="H49" s="54">
        <f>'2호선'!H7</f>
        <v>30.243181818181821</v>
      </c>
      <c r="I49" s="58" t="str">
        <f>'2호선'!I7</f>
        <v>0.01미만</v>
      </c>
      <c r="J49" s="19"/>
    </row>
    <row r="50" spans="1:10" ht="16.5" customHeight="1" x14ac:dyDescent="0.3">
      <c r="A50" s="205"/>
      <c r="B50" s="193"/>
      <c r="C50" s="25" t="s">
        <v>115</v>
      </c>
      <c r="D50" s="56">
        <f>'2호선'!D8</f>
        <v>91.1</v>
      </c>
      <c r="E50" s="57">
        <f>'2호선'!E8</f>
        <v>547</v>
      </c>
      <c r="F50" s="56">
        <f>'2호선'!F8</f>
        <v>14</v>
      </c>
      <c r="G50" s="56">
        <f>'2호선'!G8</f>
        <v>0.8</v>
      </c>
      <c r="H50" s="54">
        <f>'2호선'!H8</f>
        <v>36.849999999999994</v>
      </c>
      <c r="I50" s="58" t="str">
        <f>'2호선'!I8</f>
        <v>0.01미만</v>
      </c>
      <c r="J50" s="19"/>
    </row>
    <row r="51" spans="1:10" ht="16.5" customHeight="1" x14ac:dyDescent="0.3">
      <c r="A51" s="202"/>
      <c r="B51" s="200">
        <v>3</v>
      </c>
      <c r="C51" s="25" t="s">
        <v>113</v>
      </c>
      <c r="D51" s="56">
        <f>'3호선'!D6</f>
        <v>93.550000000000026</v>
      </c>
      <c r="E51" s="57">
        <f>'3호선'!E6</f>
        <v>538.5</v>
      </c>
      <c r="F51" s="56">
        <f>'3호선'!F6</f>
        <v>9.7156250000000011</v>
      </c>
      <c r="G51" s="56">
        <f>'3호선'!G6</f>
        <v>0.70624999999999982</v>
      </c>
      <c r="H51" s="56">
        <f>'3호선'!H6</f>
        <v>38.084375000000016</v>
      </c>
      <c r="I51" s="58" t="str">
        <f>'3호선'!I6</f>
        <v>0.01미만</v>
      </c>
      <c r="J51" s="19"/>
    </row>
    <row r="52" spans="1:10" ht="16.5" customHeight="1" x14ac:dyDescent="0.3">
      <c r="A52" s="203"/>
      <c r="B52" s="192"/>
      <c r="C52" s="25" t="s">
        <v>114</v>
      </c>
      <c r="D52" s="56">
        <f>'3호선'!D7</f>
        <v>83.302564102564105</v>
      </c>
      <c r="E52" s="57">
        <f>'3호선'!E7</f>
        <v>506.28205128205127</v>
      </c>
      <c r="F52" s="56">
        <f>'3호선'!F7</f>
        <v>11.023076923076925</v>
      </c>
      <c r="G52" s="56">
        <f>'3호선'!G7</f>
        <v>0.77179487179487183</v>
      </c>
      <c r="H52" s="54">
        <f>'3호선'!H7</f>
        <v>33.269230769230752</v>
      </c>
      <c r="I52" s="58" t="str">
        <f>'3호선'!I7</f>
        <v>0.01미만</v>
      </c>
      <c r="J52" s="19"/>
    </row>
    <row r="53" spans="1:10" ht="16.5" customHeight="1" x14ac:dyDescent="0.3">
      <c r="A53" s="205"/>
      <c r="B53" s="193"/>
      <c r="C53" s="25" t="s">
        <v>115</v>
      </c>
      <c r="D53" s="56">
        <f>'3호선'!D8</f>
        <v>92.799999999999983</v>
      </c>
      <c r="E53" s="57">
        <f>'3호선'!E8</f>
        <v>577.6</v>
      </c>
      <c r="F53" s="56">
        <f>'3호선'!F8</f>
        <v>9.7800000000000011</v>
      </c>
      <c r="G53" s="56">
        <f>'3호선'!G8</f>
        <v>0.72</v>
      </c>
      <c r="H53" s="54">
        <f>'3호선'!H8</f>
        <v>38.1</v>
      </c>
      <c r="I53" s="58" t="str">
        <f>'3호선'!I8</f>
        <v>0.01미만</v>
      </c>
      <c r="J53" s="19"/>
    </row>
    <row r="54" spans="1:10" ht="16.5" customHeight="1" x14ac:dyDescent="0.3">
      <c r="A54" s="202"/>
      <c r="B54" s="200">
        <v>4</v>
      </c>
      <c r="C54" s="25" t="s">
        <v>113</v>
      </c>
      <c r="D54" s="56">
        <f>'4호선'!D6</f>
        <v>99.595238095238102</v>
      </c>
      <c r="E54" s="57">
        <f>'4호선'!E6</f>
        <v>564.19047619047615</v>
      </c>
      <c r="F54" s="56">
        <f>'4호선'!F6</f>
        <v>10.619047619047619</v>
      </c>
      <c r="G54" s="56">
        <f>'4호선'!G6</f>
        <v>0.81428571428571439</v>
      </c>
      <c r="H54" s="54">
        <f>'4호선'!H6</f>
        <v>37.009523809523813</v>
      </c>
      <c r="I54" s="58" t="str">
        <f>'4호선'!I6</f>
        <v>0.01미만</v>
      </c>
      <c r="J54" s="19"/>
    </row>
    <row r="55" spans="1:10" ht="16.5" customHeight="1" x14ac:dyDescent="0.3">
      <c r="A55" s="203"/>
      <c r="B55" s="192"/>
      <c r="C55" s="25" t="s">
        <v>114</v>
      </c>
      <c r="D55" s="56">
        <f>'4호선'!D7</f>
        <v>81.713636363636368</v>
      </c>
      <c r="E55" s="57">
        <f>'4호선'!E7</f>
        <v>552.40909090909088</v>
      </c>
      <c r="F55" s="56">
        <f>'4호선'!F7</f>
        <v>12.313636363636363</v>
      </c>
      <c r="G55" s="56">
        <f>'4호선'!G7</f>
        <v>0.84090909090909105</v>
      </c>
      <c r="H55" s="56">
        <f>'4호선'!H7</f>
        <v>29.195454545454542</v>
      </c>
      <c r="I55" s="58" t="str">
        <f>'4호선'!I7</f>
        <v>0.01미만</v>
      </c>
      <c r="J55" s="19"/>
    </row>
    <row r="56" spans="1:10" ht="16.5" customHeight="1" x14ac:dyDescent="0.3">
      <c r="A56" s="205"/>
      <c r="B56" s="193"/>
      <c r="C56" s="25" t="s">
        <v>115</v>
      </c>
      <c r="D56" s="56">
        <f>'4호선'!D8</f>
        <v>94.000000000000014</v>
      </c>
      <c r="E56" s="57">
        <f>'4호선'!E8</f>
        <v>691.4</v>
      </c>
      <c r="F56" s="56">
        <f>'4호선'!F8</f>
        <v>13.7</v>
      </c>
      <c r="G56" s="56">
        <f>'4호선'!G8</f>
        <v>0.88000000000000012</v>
      </c>
      <c r="H56" s="54">
        <f>'4호선'!H8</f>
        <v>33.36</v>
      </c>
      <c r="I56" s="58" t="str">
        <f>'4호선'!I8</f>
        <v>0.01미만</v>
      </c>
      <c r="J56" s="19"/>
    </row>
    <row r="57" spans="1:10" ht="16.5" customHeight="1" x14ac:dyDescent="0.3">
      <c r="A57" s="59"/>
      <c r="B57" s="149"/>
      <c r="C57" s="60"/>
      <c r="D57" s="61"/>
      <c r="E57" s="62"/>
      <c r="F57" s="61"/>
      <c r="G57" s="61"/>
      <c r="H57" s="61"/>
      <c r="I57" s="63"/>
      <c r="J57" s="64"/>
    </row>
    <row r="58" spans="1:10" ht="16.5" customHeight="1" x14ac:dyDescent="0.3">
      <c r="A58" s="202"/>
      <c r="B58" s="200" t="s">
        <v>154</v>
      </c>
      <c r="C58" s="65" t="s">
        <v>155</v>
      </c>
      <c r="D58" s="54">
        <f>AVERAGE(D45,D48,D51,D54)</f>
        <v>100.13049871299873</v>
      </c>
      <c r="E58" s="66">
        <f t="shared" ref="E58:H58" si="16">AVERAGE(E45,E48,E51,E54)</f>
        <v>576.18545688545692</v>
      </c>
      <c r="F58" s="54">
        <f t="shared" si="16"/>
        <v>12.442384370978122</v>
      </c>
      <c r="G58" s="54">
        <f t="shared" si="16"/>
        <v>0.82276906370656366</v>
      </c>
      <c r="H58" s="54">
        <f t="shared" si="16"/>
        <v>42.929150378056633</v>
      </c>
      <c r="I58" s="67" t="s">
        <v>136</v>
      </c>
      <c r="J58" s="19"/>
    </row>
    <row r="59" spans="1:10" ht="16.5" customHeight="1" x14ac:dyDescent="0.3">
      <c r="A59" s="203"/>
      <c r="B59" s="192"/>
      <c r="C59" s="65" t="s">
        <v>156</v>
      </c>
      <c r="D59" s="54">
        <f t="shared" ref="D59:H60" si="17">AVERAGE(D46,D49,D52,D55)</f>
        <v>81.896663752913753</v>
      </c>
      <c r="E59" s="66">
        <f t="shared" si="17"/>
        <v>531.64058857808857</v>
      </c>
      <c r="F59" s="54">
        <f t="shared" si="17"/>
        <v>13.06883741258741</v>
      </c>
      <c r="G59" s="54">
        <f t="shared" si="17"/>
        <v>0.85317599067599081</v>
      </c>
      <c r="H59" s="54">
        <f t="shared" si="17"/>
        <v>33.774883449883447</v>
      </c>
      <c r="I59" s="67" t="s">
        <v>136</v>
      </c>
      <c r="J59" s="19"/>
    </row>
    <row r="60" spans="1:10" ht="16.5" customHeight="1" thickBot="1" x14ac:dyDescent="0.35">
      <c r="A60" s="204"/>
      <c r="B60" s="201"/>
      <c r="C60" s="68" t="s">
        <v>157</v>
      </c>
      <c r="D60" s="69">
        <f t="shared" si="17"/>
        <v>86.924999999999997</v>
      </c>
      <c r="E60" s="70">
        <f t="shared" si="17"/>
        <v>590.25</v>
      </c>
      <c r="F60" s="69">
        <f t="shared" si="17"/>
        <v>13.344999999999999</v>
      </c>
      <c r="G60" s="69">
        <f t="shared" si="17"/>
        <v>0.85000000000000009</v>
      </c>
      <c r="H60" s="69">
        <f t="shared" si="17"/>
        <v>38.402500000000003</v>
      </c>
      <c r="I60" s="71" t="s">
        <v>136</v>
      </c>
      <c r="J60" s="72"/>
    </row>
  </sheetData>
  <mergeCells count="37">
    <mergeCell ref="A20:A22"/>
    <mergeCell ref="A23:A26"/>
    <mergeCell ref="D1:G1"/>
    <mergeCell ref="H1:I1"/>
    <mergeCell ref="A9:A12"/>
    <mergeCell ref="B6:B8"/>
    <mergeCell ref="A1:A4"/>
    <mergeCell ref="A6:A8"/>
    <mergeCell ref="B1:B4"/>
    <mergeCell ref="C1:C4"/>
    <mergeCell ref="A13:A16"/>
    <mergeCell ref="A17:A19"/>
    <mergeCell ref="B9:B12"/>
    <mergeCell ref="B13:B16"/>
    <mergeCell ref="B17:B19"/>
    <mergeCell ref="B20:B22"/>
    <mergeCell ref="B58:B60"/>
    <mergeCell ref="A58:A60"/>
    <mergeCell ref="A45:A47"/>
    <mergeCell ref="A48:A50"/>
    <mergeCell ref="A51:A53"/>
    <mergeCell ref="A54:A56"/>
    <mergeCell ref="B51:B53"/>
    <mergeCell ref="B54:B56"/>
    <mergeCell ref="B48:B50"/>
    <mergeCell ref="A39:A41"/>
    <mergeCell ref="B45:B47"/>
    <mergeCell ref="A36:A38"/>
    <mergeCell ref="A33:A35"/>
    <mergeCell ref="A27:A29"/>
    <mergeCell ref="A30:A32"/>
    <mergeCell ref="B39:B41"/>
    <mergeCell ref="B23:B26"/>
    <mergeCell ref="B27:B29"/>
    <mergeCell ref="B30:B32"/>
    <mergeCell ref="B33:B35"/>
    <mergeCell ref="B36:B38"/>
  </mergeCells>
  <phoneticPr fontId="1" type="noConversion"/>
  <printOptions horizontalCentered="1"/>
  <pageMargins left="0" right="0" top="0.74803149606299213" bottom="0.74803149606299213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8"/>
  <sheetViews>
    <sheetView workbookViewId="0">
      <selection activeCell="A6" sqref="A6:A8"/>
    </sheetView>
  </sheetViews>
  <sheetFormatPr defaultRowHeight="13.5" x14ac:dyDescent="0.3"/>
  <cols>
    <col min="1" max="1" width="9.625" style="1" customWidth="1"/>
    <col min="2" max="2" width="9.625" style="3" customWidth="1"/>
    <col min="3" max="3" width="9.625" style="1" customWidth="1"/>
    <col min="4" max="4" width="8.625" style="147" customWidth="1"/>
    <col min="5" max="9" width="8.625" style="74" customWidth="1"/>
    <col min="10" max="10" width="9.625" style="4" customWidth="1"/>
    <col min="11" max="16384" width="9" style="1"/>
  </cols>
  <sheetData>
    <row r="1" spans="1:10" x14ac:dyDescent="0.3">
      <c r="A1" s="215" t="s">
        <v>0</v>
      </c>
      <c r="B1" s="219" t="s">
        <v>158</v>
      </c>
      <c r="C1" s="219" t="s">
        <v>131</v>
      </c>
      <c r="D1" s="233" t="s">
        <v>1</v>
      </c>
      <c r="E1" s="234"/>
      <c r="F1" s="234"/>
      <c r="G1" s="234"/>
      <c r="H1" s="234"/>
      <c r="I1" s="234"/>
      <c r="J1" s="91"/>
    </row>
    <row r="2" spans="1:10" x14ac:dyDescent="0.3">
      <c r="A2" s="216"/>
      <c r="B2" s="220"/>
      <c r="C2" s="220"/>
      <c r="D2" s="77" t="s">
        <v>2</v>
      </c>
      <c r="E2" s="116" t="s">
        <v>159</v>
      </c>
      <c r="F2" s="116" t="s">
        <v>6</v>
      </c>
      <c r="G2" s="116" t="s">
        <v>7</v>
      </c>
      <c r="H2" s="116" t="s">
        <v>257</v>
      </c>
      <c r="I2" s="116" t="s">
        <v>8</v>
      </c>
      <c r="J2" s="92"/>
    </row>
    <row r="3" spans="1:10" x14ac:dyDescent="0.3">
      <c r="A3" s="216"/>
      <c r="B3" s="220"/>
      <c r="C3" s="220"/>
      <c r="D3" s="78" t="s">
        <v>3</v>
      </c>
      <c r="E3" s="79" t="s">
        <v>5</v>
      </c>
      <c r="F3" s="79" t="s">
        <v>3</v>
      </c>
      <c r="G3" s="79" t="s">
        <v>5</v>
      </c>
      <c r="H3" s="79" t="s">
        <v>160</v>
      </c>
      <c r="I3" s="79" t="s">
        <v>9</v>
      </c>
      <c r="J3" s="92"/>
    </row>
    <row r="4" spans="1:10" ht="12.75" customHeight="1" thickBot="1" x14ac:dyDescent="0.35">
      <c r="A4" s="217"/>
      <c r="B4" s="221"/>
      <c r="C4" s="221"/>
      <c r="D4" s="80" t="s">
        <v>10</v>
      </c>
      <c r="E4" s="81" t="s">
        <v>11</v>
      </c>
      <c r="F4" s="81" t="s">
        <v>12</v>
      </c>
      <c r="G4" s="81" t="s">
        <v>13</v>
      </c>
      <c r="H4" s="81"/>
      <c r="I4" s="81" t="s">
        <v>14</v>
      </c>
      <c r="J4" s="121"/>
    </row>
    <row r="5" spans="1:10" ht="15.75" customHeight="1" thickTop="1" x14ac:dyDescent="0.3">
      <c r="A5" s="122"/>
      <c r="B5" s="150"/>
      <c r="C5" s="82" t="s">
        <v>18</v>
      </c>
      <c r="D5" s="136">
        <f>AVERAGE(D12,D16,D19,D22,D25,D28,D31,D34,D38,D41,D45,D48,D51,D54,D57,D60,D63,D66,D70,D73,D76,D79,D82,D86,D89,D92,D96,D99,D102,D105,D108,D112,D115,D118,D121,D125,D128)</f>
        <v>86.618918918918908</v>
      </c>
      <c r="E5" s="137">
        <f t="shared" ref="E5:H5" si="0">AVERAGE(E12,E16,E19,E22,E25,E28,E31,E34,E38,E41,E45,E48,E51,E54,E57,E60,E63,E66,E70,E73,E76,E79,E82,E86,E89,E92,E96,E99,E102,E105,E108,E112,E115,E118,E121,E125,E128)</f>
        <v>545.2117117117117</v>
      </c>
      <c r="F5" s="136">
        <f t="shared" si="0"/>
        <v>12.759459459459457</v>
      </c>
      <c r="G5" s="136">
        <f t="shared" si="0"/>
        <v>0.85180180180180187</v>
      </c>
      <c r="H5" s="136">
        <f t="shared" si="0"/>
        <v>34.894594594594594</v>
      </c>
      <c r="I5" s="88" t="s">
        <v>132</v>
      </c>
      <c r="J5" s="123" t="s">
        <v>252</v>
      </c>
    </row>
    <row r="6" spans="1:10" x14ac:dyDescent="0.3">
      <c r="A6" s="238" t="s">
        <v>245</v>
      </c>
      <c r="B6" s="212" t="s">
        <v>161</v>
      </c>
      <c r="C6" s="117" t="s">
        <v>246</v>
      </c>
      <c r="D6" s="134">
        <f t="shared" ref="D6:H6" si="1">AVERAGE(D9,D13,D17,D20,D23,D26,D29,D32,D35,D39,D42,D46,D49,D52,D55,D58,D61,D64,D67,D71,D74,D77,D80,D83,D87,D90,D93,D97,D100,D103,D106,D109,D113,D116,D119,D122,D126)</f>
        <v>95.356756756756795</v>
      </c>
      <c r="E6" s="135">
        <f t="shared" si="1"/>
        <v>571.35135135135135</v>
      </c>
      <c r="F6" s="134">
        <f t="shared" si="1"/>
        <v>12.564864864864864</v>
      </c>
      <c r="G6" s="134">
        <f t="shared" si="1"/>
        <v>0.84054054054054028</v>
      </c>
      <c r="H6" s="134">
        <f t="shared" si="1"/>
        <v>39.902702702702705</v>
      </c>
      <c r="I6" s="142" t="s">
        <v>132</v>
      </c>
      <c r="J6" s="92"/>
    </row>
    <row r="7" spans="1:10" x14ac:dyDescent="0.3">
      <c r="A7" s="239"/>
      <c r="B7" s="213"/>
      <c r="C7" s="117" t="s">
        <v>247</v>
      </c>
      <c r="D7" s="134">
        <f t="shared" ref="D7:H7" si="2">AVERAGE(D10,D14:D15,D18,D21,D24,D27,D30,D33,D36:D37,D40,D43:D44,D47,D50,D53,D56,D59,D62,D65,D68:D69,D72,D75,D78,D81,D84:D85,D88,D91,D94:D95,D98,D101,D104,D107,D110:D111,D114,D117,D120,D123,D127)</f>
        <v>79.345454545454558</v>
      </c>
      <c r="E7" s="135">
        <f t="shared" si="2"/>
        <v>526.9545454545455</v>
      </c>
      <c r="F7" s="134">
        <f t="shared" si="2"/>
        <v>12.788636363636362</v>
      </c>
      <c r="G7" s="134">
        <f t="shared" si="2"/>
        <v>0.87500000000000011</v>
      </c>
      <c r="H7" s="134">
        <f t="shared" si="2"/>
        <v>30.243181818181821</v>
      </c>
      <c r="I7" s="142" t="s">
        <v>132</v>
      </c>
      <c r="J7" s="92"/>
    </row>
    <row r="8" spans="1:10" x14ac:dyDescent="0.3">
      <c r="A8" s="240"/>
      <c r="B8" s="214"/>
      <c r="C8" s="117" t="s">
        <v>248</v>
      </c>
      <c r="D8" s="134">
        <f t="shared" ref="D8:H8" si="3">AVERAGE(D11,D124)</f>
        <v>91.1</v>
      </c>
      <c r="E8" s="135">
        <f t="shared" si="3"/>
        <v>547</v>
      </c>
      <c r="F8" s="134">
        <f t="shared" si="3"/>
        <v>14</v>
      </c>
      <c r="G8" s="134">
        <f t="shared" si="3"/>
        <v>0.8</v>
      </c>
      <c r="H8" s="134">
        <f t="shared" si="3"/>
        <v>36.849999999999994</v>
      </c>
      <c r="I8" s="142" t="s">
        <v>132</v>
      </c>
      <c r="J8" s="92"/>
    </row>
    <row r="9" spans="1:10" x14ac:dyDescent="0.3">
      <c r="A9" s="194" t="s">
        <v>22</v>
      </c>
      <c r="B9" s="241">
        <v>42565</v>
      </c>
      <c r="C9" s="84" t="s">
        <v>15</v>
      </c>
      <c r="D9" s="5">
        <v>119.3</v>
      </c>
      <c r="E9" s="155">
        <v>588</v>
      </c>
      <c r="F9" s="5">
        <v>9.1</v>
      </c>
      <c r="G9" s="5">
        <v>1</v>
      </c>
      <c r="H9" s="6">
        <v>43.7</v>
      </c>
      <c r="I9" s="133" t="s">
        <v>132</v>
      </c>
      <c r="J9" s="95" t="s">
        <v>140</v>
      </c>
    </row>
    <row r="10" spans="1:10" x14ac:dyDescent="0.3">
      <c r="A10" s="195"/>
      <c r="B10" s="230"/>
      <c r="C10" s="84" t="s">
        <v>16</v>
      </c>
      <c r="D10" s="5">
        <v>100.6</v>
      </c>
      <c r="E10" s="155">
        <v>531</v>
      </c>
      <c r="F10" s="5">
        <v>8.4</v>
      </c>
      <c r="G10" s="5">
        <v>1.1000000000000001</v>
      </c>
      <c r="H10" s="6">
        <v>29.1</v>
      </c>
      <c r="I10" s="133" t="s">
        <v>132</v>
      </c>
      <c r="J10" s="95" t="s">
        <v>127</v>
      </c>
    </row>
    <row r="11" spans="1:10" x14ac:dyDescent="0.3">
      <c r="A11" s="195"/>
      <c r="B11" s="230"/>
      <c r="C11" s="84" t="s">
        <v>17</v>
      </c>
      <c r="D11" s="5">
        <v>108.1</v>
      </c>
      <c r="E11" s="155">
        <v>554</v>
      </c>
      <c r="F11" s="5">
        <v>12.5</v>
      </c>
      <c r="G11" s="5">
        <v>1</v>
      </c>
      <c r="H11" s="6">
        <v>35.299999999999997</v>
      </c>
      <c r="I11" s="133" t="s">
        <v>132</v>
      </c>
      <c r="J11" s="95" t="s">
        <v>166</v>
      </c>
    </row>
    <row r="12" spans="1:10" x14ac:dyDescent="0.3">
      <c r="A12" s="196"/>
      <c r="B12" s="231"/>
      <c r="C12" s="85" t="s">
        <v>18</v>
      </c>
      <c r="D12" s="134">
        <f>AVERAGE(D9:D11)</f>
        <v>109.33333333333333</v>
      </c>
      <c r="E12" s="156">
        <f t="shared" ref="E12:H12" si="4">AVERAGE(E9:E11)</f>
        <v>557.66666666666663</v>
      </c>
      <c r="F12" s="134">
        <f t="shared" si="4"/>
        <v>10</v>
      </c>
      <c r="G12" s="134">
        <f t="shared" si="4"/>
        <v>1.0333333333333334</v>
      </c>
      <c r="H12" s="134">
        <f t="shared" si="4"/>
        <v>36.033333333333339</v>
      </c>
      <c r="I12" s="134" t="s">
        <v>216</v>
      </c>
      <c r="J12" s="95"/>
    </row>
    <row r="13" spans="1:10" x14ac:dyDescent="0.3">
      <c r="A13" s="235" t="s">
        <v>210</v>
      </c>
      <c r="B13" s="186">
        <v>42612</v>
      </c>
      <c r="C13" s="86" t="s">
        <v>15</v>
      </c>
      <c r="D13" s="5">
        <v>100.8</v>
      </c>
      <c r="E13" s="155">
        <v>575</v>
      </c>
      <c r="F13" s="5">
        <v>6.6</v>
      </c>
      <c r="G13" s="5">
        <v>0.9</v>
      </c>
      <c r="H13" s="6">
        <v>40.1</v>
      </c>
      <c r="I13" s="133" t="s">
        <v>32</v>
      </c>
      <c r="J13" s="95" t="s">
        <v>167</v>
      </c>
    </row>
    <row r="14" spans="1:10" x14ac:dyDescent="0.3">
      <c r="A14" s="236"/>
      <c r="B14" s="187"/>
      <c r="C14" s="84" t="s">
        <v>20</v>
      </c>
      <c r="D14" s="5">
        <v>70.5</v>
      </c>
      <c r="E14" s="155">
        <v>515</v>
      </c>
      <c r="F14" s="5">
        <v>15.2</v>
      </c>
      <c r="G14" s="5">
        <v>1</v>
      </c>
      <c r="H14" s="6">
        <v>25.2</v>
      </c>
      <c r="I14" s="133" t="s">
        <v>32</v>
      </c>
      <c r="J14" s="95" t="s">
        <v>168</v>
      </c>
    </row>
    <row r="15" spans="1:10" x14ac:dyDescent="0.3">
      <c r="A15" s="236"/>
      <c r="B15" s="187"/>
      <c r="C15" s="84" t="s">
        <v>21</v>
      </c>
      <c r="D15" s="5">
        <v>72.2</v>
      </c>
      <c r="E15" s="155">
        <v>587</v>
      </c>
      <c r="F15" s="5">
        <v>8</v>
      </c>
      <c r="G15" s="5">
        <v>1</v>
      </c>
      <c r="H15" s="6">
        <v>27.5</v>
      </c>
      <c r="I15" s="133" t="s">
        <v>32</v>
      </c>
      <c r="J15" s="95" t="s">
        <v>169</v>
      </c>
    </row>
    <row r="16" spans="1:10" x14ac:dyDescent="0.3">
      <c r="A16" s="237"/>
      <c r="B16" s="188"/>
      <c r="C16" s="85" t="s">
        <v>18</v>
      </c>
      <c r="D16" s="134">
        <f>AVERAGE(D13:D15)</f>
        <v>81.166666666666671</v>
      </c>
      <c r="E16" s="156">
        <f t="shared" ref="E16:H16" si="5">AVERAGE(E13:E15)</f>
        <v>559</v>
      </c>
      <c r="F16" s="134">
        <f t="shared" si="5"/>
        <v>9.9333333333333318</v>
      </c>
      <c r="G16" s="134">
        <f t="shared" si="5"/>
        <v>0.96666666666666667</v>
      </c>
      <c r="H16" s="134">
        <f t="shared" si="5"/>
        <v>30.933333333333334</v>
      </c>
      <c r="I16" s="134" t="s">
        <v>32</v>
      </c>
      <c r="J16" s="95"/>
    </row>
    <row r="17" spans="1:11" x14ac:dyDescent="0.3">
      <c r="A17" s="194" t="s">
        <v>34</v>
      </c>
      <c r="B17" s="229">
        <v>42565</v>
      </c>
      <c r="C17" s="84" t="s">
        <v>15</v>
      </c>
      <c r="D17" s="5">
        <v>110.1</v>
      </c>
      <c r="E17" s="155">
        <v>630</v>
      </c>
      <c r="F17" s="5">
        <v>10.5</v>
      </c>
      <c r="G17" s="5">
        <v>0.8</v>
      </c>
      <c r="H17" s="6">
        <v>35.5</v>
      </c>
      <c r="I17" s="133" t="s">
        <v>132</v>
      </c>
      <c r="J17" s="95" t="s">
        <v>133</v>
      </c>
    </row>
    <row r="18" spans="1:11" x14ac:dyDescent="0.3">
      <c r="A18" s="195"/>
      <c r="B18" s="230"/>
      <c r="C18" s="84" t="s">
        <v>16</v>
      </c>
      <c r="D18" s="5">
        <v>78.2</v>
      </c>
      <c r="E18" s="155">
        <v>554</v>
      </c>
      <c r="F18" s="5">
        <v>16.3</v>
      </c>
      <c r="G18" s="5">
        <v>0.9</v>
      </c>
      <c r="H18" s="6">
        <v>16.8</v>
      </c>
      <c r="I18" s="133" t="s">
        <v>132</v>
      </c>
      <c r="J18" s="95" t="s">
        <v>137</v>
      </c>
    </row>
    <row r="19" spans="1:11" x14ac:dyDescent="0.3">
      <c r="A19" s="196"/>
      <c r="B19" s="231"/>
      <c r="C19" s="85" t="s">
        <v>18</v>
      </c>
      <c r="D19" s="134">
        <f>AVERAGE(D17:D18)</f>
        <v>94.15</v>
      </c>
      <c r="E19" s="156">
        <f t="shared" ref="E19:H19" si="6">AVERAGE(E17:E18)</f>
        <v>592</v>
      </c>
      <c r="F19" s="134">
        <f t="shared" si="6"/>
        <v>13.4</v>
      </c>
      <c r="G19" s="134">
        <f t="shared" si="6"/>
        <v>0.85000000000000009</v>
      </c>
      <c r="H19" s="134">
        <f t="shared" si="6"/>
        <v>26.15</v>
      </c>
      <c r="I19" s="142" t="s">
        <v>216</v>
      </c>
      <c r="J19" s="95"/>
    </row>
    <row r="20" spans="1:11" x14ac:dyDescent="0.3">
      <c r="A20" s="194" t="s">
        <v>35</v>
      </c>
      <c r="B20" s="229">
        <v>42566</v>
      </c>
      <c r="C20" s="84" t="s">
        <v>15</v>
      </c>
      <c r="D20" s="5">
        <v>73.7</v>
      </c>
      <c r="E20" s="155">
        <v>693</v>
      </c>
      <c r="F20" s="5">
        <v>8.8000000000000007</v>
      </c>
      <c r="G20" s="5">
        <v>0.8</v>
      </c>
      <c r="H20" s="6">
        <v>30.1</v>
      </c>
      <c r="I20" s="133" t="s">
        <v>132</v>
      </c>
      <c r="J20" s="95" t="s">
        <v>133</v>
      </c>
    </row>
    <row r="21" spans="1:11" x14ac:dyDescent="0.3">
      <c r="A21" s="195"/>
      <c r="B21" s="230"/>
      <c r="C21" s="84" t="s">
        <v>16</v>
      </c>
      <c r="D21" s="5">
        <v>60.3</v>
      </c>
      <c r="E21" s="155">
        <v>559</v>
      </c>
      <c r="F21" s="5">
        <v>10.4</v>
      </c>
      <c r="G21" s="5">
        <v>0.7</v>
      </c>
      <c r="H21" s="6">
        <v>20.6</v>
      </c>
      <c r="I21" s="133" t="s">
        <v>132</v>
      </c>
      <c r="J21" s="95" t="s">
        <v>116</v>
      </c>
    </row>
    <row r="22" spans="1:11" x14ac:dyDescent="0.3">
      <c r="A22" s="196"/>
      <c r="B22" s="231"/>
      <c r="C22" s="85" t="s">
        <v>18</v>
      </c>
      <c r="D22" s="134">
        <f>AVERAGE(D20:D21)</f>
        <v>67</v>
      </c>
      <c r="E22" s="156">
        <f t="shared" ref="E22:H22" si="7">AVERAGE(E20:E21)</f>
        <v>626</v>
      </c>
      <c r="F22" s="134">
        <f t="shared" si="7"/>
        <v>9.6000000000000014</v>
      </c>
      <c r="G22" s="134">
        <f t="shared" si="7"/>
        <v>0.75</v>
      </c>
      <c r="H22" s="134">
        <f t="shared" si="7"/>
        <v>25.35</v>
      </c>
      <c r="I22" s="142" t="s">
        <v>216</v>
      </c>
      <c r="J22" s="95"/>
    </row>
    <row r="23" spans="1:11" x14ac:dyDescent="0.3">
      <c r="A23" s="235" t="s">
        <v>111</v>
      </c>
      <c r="B23" s="229">
        <v>42569</v>
      </c>
      <c r="C23" s="84" t="s">
        <v>15</v>
      </c>
      <c r="D23" s="5">
        <v>101.6</v>
      </c>
      <c r="E23" s="155">
        <v>585</v>
      </c>
      <c r="F23" s="5">
        <v>9.1</v>
      </c>
      <c r="G23" s="5">
        <v>1.2</v>
      </c>
      <c r="H23" s="6">
        <v>33.799999999999997</v>
      </c>
      <c r="I23" s="133" t="s">
        <v>132</v>
      </c>
      <c r="J23" s="95" t="s">
        <v>133</v>
      </c>
    </row>
    <row r="24" spans="1:11" x14ac:dyDescent="0.3">
      <c r="A24" s="236"/>
      <c r="B24" s="230"/>
      <c r="C24" s="84" t="s">
        <v>16</v>
      </c>
      <c r="D24" s="5">
        <v>78.2</v>
      </c>
      <c r="E24" s="155">
        <v>558</v>
      </c>
      <c r="F24" s="5">
        <v>6.6</v>
      </c>
      <c r="G24" s="5">
        <v>1.4</v>
      </c>
      <c r="H24" s="6">
        <v>21.6</v>
      </c>
      <c r="I24" s="133" t="s">
        <v>132</v>
      </c>
      <c r="J24" s="95" t="s">
        <v>172</v>
      </c>
    </row>
    <row r="25" spans="1:11" x14ac:dyDescent="0.3">
      <c r="A25" s="237"/>
      <c r="B25" s="231"/>
      <c r="C25" s="85" t="s">
        <v>18</v>
      </c>
      <c r="D25" s="134">
        <f>AVERAGE(D23:D24)</f>
        <v>89.9</v>
      </c>
      <c r="E25" s="156">
        <f t="shared" ref="E25:H25" si="8">AVERAGE(E23:E24)</f>
        <v>571.5</v>
      </c>
      <c r="F25" s="134">
        <f t="shared" si="8"/>
        <v>7.85</v>
      </c>
      <c r="G25" s="134">
        <f t="shared" si="8"/>
        <v>1.2999999999999998</v>
      </c>
      <c r="H25" s="134">
        <f t="shared" si="8"/>
        <v>27.7</v>
      </c>
      <c r="I25" s="142" t="s">
        <v>216</v>
      </c>
      <c r="J25" s="95"/>
    </row>
    <row r="26" spans="1:11" x14ac:dyDescent="0.3">
      <c r="A26" s="194" t="s">
        <v>36</v>
      </c>
      <c r="B26" s="229">
        <v>42569</v>
      </c>
      <c r="C26" s="84" t="s">
        <v>15</v>
      </c>
      <c r="D26" s="5">
        <v>97.7</v>
      </c>
      <c r="E26" s="155">
        <v>542</v>
      </c>
      <c r="F26" s="5">
        <v>8.1999999999999993</v>
      </c>
      <c r="G26" s="5">
        <v>1.2</v>
      </c>
      <c r="H26" s="6">
        <v>41.2</v>
      </c>
      <c r="I26" s="133" t="s">
        <v>132</v>
      </c>
      <c r="J26" s="95" t="s">
        <v>119</v>
      </c>
      <c r="K26" s="29"/>
    </row>
    <row r="27" spans="1:11" x14ac:dyDescent="0.3">
      <c r="A27" s="195"/>
      <c r="B27" s="230"/>
      <c r="C27" s="84" t="s">
        <v>16</v>
      </c>
      <c r="D27" s="5">
        <v>93.8</v>
      </c>
      <c r="E27" s="155">
        <v>583</v>
      </c>
      <c r="F27" s="5">
        <v>6.7</v>
      </c>
      <c r="G27" s="5">
        <v>1</v>
      </c>
      <c r="H27" s="6">
        <v>39.1</v>
      </c>
      <c r="I27" s="133" t="s">
        <v>132</v>
      </c>
      <c r="J27" s="95" t="s">
        <v>118</v>
      </c>
      <c r="K27" s="29"/>
    </row>
    <row r="28" spans="1:11" x14ac:dyDescent="0.3">
      <c r="A28" s="196"/>
      <c r="B28" s="231"/>
      <c r="C28" s="85" t="s">
        <v>18</v>
      </c>
      <c r="D28" s="134">
        <f>AVERAGE(D26:D27)</f>
        <v>95.75</v>
      </c>
      <c r="E28" s="156">
        <f t="shared" ref="E28:H28" si="9">AVERAGE(E26:E27)</f>
        <v>562.5</v>
      </c>
      <c r="F28" s="134">
        <f t="shared" si="9"/>
        <v>7.4499999999999993</v>
      </c>
      <c r="G28" s="134">
        <f t="shared" si="9"/>
        <v>1.1000000000000001</v>
      </c>
      <c r="H28" s="134">
        <f t="shared" si="9"/>
        <v>40.150000000000006</v>
      </c>
      <c r="I28" s="142" t="s">
        <v>216</v>
      </c>
      <c r="J28" s="95"/>
    </row>
    <row r="29" spans="1:11" x14ac:dyDescent="0.3">
      <c r="A29" s="194" t="s">
        <v>37</v>
      </c>
      <c r="B29" s="229">
        <v>42570</v>
      </c>
      <c r="C29" s="84" t="s">
        <v>15</v>
      </c>
      <c r="D29" s="5">
        <v>80.5</v>
      </c>
      <c r="E29" s="155">
        <v>498</v>
      </c>
      <c r="F29" s="5">
        <v>10</v>
      </c>
      <c r="G29" s="5">
        <v>0.7</v>
      </c>
      <c r="H29" s="6">
        <v>36.1</v>
      </c>
      <c r="I29" s="133" t="s">
        <v>132</v>
      </c>
      <c r="J29" s="95" t="s">
        <v>138</v>
      </c>
    </row>
    <row r="30" spans="1:11" x14ac:dyDescent="0.3">
      <c r="A30" s="195"/>
      <c r="B30" s="230"/>
      <c r="C30" s="84" t="s">
        <v>16</v>
      </c>
      <c r="D30" s="5">
        <v>83.5</v>
      </c>
      <c r="E30" s="155">
        <v>456</v>
      </c>
      <c r="F30" s="5">
        <v>11.1</v>
      </c>
      <c r="G30" s="5">
        <v>0.8</v>
      </c>
      <c r="H30" s="6">
        <v>34.4</v>
      </c>
      <c r="I30" s="133" t="s">
        <v>132</v>
      </c>
      <c r="J30" s="95" t="s">
        <v>170</v>
      </c>
    </row>
    <row r="31" spans="1:11" x14ac:dyDescent="0.3">
      <c r="A31" s="196"/>
      <c r="B31" s="231"/>
      <c r="C31" s="85" t="s">
        <v>18</v>
      </c>
      <c r="D31" s="134">
        <f>AVERAGE(D29:D30)</f>
        <v>82</v>
      </c>
      <c r="E31" s="156">
        <f t="shared" ref="E31:H31" si="10">AVERAGE(E29:E30)</f>
        <v>477</v>
      </c>
      <c r="F31" s="134">
        <f t="shared" si="10"/>
        <v>10.55</v>
      </c>
      <c r="G31" s="134">
        <f t="shared" si="10"/>
        <v>0.75</v>
      </c>
      <c r="H31" s="134">
        <f t="shared" si="10"/>
        <v>35.25</v>
      </c>
      <c r="I31" s="142" t="s">
        <v>216</v>
      </c>
      <c r="J31" s="95"/>
    </row>
    <row r="32" spans="1:11" x14ac:dyDescent="0.3">
      <c r="A32" s="194" t="s">
        <v>38</v>
      </c>
      <c r="B32" s="229">
        <v>42570</v>
      </c>
      <c r="C32" s="84" t="s">
        <v>15</v>
      </c>
      <c r="D32" s="5">
        <v>93.3</v>
      </c>
      <c r="E32" s="155">
        <v>588</v>
      </c>
      <c r="F32" s="5">
        <v>17</v>
      </c>
      <c r="G32" s="5">
        <v>0.7</v>
      </c>
      <c r="H32" s="7">
        <v>33.700000000000003</v>
      </c>
      <c r="I32" s="133" t="s">
        <v>132</v>
      </c>
      <c r="J32" s="95" t="s">
        <v>135</v>
      </c>
    </row>
    <row r="33" spans="1:10" x14ac:dyDescent="0.3">
      <c r="A33" s="195"/>
      <c r="B33" s="230"/>
      <c r="C33" s="84" t="s">
        <v>16</v>
      </c>
      <c r="D33" s="5">
        <v>78.5</v>
      </c>
      <c r="E33" s="155">
        <v>536</v>
      </c>
      <c r="F33" s="5">
        <v>14.9</v>
      </c>
      <c r="G33" s="5">
        <v>0.5</v>
      </c>
      <c r="H33" s="7">
        <v>28.5</v>
      </c>
      <c r="I33" s="133" t="s">
        <v>132</v>
      </c>
      <c r="J33" s="95" t="s">
        <v>116</v>
      </c>
    </row>
    <row r="34" spans="1:10" x14ac:dyDescent="0.3">
      <c r="A34" s="196"/>
      <c r="B34" s="231"/>
      <c r="C34" s="85" t="s">
        <v>18</v>
      </c>
      <c r="D34" s="134">
        <f>AVERAGE(D32:D33)</f>
        <v>85.9</v>
      </c>
      <c r="E34" s="156">
        <f t="shared" ref="E34:H34" si="11">AVERAGE(E32:E33)</f>
        <v>562</v>
      </c>
      <c r="F34" s="134">
        <f t="shared" si="11"/>
        <v>15.95</v>
      </c>
      <c r="G34" s="134">
        <f t="shared" si="11"/>
        <v>0.6</v>
      </c>
      <c r="H34" s="134">
        <f t="shared" si="11"/>
        <v>31.1</v>
      </c>
      <c r="I34" s="142" t="s">
        <v>216</v>
      </c>
      <c r="J34" s="95"/>
    </row>
    <row r="35" spans="1:10" x14ac:dyDescent="0.3">
      <c r="A35" s="194" t="s">
        <v>39</v>
      </c>
      <c r="B35" s="186">
        <v>42503</v>
      </c>
      <c r="C35" s="84" t="s">
        <v>15</v>
      </c>
      <c r="D35" s="98">
        <v>110.4</v>
      </c>
      <c r="E35" s="155">
        <v>681</v>
      </c>
      <c r="F35" s="5">
        <v>14.7</v>
      </c>
      <c r="G35" s="5">
        <v>0.6</v>
      </c>
      <c r="H35" s="6">
        <v>42.8</v>
      </c>
      <c r="I35" s="133" t="s">
        <v>264</v>
      </c>
      <c r="J35" s="95" t="s">
        <v>138</v>
      </c>
    </row>
    <row r="36" spans="1:10" x14ac:dyDescent="0.3">
      <c r="A36" s="195"/>
      <c r="B36" s="187"/>
      <c r="C36" s="84" t="s">
        <v>20</v>
      </c>
      <c r="D36" s="98">
        <v>78.2</v>
      </c>
      <c r="E36" s="155">
        <v>652</v>
      </c>
      <c r="F36" s="5">
        <v>16.7</v>
      </c>
      <c r="G36" s="5">
        <v>0.8</v>
      </c>
      <c r="H36" s="6">
        <v>34.1</v>
      </c>
      <c r="I36" s="133" t="s">
        <v>264</v>
      </c>
      <c r="J36" s="95" t="s">
        <v>175</v>
      </c>
    </row>
    <row r="37" spans="1:10" x14ac:dyDescent="0.3">
      <c r="A37" s="195"/>
      <c r="B37" s="187"/>
      <c r="C37" s="84" t="s">
        <v>21</v>
      </c>
      <c r="D37" s="98">
        <v>77</v>
      </c>
      <c r="E37" s="155">
        <v>669</v>
      </c>
      <c r="F37" s="5">
        <v>16.100000000000001</v>
      </c>
      <c r="G37" s="5">
        <v>0.9</v>
      </c>
      <c r="H37" s="6">
        <v>30.5</v>
      </c>
      <c r="I37" s="133" t="s">
        <v>264</v>
      </c>
      <c r="J37" s="95" t="s">
        <v>176</v>
      </c>
    </row>
    <row r="38" spans="1:10" x14ac:dyDescent="0.3">
      <c r="A38" s="196"/>
      <c r="B38" s="188"/>
      <c r="C38" s="85" t="s">
        <v>18</v>
      </c>
      <c r="D38" s="134">
        <f>AVERAGE(D35:D37)</f>
        <v>88.533333333333346</v>
      </c>
      <c r="E38" s="156">
        <f t="shared" ref="E38:H38" si="12">AVERAGE(E35:E37)</f>
        <v>667.33333333333337</v>
      </c>
      <c r="F38" s="134">
        <f t="shared" si="12"/>
        <v>15.833333333333334</v>
      </c>
      <c r="G38" s="134">
        <f t="shared" si="12"/>
        <v>0.76666666666666661</v>
      </c>
      <c r="H38" s="134">
        <f t="shared" si="12"/>
        <v>35.800000000000004</v>
      </c>
      <c r="I38" s="142" t="s">
        <v>215</v>
      </c>
      <c r="J38" s="95"/>
    </row>
    <row r="39" spans="1:10" x14ac:dyDescent="0.3">
      <c r="A39" s="194" t="s">
        <v>40</v>
      </c>
      <c r="B39" s="186">
        <v>42503</v>
      </c>
      <c r="C39" s="84" t="s">
        <v>15</v>
      </c>
      <c r="D39" s="98">
        <v>91.7</v>
      </c>
      <c r="E39" s="163">
        <v>488</v>
      </c>
      <c r="F39" s="98">
        <v>13.8</v>
      </c>
      <c r="G39" s="5">
        <v>0.6</v>
      </c>
      <c r="H39" s="6">
        <v>51.4</v>
      </c>
      <c r="I39" s="133" t="s">
        <v>264</v>
      </c>
      <c r="J39" s="95" t="s">
        <v>140</v>
      </c>
    </row>
    <row r="40" spans="1:10" x14ac:dyDescent="0.3">
      <c r="A40" s="195"/>
      <c r="B40" s="187"/>
      <c r="C40" s="84" t="s">
        <v>16</v>
      </c>
      <c r="D40" s="98">
        <v>63.6</v>
      </c>
      <c r="E40" s="163">
        <v>437</v>
      </c>
      <c r="F40" s="98">
        <v>12.3</v>
      </c>
      <c r="G40" s="5">
        <v>0.4</v>
      </c>
      <c r="H40" s="6">
        <v>45.3</v>
      </c>
      <c r="I40" s="133" t="s">
        <v>264</v>
      </c>
      <c r="J40" s="95" t="s">
        <v>147</v>
      </c>
    </row>
    <row r="41" spans="1:10" x14ac:dyDescent="0.3">
      <c r="A41" s="196"/>
      <c r="B41" s="188"/>
      <c r="C41" s="85" t="s">
        <v>18</v>
      </c>
      <c r="D41" s="134">
        <f>AVERAGE(D39:D40)</f>
        <v>77.650000000000006</v>
      </c>
      <c r="E41" s="156">
        <f t="shared" ref="E41:H41" si="13">AVERAGE(E39:E40)</f>
        <v>462.5</v>
      </c>
      <c r="F41" s="134">
        <f t="shared" si="13"/>
        <v>13.05</v>
      </c>
      <c r="G41" s="134">
        <f t="shared" si="13"/>
        <v>0.5</v>
      </c>
      <c r="H41" s="134">
        <f t="shared" si="13"/>
        <v>48.349999999999994</v>
      </c>
      <c r="I41" s="142" t="s">
        <v>216</v>
      </c>
      <c r="J41" s="95"/>
    </row>
    <row r="42" spans="1:10" x14ac:dyDescent="0.3">
      <c r="A42" s="194" t="s">
        <v>209</v>
      </c>
      <c r="B42" s="186">
        <v>42506</v>
      </c>
      <c r="C42" s="84" t="s">
        <v>15</v>
      </c>
      <c r="D42" s="98">
        <v>109.3</v>
      </c>
      <c r="E42" s="155">
        <v>466</v>
      </c>
      <c r="F42" s="5">
        <v>13.5</v>
      </c>
      <c r="G42" s="5">
        <v>0.4</v>
      </c>
      <c r="H42" s="6">
        <v>37.700000000000003</v>
      </c>
      <c r="I42" s="133" t="s">
        <v>264</v>
      </c>
      <c r="J42" s="95" t="s">
        <v>146</v>
      </c>
    </row>
    <row r="43" spans="1:10" x14ac:dyDescent="0.3">
      <c r="A43" s="195"/>
      <c r="B43" s="187"/>
      <c r="C43" s="84" t="s">
        <v>20</v>
      </c>
      <c r="D43" s="98">
        <v>84.9</v>
      </c>
      <c r="E43" s="155">
        <v>456</v>
      </c>
      <c r="F43" s="5">
        <v>14.2</v>
      </c>
      <c r="G43" s="5">
        <v>0.5</v>
      </c>
      <c r="H43" s="6">
        <v>30.1</v>
      </c>
      <c r="I43" s="133" t="s">
        <v>264</v>
      </c>
      <c r="J43" s="95" t="s">
        <v>168</v>
      </c>
    </row>
    <row r="44" spans="1:10" x14ac:dyDescent="0.3">
      <c r="A44" s="195"/>
      <c r="B44" s="187"/>
      <c r="C44" s="84" t="s">
        <v>21</v>
      </c>
      <c r="D44" s="98">
        <v>96.8</v>
      </c>
      <c r="E44" s="155">
        <v>437</v>
      </c>
      <c r="F44" s="5">
        <v>12</v>
      </c>
      <c r="G44" s="5">
        <v>0.5</v>
      </c>
      <c r="H44" s="6">
        <v>29.6</v>
      </c>
      <c r="I44" s="133" t="s">
        <v>264</v>
      </c>
      <c r="J44" s="95" t="s">
        <v>177</v>
      </c>
    </row>
    <row r="45" spans="1:10" x14ac:dyDescent="0.3">
      <c r="A45" s="196"/>
      <c r="B45" s="188"/>
      <c r="C45" s="85" t="s">
        <v>18</v>
      </c>
      <c r="D45" s="134">
        <f>AVERAGE(D42:D44)</f>
        <v>97</v>
      </c>
      <c r="E45" s="156">
        <f t="shared" ref="E45:H45" si="14">AVERAGE(E42:E44)</f>
        <v>453</v>
      </c>
      <c r="F45" s="134">
        <f t="shared" si="14"/>
        <v>13.233333333333334</v>
      </c>
      <c r="G45" s="134">
        <f t="shared" si="14"/>
        <v>0.46666666666666662</v>
      </c>
      <c r="H45" s="134">
        <f t="shared" si="14"/>
        <v>32.466666666666669</v>
      </c>
      <c r="I45" s="142" t="s">
        <v>215</v>
      </c>
      <c r="J45" s="95"/>
    </row>
    <row r="46" spans="1:10" x14ac:dyDescent="0.3">
      <c r="A46" s="194" t="s">
        <v>42</v>
      </c>
      <c r="B46" s="186">
        <v>42506</v>
      </c>
      <c r="C46" s="84" t="s">
        <v>15</v>
      </c>
      <c r="D46" s="98">
        <v>104.7</v>
      </c>
      <c r="E46" s="155">
        <v>534</v>
      </c>
      <c r="F46" s="5">
        <v>16.7</v>
      </c>
      <c r="G46" s="5">
        <v>0.4</v>
      </c>
      <c r="H46" s="6">
        <v>45.1</v>
      </c>
      <c r="I46" s="133" t="s">
        <v>264</v>
      </c>
      <c r="J46" s="95" t="s">
        <v>146</v>
      </c>
    </row>
    <row r="47" spans="1:10" x14ac:dyDescent="0.3">
      <c r="A47" s="195"/>
      <c r="B47" s="187"/>
      <c r="C47" s="84" t="s">
        <v>16</v>
      </c>
      <c r="D47" s="98">
        <v>79.599999999999994</v>
      </c>
      <c r="E47" s="155">
        <v>505</v>
      </c>
      <c r="F47" s="5">
        <v>17.600000000000001</v>
      </c>
      <c r="G47" s="5">
        <v>0.5</v>
      </c>
      <c r="H47" s="6">
        <v>25</v>
      </c>
      <c r="I47" s="133" t="s">
        <v>264</v>
      </c>
      <c r="J47" s="95" t="s">
        <v>142</v>
      </c>
    </row>
    <row r="48" spans="1:10" x14ac:dyDescent="0.3">
      <c r="A48" s="196"/>
      <c r="B48" s="188"/>
      <c r="C48" s="85" t="s">
        <v>18</v>
      </c>
      <c r="D48" s="134">
        <f>AVERAGE(D46:D47)</f>
        <v>92.15</v>
      </c>
      <c r="E48" s="156">
        <f t="shared" ref="E48:H48" si="15">AVERAGE(E46:E47)</f>
        <v>519.5</v>
      </c>
      <c r="F48" s="134">
        <f t="shared" si="15"/>
        <v>17.149999999999999</v>
      </c>
      <c r="G48" s="134">
        <f t="shared" si="15"/>
        <v>0.45</v>
      </c>
      <c r="H48" s="134">
        <f t="shared" si="15"/>
        <v>35.049999999999997</v>
      </c>
      <c r="I48" s="142" t="s">
        <v>216</v>
      </c>
      <c r="J48" s="95"/>
    </row>
    <row r="49" spans="1:10" x14ac:dyDescent="0.3">
      <c r="A49" s="194" t="s">
        <v>43</v>
      </c>
      <c r="B49" s="186">
        <v>42507</v>
      </c>
      <c r="C49" s="84" t="s">
        <v>15</v>
      </c>
      <c r="D49" s="98">
        <v>104.2</v>
      </c>
      <c r="E49" s="155">
        <v>614</v>
      </c>
      <c r="F49" s="5">
        <v>18.8</v>
      </c>
      <c r="G49" s="5">
        <v>1</v>
      </c>
      <c r="H49" s="7">
        <v>59.6</v>
      </c>
      <c r="I49" s="133" t="s">
        <v>264</v>
      </c>
      <c r="J49" s="95" t="s">
        <v>178</v>
      </c>
    </row>
    <row r="50" spans="1:10" x14ac:dyDescent="0.3">
      <c r="A50" s="195"/>
      <c r="B50" s="187"/>
      <c r="C50" s="84" t="s">
        <v>16</v>
      </c>
      <c r="D50" s="98">
        <v>81.599999999999994</v>
      </c>
      <c r="E50" s="155">
        <v>546</v>
      </c>
      <c r="F50" s="5">
        <v>14.1</v>
      </c>
      <c r="G50" s="5">
        <v>0.9</v>
      </c>
      <c r="H50" s="7">
        <v>44.9</v>
      </c>
      <c r="I50" s="133" t="s">
        <v>264</v>
      </c>
      <c r="J50" s="95" t="s">
        <v>147</v>
      </c>
    </row>
    <row r="51" spans="1:10" x14ac:dyDescent="0.3">
      <c r="A51" s="196"/>
      <c r="B51" s="188"/>
      <c r="C51" s="85" t="s">
        <v>18</v>
      </c>
      <c r="D51" s="134">
        <f>AVERAGE(D49:D50)</f>
        <v>92.9</v>
      </c>
      <c r="E51" s="156">
        <f t="shared" ref="E51:H51" si="16">AVERAGE(E49:E50)</f>
        <v>580</v>
      </c>
      <c r="F51" s="134">
        <f t="shared" si="16"/>
        <v>16.45</v>
      </c>
      <c r="G51" s="134">
        <f t="shared" si="16"/>
        <v>0.95</v>
      </c>
      <c r="H51" s="134">
        <f t="shared" si="16"/>
        <v>52.25</v>
      </c>
      <c r="I51" s="142" t="s">
        <v>216</v>
      </c>
      <c r="J51" s="95"/>
    </row>
    <row r="52" spans="1:10" x14ac:dyDescent="0.3">
      <c r="A52" s="194" t="s">
        <v>44</v>
      </c>
      <c r="B52" s="186">
        <v>42507</v>
      </c>
      <c r="C52" s="84" t="s">
        <v>15</v>
      </c>
      <c r="D52" s="143">
        <v>86.6</v>
      </c>
      <c r="E52" s="164">
        <v>603</v>
      </c>
      <c r="F52" s="144">
        <v>19.7</v>
      </c>
      <c r="G52" s="144">
        <v>1</v>
      </c>
      <c r="H52" s="145">
        <v>52.7</v>
      </c>
      <c r="I52" s="133" t="s">
        <v>264</v>
      </c>
      <c r="J52" s="95" t="s">
        <v>133</v>
      </c>
    </row>
    <row r="53" spans="1:10" x14ac:dyDescent="0.3">
      <c r="A53" s="195"/>
      <c r="B53" s="187"/>
      <c r="C53" s="84" t="s">
        <v>16</v>
      </c>
      <c r="D53" s="143">
        <v>76.599999999999994</v>
      </c>
      <c r="E53" s="164">
        <v>564</v>
      </c>
      <c r="F53" s="144">
        <v>16.2</v>
      </c>
      <c r="G53" s="144">
        <v>1.2</v>
      </c>
      <c r="H53" s="145">
        <v>28.5</v>
      </c>
      <c r="I53" s="133" t="s">
        <v>264</v>
      </c>
      <c r="J53" s="95" t="s">
        <v>147</v>
      </c>
    </row>
    <row r="54" spans="1:10" x14ac:dyDescent="0.3">
      <c r="A54" s="196"/>
      <c r="B54" s="188"/>
      <c r="C54" s="85" t="s">
        <v>18</v>
      </c>
      <c r="D54" s="134">
        <f>AVERAGE(D52:D53)</f>
        <v>81.599999999999994</v>
      </c>
      <c r="E54" s="156">
        <f t="shared" ref="E54:H54" si="17">AVERAGE(E52:E53)</f>
        <v>583.5</v>
      </c>
      <c r="F54" s="134">
        <f t="shared" si="17"/>
        <v>17.95</v>
      </c>
      <c r="G54" s="134">
        <f t="shared" si="17"/>
        <v>1.1000000000000001</v>
      </c>
      <c r="H54" s="134">
        <f t="shared" si="17"/>
        <v>40.6</v>
      </c>
      <c r="I54" s="142" t="s">
        <v>216</v>
      </c>
      <c r="J54" s="95"/>
    </row>
    <row r="55" spans="1:10" x14ac:dyDescent="0.3">
      <c r="A55" s="194" t="s">
        <v>45</v>
      </c>
      <c r="B55" s="186">
        <v>42508</v>
      </c>
      <c r="C55" s="84" t="s">
        <v>15</v>
      </c>
      <c r="D55" s="98">
        <v>87.1</v>
      </c>
      <c r="E55" s="155">
        <v>768</v>
      </c>
      <c r="F55" s="5">
        <v>23.3</v>
      </c>
      <c r="G55" s="5">
        <v>1</v>
      </c>
      <c r="H55" s="7">
        <v>50.2</v>
      </c>
      <c r="I55" s="133" t="s">
        <v>264</v>
      </c>
      <c r="J55" s="95" t="s">
        <v>121</v>
      </c>
    </row>
    <row r="56" spans="1:10" x14ac:dyDescent="0.3">
      <c r="A56" s="195"/>
      <c r="B56" s="187"/>
      <c r="C56" s="84" t="s">
        <v>16</v>
      </c>
      <c r="D56" s="98">
        <v>69.3</v>
      </c>
      <c r="E56" s="155">
        <v>703</v>
      </c>
      <c r="F56" s="5">
        <v>25.3</v>
      </c>
      <c r="G56" s="5">
        <v>0.9</v>
      </c>
      <c r="H56" s="7">
        <v>23.1</v>
      </c>
      <c r="I56" s="133" t="s">
        <v>264</v>
      </c>
      <c r="J56" s="95" t="s">
        <v>165</v>
      </c>
    </row>
    <row r="57" spans="1:10" x14ac:dyDescent="0.3">
      <c r="A57" s="196"/>
      <c r="B57" s="188"/>
      <c r="C57" s="85" t="s">
        <v>18</v>
      </c>
      <c r="D57" s="134">
        <f>AVERAGE(D55:D56)</f>
        <v>78.199999999999989</v>
      </c>
      <c r="E57" s="156">
        <f t="shared" ref="E57:H57" si="18">AVERAGE(E55:E56)</f>
        <v>735.5</v>
      </c>
      <c r="F57" s="134">
        <f t="shared" si="18"/>
        <v>24.3</v>
      </c>
      <c r="G57" s="134">
        <f t="shared" si="18"/>
        <v>0.95</v>
      </c>
      <c r="H57" s="134">
        <f t="shared" si="18"/>
        <v>36.650000000000006</v>
      </c>
      <c r="I57" s="142" t="s">
        <v>216</v>
      </c>
      <c r="J57" s="95"/>
    </row>
    <row r="58" spans="1:10" x14ac:dyDescent="0.3">
      <c r="A58" s="194" t="s">
        <v>46</v>
      </c>
      <c r="B58" s="186">
        <v>42508</v>
      </c>
      <c r="C58" s="84" t="s">
        <v>15</v>
      </c>
      <c r="D58" s="98">
        <v>90.5</v>
      </c>
      <c r="E58" s="155">
        <v>712</v>
      </c>
      <c r="F58" s="5">
        <v>18.2</v>
      </c>
      <c r="G58" s="5">
        <v>0.5</v>
      </c>
      <c r="H58" s="6">
        <v>44.5</v>
      </c>
      <c r="I58" s="133" t="s">
        <v>264</v>
      </c>
      <c r="J58" s="95" t="s">
        <v>117</v>
      </c>
    </row>
    <row r="59" spans="1:10" x14ac:dyDescent="0.3">
      <c r="A59" s="195"/>
      <c r="B59" s="187"/>
      <c r="C59" s="84" t="s">
        <v>16</v>
      </c>
      <c r="D59" s="98">
        <v>76.2</v>
      </c>
      <c r="E59" s="155">
        <v>565</v>
      </c>
      <c r="F59" s="5">
        <v>17.3</v>
      </c>
      <c r="G59" s="5">
        <v>0.6</v>
      </c>
      <c r="H59" s="6">
        <v>19.100000000000001</v>
      </c>
      <c r="I59" s="133" t="s">
        <v>264</v>
      </c>
      <c r="J59" s="95" t="s">
        <v>179</v>
      </c>
    </row>
    <row r="60" spans="1:10" x14ac:dyDescent="0.3">
      <c r="A60" s="196"/>
      <c r="B60" s="188"/>
      <c r="C60" s="85" t="s">
        <v>18</v>
      </c>
      <c r="D60" s="134">
        <f>AVERAGE(D58:D59)</f>
        <v>83.35</v>
      </c>
      <c r="E60" s="156">
        <f t="shared" ref="E60:H60" si="19">AVERAGE(E58:E59)</f>
        <v>638.5</v>
      </c>
      <c r="F60" s="134">
        <f t="shared" si="19"/>
        <v>17.75</v>
      </c>
      <c r="G60" s="134">
        <f t="shared" si="19"/>
        <v>0.55000000000000004</v>
      </c>
      <c r="H60" s="134">
        <f t="shared" si="19"/>
        <v>31.8</v>
      </c>
      <c r="I60" s="142" t="s">
        <v>216</v>
      </c>
      <c r="J60" s="95"/>
    </row>
    <row r="61" spans="1:10" x14ac:dyDescent="0.3">
      <c r="A61" s="194" t="s">
        <v>47</v>
      </c>
      <c r="B61" s="186">
        <v>42509</v>
      </c>
      <c r="C61" s="84" t="s">
        <v>15</v>
      </c>
      <c r="D61" s="98">
        <v>102</v>
      </c>
      <c r="E61" s="155">
        <v>525</v>
      </c>
      <c r="F61" s="5">
        <v>15.6</v>
      </c>
      <c r="G61" s="5">
        <v>0.5</v>
      </c>
      <c r="H61" s="7">
        <v>50.6</v>
      </c>
      <c r="I61" s="133" t="s">
        <v>264</v>
      </c>
      <c r="J61" s="95" t="s">
        <v>146</v>
      </c>
    </row>
    <row r="62" spans="1:10" x14ac:dyDescent="0.3">
      <c r="A62" s="195"/>
      <c r="B62" s="187"/>
      <c r="C62" s="84" t="s">
        <v>16</v>
      </c>
      <c r="D62" s="98">
        <v>83.5</v>
      </c>
      <c r="E62" s="155">
        <v>433</v>
      </c>
      <c r="F62" s="5">
        <v>14.1</v>
      </c>
      <c r="G62" s="5">
        <v>0.5</v>
      </c>
      <c r="H62" s="7">
        <v>44.1</v>
      </c>
      <c r="I62" s="133" t="s">
        <v>264</v>
      </c>
      <c r="J62" s="95" t="s">
        <v>180</v>
      </c>
    </row>
    <row r="63" spans="1:10" x14ac:dyDescent="0.3">
      <c r="A63" s="196"/>
      <c r="B63" s="188"/>
      <c r="C63" s="85" t="s">
        <v>18</v>
      </c>
      <c r="D63" s="134">
        <f>AVERAGE(D61:D62)</f>
        <v>92.75</v>
      </c>
      <c r="E63" s="156">
        <f t="shared" ref="E63:H63" si="20">AVERAGE(E61:E62)</f>
        <v>479</v>
      </c>
      <c r="F63" s="134">
        <f t="shared" si="20"/>
        <v>14.85</v>
      </c>
      <c r="G63" s="134">
        <f t="shared" si="20"/>
        <v>0.5</v>
      </c>
      <c r="H63" s="134">
        <f t="shared" si="20"/>
        <v>47.35</v>
      </c>
      <c r="I63" s="142" t="s">
        <v>216</v>
      </c>
      <c r="J63" s="95"/>
    </row>
    <row r="64" spans="1:10" x14ac:dyDescent="0.3">
      <c r="A64" s="194" t="s">
        <v>48</v>
      </c>
      <c r="B64" s="186">
        <v>42509</v>
      </c>
      <c r="C64" s="84" t="s">
        <v>15</v>
      </c>
      <c r="D64" s="98">
        <v>127</v>
      </c>
      <c r="E64" s="155">
        <v>565</v>
      </c>
      <c r="F64" s="5">
        <v>14.9</v>
      </c>
      <c r="G64" s="5">
        <v>0.6</v>
      </c>
      <c r="H64" s="6">
        <v>58.4</v>
      </c>
      <c r="I64" s="133" t="s">
        <v>264</v>
      </c>
      <c r="J64" s="95" t="s">
        <v>123</v>
      </c>
    </row>
    <row r="65" spans="1:10" x14ac:dyDescent="0.3">
      <c r="A65" s="195"/>
      <c r="B65" s="187"/>
      <c r="C65" s="84" t="s">
        <v>16</v>
      </c>
      <c r="D65" s="98">
        <v>59.5</v>
      </c>
      <c r="E65" s="155">
        <v>461</v>
      </c>
      <c r="F65" s="5">
        <v>15.6</v>
      </c>
      <c r="G65" s="5">
        <v>0.5</v>
      </c>
      <c r="H65" s="6">
        <v>47</v>
      </c>
      <c r="I65" s="133" t="s">
        <v>264</v>
      </c>
      <c r="J65" s="95" t="s">
        <v>139</v>
      </c>
    </row>
    <row r="66" spans="1:10" x14ac:dyDescent="0.3">
      <c r="A66" s="196"/>
      <c r="B66" s="188"/>
      <c r="C66" s="85" t="s">
        <v>18</v>
      </c>
      <c r="D66" s="134">
        <f>AVERAGE(D64:D65)</f>
        <v>93.25</v>
      </c>
      <c r="E66" s="156">
        <f t="shared" ref="E66:H66" si="21">AVERAGE(E64:E65)</f>
        <v>513</v>
      </c>
      <c r="F66" s="134">
        <f t="shared" si="21"/>
        <v>15.25</v>
      </c>
      <c r="G66" s="134">
        <f t="shared" si="21"/>
        <v>0.55000000000000004</v>
      </c>
      <c r="H66" s="134">
        <f t="shared" si="21"/>
        <v>52.7</v>
      </c>
      <c r="I66" s="142" t="s">
        <v>216</v>
      </c>
      <c r="J66" s="95"/>
    </row>
    <row r="67" spans="1:10" x14ac:dyDescent="0.3">
      <c r="A67" s="194" t="s">
        <v>49</v>
      </c>
      <c r="B67" s="229">
        <v>42552</v>
      </c>
      <c r="C67" s="84" t="s">
        <v>15</v>
      </c>
      <c r="D67" s="98">
        <v>105</v>
      </c>
      <c r="E67" s="155">
        <v>614</v>
      </c>
      <c r="F67" s="5">
        <v>10.5</v>
      </c>
      <c r="G67" s="5">
        <v>1.5</v>
      </c>
      <c r="H67" s="7">
        <v>36.299999999999997</v>
      </c>
      <c r="I67" s="133" t="s">
        <v>132</v>
      </c>
      <c r="J67" s="95" t="s">
        <v>173</v>
      </c>
    </row>
    <row r="68" spans="1:10" x14ac:dyDescent="0.3">
      <c r="A68" s="195"/>
      <c r="B68" s="230"/>
      <c r="C68" s="84" t="s">
        <v>20</v>
      </c>
      <c r="D68" s="98">
        <v>86.5</v>
      </c>
      <c r="E68" s="155">
        <v>598</v>
      </c>
      <c r="F68" s="5">
        <v>9.6999999999999993</v>
      </c>
      <c r="G68" s="5">
        <v>1.3</v>
      </c>
      <c r="H68" s="7">
        <v>28.1</v>
      </c>
      <c r="I68" s="133" t="s">
        <v>132</v>
      </c>
      <c r="J68" s="95" t="s">
        <v>134</v>
      </c>
    </row>
    <row r="69" spans="1:10" x14ac:dyDescent="0.3">
      <c r="A69" s="195"/>
      <c r="B69" s="230"/>
      <c r="C69" s="84" t="s">
        <v>21</v>
      </c>
      <c r="D69" s="98">
        <v>71.900000000000006</v>
      </c>
      <c r="E69" s="155">
        <v>603</v>
      </c>
      <c r="F69" s="5">
        <v>7.8</v>
      </c>
      <c r="G69" s="5">
        <v>1.2</v>
      </c>
      <c r="H69" s="7">
        <v>30.1</v>
      </c>
      <c r="I69" s="133" t="s">
        <v>132</v>
      </c>
      <c r="J69" s="95" t="s">
        <v>177</v>
      </c>
    </row>
    <row r="70" spans="1:10" x14ac:dyDescent="0.3">
      <c r="A70" s="196"/>
      <c r="B70" s="231"/>
      <c r="C70" s="85" t="s">
        <v>18</v>
      </c>
      <c r="D70" s="134">
        <f>AVERAGE(D67:D69)</f>
        <v>87.8</v>
      </c>
      <c r="E70" s="156">
        <f t="shared" ref="E70:H70" si="22">AVERAGE(E67:E69)</f>
        <v>605</v>
      </c>
      <c r="F70" s="134">
        <f t="shared" si="22"/>
        <v>9.3333333333333339</v>
      </c>
      <c r="G70" s="134">
        <f t="shared" si="22"/>
        <v>1.3333333333333333</v>
      </c>
      <c r="H70" s="134">
        <f t="shared" si="22"/>
        <v>31.5</v>
      </c>
      <c r="I70" s="142" t="s">
        <v>215</v>
      </c>
      <c r="J70" s="95"/>
    </row>
    <row r="71" spans="1:10" x14ac:dyDescent="0.3">
      <c r="A71" s="194" t="s">
        <v>50</v>
      </c>
      <c r="B71" s="229">
        <v>42555</v>
      </c>
      <c r="C71" s="84" t="s">
        <v>15</v>
      </c>
      <c r="D71" s="98">
        <v>95.9</v>
      </c>
      <c r="E71" s="155">
        <v>504</v>
      </c>
      <c r="F71" s="5">
        <v>7.4</v>
      </c>
      <c r="G71" s="5">
        <v>1.1000000000000001</v>
      </c>
      <c r="H71" s="6">
        <v>47.4</v>
      </c>
      <c r="I71" s="133" t="s">
        <v>132</v>
      </c>
      <c r="J71" s="95" t="s">
        <v>143</v>
      </c>
    </row>
    <row r="72" spans="1:10" x14ac:dyDescent="0.3">
      <c r="A72" s="195"/>
      <c r="B72" s="230"/>
      <c r="C72" s="84" t="s">
        <v>16</v>
      </c>
      <c r="D72" s="98">
        <v>83.8</v>
      </c>
      <c r="E72" s="155">
        <v>480</v>
      </c>
      <c r="F72" s="5">
        <v>7.7</v>
      </c>
      <c r="G72" s="5">
        <v>1</v>
      </c>
      <c r="H72" s="6">
        <v>24.3</v>
      </c>
      <c r="I72" s="133" t="s">
        <v>132</v>
      </c>
      <c r="J72" s="95" t="s">
        <v>116</v>
      </c>
    </row>
    <row r="73" spans="1:10" x14ac:dyDescent="0.3">
      <c r="A73" s="196"/>
      <c r="B73" s="231"/>
      <c r="C73" s="85" t="s">
        <v>18</v>
      </c>
      <c r="D73" s="134">
        <f>AVERAGE(D71:D72)</f>
        <v>89.85</v>
      </c>
      <c r="E73" s="156">
        <f t="shared" ref="E73:H73" si="23">AVERAGE(E71:E72)</f>
        <v>492</v>
      </c>
      <c r="F73" s="134">
        <f t="shared" si="23"/>
        <v>7.5500000000000007</v>
      </c>
      <c r="G73" s="134">
        <f t="shared" si="23"/>
        <v>1.05</v>
      </c>
      <c r="H73" s="134">
        <f t="shared" si="23"/>
        <v>35.85</v>
      </c>
      <c r="I73" s="142" t="s">
        <v>216</v>
      </c>
      <c r="J73" s="95"/>
    </row>
    <row r="74" spans="1:10" x14ac:dyDescent="0.3">
      <c r="A74" s="206" t="s">
        <v>51</v>
      </c>
      <c r="B74" s="229">
        <v>42555</v>
      </c>
      <c r="C74" s="84" t="s">
        <v>15</v>
      </c>
      <c r="D74" s="98">
        <v>90.3</v>
      </c>
      <c r="E74" s="155">
        <v>532</v>
      </c>
      <c r="F74" s="5">
        <v>8.6</v>
      </c>
      <c r="G74" s="5">
        <v>0.9</v>
      </c>
      <c r="H74" s="7">
        <v>27.4</v>
      </c>
      <c r="I74" s="133" t="s">
        <v>132</v>
      </c>
      <c r="J74" s="95" t="s">
        <v>125</v>
      </c>
    </row>
    <row r="75" spans="1:10" x14ac:dyDescent="0.3">
      <c r="A75" s="242"/>
      <c r="B75" s="230"/>
      <c r="C75" s="84" t="s">
        <v>16</v>
      </c>
      <c r="D75" s="98">
        <v>82.6</v>
      </c>
      <c r="E75" s="155">
        <v>430</v>
      </c>
      <c r="F75" s="5">
        <v>5.7</v>
      </c>
      <c r="G75" s="5">
        <v>1.1000000000000001</v>
      </c>
      <c r="H75" s="7">
        <v>24.8</v>
      </c>
      <c r="I75" s="133" t="s">
        <v>132</v>
      </c>
      <c r="J75" s="95" t="s">
        <v>116</v>
      </c>
    </row>
    <row r="76" spans="1:10" x14ac:dyDescent="0.3">
      <c r="A76" s="243"/>
      <c r="B76" s="231"/>
      <c r="C76" s="85" t="s">
        <v>18</v>
      </c>
      <c r="D76" s="134">
        <f>AVERAGE(D74:D75)</f>
        <v>86.449999999999989</v>
      </c>
      <c r="E76" s="156">
        <f t="shared" ref="E76:H76" si="24">AVERAGE(E74:E75)</f>
        <v>481</v>
      </c>
      <c r="F76" s="134">
        <f t="shared" si="24"/>
        <v>7.15</v>
      </c>
      <c r="G76" s="134">
        <f t="shared" si="24"/>
        <v>1</v>
      </c>
      <c r="H76" s="134">
        <f t="shared" si="24"/>
        <v>26.1</v>
      </c>
      <c r="I76" s="142" t="s">
        <v>216</v>
      </c>
      <c r="J76" s="95"/>
    </row>
    <row r="77" spans="1:10" x14ac:dyDescent="0.3">
      <c r="A77" s="194" t="s">
        <v>52</v>
      </c>
      <c r="B77" s="229">
        <v>42556</v>
      </c>
      <c r="C77" s="84" t="s">
        <v>15</v>
      </c>
      <c r="D77" s="98">
        <v>90.4</v>
      </c>
      <c r="E77" s="155">
        <v>470</v>
      </c>
      <c r="F77" s="5">
        <v>6</v>
      </c>
      <c r="G77" s="5">
        <v>0.8</v>
      </c>
      <c r="H77" s="6">
        <v>21.2</v>
      </c>
      <c r="I77" s="133" t="s">
        <v>132</v>
      </c>
      <c r="J77" s="95" t="s">
        <v>146</v>
      </c>
    </row>
    <row r="78" spans="1:10" x14ac:dyDescent="0.3">
      <c r="A78" s="195"/>
      <c r="B78" s="230"/>
      <c r="C78" s="84" t="s">
        <v>16</v>
      </c>
      <c r="D78" s="98">
        <v>72.400000000000006</v>
      </c>
      <c r="E78" s="155">
        <v>423</v>
      </c>
      <c r="F78" s="5">
        <v>7.5</v>
      </c>
      <c r="G78" s="5">
        <v>1.2</v>
      </c>
      <c r="H78" s="6">
        <v>16.8</v>
      </c>
      <c r="I78" s="133" t="s">
        <v>132</v>
      </c>
      <c r="J78" s="95" t="s">
        <v>116</v>
      </c>
    </row>
    <row r="79" spans="1:10" x14ac:dyDescent="0.3">
      <c r="A79" s="196"/>
      <c r="B79" s="231"/>
      <c r="C79" s="85" t="s">
        <v>18</v>
      </c>
      <c r="D79" s="134">
        <f>AVERAGE(D77:D78)</f>
        <v>81.400000000000006</v>
      </c>
      <c r="E79" s="156">
        <f t="shared" ref="E79:H79" si="25">AVERAGE(E77:E78)</f>
        <v>446.5</v>
      </c>
      <c r="F79" s="134">
        <f t="shared" si="25"/>
        <v>6.75</v>
      </c>
      <c r="G79" s="134">
        <f t="shared" si="25"/>
        <v>1</v>
      </c>
      <c r="H79" s="134">
        <f t="shared" si="25"/>
        <v>19</v>
      </c>
      <c r="I79" s="142" t="s">
        <v>216</v>
      </c>
      <c r="J79" s="95"/>
    </row>
    <row r="80" spans="1:10" x14ac:dyDescent="0.3">
      <c r="A80" s="194" t="s">
        <v>53</v>
      </c>
      <c r="B80" s="186">
        <v>42613</v>
      </c>
      <c r="C80" s="84" t="s">
        <v>15</v>
      </c>
      <c r="D80" s="98">
        <v>91.4</v>
      </c>
      <c r="E80" s="155">
        <v>589</v>
      </c>
      <c r="F80" s="5">
        <v>5.5</v>
      </c>
      <c r="G80" s="5">
        <v>0.9</v>
      </c>
      <c r="H80" s="6">
        <v>33.700000000000003</v>
      </c>
      <c r="I80" s="133" t="s">
        <v>32</v>
      </c>
      <c r="J80" s="95" t="s">
        <v>135</v>
      </c>
    </row>
    <row r="81" spans="1:10" x14ac:dyDescent="0.3">
      <c r="A81" s="195"/>
      <c r="B81" s="187"/>
      <c r="C81" s="84" t="s">
        <v>16</v>
      </c>
      <c r="D81" s="98">
        <v>94.6</v>
      </c>
      <c r="E81" s="155">
        <v>552</v>
      </c>
      <c r="F81" s="5">
        <v>5.5</v>
      </c>
      <c r="G81" s="5">
        <v>0.8</v>
      </c>
      <c r="H81" s="6">
        <v>26.6</v>
      </c>
      <c r="I81" s="133" t="s">
        <v>32</v>
      </c>
      <c r="J81" s="95" t="s">
        <v>116</v>
      </c>
    </row>
    <row r="82" spans="1:10" x14ac:dyDescent="0.3">
      <c r="A82" s="196"/>
      <c r="B82" s="188"/>
      <c r="C82" s="85" t="s">
        <v>18</v>
      </c>
      <c r="D82" s="134">
        <f>AVERAGE(D80:D81)</f>
        <v>93</v>
      </c>
      <c r="E82" s="156">
        <f t="shared" ref="E82:H82" si="26">AVERAGE(E80:E81)</f>
        <v>570.5</v>
      </c>
      <c r="F82" s="134">
        <f t="shared" si="26"/>
        <v>5.5</v>
      </c>
      <c r="G82" s="134">
        <f t="shared" si="26"/>
        <v>0.85000000000000009</v>
      </c>
      <c r="H82" s="134">
        <f t="shared" si="26"/>
        <v>30.150000000000002</v>
      </c>
      <c r="I82" s="142" t="s">
        <v>32</v>
      </c>
      <c r="J82" s="95"/>
    </row>
    <row r="83" spans="1:10" x14ac:dyDescent="0.3">
      <c r="A83" s="194" t="s">
        <v>54</v>
      </c>
      <c r="B83" s="229">
        <v>42557</v>
      </c>
      <c r="C83" s="84" t="s">
        <v>15</v>
      </c>
      <c r="D83" s="98">
        <v>87.9</v>
      </c>
      <c r="E83" s="155">
        <v>596</v>
      </c>
      <c r="F83" s="5">
        <v>10</v>
      </c>
      <c r="G83" s="5">
        <v>0.7</v>
      </c>
      <c r="H83" s="6">
        <v>24.1</v>
      </c>
      <c r="I83" s="133" t="s">
        <v>132</v>
      </c>
      <c r="J83" s="95" t="s">
        <v>173</v>
      </c>
    </row>
    <row r="84" spans="1:10" x14ac:dyDescent="0.3">
      <c r="A84" s="195"/>
      <c r="B84" s="230"/>
      <c r="C84" s="84" t="s">
        <v>20</v>
      </c>
      <c r="D84" s="98">
        <v>68.900000000000006</v>
      </c>
      <c r="E84" s="155">
        <v>460</v>
      </c>
      <c r="F84" s="5">
        <v>8.6999999999999993</v>
      </c>
      <c r="G84" s="5">
        <v>0.9</v>
      </c>
      <c r="H84" s="6">
        <v>17.600000000000001</v>
      </c>
      <c r="I84" s="133" t="s">
        <v>132</v>
      </c>
      <c r="J84" s="95" t="s">
        <v>181</v>
      </c>
    </row>
    <row r="85" spans="1:10" x14ac:dyDescent="0.3">
      <c r="A85" s="195"/>
      <c r="B85" s="230"/>
      <c r="C85" s="84" t="s">
        <v>21</v>
      </c>
      <c r="D85" s="98">
        <v>62.8</v>
      </c>
      <c r="E85" s="155">
        <v>437</v>
      </c>
      <c r="F85" s="5">
        <v>8.6</v>
      </c>
      <c r="G85" s="5">
        <v>1</v>
      </c>
      <c r="H85" s="6">
        <v>19.600000000000001</v>
      </c>
      <c r="I85" s="133" t="s">
        <v>132</v>
      </c>
      <c r="J85" s="95" t="s">
        <v>126</v>
      </c>
    </row>
    <row r="86" spans="1:10" x14ac:dyDescent="0.3">
      <c r="A86" s="196"/>
      <c r="B86" s="231"/>
      <c r="C86" s="85" t="s">
        <v>18</v>
      </c>
      <c r="D86" s="134">
        <f>AVERAGE(D83:D85)</f>
        <v>73.2</v>
      </c>
      <c r="E86" s="156">
        <f t="shared" ref="E86:H86" si="27">AVERAGE(E83:E85)</f>
        <v>497.66666666666669</v>
      </c>
      <c r="F86" s="134">
        <f t="shared" si="27"/>
        <v>9.1</v>
      </c>
      <c r="G86" s="134">
        <f t="shared" si="27"/>
        <v>0.8666666666666667</v>
      </c>
      <c r="H86" s="134">
        <f t="shared" si="27"/>
        <v>20.433333333333334</v>
      </c>
      <c r="I86" s="142" t="s">
        <v>215</v>
      </c>
      <c r="J86" s="95"/>
    </row>
    <row r="87" spans="1:10" x14ac:dyDescent="0.3">
      <c r="A87" s="194" t="s">
        <v>55</v>
      </c>
      <c r="B87" s="229">
        <v>42559</v>
      </c>
      <c r="C87" s="84" t="s">
        <v>15</v>
      </c>
      <c r="D87" s="98">
        <v>90.8</v>
      </c>
      <c r="E87" s="155">
        <v>498</v>
      </c>
      <c r="F87" s="5">
        <v>13</v>
      </c>
      <c r="G87" s="5">
        <v>0.9</v>
      </c>
      <c r="H87" s="6">
        <v>29.7</v>
      </c>
      <c r="I87" s="133" t="s">
        <v>132</v>
      </c>
      <c r="J87" s="95" t="s">
        <v>117</v>
      </c>
    </row>
    <row r="88" spans="1:10" x14ac:dyDescent="0.3">
      <c r="A88" s="195"/>
      <c r="B88" s="230"/>
      <c r="C88" s="84" t="s">
        <v>16</v>
      </c>
      <c r="D88" s="98">
        <v>82.8</v>
      </c>
      <c r="E88" s="155">
        <v>421</v>
      </c>
      <c r="F88" s="5">
        <v>11.9</v>
      </c>
      <c r="G88" s="5">
        <v>1.1000000000000001</v>
      </c>
      <c r="H88" s="6">
        <v>21.1</v>
      </c>
      <c r="I88" s="133" t="s">
        <v>132</v>
      </c>
      <c r="J88" s="95" t="s">
        <v>207</v>
      </c>
    </row>
    <row r="89" spans="1:10" x14ac:dyDescent="0.3">
      <c r="A89" s="196"/>
      <c r="B89" s="231"/>
      <c r="C89" s="85" t="s">
        <v>18</v>
      </c>
      <c r="D89" s="134">
        <f>AVERAGE(D87:D88)</f>
        <v>86.8</v>
      </c>
      <c r="E89" s="156">
        <f t="shared" ref="E89:H89" si="28">AVERAGE(E87:E88)</f>
        <v>459.5</v>
      </c>
      <c r="F89" s="134">
        <f t="shared" si="28"/>
        <v>12.45</v>
      </c>
      <c r="G89" s="134">
        <f t="shared" si="28"/>
        <v>1</v>
      </c>
      <c r="H89" s="134">
        <f t="shared" si="28"/>
        <v>25.4</v>
      </c>
      <c r="I89" s="142" t="s">
        <v>216</v>
      </c>
      <c r="J89" s="95"/>
    </row>
    <row r="90" spans="1:10" x14ac:dyDescent="0.3">
      <c r="A90" s="206" t="s">
        <v>56</v>
      </c>
      <c r="B90" s="229">
        <v>42559</v>
      </c>
      <c r="C90" s="84" t="s">
        <v>15</v>
      </c>
      <c r="D90" s="98">
        <v>107</v>
      </c>
      <c r="E90" s="155">
        <v>565</v>
      </c>
      <c r="F90" s="5">
        <v>10.1</v>
      </c>
      <c r="G90" s="5">
        <v>0.7</v>
      </c>
      <c r="H90" s="6">
        <v>42.7</v>
      </c>
      <c r="I90" s="133" t="s">
        <v>132</v>
      </c>
      <c r="J90" s="95" t="s">
        <v>146</v>
      </c>
    </row>
    <row r="91" spans="1:10" x14ac:dyDescent="0.3">
      <c r="A91" s="242"/>
      <c r="B91" s="230"/>
      <c r="C91" s="84" t="s">
        <v>16</v>
      </c>
      <c r="D91" s="98">
        <v>86</v>
      </c>
      <c r="E91" s="155">
        <v>475</v>
      </c>
      <c r="F91" s="5">
        <v>13</v>
      </c>
      <c r="G91" s="5">
        <v>0.6</v>
      </c>
      <c r="H91" s="6">
        <v>31.5</v>
      </c>
      <c r="I91" s="133" t="s">
        <v>132</v>
      </c>
      <c r="J91" s="95" t="s">
        <v>122</v>
      </c>
    </row>
    <row r="92" spans="1:10" x14ac:dyDescent="0.3">
      <c r="A92" s="243"/>
      <c r="B92" s="231"/>
      <c r="C92" s="85" t="s">
        <v>18</v>
      </c>
      <c r="D92" s="134">
        <f>AVERAGE(D90:D91)</f>
        <v>96.5</v>
      </c>
      <c r="E92" s="156">
        <f t="shared" ref="E92:H92" si="29">AVERAGE(E90:E91)</f>
        <v>520</v>
      </c>
      <c r="F92" s="134">
        <f t="shared" si="29"/>
        <v>11.55</v>
      </c>
      <c r="G92" s="134">
        <f t="shared" si="29"/>
        <v>0.64999999999999991</v>
      </c>
      <c r="H92" s="134">
        <f t="shared" si="29"/>
        <v>37.1</v>
      </c>
      <c r="I92" s="142" t="s">
        <v>216</v>
      </c>
      <c r="J92" s="95"/>
    </row>
    <row r="93" spans="1:10" x14ac:dyDescent="0.3">
      <c r="A93" s="194" t="s">
        <v>57</v>
      </c>
      <c r="B93" s="229">
        <v>42562</v>
      </c>
      <c r="C93" s="87" t="s">
        <v>15</v>
      </c>
      <c r="D93" s="98">
        <v>110.9</v>
      </c>
      <c r="E93" s="155">
        <v>638</v>
      </c>
      <c r="F93" s="5">
        <v>14.1</v>
      </c>
      <c r="G93" s="5">
        <v>0.9</v>
      </c>
      <c r="H93" s="6">
        <v>40.700000000000003</v>
      </c>
      <c r="I93" s="133" t="s">
        <v>132</v>
      </c>
      <c r="J93" s="95" t="s">
        <v>208</v>
      </c>
    </row>
    <row r="94" spans="1:10" x14ac:dyDescent="0.3">
      <c r="A94" s="195"/>
      <c r="B94" s="230"/>
      <c r="C94" s="87" t="s">
        <v>20</v>
      </c>
      <c r="D94" s="98">
        <v>80.8</v>
      </c>
      <c r="E94" s="155">
        <v>647</v>
      </c>
      <c r="F94" s="5">
        <v>17.399999999999999</v>
      </c>
      <c r="G94" s="5">
        <v>1.2</v>
      </c>
      <c r="H94" s="6">
        <v>36.299999999999997</v>
      </c>
      <c r="I94" s="133" t="s">
        <v>132</v>
      </c>
      <c r="J94" s="95" t="s">
        <v>120</v>
      </c>
    </row>
    <row r="95" spans="1:10" x14ac:dyDescent="0.3">
      <c r="A95" s="195"/>
      <c r="B95" s="230"/>
      <c r="C95" s="87" t="s">
        <v>21</v>
      </c>
      <c r="D95" s="98">
        <v>82.6</v>
      </c>
      <c r="E95" s="155">
        <v>574</v>
      </c>
      <c r="F95" s="5">
        <v>12.7</v>
      </c>
      <c r="G95" s="5">
        <v>1</v>
      </c>
      <c r="H95" s="6">
        <v>38.6</v>
      </c>
      <c r="I95" s="133" t="s">
        <v>132</v>
      </c>
      <c r="J95" s="95" t="s">
        <v>127</v>
      </c>
    </row>
    <row r="96" spans="1:10" x14ac:dyDescent="0.3">
      <c r="A96" s="196"/>
      <c r="B96" s="231"/>
      <c r="C96" s="85" t="s">
        <v>18</v>
      </c>
      <c r="D96" s="134">
        <f>AVERAGE(D93:D95)</f>
        <v>91.433333333333323</v>
      </c>
      <c r="E96" s="156">
        <f t="shared" ref="E96:H96" si="30">AVERAGE(E93:E95)</f>
        <v>619.66666666666663</v>
      </c>
      <c r="F96" s="134">
        <f t="shared" si="30"/>
        <v>14.733333333333334</v>
      </c>
      <c r="G96" s="134">
        <f t="shared" si="30"/>
        <v>1.0333333333333334</v>
      </c>
      <c r="H96" s="134">
        <f t="shared" si="30"/>
        <v>38.533333333333331</v>
      </c>
      <c r="I96" s="142" t="s">
        <v>215</v>
      </c>
      <c r="J96" s="95"/>
    </row>
    <row r="97" spans="1:11" x14ac:dyDescent="0.3">
      <c r="A97" s="194" t="s">
        <v>58</v>
      </c>
      <c r="B97" s="229">
        <v>42562</v>
      </c>
      <c r="C97" s="84" t="s">
        <v>15</v>
      </c>
      <c r="D97" s="98">
        <v>94.8</v>
      </c>
      <c r="E97" s="155">
        <v>760</v>
      </c>
      <c r="F97" s="5">
        <v>25</v>
      </c>
      <c r="G97" s="5">
        <v>1.2</v>
      </c>
      <c r="H97" s="6">
        <v>48</v>
      </c>
      <c r="I97" s="133" t="s">
        <v>132</v>
      </c>
      <c r="J97" s="95" t="s">
        <v>129</v>
      </c>
    </row>
    <row r="98" spans="1:11" x14ac:dyDescent="0.3">
      <c r="A98" s="195"/>
      <c r="B98" s="230"/>
      <c r="C98" s="84" t="s">
        <v>16</v>
      </c>
      <c r="D98" s="98">
        <v>73.8</v>
      </c>
      <c r="E98" s="155">
        <v>720</v>
      </c>
      <c r="F98" s="5">
        <v>35.9</v>
      </c>
      <c r="G98" s="5">
        <v>1.3</v>
      </c>
      <c r="H98" s="6">
        <v>48.2</v>
      </c>
      <c r="I98" s="133" t="s">
        <v>132</v>
      </c>
      <c r="J98" s="95" t="s">
        <v>147</v>
      </c>
    </row>
    <row r="99" spans="1:11" x14ac:dyDescent="0.3">
      <c r="A99" s="196"/>
      <c r="B99" s="231"/>
      <c r="C99" s="85" t="s">
        <v>18</v>
      </c>
      <c r="D99" s="134">
        <f>AVERAGE(D97:D98)</f>
        <v>84.3</v>
      </c>
      <c r="E99" s="156">
        <f t="shared" ref="E99:H99" si="31">AVERAGE(E97:E98)</f>
        <v>740</v>
      </c>
      <c r="F99" s="134">
        <f t="shared" si="31"/>
        <v>30.45</v>
      </c>
      <c r="G99" s="134">
        <f t="shared" si="31"/>
        <v>1.25</v>
      </c>
      <c r="H99" s="134">
        <f t="shared" si="31"/>
        <v>48.1</v>
      </c>
      <c r="I99" s="142" t="s">
        <v>216</v>
      </c>
      <c r="J99" s="95"/>
    </row>
    <row r="100" spans="1:11" x14ac:dyDescent="0.3">
      <c r="A100" s="194" t="s">
        <v>59</v>
      </c>
      <c r="B100" s="229">
        <v>42563</v>
      </c>
      <c r="C100" s="84" t="s">
        <v>15</v>
      </c>
      <c r="D100" s="98">
        <v>99.5</v>
      </c>
      <c r="E100" s="155">
        <v>583</v>
      </c>
      <c r="F100" s="5">
        <v>8.8000000000000007</v>
      </c>
      <c r="G100" s="5">
        <v>1</v>
      </c>
      <c r="H100" s="6">
        <v>42.8</v>
      </c>
      <c r="I100" s="133" t="s">
        <v>132</v>
      </c>
      <c r="J100" s="95" t="s">
        <v>133</v>
      </c>
    </row>
    <row r="101" spans="1:11" x14ac:dyDescent="0.3">
      <c r="A101" s="195"/>
      <c r="B101" s="230"/>
      <c r="C101" s="84" t="s">
        <v>16</v>
      </c>
      <c r="D101" s="98">
        <v>82.3</v>
      </c>
      <c r="E101" s="155">
        <v>552</v>
      </c>
      <c r="F101" s="5">
        <v>9.5</v>
      </c>
      <c r="G101" s="5">
        <v>0.7</v>
      </c>
      <c r="H101" s="6">
        <v>31.1</v>
      </c>
      <c r="I101" s="133" t="s">
        <v>132</v>
      </c>
      <c r="J101" s="95" t="s">
        <v>172</v>
      </c>
    </row>
    <row r="102" spans="1:11" x14ac:dyDescent="0.3">
      <c r="A102" s="196"/>
      <c r="B102" s="231"/>
      <c r="C102" s="85" t="s">
        <v>18</v>
      </c>
      <c r="D102" s="134">
        <f>AVERAGE(D100:D101)</f>
        <v>90.9</v>
      </c>
      <c r="E102" s="156">
        <f t="shared" ref="E102:H102" si="32">AVERAGE(E100:E101)</f>
        <v>567.5</v>
      </c>
      <c r="F102" s="134">
        <f t="shared" si="32"/>
        <v>9.15</v>
      </c>
      <c r="G102" s="134">
        <f t="shared" si="32"/>
        <v>0.85</v>
      </c>
      <c r="H102" s="134">
        <f t="shared" si="32"/>
        <v>36.950000000000003</v>
      </c>
      <c r="I102" s="142" t="s">
        <v>216</v>
      </c>
      <c r="J102" s="95"/>
    </row>
    <row r="103" spans="1:11" x14ac:dyDescent="0.3">
      <c r="A103" s="194" t="s">
        <v>60</v>
      </c>
      <c r="B103" s="229">
        <v>42563</v>
      </c>
      <c r="C103" s="84" t="s">
        <v>15</v>
      </c>
      <c r="D103" s="98">
        <v>94.9</v>
      </c>
      <c r="E103" s="155">
        <v>642</v>
      </c>
      <c r="F103" s="5">
        <v>19.8</v>
      </c>
      <c r="G103" s="5">
        <v>1.2</v>
      </c>
      <c r="H103" s="6">
        <v>47.9</v>
      </c>
      <c r="I103" s="133" t="s">
        <v>132</v>
      </c>
      <c r="J103" s="97" t="s">
        <v>135</v>
      </c>
      <c r="K103" s="29"/>
    </row>
    <row r="104" spans="1:11" x14ac:dyDescent="0.3">
      <c r="A104" s="195"/>
      <c r="B104" s="230"/>
      <c r="C104" s="84" t="s">
        <v>16</v>
      </c>
      <c r="D104" s="98">
        <v>81</v>
      </c>
      <c r="E104" s="155">
        <v>548</v>
      </c>
      <c r="F104" s="5">
        <v>14.5</v>
      </c>
      <c r="G104" s="5">
        <v>0.9</v>
      </c>
      <c r="H104" s="6">
        <v>36.799999999999997</v>
      </c>
      <c r="I104" s="133" t="s">
        <v>132</v>
      </c>
      <c r="J104" s="95" t="s">
        <v>147</v>
      </c>
      <c r="K104" s="29"/>
    </row>
    <row r="105" spans="1:11" x14ac:dyDescent="0.3">
      <c r="A105" s="196"/>
      <c r="B105" s="231"/>
      <c r="C105" s="85" t="s">
        <v>18</v>
      </c>
      <c r="D105" s="134">
        <f>AVERAGE(D103:D104)</f>
        <v>87.95</v>
      </c>
      <c r="E105" s="156">
        <f t="shared" ref="E105:H105" si="33">AVERAGE(E103:E104)</f>
        <v>595</v>
      </c>
      <c r="F105" s="134">
        <f t="shared" si="33"/>
        <v>17.149999999999999</v>
      </c>
      <c r="G105" s="134">
        <f t="shared" si="33"/>
        <v>1.05</v>
      </c>
      <c r="H105" s="134">
        <f t="shared" si="33"/>
        <v>42.349999999999994</v>
      </c>
      <c r="I105" s="142" t="s">
        <v>216</v>
      </c>
      <c r="J105" s="95"/>
    </row>
    <row r="106" spans="1:11" x14ac:dyDescent="0.3">
      <c r="A106" s="194" t="s">
        <v>61</v>
      </c>
      <c r="B106" s="229">
        <v>42564</v>
      </c>
      <c r="C106" s="84" t="s">
        <v>15</v>
      </c>
      <c r="D106" s="98">
        <v>95.3</v>
      </c>
      <c r="E106" s="155">
        <v>611</v>
      </c>
      <c r="F106" s="5">
        <v>12.2</v>
      </c>
      <c r="G106" s="5">
        <v>0.9</v>
      </c>
      <c r="H106" s="6">
        <v>41.9</v>
      </c>
      <c r="I106" s="133" t="s">
        <v>132</v>
      </c>
      <c r="J106" s="95" t="s">
        <v>135</v>
      </c>
      <c r="K106" s="29"/>
    </row>
    <row r="107" spans="1:11" x14ac:dyDescent="0.3">
      <c r="A107" s="195"/>
      <c r="B107" s="230"/>
      <c r="C107" s="84" t="s">
        <v>16</v>
      </c>
      <c r="D107" s="98">
        <v>87.9</v>
      </c>
      <c r="E107" s="155">
        <v>498</v>
      </c>
      <c r="F107" s="5">
        <v>12.2</v>
      </c>
      <c r="G107" s="5">
        <v>0.9</v>
      </c>
      <c r="H107" s="6">
        <v>29.7</v>
      </c>
      <c r="I107" s="133" t="s">
        <v>132</v>
      </c>
      <c r="J107" s="95" t="s">
        <v>147</v>
      </c>
      <c r="K107" s="29"/>
    </row>
    <row r="108" spans="1:11" x14ac:dyDescent="0.3">
      <c r="A108" s="196"/>
      <c r="B108" s="231"/>
      <c r="C108" s="85" t="s">
        <v>18</v>
      </c>
      <c r="D108" s="134">
        <f>AVERAGE(D106:D107)</f>
        <v>91.6</v>
      </c>
      <c r="E108" s="156">
        <f t="shared" ref="E108:H108" si="34">AVERAGE(E106:E107)</f>
        <v>554.5</v>
      </c>
      <c r="F108" s="134">
        <f t="shared" si="34"/>
        <v>12.2</v>
      </c>
      <c r="G108" s="134">
        <f t="shared" si="34"/>
        <v>0.9</v>
      </c>
      <c r="H108" s="134">
        <f t="shared" si="34"/>
        <v>35.799999999999997</v>
      </c>
      <c r="I108" s="142" t="s">
        <v>216</v>
      </c>
      <c r="J108" s="95"/>
    </row>
    <row r="109" spans="1:11" x14ac:dyDescent="0.3">
      <c r="A109" s="194" t="s">
        <v>62</v>
      </c>
      <c r="B109" s="229">
        <v>42564</v>
      </c>
      <c r="C109" s="84" t="s">
        <v>15</v>
      </c>
      <c r="D109" s="5">
        <v>82.2</v>
      </c>
      <c r="E109" s="155">
        <v>641</v>
      </c>
      <c r="F109" s="5">
        <v>9.9</v>
      </c>
      <c r="G109" s="5">
        <v>1.2</v>
      </c>
      <c r="H109" s="6">
        <v>42.4</v>
      </c>
      <c r="I109" s="133" t="s">
        <v>132</v>
      </c>
      <c r="J109" s="95" t="s">
        <v>140</v>
      </c>
    </row>
    <row r="110" spans="1:11" x14ac:dyDescent="0.3">
      <c r="A110" s="195"/>
      <c r="B110" s="230"/>
      <c r="C110" s="84" t="s">
        <v>238</v>
      </c>
      <c r="D110" s="5">
        <v>103.6</v>
      </c>
      <c r="E110" s="155">
        <v>655</v>
      </c>
      <c r="F110" s="5">
        <v>14.9</v>
      </c>
      <c r="G110" s="5">
        <v>1.1000000000000001</v>
      </c>
      <c r="H110" s="6">
        <v>40.799999999999997</v>
      </c>
      <c r="I110" s="133" t="s">
        <v>132</v>
      </c>
      <c r="J110" s="95" t="s">
        <v>116</v>
      </c>
    </row>
    <row r="111" spans="1:11" x14ac:dyDescent="0.3">
      <c r="A111" s="195"/>
      <c r="B111" s="230"/>
      <c r="C111" s="84" t="s">
        <v>239</v>
      </c>
      <c r="D111" s="5">
        <v>93.8</v>
      </c>
      <c r="E111" s="155">
        <v>621</v>
      </c>
      <c r="F111" s="5">
        <v>15.4</v>
      </c>
      <c r="G111" s="5">
        <v>0.9</v>
      </c>
      <c r="H111" s="6">
        <v>34.4</v>
      </c>
      <c r="I111" s="133" t="s">
        <v>132</v>
      </c>
      <c r="J111" s="95" t="s">
        <v>184</v>
      </c>
    </row>
    <row r="112" spans="1:11" x14ac:dyDescent="0.3">
      <c r="A112" s="196"/>
      <c r="B112" s="231"/>
      <c r="C112" s="85" t="s">
        <v>18</v>
      </c>
      <c r="D112" s="134">
        <f>AVERAGE(D109:D111)</f>
        <v>93.2</v>
      </c>
      <c r="E112" s="156">
        <f t="shared" ref="E112:H112" si="35">AVERAGE(E109:E111)</f>
        <v>639</v>
      </c>
      <c r="F112" s="134">
        <f t="shared" si="35"/>
        <v>13.4</v>
      </c>
      <c r="G112" s="134">
        <f t="shared" si="35"/>
        <v>1.0666666666666667</v>
      </c>
      <c r="H112" s="134">
        <f t="shared" si="35"/>
        <v>39.199999999999996</v>
      </c>
      <c r="I112" s="142" t="s">
        <v>215</v>
      </c>
      <c r="J112" s="95"/>
    </row>
    <row r="113" spans="1:11" x14ac:dyDescent="0.3">
      <c r="A113" s="194" t="s">
        <v>63</v>
      </c>
      <c r="B113" s="229">
        <v>42557</v>
      </c>
      <c r="C113" s="84" t="s">
        <v>15</v>
      </c>
      <c r="D113" s="98">
        <v>78.400000000000006</v>
      </c>
      <c r="E113" s="155">
        <v>465</v>
      </c>
      <c r="F113" s="5">
        <v>6.7</v>
      </c>
      <c r="G113" s="5">
        <v>0.5</v>
      </c>
      <c r="H113" s="7">
        <v>20.8</v>
      </c>
      <c r="I113" s="133" t="s">
        <v>132</v>
      </c>
      <c r="J113" s="95" t="s">
        <v>185</v>
      </c>
    </row>
    <row r="114" spans="1:11" x14ac:dyDescent="0.3">
      <c r="A114" s="195"/>
      <c r="B114" s="230"/>
      <c r="C114" s="84" t="s">
        <v>16</v>
      </c>
      <c r="D114" s="98">
        <v>70.8</v>
      </c>
      <c r="E114" s="155">
        <v>410</v>
      </c>
      <c r="F114" s="5">
        <v>6.8</v>
      </c>
      <c r="G114" s="5">
        <v>0.4</v>
      </c>
      <c r="H114" s="7">
        <v>17.899999999999999</v>
      </c>
      <c r="I114" s="133" t="s">
        <v>132</v>
      </c>
      <c r="J114" s="95" t="s">
        <v>116</v>
      </c>
    </row>
    <row r="115" spans="1:11" x14ac:dyDescent="0.3">
      <c r="A115" s="196"/>
      <c r="B115" s="231"/>
      <c r="C115" s="85" t="s">
        <v>18</v>
      </c>
      <c r="D115" s="134">
        <f>AVERAGE(D113:D114)</f>
        <v>74.599999999999994</v>
      </c>
      <c r="E115" s="156">
        <f t="shared" ref="E115:H115" si="36">AVERAGE(E113:E114)</f>
        <v>437.5</v>
      </c>
      <c r="F115" s="134">
        <f t="shared" si="36"/>
        <v>6.75</v>
      </c>
      <c r="G115" s="134">
        <f t="shared" si="36"/>
        <v>0.45</v>
      </c>
      <c r="H115" s="134">
        <f t="shared" si="36"/>
        <v>19.350000000000001</v>
      </c>
      <c r="I115" s="142" t="s">
        <v>216</v>
      </c>
      <c r="J115" s="127"/>
    </row>
    <row r="116" spans="1:11" x14ac:dyDescent="0.3">
      <c r="A116" s="194" t="s">
        <v>64</v>
      </c>
      <c r="B116" s="229">
        <v>42558</v>
      </c>
      <c r="C116" s="84" t="s">
        <v>15</v>
      </c>
      <c r="D116" s="98">
        <v>74.5</v>
      </c>
      <c r="E116" s="155">
        <v>441</v>
      </c>
      <c r="F116" s="5">
        <v>6.9</v>
      </c>
      <c r="G116" s="5">
        <v>0.7</v>
      </c>
      <c r="H116" s="6">
        <v>36.6</v>
      </c>
      <c r="I116" s="133" t="s">
        <v>132</v>
      </c>
      <c r="J116" s="127" t="s">
        <v>186</v>
      </c>
      <c r="K116" s="29"/>
    </row>
    <row r="117" spans="1:11" x14ac:dyDescent="0.3">
      <c r="A117" s="195"/>
      <c r="B117" s="230"/>
      <c r="C117" s="84" t="s">
        <v>16</v>
      </c>
      <c r="D117" s="98">
        <v>70.5</v>
      </c>
      <c r="E117" s="155">
        <v>407</v>
      </c>
      <c r="F117" s="5">
        <v>10.7</v>
      </c>
      <c r="G117" s="5">
        <v>0.8</v>
      </c>
      <c r="H117" s="6">
        <v>34.1</v>
      </c>
      <c r="I117" s="133" t="s">
        <v>132</v>
      </c>
      <c r="J117" s="127" t="s">
        <v>145</v>
      </c>
      <c r="K117" s="29"/>
    </row>
    <row r="118" spans="1:11" x14ac:dyDescent="0.3">
      <c r="A118" s="196"/>
      <c r="B118" s="231"/>
      <c r="C118" s="85" t="s">
        <v>18</v>
      </c>
      <c r="D118" s="134">
        <f>AVERAGE(D116:D117)</f>
        <v>72.5</v>
      </c>
      <c r="E118" s="156">
        <f t="shared" ref="E118:H118" si="37">AVERAGE(E116:E117)</f>
        <v>424</v>
      </c>
      <c r="F118" s="134">
        <f t="shared" si="37"/>
        <v>8.8000000000000007</v>
      </c>
      <c r="G118" s="134">
        <f t="shared" si="37"/>
        <v>0.75</v>
      </c>
      <c r="H118" s="134">
        <f t="shared" si="37"/>
        <v>35.35</v>
      </c>
      <c r="I118" s="142" t="s">
        <v>216</v>
      </c>
      <c r="J118" s="127"/>
    </row>
    <row r="119" spans="1:11" x14ac:dyDescent="0.3">
      <c r="A119" s="206" t="s">
        <v>65</v>
      </c>
      <c r="B119" s="229">
        <v>42558</v>
      </c>
      <c r="C119" s="84" t="s">
        <v>15</v>
      </c>
      <c r="D119" s="98">
        <v>107.5</v>
      </c>
      <c r="E119" s="155">
        <v>427</v>
      </c>
      <c r="F119" s="5">
        <v>12.4</v>
      </c>
      <c r="G119" s="5">
        <v>1</v>
      </c>
      <c r="H119" s="6">
        <v>38.299999999999997</v>
      </c>
      <c r="I119" s="133" t="s">
        <v>132</v>
      </c>
      <c r="J119" s="127" t="s">
        <v>254</v>
      </c>
      <c r="K119" s="29"/>
    </row>
    <row r="120" spans="1:11" x14ac:dyDescent="0.3">
      <c r="A120" s="242"/>
      <c r="B120" s="230"/>
      <c r="C120" s="84" t="s">
        <v>16</v>
      </c>
      <c r="D120" s="98">
        <v>96.2</v>
      </c>
      <c r="E120" s="155">
        <v>498</v>
      </c>
      <c r="F120" s="5">
        <v>11.5</v>
      </c>
      <c r="G120" s="5">
        <v>1.2</v>
      </c>
      <c r="H120" s="6">
        <v>41.2</v>
      </c>
      <c r="I120" s="133" t="s">
        <v>132</v>
      </c>
      <c r="J120" s="127" t="s">
        <v>255</v>
      </c>
      <c r="K120" s="29"/>
    </row>
    <row r="121" spans="1:11" x14ac:dyDescent="0.3">
      <c r="A121" s="243"/>
      <c r="B121" s="231"/>
      <c r="C121" s="85" t="s">
        <v>18</v>
      </c>
      <c r="D121" s="134">
        <f>AVERAGE(D119:D120)</f>
        <v>101.85</v>
      </c>
      <c r="E121" s="156">
        <f t="shared" ref="E121:H121" si="38">AVERAGE(E119:E120)</f>
        <v>462.5</v>
      </c>
      <c r="F121" s="134">
        <f t="shared" si="38"/>
        <v>11.95</v>
      </c>
      <c r="G121" s="134">
        <f t="shared" si="38"/>
        <v>1.1000000000000001</v>
      </c>
      <c r="H121" s="134">
        <f t="shared" si="38"/>
        <v>39.75</v>
      </c>
      <c r="I121" s="142" t="s">
        <v>216</v>
      </c>
      <c r="J121" s="127"/>
    </row>
    <row r="122" spans="1:11" x14ac:dyDescent="0.3">
      <c r="A122" s="194" t="s">
        <v>29</v>
      </c>
      <c r="B122" s="186">
        <v>42502</v>
      </c>
      <c r="C122" s="84" t="s">
        <v>15</v>
      </c>
      <c r="D122" s="98">
        <v>75.3</v>
      </c>
      <c r="E122" s="155">
        <v>468</v>
      </c>
      <c r="F122" s="5">
        <v>16.3</v>
      </c>
      <c r="G122" s="5">
        <v>0.6</v>
      </c>
      <c r="H122" s="7">
        <v>41.8</v>
      </c>
      <c r="I122" s="133" t="s">
        <v>264</v>
      </c>
      <c r="J122" s="95" t="s">
        <v>187</v>
      </c>
    </row>
    <row r="123" spans="1:11" x14ac:dyDescent="0.3">
      <c r="A123" s="195"/>
      <c r="B123" s="187"/>
      <c r="C123" s="84" t="s">
        <v>16</v>
      </c>
      <c r="D123" s="98">
        <v>61</v>
      </c>
      <c r="E123" s="155">
        <v>420</v>
      </c>
      <c r="F123" s="5">
        <v>15.7</v>
      </c>
      <c r="G123" s="5">
        <v>0.7</v>
      </c>
      <c r="H123" s="7">
        <v>20.9</v>
      </c>
      <c r="I123" s="133" t="s">
        <v>264</v>
      </c>
      <c r="J123" s="95" t="s">
        <v>147</v>
      </c>
    </row>
    <row r="124" spans="1:11" x14ac:dyDescent="0.3">
      <c r="A124" s="195"/>
      <c r="B124" s="187"/>
      <c r="C124" s="84" t="s">
        <v>17</v>
      </c>
      <c r="D124" s="98">
        <v>74.099999999999994</v>
      </c>
      <c r="E124" s="155">
        <v>540</v>
      </c>
      <c r="F124" s="5">
        <v>15.5</v>
      </c>
      <c r="G124" s="5">
        <v>0.6</v>
      </c>
      <c r="H124" s="6">
        <v>38.4</v>
      </c>
      <c r="I124" s="133" t="s">
        <v>264</v>
      </c>
      <c r="J124" s="95" t="s">
        <v>147</v>
      </c>
    </row>
    <row r="125" spans="1:11" x14ac:dyDescent="0.3">
      <c r="A125" s="196"/>
      <c r="B125" s="188"/>
      <c r="C125" s="85" t="s">
        <v>18</v>
      </c>
      <c r="D125" s="134">
        <f>AVERAGE(D122:D124)</f>
        <v>70.13333333333334</v>
      </c>
      <c r="E125" s="156">
        <f t="shared" ref="E125:H125" si="39">AVERAGE(E122:E124)</f>
        <v>476</v>
      </c>
      <c r="F125" s="134">
        <f t="shared" si="39"/>
        <v>15.833333333333334</v>
      </c>
      <c r="G125" s="134">
        <f t="shared" si="39"/>
        <v>0.6333333333333333</v>
      </c>
      <c r="H125" s="134">
        <f t="shared" si="39"/>
        <v>33.699999999999996</v>
      </c>
      <c r="I125" s="142" t="s">
        <v>216</v>
      </c>
      <c r="J125" s="95"/>
    </row>
    <row r="126" spans="1:11" x14ac:dyDescent="0.3">
      <c r="A126" s="194" t="s">
        <v>66</v>
      </c>
      <c r="B126" s="186">
        <v>42502</v>
      </c>
      <c r="C126" s="84" t="s">
        <v>15</v>
      </c>
      <c r="D126" s="98">
        <v>65.7</v>
      </c>
      <c r="E126" s="155">
        <v>441</v>
      </c>
      <c r="F126" s="5">
        <v>13.2</v>
      </c>
      <c r="G126" s="5">
        <v>0.5</v>
      </c>
      <c r="H126" s="6">
        <v>25.5</v>
      </c>
      <c r="I126" s="133" t="s">
        <v>264</v>
      </c>
      <c r="J126" s="95" t="s">
        <v>188</v>
      </c>
      <c r="K126" s="29"/>
    </row>
    <row r="127" spans="1:11" ht="16.5" customHeight="1" x14ac:dyDescent="0.3">
      <c r="A127" s="195"/>
      <c r="B127" s="187"/>
      <c r="C127" s="84" t="s">
        <v>16</v>
      </c>
      <c r="D127" s="98">
        <v>72</v>
      </c>
      <c r="E127" s="155">
        <v>450</v>
      </c>
      <c r="F127" s="5">
        <v>10.3</v>
      </c>
      <c r="G127" s="5">
        <v>0.6</v>
      </c>
      <c r="H127" s="6">
        <v>36.1</v>
      </c>
      <c r="I127" s="133" t="s">
        <v>264</v>
      </c>
      <c r="J127" s="95" t="s">
        <v>189</v>
      </c>
      <c r="K127" s="29"/>
    </row>
    <row r="128" spans="1:11" ht="17.25" customHeight="1" thickBot="1" x14ac:dyDescent="0.35">
      <c r="A128" s="244"/>
      <c r="B128" s="232"/>
      <c r="C128" s="124" t="s">
        <v>18</v>
      </c>
      <c r="D128" s="138">
        <f>AVERAGE(D126:D127)</f>
        <v>68.849999999999994</v>
      </c>
      <c r="E128" s="165">
        <f t="shared" ref="E128:H128" si="40">AVERAGE(E126:E127)</f>
        <v>445.5</v>
      </c>
      <c r="F128" s="138">
        <f t="shared" si="40"/>
        <v>11.75</v>
      </c>
      <c r="G128" s="138">
        <f t="shared" si="40"/>
        <v>0.55000000000000004</v>
      </c>
      <c r="H128" s="138">
        <f t="shared" si="40"/>
        <v>30.8</v>
      </c>
      <c r="I128" s="146" t="s">
        <v>216</v>
      </c>
      <c r="J128" s="125"/>
    </row>
  </sheetData>
  <mergeCells count="81">
    <mergeCell ref="A87:A89"/>
    <mergeCell ref="A90:A92"/>
    <mergeCell ref="A80:A82"/>
    <mergeCell ref="A83:A86"/>
    <mergeCell ref="A100:A102"/>
    <mergeCell ref="A126:A128"/>
    <mergeCell ref="A119:A121"/>
    <mergeCell ref="A122:A125"/>
    <mergeCell ref="A103:A105"/>
    <mergeCell ref="A93:A96"/>
    <mergeCell ref="A97:A99"/>
    <mergeCell ref="A113:A115"/>
    <mergeCell ref="A116:A118"/>
    <mergeCell ref="A106:A108"/>
    <mergeCell ref="A109:A112"/>
    <mergeCell ref="A64:A66"/>
    <mergeCell ref="A55:A57"/>
    <mergeCell ref="A58:A60"/>
    <mergeCell ref="A74:A76"/>
    <mergeCell ref="A77:A79"/>
    <mergeCell ref="A67:A70"/>
    <mergeCell ref="A71:A73"/>
    <mergeCell ref="A49:A51"/>
    <mergeCell ref="A52:A54"/>
    <mergeCell ref="A42:A45"/>
    <mergeCell ref="A46:A48"/>
    <mergeCell ref="A61:A63"/>
    <mergeCell ref="A35:A38"/>
    <mergeCell ref="B6:B8"/>
    <mergeCell ref="A6:A8"/>
    <mergeCell ref="A1:A4"/>
    <mergeCell ref="A39:A41"/>
    <mergeCell ref="A29:A31"/>
    <mergeCell ref="A32:A34"/>
    <mergeCell ref="B35:B38"/>
    <mergeCell ref="B39:B41"/>
    <mergeCell ref="B9:B12"/>
    <mergeCell ref="B17:B19"/>
    <mergeCell ref="B20:B22"/>
    <mergeCell ref="B23:B25"/>
    <mergeCell ref="B26:B28"/>
    <mergeCell ref="B29:B31"/>
    <mergeCell ref="B32:B34"/>
    <mergeCell ref="D1:G1"/>
    <mergeCell ref="H1:I1"/>
    <mergeCell ref="A20:A22"/>
    <mergeCell ref="A26:A28"/>
    <mergeCell ref="A13:A16"/>
    <mergeCell ref="A17:A19"/>
    <mergeCell ref="A23:A25"/>
    <mergeCell ref="A9:A12"/>
    <mergeCell ref="B1:B4"/>
    <mergeCell ref="C1:C4"/>
    <mergeCell ref="B13:B16"/>
    <mergeCell ref="B42:B45"/>
    <mergeCell ref="B46:B48"/>
    <mergeCell ref="B49:B51"/>
    <mergeCell ref="B52:B54"/>
    <mergeCell ref="B55:B57"/>
    <mergeCell ref="B126:B128"/>
    <mergeCell ref="B67:B70"/>
    <mergeCell ref="B71:B73"/>
    <mergeCell ref="B74:B76"/>
    <mergeCell ref="B77:B79"/>
    <mergeCell ref="B83:B86"/>
    <mergeCell ref="B113:B115"/>
    <mergeCell ref="B116:B118"/>
    <mergeCell ref="B119:B121"/>
    <mergeCell ref="B87:B89"/>
    <mergeCell ref="B90:B92"/>
    <mergeCell ref="B93:B96"/>
    <mergeCell ref="B97:B99"/>
    <mergeCell ref="B100:B102"/>
    <mergeCell ref="B103:B105"/>
    <mergeCell ref="B106:B108"/>
    <mergeCell ref="B80:B82"/>
    <mergeCell ref="B58:B60"/>
    <mergeCell ref="B61:B63"/>
    <mergeCell ref="B64:B66"/>
    <mergeCell ref="B122:B125"/>
    <mergeCell ref="B109:B112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99" fitToHeight="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16"/>
  <sheetViews>
    <sheetView workbookViewId="0">
      <pane ySplit="4" topLeftCell="A5" activePane="bottomLeft" state="frozen"/>
      <selection pane="bottomLeft" activeCell="B6" sqref="B6:B8"/>
    </sheetView>
  </sheetViews>
  <sheetFormatPr defaultRowHeight="13.5" x14ac:dyDescent="0.3"/>
  <cols>
    <col min="1" max="1" width="9.625" style="1" customWidth="1"/>
    <col min="2" max="2" width="9.625" style="3" customWidth="1"/>
    <col min="3" max="3" width="9.625" style="1" customWidth="1"/>
    <col min="4" max="4" width="8.625" style="73" customWidth="1"/>
    <col min="5" max="9" width="8.625" style="3" customWidth="1"/>
    <col min="10" max="10" width="9.625" style="90" customWidth="1"/>
    <col min="11" max="16384" width="9" style="1"/>
  </cols>
  <sheetData>
    <row r="1" spans="1:10" x14ac:dyDescent="0.3">
      <c r="A1" s="252" t="s">
        <v>0</v>
      </c>
      <c r="B1" s="256" t="s">
        <v>158</v>
      </c>
      <c r="C1" s="256" t="s">
        <v>131</v>
      </c>
      <c r="D1" s="233" t="s">
        <v>1</v>
      </c>
      <c r="E1" s="234"/>
      <c r="F1" s="234"/>
      <c r="G1" s="255"/>
      <c r="H1" s="234"/>
      <c r="I1" s="234"/>
      <c r="J1" s="91"/>
    </row>
    <row r="2" spans="1:10" x14ac:dyDescent="0.3">
      <c r="A2" s="253"/>
      <c r="B2" s="257"/>
      <c r="C2" s="257"/>
      <c r="D2" s="77" t="s">
        <v>2</v>
      </c>
      <c r="E2" s="116" t="s">
        <v>159</v>
      </c>
      <c r="F2" s="116" t="s">
        <v>6</v>
      </c>
      <c r="G2" s="116" t="s">
        <v>7</v>
      </c>
      <c r="H2" s="116" t="s">
        <v>258</v>
      </c>
      <c r="I2" s="116" t="s">
        <v>8</v>
      </c>
      <c r="J2" s="92"/>
    </row>
    <row r="3" spans="1:10" x14ac:dyDescent="0.3">
      <c r="A3" s="253"/>
      <c r="B3" s="257"/>
      <c r="C3" s="257"/>
      <c r="D3" s="78" t="s">
        <v>3</v>
      </c>
      <c r="E3" s="79" t="s">
        <v>5</v>
      </c>
      <c r="F3" s="79" t="s">
        <v>3</v>
      </c>
      <c r="G3" s="79" t="s">
        <v>5</v>
      </c>
      <c r="H3" s="79" t="s">
        <v>3</v>
      </c>
      <c r="I3" s="79" t="s">
        <v>9</v>
      </c>
      <c r="J3" s="92"/>
    </row>
    <row r="4" spans="1:10" ht="14.25" thickBot="1" x14ac:dyDescent="0.35">
      <c r="A4" s="254"/>
      <c r="B4" s="258"/>
      <c r="C4" s="258"/>
      <c r="D4" s="80" t="s">
        <v>10</v>
      </c>
      <c r="E4" s="81" t="s">
        <v>11</v>
      </c>
      <c r="F4" s="81" t="s">
        <v>12</v>
      </c>
      <c r="G4" s="81" t="s">
        <v>13</v>
      </c>
      <c r="H4" s="81"/>
      <c r="I4" s="81" t="s">
        <v>14</v>
      </c>
      <c r="J4" s="121"/>
    </row>
    <row r="5" spans="1:10" ht="14.25" thickTop="1" x14ac:dyDescent="0.3">
      <c r="A5" s="126"/>
      <c r="B5" s="151"/>
      <c r="C5" s="88" t="s">
        <v>18</v>
      </c>
      <c r="D5" s="136">
        <f>AVERAGE(D11,D14,D17,D20,D23,D26,D29,D33,D37,D41,D45,D48,D51,D55,D58,D61,D64,D67,D71,D75,D78,D81,D84,D88,D91,D95,D98,D102,D105,D109,D112,D116)</f>
        <v>88.38333333333334</v>
      </c>
      <c r="E5" s="137">
        <f t="shared" ref="E5:H5" si="0">AVERAGE(E11,E14,E17,E20,E23,E26,E29,E33,E37,E41,E45,E48,E51,E55,E58,E61,E64,E67,E71,E75,E78,E81,E84,E88,E91,E95,E98,E102,E105,E109,E112,E116)</f>
        <v>520.109375</v>
      </c>
      <c r="F5" s="136">
        <f t="shared" si="0"/>
        <v>10.306770833333331</v>
      </c>
      <c r="G5" s="136">
        <f t="shared" si="0"/>
        <v>0.73541666666666694</v>
      </c>
      <c r="H5" s="136">
        <f t="shared" si="0"/>
        <v>35.871875000000003</v>
      </c>
      <c r="I5" s="136" t="s">
        <v>132</v>
      </c>
      <c r="J5" s="123" t="s">
        <v>253</v>
      </c>
    </row>
    <row r="6" spans="1:10" x14ac:dyDescent="0.3">
      <c r="A6" s="262" t="s">
        <v>249</v>
      </c>
      <c r="B6" s="259" t="s">
        <v>161</v>
      </c>
      <c r="C6" s="27" t="s">
        <v>162</v>
      </c>
      <c r="D6" s="134">
        <f t="shared" ref="D6:H6" si="1">AVERAGE(D9,D12,D15,D18,D21,D24,D27,D30,D34,D38,D42,D46,D49,D52,D56,D59,D62,D65,D68,D72,D76,D79,D82,D85,D89,D92,D96,D99,D103,D106,D110,D113)</f>
        <v>93.550000000000026</v>
      </c>
      <c r="E6" s="135">
        <f t="shared" si="1"/>
        <v>538.5</v>
      </c>
      <c r="F6" s="134">
        <f t="shared" si="1"/>
        <v>9.7156250000000011</v>
      </c>
      <c r="G6" s="134">
        <f t="shared" si="1"/>
        <v>0.70624999999999982</v>
      </c>
      <c r="H6" s="134">
        <f t="shared" si="1"/>
        <v>38.084375000000016</v>
      </c>
      <c r="I6" s="134" t="s">
        <v>132</v>
      </c>
      <c r="J6" s="92"/>
    </row>
    <row r="7" spans="1:10" x14ac:dyDescent="0.3">
      <c r="A7" s="263"/>
      <c r="B7" s="260"/>
      <c r="C7" s="27" t="s">
        <v>163</v>
      </c>
      <c r="D7" s="134">
        <f t="shared" ref="D7:H7" si="2">AVERAGE(D10,D13,D16,D19,D22,D25,D28,D31:D32,D35:D36,D39,D43,D47,D50,D53:D54,D57,D60,D63,D66,D69:D70,D73,D77,D80,D83,D86:D87,D90,D93:D94,D97,D100:D101,D104,D107,D111,D114)</f>
        <v>83.302564102564105</v>
      </c>
      <c r="E7" s="135">
        <f t="shared" si="2"/>
        <v>506.28205128205127</v>
      </c>
      <c r="F7" s="134">
        <f t="shared" si="2"/>
        <v>11.023076923076925</v>
      </c>
      <c r="G7" s="134">
        <f t="shared" si="2"/>
        <v>0.77179487179487183</v>
      </c>
      <c r="H7" s="134">
        <f t="shared" si="2"/>
        <v>33.269230769230752</v>
      </c>
      <c r="I7" s="134" t="s">
        <v>132</v>
      </c>
      <c r="J7" s="92"/>
    </row>
    <row r="8" spans="1:10" x14ac:dyDescent="0.3">
      <c r="A8" s="264"/>
      <c r="B8" s="261"/>
      <c r="C8" s="27" t="s">
        <v>164</v>
      </c>
      <c r="D8" s="134">
        <f t="shared" ref="D8:H8" si="3">AVERAGE(D40,D44,D74,D108,D115)</f>
        <v>92.799999999999983</v>
      </c>
      <c r="E8" s="135">
        <f t="shared" si="3"/>
        <v>577.6</v>
      </c>
      <c r="F8" s="134">
        <f t="shared" si="3"/>
        <v>9.7800000000000011</v>
      </c>
      <c r="G8" s="134">
        <f t="shared" si="3"/>
        <v>0.72</v>
      </c>
      <c r="H8" s="134">
        <f t="shared" si="3"/>
        <v>38.1</v>
      </c>
      <c r="I8" s="134" t="s">
        <v>132</v>
      </c>
      <c r="J8" s="92"/>
    </row>
    <row r="9" spans="1:10" x14ac:dyDescent="0.3">
      <c r="A9" s="248" t="s">
        <v>67</v>
      </c>
      <c r="B9" s="265">
        <v>42593</v>
      </c>
      <c r="C9" s="11" t="s">
        <v>15</v>
      </c>
      <c r="D9" s="98">
        <v>85</v>
      </c>
      <c r="E9" s="155">
        <v>490</v>
      </c>
      <c r="F9" s="5">
        <v>6.6</v>
      </c>
      <c r="G9" s="5">
        <v>0.7</v>
      </c>
      <c r="H9" s="6">
        <v>34.200000000000003</v>
      </c>
      <c r="I9" s="133" t="s">
        <v>32</v>
      </c>
      <c r="J9" s="95" t="s">
        <v>119</v>
      </c>
    </row>
    <row r="10" spans="1:10" x14ac:dyDescent="0.3">
      <c r="A10" s="249"/>
      <c r="B10" s="246"/>
      <c r="C10" s="11" t="s">
        <v>16</v>
      </c>
      <c r="D10" s="98">
        <v>89.4</v>
      </c>
      <c r="E10" s="155">
        <v>413</v>
      </c>
      <c r="F10" s="5">
        <v>13.5</v>
      </c>
      <c r="G10" s="5">
        <v>0.8</v>
      </c>
      <c r="H10" s="6">
        <v>30.7</v>
      </c>
      <c r="I10" s="133" t="s">
        <v>32</v>
      </c>
      <c r="J10" s="95" t="s">
        <v>122</v>
      </c>
    </row>
    <row r="11" spans="1:10" x14ac:dyDescent="0.3">
      <c r="A11" s="250"/>
      <c r="B11" s="247"/>
      <c r="C11" s="14" t="s">
        <v>18</v>
      </c>
      <c r="D11" s="134">
        <f>AVERAGE(D9:D10)</f>
        <v>87.2</v>
      </c>
      <c r="E11" s="156">
        <f t="shared" ref="E11:H11" si="4">AVERAGE(E9:E10)</f>
        <v>451.5</v>
      </c>
      <c r="F11" s="134">
        <f t="shared" si="4"/>
        <v>10.050000000000001</v>
      </c>
      <c r="G11" s="134">
        <f t="shared" si="4"/>
        <v>0.75</v>
      </c>
      <c r="H11" s="140">
        <f t="shared" si="4"/>
        <v>32.450000000000003</v>
      </c>
      <c r="I11" s="134" t="s">
        <v>32</v>
      </c>
      <c r="J11" s="95"/>
    </row>
    <row r="12" spans="1:10" x14ac:dyDescent="0.3">
      <c r="A12" s="248" t="s">
        <v>68</v>
      </c>
      <c r="B12" s="245">
        <v>42593</v>
      </c>
      <c r="C12" s="11" t="s">
        <v>15</v>
      </c>
      <c r="D12" s="98">
        <v>104.5</v>
      </c>
      <c r="E12" s="155">
        <v>535</v>
      </c>
      <c r="F12" s="5">
        <v>8.9</v>
      </c>
      <c r="G12" s="5">
        <v>0.8</v>
      </c>
      <c r="H12" s="6">
        <v>57.8</v>
      </c>
      <c r="I12" s="133" t="s">
        <v>32</v>
      </c>
      <c r="J12" s="95" t="s">
        <v>121</v>
      </c>
    </row>
    <row r="13" spans="1:10" x14ac:dyDescent="0.3">
      <c r="A13" s="249"/>
      <c r="B13" s="246"/>
      <c r="C13" s="11" t="s">
        <v>16</v>
      </c>
      <c r="D13" s="98">
        <v>105.7</v>
      </c>
      <c r="E13" s="155">
        <v>447</v>
      </c>
      <c r="F13" s="5">
        <v>8.1999999999999993</v>
      </c>
      <c r="G13" s="5">
        <v>0.9</v>
      </c>
      <c r="H13" s="6">
        <v>45.3</v>
      </c>
      <c r="I13" s="133" t="s">
        <v>32</v>
      </c>
      <c r="J13" s="95" t="s">
        <v>170</v>
      </c>
    </row>
    <row r="14" spans="1:10" x14ac:dyDescent="0.3">
      <c r="A14" s="250"/>
      <c r="B14" s="247"/>
      <c r="C14" s="14" t="s">
        <v>18</v>
      </c>
      <c r="D14" s="134">
        <f>AVERAGE(D12:D13)</f>
        <v>105.1</v>
      </c>
      <c r="E14" s="156">
        <f t="shared" ref="E14:H14" si="5">AVERAGE(E12:E13)</f>
        <v>491</v>
      </c>
      <c r="F14" s="134">
        <f t="shared" si="5"/>
        <v>8.5500000000000007</v>
      </c>
      <c r="G14" s="134">
        <f t="shared" si="5"/>
        <v>0.85000000000000009</v>
      </c>
      <c r="H14" s="140">
        <f t="shared" si="5"/>
        <v>51.55</v>
      </c>
      <c r="I14" s="134" t="s">
        <v>32</v>
      </c>
      <c r="J14" s="95"/>
    </row>
    <row r="15" spans="1:10" x14ac:dyDescent="0.3">
      <c r="A15" s="248" t="s">
        <v>69</v>
      </c>
      <c r="B15" s="245">
        <v>42592</v>
      </c>
      <c r="C15" s="11" t="s">
        <v>15</v>
      </c>
      <c r="D15" s="98">
        <v>90.8</v>
      </c>
      <c r="E15" s="155">
        <v>496</v>
      </c>
      <c r="F15" s="5">
        <v>11.1</v>
      </c>
      <c r="G15" s="5">
        <v>0.9</v>
      </c>
      <c r="H15" s="6">
        <v>53.2</v>
      </c>
      <c r="I15" s="133" t="s">
        <v>32</v>
      </c>
      <c r="J15" s="95" t="s">
        <v>121</v>
      </c>
    </row>
    <row r="16" spans="1:10" x14ac:dyDescent="0.3">
      <c r="A16" s="249"/>
      <c r="B16" s="246"/>
      <c r="C16" s="11" t="s">
        <v>16</v>
      </c>
      <c r="D16" s="98">
        <v>99.6</v>
      </c>
      <c r="E16" s="155">
        <v>518</v>
      </c>
      <c r="F16" s="5">
        <v>11.7</v>
      </c>
      <c r="G16" s="5">
        <v>0.8</v>
      </c>
      <c r="H16" s="6">
        <v>46.6</v>
      </c>
      <c r="I16" s="133" t="s">
        <v>32</v>
      </c>
      <c r="J16" s="95" t="s">
        <v>190</v>
      </c>
    </row>
    <row r="17" spans="1:10" x14ac:dyDescent="0.3">
      <c r="A17" s="250"/>
      <c r="B17" s="247"/>
      <c r="C17" s="14" t="s">
        <v>18</v>
      </c>
      <c r="D17" s="134">
        <f>AVERAGE(D15:D16)</f>
        <v>95.199999999999989</v>
      </c>
      <c r="E17" s="156">
        <f t="shared" ref="E17:H17" si="6">AVERAGE(E15:E16)</f>
        <v>507</v>
      </c>
      <c r="F17" s="134">
        <f t="shared" si="6"/>
        <v>11.399999999999999</v>
      </c>
      <c r="G17" s="134">
        <f t="shared" si="6"/>
        <v>0.85000000000000009</v>
      </c>
      <c r="H17" s="140">
        <f t="shared" si="6"/>
        <v>49.900000000000006</v>
      </c>
      <c r="I17" s="134" t="s">
        <v>32</v>
      </c>
      <c r="J17" s="95"/>
    </row>
    <row r="18" spans="1:10" x14ac:dyDescent="0.3">
      <c r="A18" s="248" t="s">
        <v>70</v>
      </c>
      <c r="B18" s="245">
        <v>42592</v>
      </c>
      <c r="C18" s="11" t="s">
        <v>15</v>
      </c>
      <c r="D18" s="98">
        <v>89.8</v>
      </c>
      <c r="E18" s="155">
        <v>494</v>
      </c>
      <c r="F18" s="5">
        <v>12.5</v>
      </c>
      <c r="G18" s="5">
        <v>0.7</v>
      </c>
      <c r="H18" s="6">
        <v>35.5</v>
      </c>
      <c r="I18" s="133" t="s">
        <v>32</v>
      </c>
      <c r="J18" s="95" t="s">
        <v>121</v>
      </c>
    </row>
    <row r="19" spans="1:10" x14ac:dyDescent="0.3">
      <c r="A19" s="249"/>
      <c r="B19" s="246"/>
      <c r="C19" s="11" t="s">
        <v>16</v>
      </c>
      <c r="D19" s="98">
        <v>78.900000000000006</v>
      </c>
      <c r="E19" s="155">
        <v>541</v>
      </c>
      <c r="F19" s="5">
        <v>18.899999999999999</v>
      </c>
      <c r="G19" s="5">
        <v>0.9</v>
      </c>
      <c r="H19" s="6">
        <v>28.2</v>
      </c>
      <c r="I19" s="133" t="s">
        <v>32</v>
      </c>
      <c r="J19" s="95" t="s">
        <v>142</v>
      </c>
    </row>
    <row r="20" spans="1:10" x14ac:dyDescent="0.3">
      <c r="A20" s="250"/>
      <c r="B20" s="247"/>
      <c r="C20" s="14" t="s">
        <v>18</v>
      </c>
      <c r="D20" s="134">
        <f>AVERAGE(D18:D19)</f>
        <v>84.35</v>
      </c>
      <c r="E20" s="156">
        <f t="shared" ref="E20:H20" si="7">AVERAGE(E18:E19)</f>
        <v>517.5</v>
      </c>
      <c r="F20" s="134">
        <f t="shared" si="7"/>
        <v>15.7</v>
      </c>
      <c r="G20" s="134">
        <f t="shared" si="7"/>
        <v>0.8</v>
      </c>
      <c r="H20" s="140">
        <f t="shared" si="7"/>
        <v>31.85</v>
      </c>
      <c r="I20" s="134" t="s">
        <v>32</v>
      </c>
      <c r="J20" s="95"/>
    </row>
    <row r="21" spans="1:10" x14ac:dyDescent="0.3">
      <c r="A21" s="248" t="s">
        <v>71</v>
      </c>
      <c r="B21" s="245">
        <v>42591</v>
      </c>
      <c r="C21" s="11" t="s">
        <v>15</v>
      </c>
      <c r="D21" s="98">
        <v>94</v>
      </c>
      <c r="E21" s="155">
        <v>617</v>
      </c>
      <c r="F21" s="5">
        <v>13.6</v>
      </c>
      <c r="G21" s="5">
        <v>1.1000000000000001</v>
      </c>
      <c r="H21" s="6">
        <v>40.1</v>
      </c>
      <c r="I21" s="133" t="s">
        <v>32</v>
      </c>
      <c r="J21" s="95" t="s">
        <v>173</v>
      </c>
    </row>
    <row r="22" spans="1:10" x14ac:dyDescent="0.3">
      <c r="A22" s="249"/>
      <c r="B22" s="246"/>
      <c r="C22" s="11" t="s">
        <v>16</v>
      </c>
      <c r="D22" s="98">
        <v>97.8</v>
      </c>
      <c r="E22" s="155">
        <v>588</v>
      </c>
      <c r="F22" s="5">
        <v>11.7</v>
      </c>
      <c r="G22" s="5">
        <v>1</v>
      </c>
      <c r="H22" s="6">
        <v>37.5</v>
      </c>
      <c r="I22" s="133" t="s">
        <v>32</v>
      </c>
      <c r="J22" s="95" t="s">
        <v>180</v>
      </c>
    </row>
    <row r="23" spans="1:10" x14ac:dyDescent="0.3">
      <c r="A23" s="250"/>
      <c r="B23" s="247"/>
      <c r="C23" s="14" t="s">
        <v>18</v>
      </c>
      <c r="D23" s="134">
        <f>AVERAGE(D21:D22)</f>
        <v>95.9</v>
      </c>
      <c r="E23" s="156">
        <f t="shared" ref="E23:H23" si="8">AVERAGE(E21:E22)</f>
        <v>602.5</v>
      </c>
      <c r="F23" s="134">
        <f t="shared" si="8"/>
        <v>12.649999999999999</v>
      </c>
      <c r="G23" s="134">
        <f t="shared" si="8"/>
        <v>1.05</v>
      </c>
      <c r="H23" s="140">
        <f t="shared" si="8"/>
        <v>38.799999999999997</v>
      </c>
      <c r="I23" s="134" t="s">
        <v>32</v>
      </c>
      <c r="J23" s="95"/>
    </row>
    <row r="24" spans="1:10" x14ac:dyDescent="0.3">
      <c r="A24" s="248" t="s">
        <v>72</v>
      </c>
      <c r="B24" s="245">
        <v>42590</v>
      </c>
      <c r="C24" s="11" t="s">
        <v>15</v>
      </c>
      <c r="D24" s="98">
        <v>105.7</v>
      </c>
      <c r="E24" s="155">
        <v>471</v>
      </c>
      <c r="F24" s="5">
        <v>13</v>
      </c>
      <c r="G24" s="5">
        <v>0.7</v>
      </c>
      <c r="H24" s="6">
        <v>35.799999999999997</v>
      </c>
      <c r="I24" s="133" t="s">
        <v>32</v>
      </c>
      <c r="J24" s="95" t="s">
        <v>140</v>
      </c>
    </row>
    <row r="25" spans="1:10" x14ac:dyDescent="0.3">
      <c r="A25" s="249"/>
      <c r="B25" s="246"/>
      <c r="C25" s="11" t="s">
        <v>16</v>
      </c>
      <c r="D25" s="98">
        <v>96.8</v>
      </c>
      <c r="E25" s="155">
        <v>495</v>
      </c>
      <c r="F25" s="5">
        <v>14.8</v>
      </c>
      <c r="G25" s="5">
        <v>0.8</v>
      </c>
      <c r="H25" s="6">
        <v>43.8</v>
      </c>
      <c r="I25" s="133" t="s">
        <v>32</v>
      </c>
      <c r="J25" s="95" t="s">
        <v>142</v>
      </c>
    </row>
    <row r="26" spans="1:10" x14ac:dyDescent="0.3">
      <c r="A26" s="250"/>
      <c r="B26" s="247"/>
      <c r="C26" s="14" t="s">
        <v>18</v>
      </c>
      <c r="D26" s="134">
        <f>AVERAGE(D24:D25)</f>
        <v>101.25</v>
      </c>
      <c r="E26" s="156">
        <f t="shared" ref="E26:H26" si="9">AVERAGE(E24:E25)</f>
        <v>483</v>
      </c>
      <c r="F26" s="134">
        <f t="shared" si="9"/>
        <v>13.9</v>
      </c>
      <c r="G26" s="134">
        <f t="shared" si="9"/>
        <v>0.75</v>
      </c>
      <c r="H26" s="140">
        <f t="shared" si="9"/>
        <v>39.799999999999997</v>
      </c>
      <c r="I26" s="134" t="s">
        <v>32</v>
      </c>
      <c r="J26" s="95"/>
    </row>
    <row r="27" spans="1:10" x14ac:dyDescent="0.3">
      <c r="A27" s="248" t="s">
        <v>73</v>
      </c>
      <c r="B27" s="245">
        <v>42587</v>
      </c>
      <c r="C27" s="11" t="s">
        <v>15</v>
      </c>
      <c r="D27" s="98">
        <v>103.7</v>
      </c>
      <c r="E27" s="155">
        <v>557</v>
      </c>
      <c r="F27" s="5">
        <v>14.2</v>
      </c>
      <c r="G27" s="5">
        <v>0.9</v>
      </c>
      <c r="H27" s="6">
        <v>45.9</v>
      </c>
      <c r="I27" s="133" t="s">
        <v>32</v>
      </c>
      <c r="J27" s="95" t="s">
        <v>173</v>
      </c>
    </row>
    <row r="28" spans="1:10" x14ac:dyDescent="0.3">
      <c r="A28" s="249"/>
      <c r="B28" s="246"/>
      <c r="C28" s="11" t="s">
        <v>16</v>
      </c>
      <c r="D28" s="98">
        <v>94.3</v>
      </c>
      <c r="E28" s="155">
        <v>514</v>
      </c>
      <c r="F28" s="5">
        <v>13.3</v>
      </c>
      <c r="G28" s="5">
        <v>0.8</v>
      </c>
      <c r="H28" s="6">
        <v>43.6</v>
      </c>
      <c r="I28" s="133" t="s">
        <v>32</v>
      </c>
      <c r="J28" s="95" t="s">
        <v>116</v>
      </c>
    </row>
    <row r="29" spans="1:10" x14ac:dyDescent="0.3">
      <c r="A29" s="250"/>
      <c r="B29" s="247"/>
      <c r="C29" s="14" t="s">
        <v>18</v>
      </c>
      <c r="D29" s="134">
        <f>AVERAGE(D27:D28)</f>
        <v>99</v>
      </c>
      <c r="E29" s="156">
        <f t="shared" ref="E29:H29" si="10">AVERAGE(E27:E28)</f>
        <v>535.5</v>
      </c>
      <c r="F29" s="134">
        <f t="shared" si="10"/>
        <v>13.75</v>
      </c>
      <c r="G29" s="134">
        <f t="shared" si="10"/>
        <v>0.85000000000000009</v>
      </c>
      <c r="H29" s="140">
        <f t="shared" si="10"/>
        <v>44.75</v>
      </c>
      <c r="I29" s="134" t="s">
        <v>32</v>
      </c>
      <c r="J29" s="95"/>
    </row>
    <row r="30" spans="1:10" x14ac:dyDescent="0.3">
      <c r="A30" s="248" t="s">
        <v>191</v>
      </c>
      <c r="B30" s="245">
        <v>42591</v>
      </c>
      <c r="C30" s="11" t="s">
        <v>15</v>
      </c>
      <c r="D30" s="98">
        <v>95.8</v>
      </c>
      <c r="E30" s="155">
        <v>605</v>
      </c>
      <c r="F30" s="5">
        <v>13.3</v>
      </c>
      <c r="G30" s="5">
        <v>1.1000000000000001</v>
      </c>
      <c r="H30" s="6">
        <v>37.299999999999997</v>
      </c>
      <c r="I30" s="133" t="s">
        <v>32</v>
      </c>
      <c r="J30" s="95" t="s">
        <v>173</v>
      </c>
    </row>
    <row r="31" spans="1:10" x14ac:dyDescent="0.3">
      <c r="A31" s="249"/>
      <c r="B31" s="246"/>
      <c r="C31" s="11" t="s">
        <v>182</v>
      </c>
      <c r="D31" s="98">
        <v>81.400000000000006</v>
      </c>
      <c r="E31" s="155">
        <v>510</v>
      </c>
      <c r="F31" s="5">
        <v>10.6</v>
      </c>
      <c r="G31" s="5">
        <v>1</v>
      </c>
      <c r="H31" s="7">
        <v>31.4</v>
      </c>
      <c r="I31" s="133" t="s">
        <v>32</v>
      </c>
      <c r="J31" s="95" t="s">
        <v>116</v>
      </c>
    </row>
    <row r="32" spans="1:10" x14ac:dyDescent="0.3">
      <c r="A32" s="249"/>
      <c r="B32" s="246"/>
      <c r="C32" s="11" t="s">
        <v>183</v>
      </c>
      <c r="D32" s="98">
        <v>88.1</v>
      </c>
      <c r="E32" s="155">
        <v>517</v>
      </c>
      <c r="F32" s="5">
        <v>26.4</v>
      </c>
      <c r="G32" s="5">
        <v>0.9</v>
      </c>
      <c r="H32" s="7">
        <v>36.5</v>
      </c>
      <c r="I32" s="133" t="s">
        <v>32</v>
      </c>
      <c r="J32" s="95" t="s">
        <v>192</v>
      </c>
    </row>
    <row r="33" spans="1:11" x14ac:dyDescent="0.3">
      <c r="A33" s="250"/>
      <c r="B33" s="247"/>
      <c r="C33" s="14" t="s">
        <v>18</v>
      </c>
      <c r="D33" s="134">
        <f>AVERAGE(D30:D32)</f>
        <v>88.433333333333323</v>
      </c>
      <c r="E33" s="156">
        <f t="shared" ref="E33:H33" si="11">AVERAGE(E30:E32)</f>
        <v>544</v>
      </c>
      <c r="F33" s="134">
        <f t="shared" si="11"/>
        <v>16.766666666666666</v>
      </c>
      <c r="G33" s="134">
        <f t="shared" si="11"/>
        <v>1</v>
      </c>
      <c r="H33" s="140">
        <f t="shared" si="11"/>
        <v>35.066666666666663</v>
      </c>
      <c r="I33" s="134" t="s">
        <v>217</v>
      </c>
      <c r="J33" s="95"/>
    </row>
    <row r="34" spans="1:11" x14ac:dyDescent="0.3">
      <c r="A34" s="248" t="s">
        <v>74</v>
      </c>
      <c r="B34" s="245">
        <v>42590</v>
      </c>
      <c r="C34" s="11" t="s">
        <v>15</v>
      </c>
      <c r="D34" s="98">
        <v>92.1</v>
      </c>
      <c r="E34" s="155">
        <v>576</v>
      </c>
      <c r="F34" s="5">
        <v>24.7</v>
      </c>
      <c r="G34" s="5">
        <v>0.9</v>
      </c>
      <c r="H34" s="6">
        <v>42</v>
      </c>
      <c r="I34" s="133" t="s">
        <v>32</v>
      </c>
      <c r="J34" s="95" t="s">
        <v>146</v>
      </c>
    </row>
    <row r="35" spans="1:11" x14ac:dyDescent="0.3">
      <c r="A35" s="249"/>
      <c r="B35" s="246"/>
      <c r="C35" s="11" t="s">
        <v>183</v>
      </c>
      <c r="D35" s="98">
        <v>72</v>
      </c>
      <c r="E35" s="155">
        <v>468</v>
      </c>
      <c r="F35" s="5">
        <v>29</v>
      </c>
      <c r="G35" s="5">
        <v>1.1000000000000001</v>
      </c>
      <c r="H35" s="7">
        <v>29.2</v>
      </c>
      <c r="I35" s="133" t="s">
        <v>32</v>
      </c>
      <c r="J35" s="95" t="s">
        <v>192</v>
      </c>
    </row>
    <row r="36" spans="1:11" x14ac:dyDescent="0.3">
      <c r="A36" s="249"/>
      <c r="B36" s="246"/>
      <c r="C36" s="11" t="s">
        <v>193</v>
      </c>
      <c r="D36" s="98">
        <v>71.2</v>
      </c>
      <c r="E36" s="155">
        <v>523</v>
      </c>
      <c r="F36" s="5">
        <v>19.100000000000001</v>
      </c>
      <c r="G36" s="5">
        <v>1</v>
      </c>
      <c r="H36" s="7">
        <v>26.1</v>
      </c>
      <c r="I36" s="133" t="s">
        <v>32</v>
      </c>
      <c r="J36" s="95" t="s">
        <v>192</v>
      </c>
    </row>
    <row r="37" spans="1:11" x14ac:dyDescent="0.3">
      <c r="A37" s="250"/>
      <c r="B37" s="247"/>
      <c r="C37" s="14" t="s">
        <v>18</v>
      </c>
      <c r="D37" s="134">
        <f>AVERAGE(D34:D36)</f>
        <v>78.433333333333337</v>
      </c>
      <c r="E37" s="156">
        <f t="shared" ref="E37:H37" si="12">AVERAGE(E34:E36)</f>
        <v>522.33333333333337</v>
      </c>
      <c r="F37" s="134">
        <f t="shared" si="12"/>
        <v>24.266666666666669</v>
      </c>
      <c r="G37" s="134">
        <f t="shared" si="12"/>
        <v>1</v>
      </c>
      <c r="H37" s="140">
        <f t="shared" si="12"/>
        <v>32.433333333333337</v>
      </c>
      <c r="I37" s="134" t="s">
        <v>217</v>
      </c>
      <c r="J37" s="95"/>
    </row>
    <row r="38" spans="1:11" x14ac:dyDescent="0.3">
      <c r="A38" s="248" t="s">
        <v>24</v>
      </c>
      <c r="B38" s="245">
        <v>42587</v>
      </c>
      <c r="C38" s="11" t="s">
        <v>15</v>
      </c>
      <c r="D38" s="5">
        <v>119.2</v>
      </c>
      <c r="E38" s="155">
        <v>624</v>
      </c>
      <c r="F38" s="5">
        <v>13.1</v>
      </c>
      <c r="G38" s="5">
        <v>1</v>
      </c>
      <c r="H38" s="7">
        <v>43.7</v>
      </c>
      <c r="I38" s="133" t="s">
        <v>32</v>
      </c>
      <c r="J38" s="95" t="s">
        <v>194</v>
      </c>
    </row>
    <row r="39" spans="1:11" x14ac:dyDescent="0.3">
      <c r="A39" s="249"/>
      <c r="B39" s="246"/>
      <c r="C39" s="11" t="s">
        <v>16</v>
      </c>
      <c r="D39" s="5">
        <v>100.9</v>
      </c>
      <c r="E39" s="155">
        <v>585</v>
      </c>
      <c r="F39" s="5">
        <v>14.5</v>
      </c>
      <c r="G39" s="5">
        <v>1.1000000000000001</v>
      </c>
      <c r="H39" s="7">
        <v>36.1</v>
      </c>
      <c r="I39" s="133" t="s">
        <v>32</v>
      </c>
      <c r="J39" s="95" t="s">
        <v>195</v>
      </c>
    </row>
    <row r="40" spans="1:11" x14ac:dyDescent="0.3">
      <c r="A40" s="249"/>
      <c r="B40" s="246"/>
      <c r="C40" s="11" t="s">
        <v>17</v>
      </c>
      <c r="D40" s="5">
        <v>104.2</v>
      </c>
      <c r="E40" s="155">
        <v>635</v>
      </c>
      <c r="F40" s="5">
        <v>14</v>
      </c>
      <c r="G40" s="5">
        <v>1</v>
      </c>
      <c r="H40" s="7">
        <v>39.5</v>
      </c>
      <c r="I40" s="133" t="s">
        <v>32</v>
      </c>
      <c r="J40" s="95" t="s">
        <v>190</v>
      </c>
    </row>
    <row r="41" spans="1:11" x14ac:dyDescent="0.3">
      <c r="A41" s="250"/>
      <c r="B41" s="247"/>
      <c r="C41" s="14" t="s">
        <v>18</v>
      </c>
      <c r="D41" s="134">
        <f>AVERAGE(D38:D40)</f>
        <v>108.10000000000001</v>
      </c>
      <c r="E41" s="156">
        <f t="shared" ref="E41:H41" si="13">AVERAGE(E38:E40)</f>
        <v>614.66666666666663</v>
      </c>
      <c r="F41" s="134">
        <f t="shared" si="13"/>
        <v>13.866666666666667</v>
      </c>
      <c r="G41" s="134">
        <f t="shared" si="13"/>
        <v>1.0333333333333334</v>
      </c>
      <c r="H41" s="140">
        <f t="shared" si="13"/>
        <v>39.766666666666673</v>
      </c>
      <c r="I41" s="134" t="s">
        <v>217</v>
      </c>
      <c r="J41" s="95"/>
    </row>
    <row r="42" spans="1:11" x14ac:dyDescent="0.3">
      <c r="A42" s="248" t="s">
        <v>34</v>
      </c>
      <c r="B42" s="245">
        <v>42586</v>
      </c>
      <c r="C42" s="11" t="s">
        <v>15</v>
      </c>
      <c r="D42" s="5">
        <v>83.4</v>
      </c>
      <c r="E42" s="155">
        <v>645</v>
      </c>
      <c r="F42" s="5">
        <v>9</v>
      </c>
      <c r="G42" s="5">
        <v>0.7</v>
      </c>
      <c r="H42" s="6">
        <v>32.6</v>
      </c>
      <c r="I42" s="133" t="s">
        <v>32</v>
      </c>
      <c r="J42" s="95" t="s">
        <v>146</v>
      </c>
      <c r="K42" s="29"/>
    </row>
    <row r="43" spans="1:11" x14ac:dyDescent="0.3">
      <c r="A43" s="249"/>
      <c r="B43" s="246"/>
      <c r="C43" s="11" t="s">
        <v>16</v>
      </c>
      <c r="D43" s="5">
        <v>80.599999999999994</v>
      </c>
      <c r="E43" s="155">
        <v>527</v>
      </c>
      <c r="F43" s="5">
        <v>10.4</v>
      </c>
      <c r="G43" s="5">
        <v>0.8</v>
      </c>
      <c r="H43" s="6">
        <v>27.7</v>
      </c>
      <c r="I43" s="133" t="s">
        <v>32</v>
      </c>
      <c r="J43" s="95" t="s">
        <v>196</v>
      </c>
      <c r="K43" s="29"/>
    </row>
    <row r="44" spans="1:11" x14ac:dyDescent="0.3">
      <c r="A44" s="249"/>
      <c r="B44" s="246"/>
      <c r="C44" s="11" t="s">
        <v>17</v>
      </c>
      <c r="D44" s="5">
        <v>91.6</v>
      </c>
      <c r="E44" s="155">
        <v>667</v>
      </c>
      <c r="F44" s="5">
        <v>11.1</v>
      </c>
      <c r="G44" s="5">
        <v>0.7</v>
      </c>
      <c r="H44" s="6">
        <v>35.299999999999997</v>
      </c>
      <c r="I44" s="133" t="s">
        <v>32</v>
      </c>
      <c r="J44" s="95" t="s">
        <v>197</v>
      </c>
      <c r="K44" s="29"/>
    </row>
    <row r="45" spans="1:11" x14ac:dyDescent="0.3">
      <c r="A45" s="250"/>
      <c r="B45" s="247"/>
      <c r="C45" s="14" t="s">
        <v>18</v>
      </c>
      <c r="D45" s="134">
        <f>AVERAGE(D42:D44)</f>
        <v>85.2</v>
      </c>
      <c r="E45" s="156">
        <f t="shared" ref="E45:H45" si="14">AVERAGE(E42:E44)</f>
        <v>613</v>
      </c>
      <c r="F45" s="134">
        <f t="shared" si="14"/>
        <v>10.166666666666666</v>
      </c>
      <c r="G45" s="134">
        <f t="shared" si="14"/>
        <v>0.73333333333333339</v>
      </c>
      <c r="H45" s="140">
        <f t="shared" si="14"/>
        <v>31.866666666666664</v>
      </c>
      <c r="I45" s="134" t="s">
        <v>217</v>
      </c>
      <c r="J45" s="95"/>
    </row>
    <row r="46" spans="1:11" x14ac:dyDescent="0.3">
      <c r="A46" s="248" t="s">
        <v>76</v>
      </c>
      <c r="B46" s="245">
        <v>42586</v>
      </c>
      <c r="C46" s="89" t="s">
        <v>15</v>
      </c>
      <c r="D46" s="5">
        <v>113.6</v>
      </c>
      <c r="E46" s="155">
        <v>598</v>
      </c>
      <c r="F46" s="5">
        <v>6.4</v>
      </c>
      <c r="G46" s="5">
        <v>0.8</v>
      </c>
      <c r="H46" s="7">
        <v>33.200000000000003</v>
      </c>
      <c r="I46" s="133" t="s">
        <v>32</v>
      </c>
      <c r="J46" s="95" t="s">
        <v>140</v>
      </c>
    </row>
    <row r="47" spans="1:11" x14ac:dyDescent="0.3">
      <c r="A47" s="249"/>
      <c r="B47" s="246"/>
      <c r="C47" s="11" t="s">
        <v>16</v>
      </c>
      <c r="D47" s="5">
        <v>89</v>
      </c>
      <c r="E47" s="155">
        <v>510</v>
      </c>
      <c r="F47" s="5">
        <v>7.7</v>
      </c>
      <c r="G47" s="5">
        <v>0.7</v>
      </c>
      <c r="H47" s="7">
        <v>26.8</v>
      </c>
      <c r="I47" s="133" t="s">
        <v>32</v>
      </c>
      <c r="J47" s="95" t="s">
        <v>170</v>
      </c>
    </row>
    <row r="48" spans="1:11" x14ac:dyDescent="0.3">
      <c r="A48" s="250"/>
      <c r="B48" s="247"/>
      <c r="C48" s="14" t="s">
        <v>18</v>
      </c>
      <c r="D48" s="134">
        <f>AVERAGE(D46:D47)</f>
        <v>101.3</v>
      </c>
      <c r="E48" s="156">
        <f t="shared" ref="E48:H48" si="15">AVERAGE(E46:E47)</f>
        <v>554</v>
      </c>
      <c r="F48" s="134">
        <f t="shared" si="15"/>
        <v>7.0500000000000007</v>
      </c>
      <c r="G48" s="134">
        <f t="shared" si="15"/>
        <v>0.75</v>
      </c>
      <c r="H48" s="140">
        <f t="shared" si="15"/>
        <v>30</v>
      </c>
      <c r="I48" s="134" t="s">
        <v>217</v>
      </c>
      <c r="J48" s="95"/>
    </row>
    <row r="49" spans="1:10" x14ac:dyDescent="0.3">
      <c r="A49" s="248" t="s">
        <v>77</v>
      </c>
      <c r="B49" s="245">
        <v>42585</v>
      </c>
      <c r="C49" s="11" t="s">
        <v>15</v>
      </c>
      <c r="D49" s="98">
        <v>94.1</v>
      </c>
      <c r="E49" s="155">
        <v>500</v>
      </c>
      <c r="F49" s="5">
        <v>11.2</v>
      </c>
      <c r="G49" s="5">
        <v>0.8</v>
      </c>
      <c r="H49" s="6">
        <v>29.9</v>
      </c>
      <c r="I49" s="133" t="s">
        <v>32</v>
      </c>
      <c r="J49" s="95" t="s">
        <v>173</v>
      </c>
    </row>
    <row r="50" spans="1:10" x14ac:dyDescent="0.3">
      <c r="A50" s="249"/>
      <c r="B50" s="246"/>
      <c r="C50" s="11" t="s">
        <v>16</v>
      </c>
      <c r="D50" s="98">
        <v>89.7</v>
      </c>
      <c r="E50" s="155">
        <v>449</v>
      </c>
      <c r="F50" s="5">
        <v>14.3</v>
      </c>
      <c r="G50" s="5">
        <v>0.8</v>
      </c>
      <c r="H50" s="6">
        <v>25.5</v>
      </c>
      <c r="I50" s="133" t="s">
        <v>32</v>
      </c>
      <c r="J50" s="95" t="s">
        <v>127</v>
      </c>
    </row>
    <row r="51" spans="1:10" x14ac:dyDescent="0.3">
      <c r="A51" s="250"/>
      <c r="B51" s="247"/>
      <c r="C51" s="14" t="s">
        <v>18</v>
      </c>
      <c r="D51" s="134">
        <f>AVERAGE(D49:D50)</f>
        <v>91.9</v>
      </c>
      <c r="E51" s="156">
        <f t="shared" ref="E51:H51" si="16">AVERAGE(E49:E50)</f>
        <v>474.5</v>
      </c>
      <c r="F51" s="134">
        <f t="shared" si="16"/>
        <v>12.75</v>
      </c>
      <c r="G51" s="134">
        <f t="shared" si="16"/>
        <v>0.8</v>
      </c>
      <c r="H51" s="140">
        <f t="shared" si="16"/>
        <v>27.7</v>
      </c>
      <c r="I51" s="134" t="s">
        <v>217</v>
      </c>
      <c r="J51" s="95"/>
    </row>
    <row r="52" spans="1:10" x14ac:dyDescent="0.3">
      <c r="A52" s="248" t="s">
        <v>78</v>
      </c>
      <c r="B52" s="245">
        <v>42585</v>
      </c>
      <c r="C52" s="11" t="s">
        <v>15</v>
      </c>
      <c r="D52" s="5">
        <v>109.5</v>
      </c>
      <c r="E52" s="155">
        <v>550</v>
      </c>
      <c r="F52" s="5">
        <v>7.7</v>
      </c>
      <c r="G52" s="5">
        <v>0.9</v>
      </c>
      <c r="H52" s="6">
        <v>36.9</v>
      </c>
      <c r="I52" s="133" t="s">
        <v>32</v>
      </c>
      <c r="J52" s="95" t="s">
        <v>133</v>
      </c>
    </row>
    <row r="53" spans="1:10" x14ac:dyDescent="0.3">
      <c r="A53" s="249"/>
      <c r="B53" s="246"/>
      <c r="C53" s="11" t="s">
        <v>20</v>
      </c>
      <c r="D53" s="5">
        <v>104.3</v>
      </c>
      <c r="E53" s="155">
        <v>564</v>
      </c>
      <c r="F53" s="5">
        <v>8.9</v>
      </c>
      <c r="G53" s="5">
        <v>1</v>
      </c>
      <c r="H53" s="6">
        <v>38.4</v>
      </c>
      <c r="I53" s="133" t="s">
        <v>32</v>
      </c>
      <c r="J53" s="95" t="s">
        <v>198</v>
      </c>
    </row>
    <row r="54" spans="1:10" x14ac:dyDescent="0.3">
      <c r="A54" s="249"/>
      <c r="B54" s="246"/>
      <c r="C54" s="11" t="s">
        <v>21</v>
      </c>
      <c r="D54" s="5">
        <v>90.8</v>
      </c>
      <c r="E54" s="155">
        <v>636</v>
      </c>
      <c r="F54" s="5">
        <v>10.1</v>
      </c>
      <c r="G54" s="5">
        <v>0.9</v>
      </c>
      <c r="H54" s="6">
        <v>31.8</v>
      </c>
      <c r="I54" s="133" t="s">
        <v>32</v>
      </c>
      <c r="J54" s="95" t="s">
        <v>199</v>
      </c>
    </row>
    <row r="55" spans="1:10" x14ac:dyDescent="0.3">
      <c r="A55" s="250"/>
      <c r="B55" s="247"/>
      <c r="C55" s="14" t="s">
        <v>18</v>
      </c>
      <c r="D55" s="134">
        <f>AVERAGE(D52:D54)</f>
        <v>101.53333333333335</v>
      </c>
      <c r="E55" s="156">
        <f t="shared" ref="E55:H55" si="17">AVERAGE(E52:E54)</f>
        <v>583.33333333333337</v>
      </c>
      <c r="F55" s="134">
        <f t="shared" si="17"/>
        <v>8.9</v>
      </c>
      <c r="G55" s="134">
        <f t="shared" si="17"/>
        <v>0.93333333333333324</v>
      </c>
      <c r="H55" s="140">
        <f t="shared" si="17"/>
        <v>35.699999999999996</v>
      </c>
      <c r="I55" s="134" t="s">
        <v>217</v>
      </c>
      <c r="J55" s="95"/>
    </row>
    <row r="56" spans="1:10" x14ac:dyDescent="0.3">
      <c r="A56" s="248" t="s">
        <v>79</v>
      </c>
      <c r="B56" s="245">
        <v>42584</v>
      </c>
      <c r="C56" s="11" t="s">
        <v>15</v>
      </c>
      <c r="D56" s="5">
        <v>90.8</v>
      </c>
      <c r="E56" s="155">
        <v>498</v>
      </c>
      <c r="F56" s="5">
        <v>8.9</v>
      </c>
      <c r="G56" s="5">
        <v>0.6</v>
      </c>
      <c r="H56" s="6">
        <v>39</v>
      </c>
      <c r="I56" s="133" t="s">
        <v>32</v>
      </c>
      <c r="J56" s="95" t="s">
        <v>140</v>
      </c>
    </row>
    <row r="57" spans="1:10" x14ac:dyDescent="0.3">
      <c r="A57" s="249"/>
      <c r="B57" s="246"/>
      <c r="C57" s="11" t="s">
        <v>16</v>
      </c>
      <c r="D57" s="5">
        <v>81.2</v>
      </c>
      <c r="E57" s="155">
        <v>445</v>
      </c>
      <c r="F57" s="5">
        <v>15.5</v>
      </c>
      <c r="G57" s="5">
        <v>0.7</v>
      </c>
      <c r="H57" s="6">
        <v>36.299999999999997</v>
      </c>
      <c r="I57" s="133" t="s">
        <v>32</v>
      </c>
      <c r="J57" s="95" t="s">
        <v>172</v>
      </c>
    </row>
    <row r="58" spans="1:10" x14ac:dyDescent="0.3">
      <c r="A58" s="250"/>
      <c r="B58" s="247"/>
      <c r="C58" s="14" t="s">
        <v>18</v>
      </c>
      <c r="D58" s="134">
        <f>AVERAGE(D56:D57)</f>
        <v>86</v>
      </c>
      <c r="E58" s="156">
        <f t="shared" ref="E58:H58" si="18">AVERAGE(E56:E57)</f>
        <v>471.5</v>
      </c>
      <c r="F58" s="134">
        <f t="shared" si="18"/>
        <v>12.2</v>
      </c>
      <c r="G58" s="134">
        <f t="shared" si="18"/>
        <v>0.64999999999999991</v>
      </c>
      <c r="H58" s="140">
        <f t="shared" si="18"/>
        <v>37.65</v>
      </c>
      <c r="I58" s="134" t="s">
        <v>217</v>
      </c>
      <c r="J58" s="95"/>
    </row>
    <row r="59" spans="1:10" x14ac:dyDescent="0.3">
      <c r="A59" s="248" t="s">
        <v>80</v>
      </c>
      <c r="B59" s="245">
        <v>42584</v>
      </c>
      <c r="C59" s="11" t="s">
        <v>15</v>
      </c>
      <c r="D59" s="5">
        <v>92.3</v>
      </c>
      <c r="E59" s="155">
        <v>514</v>
      </c>
      <c r="F59" s="5">
        <v>5</v>
      </c>
      <c r="G59" s="5">
        <v>0.8</v>
      </c>
      <c r="H59" s="6">
        <v>36.5</v>
      </c>
      <c r="I59" s="133" t="s">
        <v>32</v>
      </c>
      <c r="J59" s="95" t="s">
        <v>140</v>
      </c>
    </row>
    <row r="60" spans="1:10" x14ac:dyDescent="0.3">
      <c r="A60" s="249"/>
      <c r="B60" s="246"/>
      <c r="C60" s="11" t="s">
        <v>16</v>
      </c>
      <c r="D60" s="5">
        <v>84.6</v>
      </c>
      <c r="E60" s="155">
        <v>494</v>
      </c>
      <c r="F60" s="5">
        <v>8.6999999999999993</v>
      </c>
      <c r="G60" s="5">
        <v>0.6</v>
      </c>
      <c r="H60" s="6">
        <v>34.6</v>
      </c>
      <c r="I60" s="133" t="s">
        <v>32</v>
      </c>
      <c r="J60" s="95" t="s">
        <v>142</v>
      </c>
    </row>
    <row r="61" spans="1:10" x14ac:dyDescent="0.3">
      <c r="A61" s="250"/>
      <c r="B61" s="247"/>
      <c r="C61" s="14" t="s">
        <v>18</v>
      </c>
      <c r="D61" s="134">
        <f>AVERAGE(D59:D60)</f>
        <v>88.449999999999989</v>
      </c>
      <c r="E61" s="156">
        <f t="shared" ref="E61:H61" si="19">AVERAGE(E59:E60)</f>
        <v>504</v>
      </c>
      <c r="F61" s="134">
        <f t="shared" si="19"/>
        <v>6.85</v>
      </c>
      <c r="G61" s="134">
        <f t="shared" si="19"/>
        <v>0.7</v>
      </c>
      <c r="H61" s="140">
        <f t="shared" si="19"/>
        <v>35.549999999999997</v>
      </c>
      <c r="I61" s="134" t="s">
        <v>217</v>
      </c>
      <c r="J61" s="95"/>
    </row>
    <row r="62" spans="1:10" x14ac:dyDescent="0.3">
      <c r="A62" s="248" t="s">
        <v>81</v>
      </c>
      <c r="B62" s="245">
        <v>42583</v>
      </c>
      <c r="C62" s="11" t="s">
        <v>15</v>
      </c>
      <c r="D62" s="5">
        <v>97.9</v>
      </c>
      <c r="E62" s="155">
        <v>550</v>
      </c>
      <c r="F62" s="5">
        <v>4.7</v>
      </c>
      <c r="G62" s="5">
        <v>0.6</v>
      </c>
      <c r="H62" s="6">
        <v>37.6</v>
      </c>
      <c r="I62" s="133" t="s">
        <v>32</v>
      </c>
      <c r="J62" s="95" t="s">
        <v>135</v>
      </c>
    </row>
    <row r="63" spans="1:10" x14ac:dyDescent="0.3">
      <c r="A63" s="249"/>
      <c r="B63" s="246"/>
      <c r="C63" s="11" t="s">
        <v>16</v>
      </c>
      <c r="D63" s="5">
        <v>94.5</v>
      </c>
      <c r="E63" s="155">
        <v>520</v>
      </c>
      <c r="F63" s="5">
        <v>10.1</v>
      </c>
      <c r="G63" s="5">
        <v>0.7</v>
      </c>
      <c r="H63" s="6">
        <v>36.4</v>
      </c>
      <c r="I63" s="133" t="s">
        <v>32</v>
      </c>
      <c r="J63" s="95" t="s">
        <v>116</v>
      </c>
    </row>
    <row r="64" spans="1:10" x14ac:dyDescent="0.3">
      <c r="A64" s="250"/>
      <c r="B64" s="247"/>
      <c r="C64" s="14" t="s">
        <v>18</v>
      </c>
      <c r="D64" s="134">
        <f>AVERAGE(D62:D63)</f>
        <v>96.2</v>
      </c>
      <c r="E64" s="156">
        <f t="shared" ref="E64:H64" si="20">AVERAGE(E62:E63)</f>
        <v>535</v>
      </c>
      <c r="F64" s="134">
        <f t="shared" si="20"/>
        <v>7.4</v>
      </c>
      <c r="G64" s="134">
        <f t="shared" si="20"/>
        <v>0.64999999999999991</v>
      </c>
      <c r="H64" s="140">
        <f t="shared" si="20"/>
        <v>37</v>
      </c>
      <c r="I64" s="134" t="s">
        <v>217</v>
      </c>
      <c r="J64" s="95"/>
    </row>
    <row r="65" spans="1:10" x14ac:dyDescent="0.3">
      <c r="A65" s="248" t="s">
        <v>82</v>
      </c>
      <c r="B65" s="245">
        <v>42580</v>
      </c>
      <c r="C65" s="11" t="s">
        <v>15</v>
      </c>
      <c r="D65" s="5">
        <v>80</v>
      </c>
      <c r="E65" s="155">
        <v>465</v>
      </c>
      <c r="F65" s="5">
        <v>7.7</v>
      </c>
      <c r="G65" s="5">
        <v>0.7</v>
      </c>
      <c r="H65" s="6">
        <v>25</v>
      </c>
      <c r="I65" s="133" t="s">
        <v>132</v>
      </c>
      <c r="J65" s="95" t="s">
        <v>146</v>
      </c>
    </row>
    <row r="66" spans="1:10" x14ac:dyDescent="0.3">
      <c r="A66" s="249"/>
      <c r="B66" s="246"/>
      <c r="C66" s="11" t="s">
        <v>16</v>
      </c>
      <c r="D66" s="5">
        <v>69.099999999999994</v>
      </c>
      <c r="E66" s="155">
        <v>405</v>
      </c>
      <c r="F66" s="5">
        <v>4.5</v>
      </c>
      <c r="G66" s="5">
        <v>0.9</v>
      </c>
      <c r="H66" s="6">
        <v>22.2</v>
      </c>
      <c r="I66" s="133" t="s">
        <v>132</v>
      </c>
      <c r="J66" s="95" t="s">
        <v>200</v>
      </c>
    </row>
    <row r="67" spans="1:10" x14ac:dyDescent="0.3">
      <c r="A67" s="250"/>
      <c r="B67" s="247"/>
      <c r="C67" s="14" t="s">
        <v>18</v>
      </c>
      <c r="D67" s="134">
        <f>AVERAGE(D65:D66)</f>
        <v>74.55</v>
      </c>
      <c r="E67" s="156">
        <f t="shared" ref="E67:H67" si="21">AVERAGE(E65:E66)</f>
        <v>435</v>
      </c>
      <c r="F67" s="134">
        <f t="shared" si="21"/>
        <v>6.1</v>
      </c>
      <c r="G67" s="134">
        <f t="shared" si="21"/>
        <v>0.8</v>
      </c>
      <c r="H67" s="140">
        <f t="shared" si="21"/>
        <v>23.6</v>
      </c>
      <c r="I67" s="134" t="s">
        <v>217</v>
      </c>
      <c r="J67" s="95"/>
    </row>
    <row r="68" spans="1:10" x14ac:dyDescent="0.3">
      <c r="A68" s="248" t="s">
        <v>83</v>
      </c>
      <c r="B68" s="245">
        <v>42583</v>
      </c>
      <c r="C68" s="11" t="s">
        <v>15</v>
      </c>
      <c r="D68" s="5">
        <v>82.7</v>
      </c>
      <c r="E68" s="155">
        <v>705</v>
      </c>
      <c r="F68" s="5">
        <v>14</v>
      </c>
      <c r="G68" s="5">
        <v>0.8</v>
      </c>
      <c r="H68" s="6">
        <v>27.1</v>
      </c>
      <c r="I68" s="133" t="s">
        <v>32</v>
      </c>
      <c r="J68" s="95" t="s">
        <v>133</v>
      </c>
    </row>
    <row r="69" spans="1:10" x14ac:dyDescent="0.3">
      <c r="A69" s="249"/>
      <c r="B69" s="246"/>
      <c r="C69" s="11" t="s">
        <v>182</v>
      </c>
      <c r="D69" s="5">
        <v>81.2</v>
      </c>
      <c r="E69" s="155">
        <v>658</v>
      </c>
      <c r="F69" s="5">
        <v>18.7</v>
      </c>
      <c r="G69" s="5">
        <v>1</v>
      </c>
      <c r="H69" s="6">
        <v>18.899999999999999</v>
      </c>
      <c r="I69" s="133" t="s">
        <v>32</v>
      </c>
      <c r="J69" s="95" t="s">
        <v>144</v>
      </c>
    </row>
    <row r="70" spans="1:10" x14ac:dyDescent="0.3">
      <c r="A70" s="249"/>
      <c r="B70" s="246"/>
      <c r="C70" s="11" t="s">
        <v>183</v>
      </c>
      <c r="D70" s="5">
        <v>73.3</v>
      </c>
      <c r="E70" s="155">
        <v>688</v>
      </c>
      <c r="F70" s="5">
        <v>11.2</v>
      </c>
      <c r="G70" s="5">
        <v>0.9</v>
      </c>
      <c r="H70" s="6">
        <v>22.6</v>
      </c>
      <c r="I70" s="133" t="s">
        <v>32</v>
      </c>
      <c r="J70" s="95" t="s">
        <v>201</v>
      </c>
    </row>
    <row r="71" spans="1:10" x14ac:dyDescent="0.3">
      <c r="A71" s="250"/>
      <c r="B71" s="247"/>
      <c r="C71" s="14" t="s">
        <v>18</v>
      </c>
      <c r="D71" s="134">
        <f>AVERAGE(D68:D70)</f>
        <v>79.066666666666663</v>
      </c>
      <c r="E71" s="156">
        <f t="shared" ref="E71:H71" si="22">AVERAGE(E68:E70)</f>
        <v>683.66666666666663</v>
      </c>
      <c r="F71" s="134">
        <f t="shared" si="22"/>
        <v>14.633333333333335</v>
      </c>
      <c r="G71" s="134">
        <f t="shared" si="22"/>
        <v>0.9</v>
      </c>
      <c r="H71" s="140">
        <f t="shared" si="22"/>
        <v>22.866666666666664</v>
      </c>
      <c r="I71" s="134" t="s">
        <v>217</v>
      </c>
      <c r="J71" s="95"/>
    </row>
    <row r="72" spans="1:10" x14ac:dyDescent="0.3">
      <c r="A72" s="248" t="s">
        <v>46</v>
      </c>
      <c r="B72" s="245">
        <v>42580</v>
      </c>
      <c r="C72" s="11" t="s">
        <v>15</v>
      </c>
      <c r="D72" s="98">
        <v>104.9</v>
      </c>
      <c r="E72" s="155">
        <v>704</v>
      </c>
      <c r="F72" s="5">
        <v>7.1</v>
      </c>
      <c r="G72" s="5">
        <v>0.9</v>
      </c>
      <c r="H72" s="7">
        <v>44.6</v>
      </c>
      <c r="I72" s="133" t="s">
        <v>132</v>
      </c>
      <c r="J72" s="95" t="s">
        <v>125</v>
      </c>
    </row>
    <row r="73" spans="1:10" x14ac:dyDescent="0.3">
      <c r="A73" s="249"/>
      <c r="B73" s="246"/>
      <c r="C73" s="11" t="s">
        <v>16</v>
      </c>
      <c r="D73" s="98">
        <v>89.6</v>
      </c>
      <c r="E73" s="155">
        <v>494</v>
      </c>
      <c r="F73" s="5">
        <v>5.3</v>
      </c>
      <c r="G73" s="5">
        <v>1</v>
      </c>
      <c r="H73" s="7">
        <v>34.9</v>
      </c>
      <c r="I73" s="133" t="s">
        <v>132</v>
      </c>
      <c r="J73" s="95" t="s">
        <v>147</v>
      </c>
    </row>
    <row r="74" spans="1:10" x14ac:dyDescent="0.3">
      <c r="A74" s="249"/>
      <c r="B74" s="246"/>
      <c r="C74" s="11" t="s">
        <v>17</v>
      </c>
      <c r="D74" s="102">
        <v>78.099999999999994</v>
      </c>
      <c r="E74" s="155">
        <v>665</v>
      </c>
      <c r="F74" s="5">
        <v>8.1</v>
      </c>
      <c r="G74" s="5">
        <v>0.8</v>
      </c>
      <c r="H74" s="7">
        <v>38</v>
      </c>
      <c r="I74" s="133" t="s">
        <v>132</v>
      </c>
      <c r="J74" s="95" t="s">
        <v>180</v>
      </c>
    </row>
    <row r="75" spans="1:10" x14ac:dyDescent="0.3">
      <c r="A75" s="250"/>
      <c r="B75" s="247"/>
      <c r="C75" s="14" t="s">
        <v>18</v>
      </c>
      <c r="D75" s="134">
        <f>AVERAGE(D72:D74)</f>
        <v>90.866666666666674</v>
      </c>
      <c r="E75" s="156">
        <f t="shared" ref="E75:H75" si="23">AVERAGE(E72:E74)</f>
        <v>621</v>
      </c>
      <c r="F75" s="134">
        <f t="shared" si="23"/>
        <v>6.833333333333333</v>
      </c>
      <c r="G75" s="134">
        <f t="shared" si="23"/>
        <v>0.9</v>
      </c>
      <c r="H75" s="140">
        <f t="shared" si="23"/>
        <v>39.166666666666664</v>
      </c>
      <c r="I75" s="134" t="s">
        <v>217</v>
      </c>
      <c r="J75" s="95"/>
    </row>
    <row r="76" spans="1:10" x14ac:dyDescent="0.3">
      <c r="A76" s="248" t="s">
        <v>84</v>
      </c>
      <c r="B76" s="245">
        <v>42579</v>
      </c>
      <c r="C76" s="11" t="s">
        <v>15</v>
      </c>
      <c r="D76" s="5">
        <v>94.5</v>
      </c>
      <c r="E76" s="155">
        <v>495</v>
      </c>
      <c r="F76" s="5">
        <v>8.8000000000000007</v>
      </c>
      <c r="G76" s="5">
        <v>0.9</v>
      </c>
      <c r="H76" s="6">
        <v>37.4</v>
      </c>
      <c r="I76" s="133" t="s">
        <v>132</v>
      </c>
      <c r="J76" s="95" t="s">
        <v>124</v>
      </c>
    </row>
    <row r="77" spans="1:10" x14ac:dyDescent="0.3">
      <c r="A77" s="249"/>
      <c r="B77" s="246"/>
      <c r="C77" s="11" t="s">
        <v>16</v>
      </c>
      <c r="D77" s="5">
        <v>75.400000000000006</v>
      </c>
      <c r="E77" s="155">
        <v>478</v>
      </c>
      <c r="F77" s="5">
        <v>9</v>
      </c>
      <c r="G77" s="5">
        <v>0.8</v>
      </c>
      <c r="H77" s="6">
        <v>34.299999999999997</v>
      </c>
      <c r="I77" s="133" t="s">
        <v>132</v>
      </c>
      <c r="J77" s="95" t="s">
        <v>172</v>
      </c>
    </row>
    <row r="78" spans="1:10" x14ac:dyDescent="0.3">
      <c r="A78" s="250"/>
      <c r="B78" s="247"/>
      <c r="C78" s="14" t="s">
        <v>18</v>
      </c>
      <c r="D78" s="134">
        <f>AVERAGE(D76:D77)</f>
        <v>84.95</v>
      </c>
      <c r="E78" s="156">
        <f t="shared" ref="E78:H78" si="24">AVERAGE(E76:E77)</f>
        <v>486.5</v>
      </c>
      <c r="F78" s="134">
        <f t="shared" si="24"/>
        <v>8.9</v>
      </c>
      <c r="G78" s="134">
        <f t="shared" si="24"/>
        <v>0.85000000000000009</v>
      </c>
      <c r="H78" s="140">
        <f t="shared" si="24"/>
        <v>35.849999999999994</v>
      </c>
      <c r="I78" s="134" t="s">
        <v>217</v>
      </c>
      <c r="J78" s="95"/>
    </row>
    <row r="79" spans="1:10" x14ac:dyDescent="0.3">
      <c r="A79" s="248" t="s">
        <v>85</v>
      </c>
      <c r="B79" s="245">
        <v>42579</v>
      </c>
      <c r="C79" s="11" t="s">
        <v>15</v>
      </c>
      <c r="D79" s="5">
        <v>95.8</v>
      </c>
      <c r="E79" s="155">
        <v>588</v>
      </c>
      <c r="F79" s="5">
        <v>9.3000000000000007</v>
      </c>
      <c r="G79" s="5">
        <v>0.6</v>
      </c>
      <c r="H79" s="6">
        <v>38.799999999999997</v>
      </c>
      <c r="I79" s="133" t="s">
        <v>132</v>
      </c>
      <c r="J79" s="95" t="s">
        <v>213</v>
      </c>
    </row>
    <row r="80" spans="1:10" x14ac:dyDescent="0.3">
      <c r="A80" s="249"/>
      <c r="B80" s="246"/>
      <c r="C80" s="11" t="s">
        <v>16</v>
      </c>
      <c r="D80" s="5">
        <v>80.3</v>
      </c>
      <c r="E80" s="155">
        <v>531</v>
      </c>
      <c r="F80" s="5">
        <v>7.9</v>
      </c>
      <c r="G80" s="5">
        <v>0.8</v>
      </c>
      <c r="H80" s="6">
        <v>30.9</v>
      </c>
      <c r="I80" s="133" t="s">
        <v>132</v>
      </c>
      <c r="J80" s="95" t="s">
        <v>118</v>
      </c>
    </row>
    <row r="81" spans="1:10" x14ac:dyDescent="0.3">
      <c r="A81" s="250"/>
      <c r="B81" s="247"/>
      <c r="C81" s="14" t="s">
        <v>18</v>
      </c>
      <c r="D81" s="134">
        <f>AVERAGE(D79:D80)</f>
        <v>88.05</v>
      </c>
      <c r="E81" s="156">
        <f t="shared" ref="E81:H81" si="25">AVERAGE(E79:E80)</f>
        <v>559.5</v>
      </c>
      <c r="F81" s="134">
        <f t="shared" si="25"/>
        <v>8.6000000000000014</v>
      </c>
      <c r="G81" s="134">
        <f t="shared" si="25"/>
        <v>0.7</v>
      </c>
      <c r="H81" s="140">
        <f t="shared" si="25"/>
        <v>34.849999999999994</v>
      </c>
      <c r="I81" s="134" t="s">
        <v>217</v>
      </c>
      <c r="J81" s="95"/>
    </row>
    <row r="82" spans="1:10" x14ac:dyDescent="0.3">
      <c r="A82" s="248" t="s">
        <v>86</v>
      </c>
      <c r="B82" s="245">
        <v>42578</v>
      </c>
      <c r="C82" s="11" t="s">
        <v>15</v>
      </c>
      <c r="D82" s="5">
        <v>80.400000000000006</v>
      </c>
      <c r="E82" s="155">
        <v>517</v>
      </c>
      <c r="F82" s="5">
        <v>7.8</v>
      </c>
      <c r="G82" s="5">
        <v>0.5</v>
      </c>
      <c r="H82" s="6">
        <v>35.700000000000003</v>
      </c>
      <c r="I82" s="133" t="s">
        <v>132</v>
      </c>
      <c r="J82" s="95" t="s">
        <v>135</v>
      </c>
    </row>
    <row r="83" spans="1:10" x14ac:dyDescent="0.3">
      <c r="A83" s="249"/>
      <c r="B83" s="246"/>
      <c r="C83" s="11" t="s">
        <v>16</v>
      </c>
      <c r="D83" s="5">
        <v>64.099999999999994</v>
      </c>
      <c r="E83" s="155">
        <v>552</v>
      </c>
      <c r="F83" s="5">
        <v>5.6</v>
      </c>
      <c r="G83" s="5">
        <v>0.7</v>
      </c>
      <c r="H83" s="6">
        <v>41.8</v>
      </c>
      <c r="I83" s="133" t="s">
        <v>132</v>
      </c>
      <c r="J83" s="95" t="s">
        <v>180</v>
      </c>
    </row>
    <row r="84" spans="1:10" x14ac:dyDescent="0.3">
      <c r="A84" s="250"/>
      <c r="B84" s="247"/>
      <c r="C84" s="14" t="s">
        <v>18</v>
      </c>
      <c r="D84" s="134">
        <f>AVERAGE(D82:D83)</f>
        <v>72.25</v>
      </c>
      <c r="E84" s="156">
        <f t="shared" ref="E84:H84" si="26">AVERAGE(E82:E83)</f>
        <v>534.5</v>
      </c>
      <c r="F84" s="134">
        <f t="shared" si="26"/>
        <v>6.6999999999999993</v>
      </c>
      <c r="G84" s="134">
        <f t="shared" si="26"/>
        <v>0.6</v>
      </c>
      <c r="H84" s="140">
        <f t="shared" si="26"/>
        <v>38.75</v>
      </c>
      <c r="I84" s="134" t="s">
        <v>217</v>
      </c>
      <c r="J84" s="95"/>
    </row>
    <row r="85" spans="1:10" x14ac:dyDescent="0.3">
      <c r="A85" s="248" t="s">
        <v>87</v>
      </c>
      <c r="B85" s="245">
        <v>42578</v>
      </c>
      <c r="C85" s="11" t="s">
        <v>15</v>
      </c>
      <c r="D85" s="5">
        <v>109.7</v>
      </c>
      <c r="E85" s="155">
        <v>583</v>
      </c>
      <c r="F85" s="5">
        <v>6.5</v>
      </c>
      <c r="G85" s="5">
        <v>0.7</v>
      </c>
      <c r="H85" s="6">
        <v>36.1</v>
      </c>
      <c r="I85" s="133" t="s">
        <v>132</v>
      </c>
      <c r="J85" s="95" t="s">
        <v>148</v>
      </c>
    </row>
    <row r="86" spans="1:10" x14ac:dyDescent="0.3">
      <c r="A86" s="249"/>
      <c r="B86" s="246"/>
      <c r="C86" s="11" t="s">
        <v>183</v>
      </c>
      <c r="D86" s="5">
        <v>84.4</v>
      </c>
      <c r="E86" s="155">
        <v>558</v>
      </c>
      <c r="F86" s="5">
        <v>5.7</v>
      </c>
      <c r="G86" s="5">
        <v>0.7</v>
      </c>
      <c r="H86" s="6">
        <v>28.7</v>
      </c>
      <c r="I86" s="133" t="s">
        <v>132</v>
      </c>
      <c r="J86" s="95" t="s">
        <v>116</v>
      </c>
    </row>
    <row r="87" spans="1:10" x14ac:dyDescent="0.3">
      <c r="A87" s="249"/>
      <c r="B87" s="246"/>
      <c r="C87" s="11" t="s">
        <v>193</v>
      </c>
      <c r="D87" s="5">
        <v>89.6</v>
      </c>
      <c r="E87" s="155">
        <v>527</v>
      </c>
      <c r="F87" s="5">
        <v>6.2</v>
      </c>
      <c r="G87" s="5">
        <v>0.6</v>
      </c>
      <c r="H87" s="6">
        <v>30.6</v>
      </c>
      <c r="I87" s="133" t="s">
        <v>132</v>
      </c>
      <c r="J87" s="95" t="s">
        <v>144</v>
      </c>
    </row>
    <row r="88" spans="1:10" x14ac:dyDescent="0.3">
      <c r="A88" s="250"/>
      <c r="B88" s="247"/>
      <c r="C88" s="14" t="s">
        <v>18</v>
      </c>
      <c r="D88" s="134">
        <f>AVERAGE(D85:D87)</f>
        <v>94.566666666666677</v>
      </c>
      <c r="E88" s="156">
        <f t="shared" ref="E88:H88" si="27">AVERAGE(E85:E87)</f>
        <v>556</v>
      </c>
      <c r="F88" s="134">
        <f t="shared" si="27"/>
        <v>6.1333333333333329</v>
      </c>
      <c r="G88" s="134">
        <f t="shared" si="27"/>
        <v>0.66666666666666663</v>
      </c>
      <c r="H88" s="140">
        <f t="shared" si="27"/>
        <v>31.8</v>
      </c>
      <c r="I88" s="134" t="s">
        <v>217</v>
      </c>
      <c r="J88" s="95"/>
    </row>
    <row r="89" spans="1:10" x14ac:dyDescent="0.3">
      <c r="A89" s="248" t="s">
        <v>88</v>
      </c>
      <c r="B89" s="245">
        <v>42577</v>
      </c>
      <c r="C89" s="11" t="s">
        <v>15</v>
      </c>
      <c r="D89" s="5">
        <v>89.9</v>
      </c>
      <c r="E89" s="155">
        <v>529</v>
      </c>
      <c r="F89" s="5">
        <v>9.1999999999999993</v>
      </c>
      <c r="G89" s="5">
        <v>0.4</v>
      </c>
      <c r="H89" s="6">
        <v>47.7</v>
      </c>
      <c r="I89" s="133" t="s">
        <v>132</v>
      </c>
      <c r="J89" s="95" t="s">
        <v>143</v>
      </c>
    </row>
    <row r="90" spans="1:10" x14ac:dyDescent="0.3">
      <c r="A90" s="249"/>
      <c r="B90" s="246"/>
      <c r="C90" s="11" t="s">
        <v>16</v>
      </c>
      <c r="D90" s="5">
        <v>74.099999999999994</v>
      </c>
      <c r="E90" s="155">
        <v>522</v>
      </c>
      <c r="F90" s="5">
        <v>9.1999999999999993</v>
      </c>
      <c r="G90" s="5">
        <v>0.4</v>
      </c>
      <c r="H90" s="6">
        <v>40.299999999999997</v>
      </c>
      <c r="I90" s="133" t="s">
        <v>132</v>
      </c>
      <c r="J90" s="95" t="s">
        <v>116</v>
      </c>
    </row>
    <row r="91" spans="1:10" x14ac:dyDescent="0.3">
      <c r="A91" s="250"/>
      <c r="B91" s="247"/>
      <c r="C91" s="14" t="s">
        <v>18</v>
      </c>
      <c r="D91" s="134">
        <f>AVERAGE(D89:D90)</f>
        <v>82</v>
      </c>
      <c r="E91" s="156">
        <f t="shared" ref="E91:H91" si="28">AVERAGE(E89:E90)</f>
        <v>525.5</v>
      </c>
      <c r="F91" s="134">
        <f t="shared" si="28"/>
        <v>9.1999999999999993</v>
      </c>
      <c r="G91" s="134">
        <f t="shared" si="28"/>
        <v>0.4</v>
      </c>
      <c r="H91" s="140">
        <f t="shared" si="28"/>
        <v>44</v>
      </c>
      <c r="I91" s="134" t="s">
        <v>217</v>
      </c>
      <c r="J91" s="95"/>
    </row>
    <row r="92" spans="1:10" x14ac:dyDescent="0.3">
      <c r="A92" s="248" t="s">
        <v>89</v>
      </c>
      <c r="B92" s="245">
        <v>42577</v>
      </c>
      <c r="C92" s="11" t="s">
        <v>15</v>
      </c>
      <c r="D92" s="5">
        <v>76.099999999999994</v>
      </c>
      <c r="E92" s="155">
        <v>460</v>
      </c>
      <c r="F92" s="5">
        <v>6.1</v>
      </c>
      <c r="G92" s="5">
        <v>0.4</v>
      </c>
      <c r="H92" s="6">
        <v>41.7</v>
      </c>
      <c r="I92" s="133" t="s">
        <v>132</v>
      </c>
      <c r="J92" s="95" t="s">
        <v>202</v>
      </c>
    </row>
    <row r="93" spans="1:10" x14ac:dyDescent="0.3">
      <c r="A93" s="249"/>
      <c r="B93" s="246"/>
      <c r="C93" s="11" t="s">
        <v>112</v>
      </c>
      <c r="D93" s="5">
        <v>61.9</v>
      </c>
      <c r="E93" s="155">
        <v>403</v>
      </c>
      <c r="F93" s="5">
        <v>5.9</v>
      </c>
      <c r="G93" s="5">
        <v>0.5</v>
      </c>
      <c r="H93" s="6">
        <v>38.299999999999997</v>
      </c>
      <c r="I93" s="133" t="s">
        <v>132</v>
      </c>
      <c r="J93" s="95" t="s">
        <v>116</v>
      </c>
    </row>
    <row r="94" spans="1:10" x14ac:dyDescent="0.3">
      <c r="A94" s="249"/>
      <c r="B94" s="246"/>
      <c r="C94" s="11" t="s">
        <v>203</v>
      </c>
      <c r="D94" s="5">
        <v>82.4</v>
      </c>
      <c r="E94" s="155">
        <v>477</v>
      </c>
      <c r="F94" s="5">
        <v>7.7</v>
      </c>
      <c r="G94" s="5">
        <v>0.6</v>
      </c>
      <c r="H94" s="6">
        <v>36.6</v>
      </c>
      <c r="I94" s="133" t="s">
        <v>132</v>
      </c>
      <c r="J94" s="95" t="s">
        <v>116</v>
      </c>
    </row>
    <row r="95" spans="1:10" x14ac:dyDescent="0.3">
      <c r="A95" s="250"/>
      <c r="B95" s="247"/>
      <c r="C95" s="14" t="s">
        <v>18</v>
      </c>
      <c r="D95" s="134">
        <f>AVERAGE(D92:D94)</f>
        <v>73.466666666666669</v>
      </c>
      <c r="E95" s="156">
        <f t="shared" ref="E95:H95" si="29">AVERAGE(E92:E94)</f>
        <v>446.66666666666669</v>
      </c>
      <c r="F95" s="134">
        <f t="shared" si="29"/>
        <v>6.5666666666666664</v>
      </c>
      <c r="G95" s="134">
        <f t="shared" si="29"/>
        <v>0.5</v>
      </c>
      <c r="H95" s="140">
        <f t="shared" si="29"/>
        <v>38.866666666666667</v>
      </c>
      <c r="I95" s="134" t="s">
        <v>217</v>
      </c>
      <c r="J95" s="95"/>
    </row>
    <row r="96" spans="1:10" x14ac:dyDescent="0.3">
      <c r="A96" s="248" t="s">
        <v>90</v>
      </c>
      <c r="B96" s="245">
        <v>42576</v>
      </c>
      <c r="C96" s="11" t="s">
        <v>15</v>
      </c>
      <c r="D96" s="5">
        <v>96.9</v>
      </c>
      <c r="E96" s="155">
        <v>477</v>
      </c>
      <c r="F96" s="5">
        <v>6.7</v>
      </c>
      <c r="G96" s="5">
        <v>0.5</v>
      </c>
      <c r="H96" s="6">
        <v>33.799999999999997</v>
      </c>
      <c r="I96" s="133" t="s">
        <v>132</v>
      </c>
      <c r="J96" s="95" t="s">
        <v>125</v>
      </c>
    </row>
    <row r="97" spans="1:10" x14ac:dyDescent="0.3">
      <c r="A97" s="249"/>
      <c r="B97" s="246"/>
      <c r="C97" s="11" t="s">
        <v>16</v>
      </c>
      <c r="D97" s="5">
        <v>85.5</v>
      </c>
      <c r="E97" s="155">
        <v>476</v>
      </c>
      <c r="F97" s="5">
        <v>7.6</v>
      </c>
      <c r="G97" s="5">
        <v>0.5</v>
      </c>
      <c r="H97" s="6">
        <v>24.8</v>
      </c>
      <c r="I97" s="133" t="s">
        <v>132</v>
      </c>
      <c r="J97" s="95" t="s">
        <v>196</v>
      </c>
    </row>
    <row r="98" spans="1:10" x14ac:dyDescent="0.3">
      <c r="A98" s="250"/>
      <c r="B98" s="247"/>
      <c r="C98" s="14" t="s">
        <v>18</v>
      </c>
      <c r="D98" s="134">
        <f>AVERAGE(D96:D97)</f>
        <v>91.2</v>
      </c>
      <c r="E98" s="156">
        <f t="shared" ref="E98:H98" si="30">AVERAGE(E96:E97)</f>
        <v>476.5</v>
      </c>
      <c r="F98" s="134">
        <f t="shared" si="30"/>
        <v>7.15</v>
      </c>
      <c r="G98" s="134">
        <f t="shared" si="30"/>
        <v>0.5</v>
      </c>
      <c r="H98" s="140">
        <f t="shared" si="30"/>
        <v>29.299999999999997</v>
      </c>
      <c r="I98" s="134" t="s">
        <v>217</v>
      </c>
      <c r="J98" s="95"/>
    </row>
    <row r="99" spans="1:10" x14ac:dyDescent="0.3">
      <c r="A99" s="248" t="s">
        <v>91</v>
      </c>
      <c r="B99" s="245">
        <v>42576</v>
      </c>
      <c r="C99" s="11" t="s">
        <v>15</v>
      </c>
      <c r="D99" s="5">
        <v>87</v>
      </c>
      <c r="E99" s="155">
        <v>509</v>
      </c>
      <c r="F99" s="5">
        <v>5.0999999999999996</v>
      </c>
      <c r="G99" s="5">
        <v>0.5</v>
      </c>
      <c r="H99" s="6">
        <v>42.2</v>
      </c>
      <c r="I99" s="133" t="s">
        <v>132</v>
      </c>
      <c r="J99" s="127" t="s">
        <v>133</v>
      </c>
    </row>
    <row r="100" spans="1:10" x14ac:dyDescent="0.3">
      <c r="A100" s="249"/>
      <c r="B100" s="246"/>
      <c r="C100" s="11" t="s">
        <v>20</v>
      </c>
      <c r="D100" s="5">
        <v>74.2</v>
      </c>
      <c r="E100" s="155">
        <v>494</v>
      </c>
      <c r="F100" s="5">
        <v>6.1</v>
      </c>
      <c r="G100" s="5">
        <v>0.5</v>
      </c>
      <c r="H100" s="6">
        <v>37.1</v>
      </c>
      <c r="I100" s="133" t="s">
        <v>132</v>
      </c>
      <c r="J100" s="127" t="s">
        <v>128</v>
      </c>
    </row>
    <row r="101" spans="1:10" x14ac:dyDescent="0.3">
      <c r="A101" s="249"/>
      <c r="B101" s="246"/>
      <c r="C101" s="11" t="s">
        <v>21</v>
      </c>
      <c r="D101" s="5">
        <v>83.1</v>
      </c>
      <c r="E101" s="155">
        <v>431</v>
      </c>
      <c r="F101" s="5">
        <v>6</v>
      </c>
      <c r="G101" s="5">
        <v>0.6</v>
      </c>
      <c r="H101" s="6">
        <v>35.5</v>
      </c>
      <c r="I101" s="133" t="s">
        <v>132</v>
      </c>
      <c r="J101" s="127" t="s">
        <v>212</v>
      </c>
    </row>
    <row r="102" spans="1:10" x14ac:dyDescent="0.3">
      <c r="A102" s="250"/>
      <c r="B102" s="247"/>
      <c r="C102" s="14" t="s">
        <v>18</v>
      </c>
      <c r="D102" s="134">
        <f>AVERAGE(D99:D101)</f>
        <v>81.433333333333323</v>
      </c>
      <c r="E102" s="156">
        <f t="shared" ref="E102:H102" si="31">AVERAGE(E99:E101)</f>
        <v>478</v>
      </c>
      <c r="F102" s="134">
        <f t="shared" si="31"/>
        <v>5.7333333333333334</v>
      </c>
      <c r="G102" s="134">
        <f t="shared" si="31"/>
        <v>0.53333333333333333</v>
      </c>
      <c r="H102" s="140">
        <f t="shared" si="31"/>
        <v>38.266666666666673</v>
      </c>
      <c r="I102" s="134" t="s">
        <v>217</v>
      </c>
      <c r="J102" s="95"/>
    </row>
    <row r="103" spans="1:10" x14ac:dyDescent="0.3">
      <c r="A103" s="248" t="s">
        <v>92</v>
      </c>
      <c r="B103" s="245">
        <v>42573</v>
      </c>
      <c r="C103" s="11" t="s">
        <v>15</v>
      </c>
      <c r="D103" s="5">
        <v>92.8</v>
      </c>
      <c r="E103" s="155">
        <v>513</v>
      </c>
      <c r="F103" s="5">
        <v>8.6</v>
      </c>
      <c r="G103" s="5">
        <v>0.5</v>
      </c>
      <c r="H103" s="6">
        <v>45.9</v>
      </c>
      <c r="I103" s="133" t="s">
        <v>132</v>
      </c>
      <c r="J103" s="95" t="s">
        <v>135</v>
      </c>
    </row>
    <row r="104" spans="1:10" x14ac:dyDescent="0.3">
      <c r="A104" s="249"/>
      <c r="B104" s="246"/>
      <c r="C104" s="11" t="s">
        <v>16</v>
      </c>
      <c r="D104" s="5">
        <v>73</v>
      </c>
      <c r="E104" s="155">
        <v>495</v>
      </c>
      <c r="F104" s="5">
        <v>9.3000000000000007</v>
      </c>
      <c r="G104" s="5">
        <v>0.6</v>
      </c>
      <c r="H104" s="6">
        <v>39.1</v>
      </c>
      <c r="I104" s="133" t="s">
        <v>132</v>
      </c>
      <c r="J104" s="95" t="s">
        <v>147</v>
      </c>
    </row>
    <row r="105" spans="1:10" x14ac:dyDescent="0.3">
      <c r="A105" s="250"/>
      <c r="B105" s="247"/>
      <c r="C105" s="14" t="s">
        <v>18</v>
      </c>
      <c r="D105" s="134">
        <f>AVERAGE(D103:D104)</f>
        <v>82.9</v>
      </c>
      <c r="E105" s="156">
        <f t="shared" ref="E105:H105" si="32">AVERAGE(E103:E104)</f>
        <v>504</v>
      </c>
      <c r="F105" s="134">
        <f t="shared" si="32"/>
        <v>8.9499999999999993</v>
      </c>
      <c r="G105" s="134">
        <f t="shared" si="32"/>
        <v>0.55000000000000004</v>
      </c>
      <c r="H105" s="140">
        <f t="shared" si="32"/>
        <v>42.5</v>
      </c>
      <c r="I105" s="134" t="s">
        <v>217</v>
      </c>
      <c r="J105" s="95"/>
    </row>
    <row r="106" spans="1:10" x14ac:dyDescent="0.3">
      <c r="A106" s="248" t="s">
        <v>93</v>
      </c>
      <c r="B106" s="245">
        <v>42573</v>
      </c>
      <c r="C106" s="11" t="s">
        <v>15</v>
      </c>
      <c r="D106" s="5">
        <v>100.8</v>
      </c>
      <c r="E106" s="155">
        <v>509</v>
      </c>
      <c r="F106" s="5">
        <v>10.4</v>
      </c>
      <c r="G106" s="5">
        <v>0.4</v>
      </c>
      <c r="H106" s="6">
        <v>33.9</v>
      </c>
      <c r="I106" s="133" t="s">
        <v>132</v>
      </c>
      <c r="J106" s="95" t="s">
        <v>133</v>
      </c>
    </row>
    <row r="107" spans="1:10" x14ac:dyDescent="0.3">
      <c r="A107" s="249"/>
      <c r="B107" s="246"/>
      <c r="C107" s="11" t="s">
        <v>16</v>
      </c>
      <c r="D107" s="5">
        <v>79.3</v>
      </c>
      <c r="E107" s="155">
        <v>446</v>
      </c>
      <c r="F107" s="5">
        <v>8.8000000000000007</v>
      </c>
      <c r="G107" s="5">
        <v>0.7</v>
      </c>
      <c r="H107" s="6">
        <v>27.1</v>
      </c>
      <c r="I107" s="133" t="s">
        <v>132</v>
      </c>
      <c r="J107" s="95" t="s">
        <v>147</v>
      </c>
    </row>
    <row r="108" spans="1:10" x14ac:dyDescent="0.3">
      <c r="A108" s="249"/>
      <c r="B108" s="246"/>
      <c r="C108" s="11" t="s">
        <v>17</v>
      </c>
      <c r="D108" s="5">
        <v>108.9</v>
      </c>
      <c r="E108" s="155">
        <v>474</v>
      </c>
      <c r="F108" s="5">
        <v>11</v>
      </c>
      <c r="G108" s="5">
        <v>0.5</v>
      </c>
      <c r="H108" s="6">
        <v>40</v>
      </c>
      <c r="I108" s="133" t="s">
        <v>132</v>
      </c>
      <c r="J108" s="95" t="s">
        <v>211</v>
      </c>
    </row>
    <row r="109" spans="1:10" x14ac:dyDescent="0.3">
      <c r="A109" s="250"/>
      <c r="B109" s="247"/>
      <c r="C109" s="14" t="s">
        <v>18</v>
      </c>
      <c r="D109" s="134">
        <f>AVERAGE(D106:D108)</f>
        <v>96.333333333333329</v>
      </c>
      <c r="E109" s="156">
        <f t="shared" ref="E109:H109" si="33">AVERAGE(E106:E108)</f>
        <v>476.33333333333331</v>
      </c>
      <c r="F109" s="134">
        <f t="shared" si="33"/>
        <v>10.066666666666668</v>
      </c>
      <c r="G109" s="134">
        <f t="shared" si="33"/>
        <v>0.53333333333333333</v>
      </c>
      <c r="H109" s="140">
        <f t="shared" si="33"/>
        <v>33.666666666666664</v>
      </c>
      <c r="I109" s="134" t="s">
        <v>217</v>
      </c>
      <c r="J109" s="95"/>
    </row>
    <row r="110" spans="1:10" x14ac:dyDescent="0.3">
      <c r="A110" s="248" t="s">
        <v>94</v>
      </c>
      <c r="B110" s="245">
        <v>42572</v>
      </c>
      <c r="C110" s="11" t="s">
        <v>15</v>
      </c>
      <c r="D110" s="5">
        <v>77.099999999999994</v>
      </c>
      <c r="E110" s="155">
        <v>424</v>
      </c>
      <c r="F110" s="5">
        <v>12.6</v>
      </c>
      <c r="G110" s="5">
        <v>0.4</v>
      </c>
      <c r="H110" s="6">
        <v>30.2</v>
      </c>
      <c r="I110" s="133" t="s">
        <v>132</v>
      </c>
      <c r="J110" s="95" t="s">
        <v>141</v>
      </c>
    </row>
    <row r="111" spans="1:10" x14ac:dyDescent="0.3">
      <c r="A111" s="249"/>
      <c r="B111" s="246"/>
      <c r="C111" s="11" t="s">
        <v>16</v>
      </c>
      <c r="D111" s="5">
        <v>64.2</v>
      </c>
      <c r="E111" s="155">
        <v>410</v>
      </c>
      <c r="F111" s="5">
        <v>11.2</v>
      </c>
      <c r="G111" s="5">
        <v>0.5</v>
      </c>
      <c r="H111" s="6">
        <v>32.1</v>
      </c>
      <c r="I111" s="133" t="s">
        <v>132</v>
      </c>
      <c r="J111" s="95" t="s">
        <v>147</v>
      </c>
    </row>
    <row r="112" spans="1:10" x14ac:dyDescent="0.3">
      <c r="A112" s="250"/>
      <c r="B112" s="247"/>
      <c r="C112" s="14" t="s">
        <v>18</v>
      </c>
      <c r="D112" s="134">
        <f>AVERAGE(D110:D111)</f>
        <v>70.650000000000006</v>
      </c>
      <c r="E112" s="156">
        <f t="shared" ref="E112:H112" si="34">AVERAGE(E110:E111)</f>
        <v>417</v>
      </c>
      <c r="F112" s="134">
        <f t="shared" si="34"/>
        <v>11.899999999999999</v>
      </c>
      <c r="G112" s="134">
        <f t="shared" si="34"/>
        <v>0.45</v>
      </c>
      <c r="H112" s="140">
        <f t="shared" si="34"/>
        <v>31.15</v>
      </c>
      <c r="I112" s="134" t="s">
        <v>217</v>
      </c>
      <c r="J112" s="95"/>
    </row>
    <row r="113" spans="1:10" x14ac:dyDescent="0.3">
      <c r="A113" s="248" t="s">
        <v>95</v>
      </c>
      <c r="B113" s="245">
        <v>42572</v>
      </c>
      <c r="C113" s="11" t="s">
        <v>15</v>
      </c>
      <c r="D113" s="5">
        <v>62.8</v>
      </c>
      <c r="E113" s="155">
        <v>434</v>
      </c>
      <c r="F113" s="5">
        <v>7.1</v>
      </c>
      <c r="G113" s="5">
        <v>0.4</v>
      </c>
      <c r="H113" s="6">
        <v>27.4</v>
      </c>
      <c r="I113" s="133" t="s">
        <v>132</v>
      </c>
      <c r="J113" s="95" t="s">
        <v>133</v>
      </c>
    </row>
    <row r="114" spans="1:10" ht="16.5" customHeight="1" x14ac:dyDescent="0.3">
      <c r="A114" s="249"/>
      <c r="B114" s="246"/>
      <c r="C114" s="11" t="s">
        <v>16</v>
      </c>
      <c r="D114" s="5">
        <v>73.3</v>
      </c>
      <c r="E114" s="155">
        <v>436</v>
      </c>
      <c r="F114" s="5">
        <v>6.6</v>
      </c>
      <c r="G114" s="5">
        <v>0.5</v>
      </c>
      <c r="H114" s="6">
        <v>29.2</v>
      </c>
      <c r="I114" s="133" t="s">
        <v>132</v>
      </c>
      <c r="J114" s="95" t="s">
        <v>189</v>
      </c>
    </row>
    <row r="115" spans="1:10" ht="16.5" customHeight="1" x14ac:dyDescent="0.3">
      <c r="A115" s="249"/>
      <c r="B115" s="246"/>
      <c r="C115" s="11" t="s">
        <v>17</v>
      </c>
      <c r="D115" s="5">
        <v>81.2</v>
      </c>
      <c r="E115" s="155">
        <v>447</v>
      </c>
      <c r="F115" s="5">
        <v>4.7</v>
      </c>
      <c r="G115" s="5">
        <v>0.6</v>
      </c>
      <c r="H115" s="6">
        <v>37.700000000000003</v>
      </c>
      <c r="I115" s="133" t="s">
        <v>132</v>
      </c>
      <c r="J115" s="95" t="s">
        <v>116</v>
      </c>
    </row>
    <row r="116" spans="1:10" ht="17.25" customHeight="1" thickBot="1" x14ac:dyDescent="0.35">
      <c r="A116" s="251"/>
      <c r="B116" s="266"/>
      <c r="C116" s="17" t="s">
        <v>18</v>
      </c>
      <c r="D116" s="138">
        <f>AVERAGE(D113:D115)</f>
        <v>72.433333333333337</v>
      </c>
      <c r="E116" s="165">
        <f t="shared" ref="E116:H116" si="35">AVERAGE(E113:E115)</f>
        <v>439</v>
      </c>
      <c r="F116" s="138">
        <f t="shared" si="35"/>
        <v>6.1333333333333329</v>
      </c>
      <c r="G116" s="138">
        <f t="shared" si="35"/>
        <v>0.5</v>
      </c>
      <c r="H116" s="141">
        <f t="shared" si="35"/>
        <v>31.433333333333334</v>
      </c>
      <c r="I116" s="138" t="s">
        <v>217</v>
      </c>
      <c r="J116" s="125"/>
    </row>
  </sheetData>
  <mergeCells count="71">
    <mergeCell ref="B27:B29"/>
    <mergeCell ref="B34:B37"/>
    <mergeCell ref="A27:A29"/>
    <mergeCell ref="A30:A33"/>
    <mergeCell ref="B113:B116"/>
    <mergeCell ref="B110:B112"/>
    <mergeCell ref="B106:B109"/>
    <mergeCell ref="B103:B105"/>
    <mergeCell ref="B99:B102"/>
    <mergeCell ref="B79:B81"/>
    <mergeCell ref="B76:B78"/>
    <mergeCell ref="B72:B75"/>
    <mergeCell ref="B65:B67"/>
    <mergeCell ref="B68:B71"/>
    <mergeCell ref="B62:B64"/>
    <mergeCell ref="B59:B61"/>
    <mergeCell ref="B96:B98"/>
    <mergeCell ref="B92:B95"/>
    <mergeCell ref="B89:B91"/>
    <mergeCell ref="B85:B88"/>
    <mergeCell ref="B82:B84"/>
    <mergeCell ref="A103:A105"/>
    <mergeCell ref="A72:A75"/>
    <mergeCell ref="A96:A98"/>
    <mergeCell ref="A79:A81"/>
    <mergeCell ref="A82:A84"/>
    <mergeCell ref="A85:A88"/>
    <mergeCell ref="A89:A91"/>
    <mergeCell ref="A92:A95"/>
    <mergeCell ref="D1:G1"/>
    <mergeCell ref="H1:I1"/>
    <mergeCell ref="A9:A11"/>
    <mergeCell ref="A24:A26"/>
    <mergeCell ref="A21:A23"/>
    <mergeCell ref="B1:B4"/>
    <mergeCell ref="C1:C4"/>
    <mergeCell ref="B6:B8"/>
    <mergeCell ref="A6:A8"/>
    <mergeCell ref="B24:B26"/>
    <mergeCell ref="B21:B23"/>
    <mergeCell ref="B18:B20"/>
    <mergeCell ref="B15:B17"/>
    <mergeCell ref="B12:B14"/>
    <mergeCell ref="B9:B11"/>
    <mergeCell ref="A113:A116"/>
    <mergeCell ref="A1:A4"/>
    <mergeCell ref="A12:A14"/>
    <mergeCell ref="A15:A17"/>
    <mergeCell ref="A18:A20"/>
    <mergeCell ref="A56:A58"/>
    <mergeCell ref="A38:A41"/>
    <mergeCell ref="A42:A45"/>
    <mergeCell ref="A46:A48"/>
    <mergeCell ref="A49:A51"/>
    <mergeCell ref="A52:A55"/>
    <mergeCell ref="A76:A78"/>
    <mergeCell ref="A59:A61"/>
    <mergeCell ref="A110:A112"/>
    <mergeCell ref="A106:A109"/>
    <mergeCell ref="A99:A102"/>
    <mergeCell ref="B30:B33"/>
    <mergeCell ref="A62:A64"/>
    <mergeCell ref="A65:A67"/>
    <mergeCell ref="A68:A71"/>
    <mergeCell ref="A34:A37"/>
    <mergeCell ref="B49:B51"/>
    <mergeCell ref="B42:B45"/>
    <mergeCell ref="B46:B48"/>
    <mergeCell ref="B38:B41"/>
    <mergeCell ref="B56:B58"/>
    <mergeCell ref="B52:B55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99" fitToHeight="0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77"/>
  <sheetViews>
    <sheetView workbookViewId="0">
      <pane ySplit="4" topLeftCell="A5" activePane="bottomLeft" state="frozen"/>
      <selection pane="bottomLeft" activeCell="B33" sqref="B33:B36"/>
    </sheetView>
  </sheetViews>
  <sheetFormatPr defaultRowHeight="13.5" x14ac:dyDescent="0.3"/>
  <cols>
    <col min="1" max="1" width="9.625" style="1" customWidth="1"/>
    <col min="2" max="2" width="9.625" style="3" customWidth="1"/>
    <col min="3" max="3" width="9.625" style="1" customWidth="1"/>
    <col min="4" max="4" width="8.625" style="73" customWidth="1"/>
    <col min="5" max="9" width="8.625" style="3" customWidth="1"/>
    <col min="10" max="10" width="9.625" style="90" customWidth="1"/>
    <col min="11" max="16384" width="9" style="1"/>
  </cols>
  <sheetData>
    <row r="1" spans="1:11" x14ac:dyDescent="0.3">
      <c r="A1" s="252" t="s">
        <v>0</v>
      </c>
      <c r="B1" s="256" t="s">
        <v>158</v>
      </c>
      <c r="C1" s="256" t="s">
        <v>131</v>
      </c>
      <c r="D1" s="233" t="s">
        <v>1</v>
      </c>
      <c r="E1" s="234"/>
      <c r="F1" s="234"/>
      <c r="G1" s="255"/>
      <c r="H1" s="234"/>
      <c r="I1" s="234"/>
      <c r="J1" s="91"/>
    </row>
    <row r="2" spans="1:11" x14ac:dyDescent="0.3">
      <c r="A2" s="253"/>
      <c r="B2" s="257"/>
      <c r="C2" s="257"/>
      <c r="D2" s="77" t="s">
        <v>2</v>
      </c>
      <c r="E2" s="116" t="s">
        <v>159</v>
      </c>
      <c r="F2" s="116" t="s">
        <v>6</v>
      </c>
      <c r="G2" s="116" t="s">
        <v>7</v>
      </c>
      <c r="H2" s="116" t="s">
        <v>258</v>
      </c>
      <c r="I2" s="116" t="s">
        <v>8</v>
      </c>
      <c r="J2" s="92"/>
    </row>
    <row r="3" spans="1:11" x14ac:dyDescent="0.3">
      <c r="A3" s="253"/>
      <c r="B3" s="257"/>
      <c r="C3" s="257"/>
      <c r="D3" s="78" t="s">
        <v>3</v>
      </c>
      <c r="E3" s="79" t="s">
        <v>5</v>
      </c>
      <c r="F3" s="79" t="s">
        <v>3</v>
      </c>
      <c r="G3" s="79" t="s">
        <v>5</v>
      </c>
      <c r="H3" s="79" t="s">
        <v>3</v>
      </c>
      <c r="I3" s="79" t="s">
        <v>9</v>
      </c>
      <c r="J3" s="92"/>
    </row>
    <row r="4" spans="1:11" ht="14.25" thickBot="1" x14ac:dyDescent="0.35">
      <c r="A4" s="254"/>
      <c r="B4" s="258"/>
      <c r="C4" s="258"/>
      <c r="D4" s="80" t="s">
        <v>10</v>
      </c>
      <c r="E4" s="81" t="s">
        <v>11</v>
      </c>
      <c r="F4" s="81" t="s">
        <v>12</v>
      </c>
      <c r="G4" s="81" t="s">
        <v>13</v>
      </c>
      <c r="H4" s="81"/>
      <c r="I4" s="81" t="s">
        <v>14</v>
      </c>
      <c r="J4" s="121"/>
    </row>
    <row r="5" spans="1:11" ht="14.25" thickTop="1" x14ac:dyDescent="0.3">
      <c r="A5" s="126"/>
      <c r="B5" s="151"/>
      <c r="C5" s="88" t="s">
        <v>18</v>
      </c>
      <c r="D5" s="136">
        <f>AVERAGE(D11,D14,D17,D20,D23,D26,D29,D32,D36,D40,D44,D47,D51,D55,D58,D61,D64,D67,D70,D74,D77)</f>
        <v>90.880952380952365</v>
      </c>
      <c r="E5" s="137">
        <f t="shared" ref="E5:H5" si="0">AVERAGE(E11,E14,E17,E20,E23,E26,E29,E32,E36,E40,E44,E47,E51,E55,E58,E61,E64,E67,E70,E74,E77)</f>
        <v>559.59523809523807</v>
      </c>
      <c r="F5" s="136">
        <f t="shared" si="0"/>
        <v>11.46111111111111</v>
      </c>
      <c r="G5" s="136">
        <f t="shared" si="0"/>
        <v>0.82063492063492049</v>
      </c>
      <c r="H5" s="136">
        <f t="shared" si="0"/>
        <v>32.962698412698415</v>
      </c>
      <c r="I5" s="136" t="s">
        <v>132</v>
      </c>
      <c r="J5" s="123" t="s">
        <v>253</v>
      </c>
    </row>
    <row r="6" spans="1:11" x14ac:dyDescent="0.3">
      <c r="A6" s="273" t="s">
        <v>250</v>
      </c>
      <c r="B6" s="271" t="s">
        <v>161</v>
      </c>
      <c r="C6" s="27" t="s">
        <v>162</v>
      </c>
      <c r="D6" s="134">
        <f t="shared" ref="D6:H6" si="1">AVERAGE(D9,D12,D15,D18,D21,D24,D27,D30,D33,D37,D41,D45,D48,D52,D56,D59,D62,D65,D68,D71,D75)</f>
        <v>99.595238095238102</v>
      </c>
      <c r="E6" s="135">
        <f t="shared" si="1"/>
        <v>564.19047619047615</v>
      </c>
      <c r="F6" s="134">
        <f t="shared" si="1"/>
        <v>10.619047619047619</v>
      </c>
      <c r="G6" s="134">
        <f t="shared" si="1"/>
        <v>0.81428571428571439</v>
      </c>
      <c r="H6" s="134">
        <f t="shared" si="1"/>
        <v>37.009523809523813</v>
      </c>
      <c r="I6" s="134" t="s">
        <v>132</v>
      </c>
      <c r="J6" s="92"/>
    </row>
    <row r="7" spans="1:11" x14ac:dyDescent="0.3">
      <c r="A7" s="263"/>
      <c r="B7" s="260"/>
      <c r="C7" s="27" t="s">
        <v>163</v>
      </c>
      <c r="D7" s="134">
        <f>AVERAGE(D10,D13,D16,D19,D22,D25,D28,D31,D34,D38,D42,D46,D49:D50,D53,D57,D60,D63,D66,D69,D72,D76)</f>
        <v>81.713636363636368</v>
      </c>
      <c r="E7" s="135">
        <f t="shared" ref="E7:H7" si="2">AVERAGE(E10,E13,E16,E19,E22,E25,E28,E31,E34,E38,E42,E46,E49:E50,E53,E57,E60,E63,E66,E69,E72,E76)</f>
        <v>552.40909090909088</v>
      </c>
      <c r="F7" s="134">
        <f t="shared" si="2"/>
        <v>12.313636363636363</v>
      </c>
      <c r="G7" s="134">
        <f t="shared" si="2"/>
        <v>0.84090909090909105</v>
      </c>
      <c r="H7" s="134">
        <f t="shared" si="2"/>
        <v>29.195454545454542</v>
      </c>
      <c r="I7" s="134" t="s">
        <v>132</v>
      </c>
      <c r="J7" s="92"/>
    </row>
    <row r="8" spans="1:11" ht="14.25" thickBot="1" x14ac:dyDescent="0.35">
      <c r="A8" s="274"/>
      <c r="B8" s="272"/>
      <c r="C8" s="118" t="s">
        <v>164</v>
      </c>
      <c r="D8" s="138">
        <f t="shared" ref="D8:H8" si="3">AVERAGE(D35,D39,D43,D54,D73)</f>
        <v>94.000000000000014</v>
      </c>
      <c r="E8" s="139">
        <f t="shared" si="3"/>
        <v>691.4</v>
      </c>
      <c r="F8" s="138">
        <f t="shared" si="3"/>
        <v>13.7</v>
      </c>
      <c r="G8" s="138">
        <f t="shared" si="3"/>
        <v>0.88000000000000012</v>
      </c>
      <c r="H8" s="138">
        <f t="shared" si="3"/>
        <v>33.36</v>
      </c>
      <c r="I8" s="138" t="s">
        <v>132</v>
      </c>
      <c r="J8" s="93"/>
    </row>
    <row r="9" spans="1:11" x14ac:dyDescent="0.3">
      <c r="A9" s="268" t="s">
        <v>96</v>
      </c>
      <c r="B9" s="275">
        <v>42612</v>
      </c>
      <c r="C9" s="10" t="s">
        <v>15</v>
      </c>
      <c r="D9" s="98">
        <v>99.8</v>
      </c>
      <c r="E9" s="155">
        <v>505</v>
      </c>
      <c r="F9" s="5">
        <v>6</v>
      </c>
      <c r="G9" s="5">
        <v>0.7</v>
      </c>
      <c r="H9" s="6">
        <v>31.4</v>
      </c>
      <c r="I9" s="133" t="s">
        <v>32</v>
      </c>
      <c r="J9" s="94" t="s">
        <v>146</v>
      </c>
    </row>
    <row r="10" spans="1:11" x14ac:dyDescent="0.3">
      <c r="A10" s="268"/>
      <c r="B10" s="246"/>
      <c r="C10" s="11" t="s">
        <v>16</v>
      </c>
      <c r="D10" s="98">
        <v>88.2</v>
      </c>
      <c r="E10" s="155">
        <v>497</v>
      </c>
      <c r="F10" s="5">
        <v>5.4</v>
      </c>
      <c r="G10" s="5">
        <v>0.8</v>
      </c>
      <c r="H10" s="6">
        <v>23.7</v>
      </c>
      <c r="I10" s="133" t="s">
        <v>32</v>
      </c>
      <c r="J10" s="95" t="s">
        <v>172</v>
      </c>
    </row>
    <row r="11" spans="1:11" x14ac:dyDescent="0.3">
      <c r="A11" s="270"/>
      <c r="B11" s="247"/>
      <c r="C11" s="14" t="s">
        <v>18</v>
      </c>
      <c r="D11" s="134">
        <f>AVERAGE(D9:D10)</f>
        <v>94</v>
      </c>
      <c r="E11" s="156">
        <f t="shared" ref="E11:H11" si="4">AVERAGE(E9:E10)</f>
        <v>501</v>
      </c>
      <c r="F11" s="134">
        <f t="shared" si="4"/>
        <v>5.7</v>
      </c>
      <c r="G11" s="134">
        <f t="shared" si="4"/>
        <v>0.75</v>
      </c>
      <c r="H11" s="140">
        <f t="shared" si="4"/>
        <v>27.549999999999997</v>
      </c>
      <c r="I11" s="134" t="s">
        <v>32</v>
      </c>
      <c r="J11" s="95"/>
    </row>
    <row r="12" spans="1:11" x14ac:dyDescent="0.3">
      <c r="A12" s="267" t="s">
        <v>97</v>
      </c>
      <c r="B12" s="245">
        <v>42611</v>
      </c>
      <c r="C12" s="11" t="s">
        <v>15</v>
      </c>
      <c r="D12" s="98">
        <v>94.5</v>
      </c>
      <c r="E12" s="155">
        <v>520</v>
      </c>
      <c r="F12" s="5">
        <v>6.9</v>
      </c>
      <c r="G12" s="5">
        <v>0.7</v>
      </c>
      <c r="H12" s="6">
        <v>35.4</v>
      </c>
      <c r="I12" s="133" t="s">
        <v>32</v>
      </c>
      <c r="J12" s="95" t="s">
        <v>173</v>
      </c>
      <c r="K12" s="2"/>
    </row>
    <row r="13" spans="1:11" x14ac:dyDescent="0.3">
      <c r="A13" s="268"/>
      <c r="B13" s="246"/>
      <c r="C13" s="11" t="s">
        <v>16</v>
      </c>
      <c r="D13" s="98">
        <v>81.7</v>
      </c>
      <c r="E13" s="155">
        <v>496</v>
      </c>
      <c r="F13" s="5">
        <v>5.2</v>
      </c>
      <c r="G13" s="5">
        <v>0.8</v>
      </c>
      <c r="H13" s="6">
        <v>29.4</v>
      </c>
      <c r="I13" s="133" t="s">
        <v>32</v>
      </c>
      <c r="J13" s="95" t="s">
        <v>190</v>
      </c>
      <c r="K13" s="2"/>
    </row>
    <row r="14" spans="1:11" x14ac:dyDescent="0.3">
      <c r="A14" s="270"/>
      <c r="B14" s="247"/>
      <c r="C14" s="14" t="s">
        <v>18</v>
      </c>
      <c r="D14" s="134">
        <f>AVERAGE(D12:D13)</f>
        <v>88.1</v>
      </c>
      <c r="E14" s="156">
        <f t="shared" ref="E14:H14" si="5">AVERAGE(E12:E13)</f>
        <v>508</v>
      </c>
      <c r="F14" s="134">
        <f t="shared" si="5"/>
        <v>6.0500000000000007</v>
      </c>
      <c r="G14" s="134">
        <f t="shared" si="5"/>
        <v>0.75</v>
      </c>
      <c r="H14" s="140">
        <f t="shared" si="5"/>
        <v>32.4</v>
      </c>
      <c r="I14" s="134" t="s">
        <v>32</v>
      </c>
      <c r="J14" s="95"/>
      <c r="K14" s="96"/>
    </row>
    <row r="15" spans="1:11" x14ac:dyDescent="0.3">
      <c r="A15" s="267" t="s">
        <v>98</v>
      </c>
      <c r="B15" s="245">
        <v>42611</v>
      </c>
      <c r="C15" s="11" t="s">
        <v>15</v>
      </c>
      <c r="D15" s="98">
        <v>96.8</v>
      </c>
      <c r="E15" s="155">
        <v>485</v>
      </c>
      <c r="F15" s="5">
        <v>7.5</v>
      </c>
      <c r="G15" s="5">
        <v>0.5</v>
      </c>
      <c r="H15" s="6">
        <v>39.200000000000003</v>
      </c>
      <c r="I15" s="133" t="s">
        <v>32</v>
      </c>
      <c r="J15" s="95" t="s">
        <v>146</v>
      </c>
    </row>
    <row r="16" spans="1:11" x14ac:dyDescent="0.3">
      <c r="A16" s="268"/>
      <c r="B16" s="246"/>
      <c r="C16" s="11" t="s">
        <v>16</v>
      </c>
      <c r="D16" s="98">
        <v>76.5</v>
      </c>
      <c r="E16" s="155">
        <v>498</v>
      </c>
      <c r="F16" s="5">
        <v>6.8</v>
      </c>
      <c r="G16" s="5">
        <v>0.7</v>
      </c>
      <c r="H16" s="6">
        <v>28.3</v>
      </c>
      <c r="I16" s="133" t="s">
        <v>32</v>
      </c>
      <c r="J16" s="95" t="s">
        <v>147</v>
      </c>
    </row>
    <row r="17" spans="1:10" x14ac:dyDescent="0.3">
      <c r="A17" s="270"/>
      <c r="B17" s="247"/>
      <c r="C17" s="14" t="s">
        <v>18</v>
      </c>
      <c r="D17" s="134">
        <f>AVERAGE(D15:D16)</f>
        <v>86.65</v>
      </c>
      <c r="E17" s="156">
        <f t="shared" ref="E17:H17" si="6">AVERAGE(E15:E16)</f>
        <v>491.5</v>
      </c>
      <c r="F17" s="134">
        <f t="shared" si="6"/>
        <v>7.15</v>
      </c>
      <c r="G17" s="134">
        <f t="shared" si="6"/>
        <v>0.6</v>
      </c>
      <c r="H17" s="140">
        <f t="shared" si="6"/>
        <v>33.75</v>
      </c>
      <c r="I17" s="134" t="s">
        <v>32</v>
      </c>
      <c r="J17" s="95"/>
    </row>
    <row r="18" spans="1:10" x14ac:dyDescent="0.3">
      <c r="A18" s="267" t="s">
        <v>256</v>
      </c>
      <c r="B18" s="245">
        <v>42608</v>
      </c>
      <c r="C18" s="11" t="s">
        <v>15</v>
      </c>
      <c r="D18" s="98">
        <v>97.4</v>
      </c>
      <c r="E18" s="155">
        <v>474</v>
      </c>
      <c r="F18" s="5">
        <v>6.7</v>
      </c>
      <c r="G18" s="5">
        <v>0.6</v>
      </c>
      <c r="H18" s="6">
        <v>36.5</v>
      </c>
      <c r="I18" s="133" t="s">
        <v>32</v>
      </c>
      <c r="J18" s="95" t="s">
        <v>173</v>
      </c>
    </row>
    <row r="19" spans="1:10" x14ac:dyDescent="0.3">
      <c r="A19" s="268"/>
      <c r="B19" s="246"/>
      <c r="C19" s="11" t="s">
        <v>16</v>
      </c>
      <c r="D19" s="98">
        <v>78.7</v>
      </c>
      <c r="E19" s="155">
        <v>408</v>
      </c>
      <c r="F19" s="5">
        <v>5.2</v>
      </c>
      <c r="G19" s="5">
        <v>0.4</v>
      </c>
      <c r="H19" s="6">
        <v>21.6</v>
      </c>
      <c r="I19" s="133" t="s">
        <v>32</v>
      </c>
      <c r="J19" s="95" t="s">
        <v>170</v>
      </c>
    </row>
    <row r="20" spans="1:10" x14ac:dyDescent="0.3">
      <c r="A20" s="270"/>
      <c r="B20" s="247"/>
      <c r="C20" s="14" t="s">
        <v>18</v>
      </c>
      <c r="D20" s="134">
        <f>AVERAGE(D18:D19)</f>
        <v>88.050000000000011</v>
      </c>
      <c r="E20" s="156">
        <f t="shared" ref="E20:H20" si="7">AVERAGE(E18:E19)</f>
        <v>441</v>
      </c>
      <c r="F20" s="134">
        <f t="shared" si="7"/>
        <v>5.95</v>
      </c>
      <c r="G20" s="134">
        <f t="shared" si="7"/>
        <v>0.5</v>
      </c>
      <c r="H20" s="140">
        <f t="shared" si="7"/>
        <v>29.05</v>
      </c>
      <c r="I20" s="134" t="s">
        <v>32</v>
      </c>
      <c r="J20" s="95"/>
    </row>
    <row r="21" spans="1:10" x14ac:dyDescent="0.3">
      <c r="A21" s="267" t="s">
        <v>99</v>
      </c>
      <c r="B21" s="245">
        <v>42608</v>
      </c>
      <c r="C21" s="11" t="s">
        <v>15</v>
      </c>
      <c r="D21" s="98">
        <v>93.8</v>
      </c>
      <c r="E21" s="155">
        <v>468</v>
      </c>
      <c r="F21" s="5">
        <v>3.8</v>
      </c>
      <c r="G21" s="5">
        <v>0.6</v>
      </c>
      <c r="H21" s="6">
        <v>38.4</v>
      </c>
      <c r="I21" s="133" t="s">
        <v>32</v>
      </c>
      <c r="J21" s="95" t="s">
        <v>133</v>
      </c>
    </row>
    <row r="22" spans="1:10" x14ac:dyDescent="0.3">
      <c r="A22" s="268"/>
      <c r="B22" s="246"/>
      <c r="C22" s="11" t="s">
        <v>16</v>
      </c>
      <c r="D22" s="98">
        <v>70.900000000000006</v>
      </c>
      <c r="E22" s="155">
        <v>439</v>
      </c>
      <c r="F22" s="5">
        <v>4.8</v>
      </c>
      <c r="G22" s="5">
        <v>0.5</v>
      </c>
      <c r="H22" s="6">
        <v>22.7</v>
      </c>
      <c r="I22" s="133" t="s">
        <v>32</v>
      </c>
      <c r="J22" s="95" t="s">
        <v>116</v>
      </c>
    </row>
    <row r="23" spans="1:10" x14ac:dyDescent="0.3">
      <c r="A23" s="270"/>
      <c r="B23" s="247"/>
      <c r="C23" s="14" t="s">
        <v>18</v>
      </c>
      <c r="D23" s="134">
        <f>AVERAGE(D21:D22)</f>
        <v>82.35</v>
      </c>
      <c r="E23" s="156">
        <f t="shared" ref="E23:H23" si="8">AVERAGE(E21:E22)</f>
        <v>453.5</v>
      </c>
      <c r="F23" s="134">
        <f t="shared" si="8"/>
        <v>4.3</v>
      </c>
      <c r="G23" s="134">
        <f t="shared" si="8"/>
        <v>0.55000000000000004</v>
      </c>
      <c r="H23" s="140">
        <f t="shared" si="8"/>
        <v>30.549999999999997</v>
      </c>
      <c r="I23" s="134" t="s">
        <v>32</v>
      </c>
      <c r="J23" s="95"/>
    </row>
    <row r="24" spans="1:10" x14ac:dyDescent="0.3">
      <c r="A24" s="267" t="s">
        <v>100</v>
      </c>
      <c r="B24" s="245">
        <v>42607</v>
      </c>
      <c r="C24" s="11" t="s">
        <v>15</v>
      </c>
      <c r="D24" s="98">
        <v>104.3</v>
      </c>
      <c r="E24" s="155">
        <v>553</v>
      </c>
      <c r="F24" s="5">
        <v>10.1</v>
      </c>
      <c r="G24" s="5">
        <v>0.8</v>
      </c>
      <c r="H24" s="6">
        <v>38.200000000000003</v>
      </c>
      <c r="I24" s="133" t="s">
        <v>32</v>
      </c>
      <c r="J24" s="95" t="s">
        <v>173</v>
      </c>
    </row>
    <row r="25" spans="1:10" x14ac:dyDescent="0.3">
      <c r="A25" s="268"/>
      <c r="B25" s="246"/>
      <c r="C25" s="11" t="s">
        <v>16</v>
      </c>
      <c r="D25" s="98">
        <v>80.900000000000006</v>
      </c>
      <c r="E25" s="155">
        <v>514</v>
      </c>
      <c r="F25" s="5">
        <v>13.5</v>
      </c>
      <c r="G25" s="5">
        <v>0.6</v>
      </c>
      <c r="H25" s="6">
        <v>25.4</v>
      </c>
      <c r="I25" s="133" t="s">
        <v>32</v>
      </c>
      <c r="J25" s="95" t="s">
        <v>165</v>
      </c>
    </row>
    <row r="26" spans="1:10" x14ac:dyDescent="0.3">
      <c r="A26" s="270"/>
      <c r="B26" s="247"/>
      <c r="C26" s="14" t="s">
        <v>18</v>
      </c>
      <c r="D26" s="134">
        <f>AVERAGE(D24:D25)</f>
        <v>92.6</v>
      </c>
      <c r="E26" s="156">
        <f t="shared" ref="E26:H26" si="9">AVERAGE(E24:E25)</f>
        <v>533.5</v>
      </c>
      <c r="F26" s="134">
        <f t="shared" si="9"/>
        <v>11.8</v>
      </c>
      <c r="G26" s="134">
        <f t="shared" si="9"/>
        <v>0.7</v>
      </c>
      <c r="H26" s="140">
        <f t="shared" si="9"/>
        <v>31.8</v>
      </c>
      <c r="I26" s="134" t="s">
        <v>32</v>
      </c>
      <c r="J26" s="95"/>
    </row>
    <row r="27" spans="1:10" x14ac:dyDescent="0.3">
      <c r="A27" s="267" t="s">
        <v>101</v>
      </c>
      <c r="B27" s="245">
        <v>42606</v>
      </c>
      <c r="C27" s="11" t="s">
        <v>15</v>
      </c>
      <c r="D27" s="98">
        <v>101.7</v>
      </c>
      <c r="E27" s="155">
        <v>592</v>
      </c>
      <c r="F27" s="5">
        <v>15.7</v>
      </c>
      <c r="G27" s="5">
        <v>1</v>
      </c>
      <c r="H27" s="6">
        <v>26.7</v>
      </c>
      <c r="I27" s="133" t="s">
        <v>32</v>
      </c>
      <c r="J27" s="95" t="s">
        <v>123</v>
      </c>
    </row>
    <row r="28" spans="1:10" x14ac:dyDescent="0.3">
      <c r="A28" s="268"/>
      <c r="B28" s="246"/>
      <c r="C28" s="11" t="s">
        <v>16</v>
      </c>
      <c r="D28" s="98">
        <v>75.599999999999994</v>
      </c>
      <c r="E28" s="155">
        <v>521</v>
      </c>
      <c r="F28" s="5">
        <v>17.600000000000001</v>
      </c>
      <c r="G28" s="5">
        <v>0.8</v>
      </c>
      <c r="H28" s="6">
        <v>24</v>
      </c>
      <c r="I28" s="133" t="s">
        <v>32</v>
      </c>
      <c r="J28" s="95" t="s">
        <v>116</v>
      </c>
    </row>
    <row r="29" spans="1:10" x14ac:dyDescent="0.3">
      <c r="A29" s="270"/>
      <c r="B29" s="247"/>
      <c r="C29" s="14" t="s">
        <v>18</v>
      </c>
      <c r="D29" s="134">
        <f>AVERAGE(D27:D28)</f>
        <v>88.65</v>
      </c>
      <c r="E29" s="156">
        <f t="shared" ref="E29:H29" si="10">AVERAGE(E27:E28)</f>
        <v>556.5</v>
      </c>
      <c r="F29" s="134">
        <f t="shared" si="10"/>
        <v>16.649999999999999</v>
      </c>
      <c r="G29" s="134">
        <f t="shared" si="10"/>
        <v>0.9</v>
      </c>
      <c r="H29" s="140">
        <f t="shared" si="10"/>
        <v>25.35</v>
      </c>
      <c r="I29" s="134" t="s">
        <v>32</v>
      </c>
      <c r="J29" s="95"/>
    </row>
    <row r="30" spans="1:10" x14ac:dyDescent="0.3">
      <c r="A30" s="267" t="s">
        <v>102</v>
      </c>
      <c r="B30" s="245">
        <v>42605</v>
      </c>
      <c r="C30" s="11" t="s">
        <v>15</v>
      </c>
      <c r="D30" s="98">
        <v>105.2</v>
      </c>
      <c r="E30" s="155">
        <v>480</v>
      </c>
      <c r="F30" s="5">
        <v>3.9</v>
      </c>
      <c r="G30" s="5">
        <v>0.5</v>
      </c>
      <c r="H30" s="6">
        <v>37.6</v>
      </c>
      <c r="I30" s="133" t="s">
        <v>32</v>
      </c>
      <c r="J30" s="95" t="s">
        <v>173</v>
      </c>
    </row>
    <row r="31" spans="1:10" x14ac:dyDescent="0.3">
      <c r="A31" s="268"/>
      <c r="B31" s="246"/>
      <c r="C31" s="11" t="s">
        <v>16</v>
      </c>
      <c r="D31" s="98">
        <v>79.400000000000006</v>
      </c>
      <c r="E31" s="155">
        <v>620</v>
      </c>
      <c r="F31" s="5">
        <v>4.9000000000000004</v>
      </c>
      <c r="G31" s="5">
        <v>0.7</v>
      </c>
      <c r="H31" s="6">
        <v>32.799999999999997</v>
      </c>
      <c r="I31" s="133" t="s">
        <v>32</v>
      </c>
      <c r="J31" s="95" t="s">
        <v>137</v>
      </c>
    </row>
    <row r="32" spans="1:10" x14ac:dyDescent="0.3">
      <c r="A32" s="270"/>
      <c r="B32" s="247"/>
      <c r="C32" s="14" t="s">
        <v>18</v>
      </c>
      <c r="D32" s="134">
        <f>AVERAGE(D30:D31)</f>
        <v>92.300000000000011</v>
      </c>
      <c r="E32" s="156">
        <f t="shared" ref="E32:H32" si="11">AVERAGE(E30:E31)</f>
        <v>550</v>
      </c>
      <c r="F32" s="134">
        <f t="shared" si="11"/>
        <v>4.4000000000000004</v>
      </c>
      <c r="G32" s="134">
        <f t="shared" si="11"/>
        <v>0.6</v>
      </c>
      <c r="H32" s="140">
        <f t="shared" si="11"/>
        <v>35.200000000000003</v>
      </c>
      <c r="I32" s="134" t="s">
        <v>32</v>
      </c>
      <c r="J32" s="95"/>
    </row>
    <row r="33" spans="1:10" x14ac:dyDescent="0.3">
      <c r="A33" s="267" t="s">
        <v>26</v>
      </c>
      <c r="B33" s="245">
        <v>42607</v>
      </c>
      <c r="C33" s="11" t="s">
        <v>15</v>
      </c>
      <c r="D33" s="5">
        <v>92.5</v>
      </c>
      <c r="E33" s="155">
        <v>744</v>
      </c>
      <c r="F33" s="5">
        <v>11</v>
      </c>
      <c r="G33" s="5">
        <v>0.8</v>
      </c>
      <c r="H33" s="6">
        <v>38.799999999999997</v>
      </c>
      <c r="I33" s="133" t="s">
        <v>32</v>
      </c>
      <c r="J33" s="95" t="s">
        <v>133</v>
      </c>
    </row>
    <row r="34" spans="1:10" x14ac:dyDescent="0.3">
      <c r="A34" s="268"/>
      <c r="B34" s="246"/>
      <c r="C34" s="11" t="s">
        <v>16</v>
      </c>
      <c r="D34" s="5">
        <v>77.900000000000006</v>
      </c>
      <c r="E34" s="155">
        <v>713</v>
      </c>
      <c r="F34" s="5">
        <v>14.2</v>
      </c>
      <c r="G34" s="5">
        <v>0.9</v>
      </c>
      <c r="H34" s="6">
        <v>27.6</v>
      </c>
      <c r="I34" s="133" t="s">
        <v>32</v>
      </c>
      <c r="J34" s="95" t="s">
        <v>180</v>
      </c>
    </row>
    <row r="35" spans="1:10" x14ac:dyDescent="0.3">
      <c r="A35" s="268"/>
      <c r="B35" s="246"/>
      <c r="C35" s="11" t="s">
        <v>17</v>
      </c>
      <c r="D35" s="5">
        <v>100.8</v>
      </c>
      <c r="E35" s="155">
        <v>690</v>
      </c>
      <c r="F35" s="5">
        <v>13.6</v>
      </c>
      <c r="G35" s="5">
        <v>1</v>
      </c>
      <c r="H35" s="6">
        <v>35.799999999999997</v>
      </c>
      <c r="I35" s="133" t="s">
        <v>32</v>
      </c>
      <c r="J35" s="95" t="s">
        <v>147</v>
      </c>
    </row>
    <row r="36" spans="1:10" x14ac:dyDescent="0.3">
      <c r="A36" s="270"/>
      <c r="B36" s="247"/>
      <c r="C36" s="14" t="s">
        <v>18</v>
      </c>
      <c r="D36" s="134">
        <f>AVERAGE(D33:D35)</f>
        <v>90.399999999999991</v>
      </c>
      <c r="E36" s="156">
        <f t="shared" ref="E36:H36" si="12">AVERAGE(E33:E35)</f>
        <v>715.66666666666663</v>
      </c>
      <c r="F36" s="134">
        <f t="shared" si="12"/>
        <v>12.933333333333332</v>
      </c>
      <c r="G36" s="134">
        <f t="shared" si="12"/>
        <v>0.9</v>
      </c>
      <c r="H36" s="140">
        <f t="shared" si="12"/>
        <v>34.06666666666667</v>
      </c>
      <c r="I36" s="134" t="s">
        <v>32</v>
      </c>
      <c r="J36" s="95"/>
    </row>
    <row r="37" spans="1:10" ht="16.5" customHeight="1" x14ac:dyDescent="0.3">
      <c r="A37" s="267" t="s">
        <v>171</v>
      </c>
      <c r="B37" s="245">
        <v>42606</v>
      </c>
      <c r="C37" s="11" t="s">
        <v>15</v>
      </c>
      <c r="D37" s="5">
        <v>97.1</v>
      </c>
      <c r="E37" s="155">
        <v>623</v>
      </c>
      <c r="F37" s="5">
        <v>10.1</v>
      </c>
      <c r="G37" s="5">
        <v>0.7</v>
      </c>
      <c r="H37" s="6">
        <v>35.6</v>
      </c>
      <c r="I37" s="133" t="s">
        <v>32</v>
      </c>
      <c r="J37" s="95" t="s">
        <v>125</v>
      </c>
    </row>
    <row r="38" spans="1:10" x14ac:dyDescent="0.3">
      <c r="A38" s="268"/>
      <c r="B38" s="246"/>
      <c r="C38" s="11" t="s">
        <v>16</v>
      </c>
      <c r="D38" s="5">
        <v>70.2</v>
      </c>
      <c r="E38" s="155">
        <v>568</v>
      </c>
      <c r="F38" s="5">
        <v>10</v>
      </c>
      <c r="G38" s="5">
        <v>0.8</v>
      </c>
      <c r="H38" s="6">
        <v>29.3</v>
      </c>
      <c r="I38" s="133" t="s">
        <v>32</v>
      </c>
      <c r="J38" s="95" t="s">
        <v>172</v>
      </c>
    </row>
    <row r="39" spans="1:10" x14ac:dyDescent="0.3">
      <c r="A39" s="268"/>
      <c r="B39" s="246"/>
      <c r="C39" s="11" t="s">
        <v>17</v>
      </c>
      <c r="D39" s="5">
        <v>91.5</v>
      </c>
      <c r="E39" s="155">
        <v>582</v>
      </c>
      <c r="F39" s="5">
        <v>11.1</v>
      </c>
      <c r="G39" s="5">
        <v>0.7</v>
      </c>
      <c r="H39" s="6">
        <v>32.1</v>
      </c>
      <c r="I39" s="133" t="s">
        <v>32</v>
      </c>
      <c r="J39" s="95" t="s">
        <v>174</v>
      </c>
    </row>
    <row r="40" spans="1:10" x14ac:dyDescent="0.3">
      <c r="A40" s="270"/>
      <c r="B40" s="247"/>
      <c r="C40" s="14" t="s">
        <v>18</v>
      </c>
      <c r="D40" s="134">
        <f>AVERAGE(D37:D39)</f>
        <v>86.266666666666666</v>
      </c>
      <c r="E40" s="156">
        <f t="shared" ref="E40:H40" si="13">AVERAGE(E37:E39)</f>
        <v>591</v>
      </c>
      <c r="F40" s="134">
        <f t="shared" si="13"/>
        <v>10.4</v>
      </c>
      <c r="G40" s="134">
        <f t="shared" si="13"/>
        <v>0.73333333333333339</v>
      </c>
      <c r="H40" s="140">
        <f t="shared" si="13"/>
        <v>32.333333333333336</v>
      </c>
      <c r="I40" s="134" t="s">
        <v>32</v>
      </c>
      <c r="J40" s="95"/>
    </row>
    <row r="41" spans="1:10" x14ac:dyDescent="0.3">
      <c r="A41" s="267" t="s">
        <v>76</v>
      </c>
      <c r="B41" s="245">
        <v>42605</v>
      </c>
      <c r="C41" s="11" t="s">
        <v>15</v>
      </c>
      <c r="D41" s="5">
        <v>103.7</v>
      </c>
      <c r="E41" s="155">
        <v>717</v>
      </c>
      <c r="F41" s="5">
        <v>10</v>
      </c>
      <c r="G41" s="5">
        <v>0.8</v>
      </c>
      <c r="H41" s="7">
        <v>45.8</v>
      </c>
      <c r="I41" s="133" t="s">
        <v>32</v>
      </c>
      <c r="J41" s="95" t="s">
        <v>204</v>
      </c>
    </row>
    <row r="42" spans="1:10" x14ac:dyDescent="0.3">
      <c r="A42" s="268"/>
      <c r="B42" s="246"/>
      <c r="C42" s="11" t="s">
        <v>16</v>
      </c>
      <c r="D42" s="5">
        <v>88</v>
      </c>
      <c r="E42" s="155">
        <v>615</v>
      </c>
      <c r="F42" s="5">
        <v>11.2</v>
      </c>
      <c r="G42" s="5">
        <v>1.1000000000000001</v>
      </c>
      <c r="H42" s="7">
        <v>33.799999999999997</v>
      </c>
      <c r="I42" s="133" t="s">
        <v>32</v>
      </c>
      <c r="J42" s="95" t="s">
        <v>189</v>
      </c>
    </row>
    <row r="43" spans="1:10" x14ac:dyDescent="0.3">
      <c r="A43" s="268"/>
      <c r="B43" s="246"/>
      <c r="C43" s="11" t="s">
        <v>17</v>
      </c>
      <c r="D43" s="5">
        <v>90.9</v>
      </c>
      <c r="E43" s="155">
        <v>687</v>
      </c>
      <c r="F43" s="5">
        <v>10.199999999999999</v>
      </c>
      <c r="G43" s="5">
        <v>0.9</v>
      </c>
      <c r="H43" s="7">
        <v>34.799999999999997</v>
      </c>
      <c r="I43" s="133" t="s">
        <v>32</v>
      </c>
      <c r="J43" s="95" t="s">
        <v>197</v>
      </c>
    </row>
    <row r="44" spans="1:10" x14ac:dyDescent="0.3">
      <c r="A44" s="270"/>
      <c r="B44" s="247"/>
      <c r="C44" s="14" t="s">
        <v>18</v>
      </c>
      <c r="D44" s="134">
        <f>AVERAGE(D41:D43)</f>
        <v>94.2</v>
      </c>
      <c r="E44" s="156">
        <f t="shared" ref="E44:H44" si="14">AVERAGE(E41:E43)</f>
        <v>673</v>
      </c>
      <c r="F44" s="134">
        <f t="shared" si="14"/>
        <v>10.466666666666667</v>
      </c>
      <c r="G44" s="134">
        <f t="shared" si="14"/>
        <v>0.93333333333333346</v>
      </c>
      <c r="H44" s="140">
        <f t="shared" si="14"/>
        <v>38.133333333333333</v>
      </c>
      <c r="I44" s="134" t="s">
        <v>32</v>
      </c>
      <c r="J44" s="95"/>
    </row>
    <row r="45" spans="1:10" x14ac:dyDescent="0.3">
      <c r="A45" s="267" t="s">
        <v>103</v>
      </c>
      <c r="B45" s="245">
        <v>42604</v>
      </c>
      <c r="C45" s="11" t="s">
        <v>15</v>
      </c>
      <c r="D45" s="98">
        <v>105.4</v>
      </c>
      <c r="E45" s="155">
        <v>712</v>
      </c>
      <c r="F45" s="5">
        <v>12.5</v>
      </c>
      <c r="G45" s="5">
        <v>1.2</v>
      </c>
      <c r="H45" s="7">
        <v>38.9</v>
      </c>
      <c r="I45" s="133" t="s">
        <v>32</v>
      </c>
      <c r="J45" s="95" t="s">
        <v>143</v>
      </c>
    </row>
    <row r="46" spans="1:10" x14ac:dyDescent="0.3">
      <c r="A46" s="268"/>
      <c r="B46" s="246"/>
      <c r="C46" s="11" t="s">
        <v>16</v>
      </c>
      <c r="D46" s="98">
        <v>82.5</v>
      </c>
      <c r="E46" s="155">
        <v>724</v>
      </c>
      <c r="F46" s="5">
        <v>21.1</v>
      </c>
      <c r="G46" s="5">
        <v>1</v>
      </c>
      <c r="H46" s="7">
        <v>29.3</v>
      </c>
      <c r="I46" s="133" t="s">
        <v>32</v>
      </c>
      <c r="J46" s="95" t="s">
        <v>147</v>
      </c>
    </row>
    <row r="47" spans="1:10" x14ac:dyDescent="0.3">
      <c r="A47" s="270"/>
      <c r="B47" s="247"/>
      <c r="C47" s="14" t="s">
        <v>18</v>
      </c>
      <c r="D47" s="134">
        <f>AVERAGE(D45:D46)</f>
        <v>93.95</v>
      </c>
      <c r="E47" s="156">
        <f t="shared" ref="E47:H47" si="15">AVERAGE(E45:E46)</f>
        <v>718</v>
      </c>
      <c r="F47" s="134">
        <f t="shared" si="15"/>
        <v>16.8</v>
      </c>
      <c r="G47" s="134">
        <f t="shared" si="15"/>
        <v>1.1000000000000001</v>
      </c>
      <c r="H47" s="140">
        <f t="shared" si="15"/>
        <v>34.1</v>
      </c>
      <c r="I47" s="134" t="s">
        <v>32</v>
      </c>
      <c r="J47" s="95"/>
    </row>
    <row r="48" spans="1:10" x14ac:dyDescent="0.3">
      <c r="A48" s="267" t="s">
        <v>104</v>
      </c>
      <c r="B48" s="245">
        <v>42604</v>
      </c>
      <c r="C48" s="11" t="s">
        <v>15</v>
      </c>
      <c r="D48" s="98">
        <v>100.3</v>
      </c>
      <c r="E48" s="155">
        <v>616</v>
      </c>
      <c r="F48" s="5">
        <v>12.8</v>
      </c>
      <c r="G48" s="5">
        <v>1.2</v>
      </c>
      <c r="H48" s="6">
        <v>37.4</v>
      </c>
      <c r="I48" s="133" t="s">
        <v>32</v>
      </c>
      <c r="J48" s="97" t="s">
        <v>138</v>
      </c>
    </row>
    <row r="49" spans="1:10" x14ac:dyDescent="0.3">
      <c r="A49" s="268"/>
      <c r="B49" s="246"/>
      <c r="C49" s="11" t="s">
        <v>182</v>
      </c>
      <c r="D49" s="98">
        <v>74.5</v>
      </c>
      <c r="E49" s="155">
        <v>515</v>
      </c>
      <c r="F49" s="5">
        <v>15.6</v>
      </c>
      <c r="G49" s="5">
        <v>1</v>
      </c>
      <c r="H49" s="7">
        <v>26.9</v>
      </c>
      <c r="I49" s="133" t="s">
        <v>32</v>
      </c>
      <c r="J49" s="95" t="s">
        <v>144</v>
      </c>
    </row>
    <row r="50" spans="1:10" x14ac:dyDescent="0.3">
      <c r="A50" s="268"/>
      <c r="B50" s="246"/>
      <c r="C50" s="11" t="s">
        <v>183</v>
      </c>
      <c r="D50" s="98">
        <v>79.5</v>
      </c>
      <c r="E50" s="155">
        <v>873</v>
      </c>
      <c r="F50" s="5">
        <v>20.2</v>
      </c>
      <c r="G50" s="5">
        <v>0.9</v>
      </c>
      <c r="H50" s="7">
        <v>30.1</v>
      </c>
      <c r="I50" s="133" t="s">
        <v>32</v>
      </c>
      <c r="J50" s="95" t="s">
        <v>205</v>
      </c>
    </row>
    <row r="51" spans="1:10" x14ac:dyDescent="0.3">
      <c r="A51" s="270"/>
      <c r="B51" s="247"/>
      <c r="C51" s="14" t="s">
        <v>18</v>
      </c>
      <c r="D51" s="134">
        <f>AVERAGE(D48:D50)</f>
        <v>84.766666666666666</v>
      </c>
      <c r="E51" s="156">
        <f t="shared" ref="E51:H51" si="16">AVERAGE(E48:E50)</f>
        <v>668</v>
      </c>
      <c r="F51" s="134">
        <f t="shared" si="16"/>
        <v>16.2</v>
      </c>
      <c r="G51" s="134">
        <f t="shared" si="16"/>
        <v>1.0333333333333334</v>
      </c>
      <c r="H51" s="140">
        <f t="shared" si="16"/>
        <v>31.466666666666669</v>
      </c>
      <c r="I51" s="134" t="s">
        <v>32</v>
      </c>
      <c r="J51" s="95"/>
    </row>
    <row r="52" spans="1:10" x14ac:dyDescent="0.3">
      <c r="A52" s="267" t="s">
        <v>19</v>
      </c>
      <c r="B52" s="245">
        <v>42601</v>
      </c>
      <c r="C52" s="11" t="s">
        <v>15</v>
      </c>
      <c r="D52" s="98">
        <v>93.9</v>
      </c>
      <c r="E52" s="155">
        <v>727</v>
      </c>
      <c r="F52" s="5">
        <v>17.7</v>
      </c>
      <c r="G52" s="5">
        <v>1.1000000000000001</v>
      </c>
      <c r="H52" s="7">
        <v>32.799999999999997</v>
      </c>
      <c r="I52" s="133" t="s">
        <v>32</v>
      </c>
      <c r="J52" s="95" t="s">
        <v>133</v>
      </c>
    </row>
    <row r="53" spans="1:10" x14ac:dyDescent="0.3">
      <c r="A53" s="268"/>
      <c r="B53" s="246"/>
      <c r="C53" s="11" t="s">
        <v>16</v>
      </c>
      <c r="D53" s="98">
        <v>81.7</v>
      </c>
      <c r="E53" s="155">
        <v>565</v>
      </c>
      <c r="F53" s="5">
        <v>15.7</v>
      </c>
      <c r="G53" s="5">
        <v>1</v>
      </c>
      <c r="H53" s="7">
        <v>24.8</v>
      </c>
      <c r="I53" s="133" t="s">
        <v>32</v>
      </c>
      <c r="J53" s="95" t="s">
        <v>139</v>
      </c>
    </row>
    <row r="54" spans="1:10" x14ac:dyDescent="0.3">
      <c r="A54" s="268"/>
      <c r="B54" s="246"/>
      <c r="C54" s="11" t="s">
        <v>17</v>
      </c>
      <c r="D54" s="102">
        <v>87.5</v>
      </c>
      <c r="E54" s="155">
        <v>873</v>
      </c>
      <c r="F54" s="5">
        <v>19.5</v>
      </c>
      <c r="G54" s="5">
        <v>0.9</v>
      </c>
      <c r="H54" s="6">
        <v>26.7</v>
      </c>
      <c r="I54" s="133" t="s">
        <v>32</v>
      </c>
      <c r="J54" s="95" t="s">
        <v>206</v>
      </c>
    </row>
    <row r="55" spans="1:10" x14ac:dyDescent="0.3">
      <c r="A55" s="270"/>
      <c r="B55" s="247"/>
      <c r="C55" s="14" t="s">
        <v>18</v>
      </c>
      <c r="D55" s="134">
        <f>AVERAGE(D52:D54)</f>
        <v>87.7</v>
      </c>
      <c r="E55" s="156">
        <f t="shared" ref="E55:H55" si="17">AVERAGE(E52:E54)</f>
        <v>721.66666666666663</v>
      </c>
      <c r="F55" s="134">
        <f t="shared" si="17"/>
        <v>17.633333333333333</v>
      </c>
      <c r="G55" s="134">
        <f t="shared" si="17"/>
        <v>1</v>
      </c>
      <c r="H55" s="140">
        <f t="shared" si="17"/>
        <v>28.099999999999998</v>
      </c>
      <c r="I55" s="134" t="s">
        <v>32</v>
      </c>
      <c r="J55" s="95"/>
    </row>
    <row r="56" spans="1:10" x14ac:dyDescent="0.3">
      <c r="A56" s="267" t="s">
        <v>105</v>
      </c>
      <c r="B56" s="245">
        <v>42601</v>
      </c>
      <c r="C56" s="11" t="s">
        <v>15</v>
      </c>
      <c r="D56" s="98">
        <v>100.3</v>
      </c>
      <c r="E56" s="155">
        <v>516</v>
      </c>
      <c r="F56" s="5">
        <v>12.4</v>
      </c>
      <c r="G56" s="5">
        <v>0.7</v>
      </c>
      <c r="H56" s="6">
        <v>43.9</v>
      </c>
      <c r="I56" s="133" t="s">
        <v>32</v>
      </c>
      <c r="J56" s="95" t="s">
        <v>119</v>
      </c>
    </row>
    <row r="57" spans="1:10" x14ac:dyDescent="0.3">
      <c r="A57" s="268"/>
      <c r="B57" s="246"/>
      <c r="C57" s="11" t="s">
        <v>16</v>
      </c>
      <c r="D57" s="98">
        <v>85.6</v>
      </c>
      <c r="E57" s="155">
        <v>444</v>
      </c>
      <c r="F57" s="5">
        <v>17.8</v>
      </c>
      <c r="G57" s="5">
        <v>0.8</v>
      </c>
      <c r="H57" s="6">
        <v>41.2</v>
      </c>
      <c r="I57" s="133" t="s">
        <v>32</v>
      </c>
      <c r="J57" s="95" t="s">
        <v>147</v>
      </c>
    </row>
    <row r="58" spans="1:10" x14ac:dyDescent="0.3">
      <c r="A58" s="270"/>
      <c r="B58" s="247"/>
      <c r="C58" s="14" t="s">
        <v>18</v>
      </c>
      <c r="D58" s="134">
        <f>AVERAGE(D56:D57)</f>
        <v>92.949999999999989</v>
      </c>
      <c r="E58" s="156">
        <f t="shared" ref="E58:H58" si="18">AVERAGE(E56:E57)</f>
        <v>480</v>
      </c>
      <c r="F58" s="134">
        <f t="shared" si="18"/>
        <v>15.100000000000001</v>
      </c>
      <c r="G58" s="134">
        <f t="shared" si="18"/>
        <v>0.75</v>
      </c>
      <c r="H58" s="140">
        <f t="shared" si="18"/>
        <v>42.55</v>
      </c>
      <c r="I58" s="134" t="s">
        <v>32</v>
      </c>
      <c r="J58" s="95"/>
    </row>
    <row r="59" spans="1:10" x14ac:dyDescent="0.3">
      <c r="A59" s="267" t="s">
        <v>106</v>
      </c>
      <c r="B59" s="245">
        <v>42600</v>
      </c>
      <c r="C59" s="11" t="s">
        <v>15</v>
      </c>
      <c r="D59" s="98">
        <v>106.8</v>
      </c>
      <c r="E59" s="155">
        <v>495</v>
      </c>
      <c r="F59" s="5">
        <v>11.3</v>
      </c>
      <c r="G59" s="5">
        <v>0.9</v>
      </c>
      <c r="H59" s="6">
        <v>36.5</v>
      </c>
      <c r="I59" s="133" t="s">
        <v>32</v>
      </c>
      <c r="J59" s="95" t="s">
        <v>138</v>
      </c>
    </row>
    <row r="60" spans="1:10" x14ac:dyDescent="0.3">
      <c r="A60" s="268"/>
      <c r="B60" s="246"/>
      <c r="C60" s="11" t="s">
        <v>16</v>
      </c>
      <c r="D60" s="98">
        <v>81.400000000000006</v>
      </c>
      <c r="E60" s="155">
        <v>510</v>
      </c>
      <c r="F60" s="5">
        <v>10.5</v>
      </c>
      <c r="G60" s="5">
        <v>0.9</v>
      </c>
      <c r="H60" s="6">
        <v>30.8</v>
      </c>
      <c r="I60" s="133" t="s">
        <v>32</v>
      </c>
      <c r="J60" s="95" t="s">
        <v>170</v>
      </c>
    </row>
    <row r="61" spans="1:10" x14ac:dyDescent="0.3">
      <c r="A61" s="270"/>
      <c r="B61" s="247"/>
      <c r="C61" s="14" t="s">
        <v>18</v>
      </c>
      <c r="D61" s="134">
        <f>AVERAGE(D59:D60)</f>
        <v>94.1</v>
      </c>
      <c r="E61" s="156">
        <f t="shared" ref="E61:H61" si="19">AVERAGE(E59:E60)</f>
        <v>502.5</v>
      </c>
      <c r="F61" s="134">
        <f t="shared" si="19"/>
        <v>10.9</v>
      </c>
      <c r="G61" s="134">
        <f t="shared" si="19"/>
        <v>0.9</v>
      </c>
      <c r="H61" s="140">
        <f t="shared" si="19"/>
        <v>33.65</v>
      </c>
      <c r="I61" s="134" t="s">
        <v>32</v>
      </c>
      <c r="J61" s="95"/>
    </row>
    <row r="62" spans="1:10" x14ac:dyDescent="0.3">
      <c r="A62" s="267" t="s">
        <v>107</v>
      </c>
      <c r="B62" s="245">
        <v>42600</v>
      </c>
      <c r="C62" s="11" t="s">
        <v>15</v>
      </c>
      <c r="D62" s="98">
        <v>97.1</v>
      </c>
      <c r="E62" s="155">
        <v>495</v>
      </c>
      <c r="F62" s="5">
        <v>16.7</v>
      </c>
      <c r="G62" s="5">
        <v>0.9</v>
      </c>
      <c r="H62" s="6">
        <v>37</v>
      </c>
      <c r="I62" s="133" t="s">
        <v>32</v>
      </c>
      <c r="J62" s="95" t="s">
        <v>146</v>
      </c>
    </row>
    <row r="63" spans="1:10" x14ac:dyDescent="0.3">
      <c r="A63" s="268"/>
      <c r="B63" s="246"/>
      <c r="C63" s="11" t="s">
        <v>16</v>
      </c>
      <c r="D63" s="98">
        <v>88</v>
      </c>
      <c r="E63" s="155">
        <v>515</v>
      </c>
      <c r="F63" s="5">
        <v>14.7</v>
      </c>
      <c r="G63" s="5">
        <v>1</v>
      </c>
      <c r="H63" s="6">
        <v>34.700000000000003</v>
      </c>
      <c r="I63" s="133" t="s">
        <v>32</v>
      </c>
      <c r="J63" s="95" t="s">
        <v>172</v>
      </c>
    </row>
    <row r="64" spans="1:10" x14ac:dyDescent="0.3">
      <c r="A64" s="270"/>
      <c r="B64" s="247"/>
      <c r="C64" s="14" t="s">
        <v>18</v>
      </c>
      <c r="D64" s="134">
        <f>AVERAGE(D62:D63)</f>
        <v>92.55</v>
      </c>
      <c r="E64" s="156">
        <f t="shared" ref="E64:H64" si="20">AVERAGE(E62:E63)</f>
        <v>505</v>
      </c>
      <c r="F64" s="134">
        <f t="shared" si="20"/>
        <v>15.7</v>
      </c>
      <c r="G64" s="134">
        <f t="shared" si="20"/>
        <v>0.95</v>
      </c>
      <c r="H64" s="140">
        <f t="shared" si="20"/>
        <v>35.85</v>
      </c>
      <c r="I64" s="134" t="s">
        <v>32</v>
      </c>
      <c r="J64" s="95"/>
    </row>
    <row r="65" spans="1:10" x14ac:dyDescent="0.3">
      <c r="A65" s="267" t="s">
        <v>108</v>
      </c>
      <c r="B65" s="245">
        <v>42599</v>
      </c>
      <c r="C65" s="11" t="s">
        <v>15</v>
      </c>
      <c r="D65" s="98">
        <v>93.3</v>
      </c>
      <c r="E65" s="155">
        <v>550</v>
      </c>
      <c r="F65" s="5">
        <v>14.9</v>
      </c>
      <c r="G65" s="5">
        <v>1</v>
      </c>
      <c r="H65" s="6">
        <v>29.8</v>
      </c>
      <c r="I65" s="133" t="s">
        <v>32</v>
      </c>
      <c r="J65" s="95" t="s">
        <v>119</v>
      </c>
    </row>
    <row r="66" spans="1:10" x14ac:dyDescent="0.3">
      <c r="A66" s="268"/>
      <c r="B66" s="246"/>
      <c r="C66" s="11" t="s">
        <v>16</v>
      </c>
      <c r="D66" s="98">
        <v>85.3</v>
      </c>
      <c r="E66" s="155">
        <v>602</v>
      </c>
      <c r="F66" s="5">
        <v>18.3</v>
      </c>
      <c r="G66" s="5">
        <v>1</v>
      </c>
      <c r="H66" s="6">
        <v>23.4</v>
      </c>
      <c r="I66" s="133" t="s">
        <v>32</v>
      </c>
      <c r="J66" s="95" t="s">
        <v>180</v>
      </c>
    </row>
    <row r="67" spans="1:10" x14ac:dyDescent="0.3">
      <c r="A67" s="270"/>
      <c r="B67" s="247"/>
      <c r="C67" s="14" t="s">
        <v>18</v>
      </c>
      <c r="D67" s="134">
        <f>AVERAGE(D65:D66)</f>
        <v>89.3</v>
      </c>
      <c r="E67" s="156">
        <f t="shared" ref="E67:H67" si="21">AVERAGE(E65:E66)</f>
        <v>576</v>
      </c>
      <c r="F67" s="134">
        <f t="shared" si="21"/>
        <v>16.600000000000001</v>
      </c>
      <c r="G67" s="134">
        <f t="shared" si="21"/>
        <v>1</v>
      </c>
      <c r="H67" s="140">
        <f t="shared" si="21"/>
        <v>26.6</v>
      </c>
      <c r="I67" s="134" t="s">
        <v>32</v>
      </c>
      <c r="J67" s="95"/>
    </row>
    <row r="68" spans="1:10" x14ac:dyDescent="0.3">
      <c r="A68" s="267" t="s">
        <v>109</v>
      </c>
      <c r="B68" s="245">
        <v>42599</v>
      </c>
      <c r="C68" s="11" t="s">
        <v>15</v>
      </c>
      <c r="D68" s="98">
        <v>98.6</v>
      </c>
      <c r="E68" s="155">
        <v>590</v>
      </c>
      <c r="F68" s="5">
        <v>17.399999999999999</v>
      </c>
      <c r="G68" s="5">
        <v>0.9</v>
      </c>
      <c r="H68" s="6">
        <v>41.2</v>
      </c>
      <c r="I68" s="133" t="s">
        <v>32</v>
      </c>
      <c r="J68" s="95" t="s">
        <v>146</v>
      </c>
    </row>
    <row r="69" spans="1:10" x14ac:dyDescent="0.3">
      <c r="A69" s="268"/>
      <c r="B69" s="246"/>
      <c r="C69" s="11" t="s">
        <v>16</v>
      </c>
      <c r="D69" s="98">
        <v>89.3</v>
      </c>
      <c r="E69" s="155">
        <v>535</v>
      </c>
      <c r="F69" s="5">
        <v>13.3</v>
      </c>
      <c r="G69" s="5">
        <v>1</v>
      </c>
      <c r="H69" s="6">
        <v>34.9</v>
      </c>
      <c r="I69" s="133" t="s">
        <v>32</v>
      </c>
      <c r="J69" s="95" t="s">
        <v>172</v>
      </c>
    </row>
    <row r="70" spans="1:10" x14ac:dyDescent="0.3">
      <c r="A70" s="270"/>
      <c r="B70" s="247"/>
      <c r="C70" s="14" t="s">
        <v>18</v>
      </c>
      <c r="D70" s="134">
        <f>AVERAGE(D68:D69)</f>
        <v>93.949999999999989</v>
      </c>
      <c r="E70" s="156">
        <f t="shared" ref="E70:H70" si="22">AVERAGE(E68:E69)</f>
        <v>562.5</v>
      </c>
      <c r="F70" s="134">
        <f t="shared" si="22"/>
        <v>15.35</v>
      </c>
      <c r="G70" s="134">
        <f t="shared" si="22"/>
        <v>0.95</v>
      </c>
      <c r="H70" s="140">
        <f t="shared" si="22"/>
        <v>38.049999999999997</v>
      </c>
      <c r="I70" s="134" t="s">
        <v>32</v>
      </c>
      <c r="J70" s="95"/>
    </row>
    <row r="71" spans="1:10" x14ac:dyDescent="0.3">
      <c r="A71" s="267" t="s">
        <v>49</v>
      </c>
      <c r="B71" s="245">
        <v>42598</v>
      </c>
      <c r="C71" s="11" t="s">
        <v>15</v>
      </c>
      <c r="D71" s="98">
        <v>103.8</v>
      </c>
      <c r="E71" s="155">
        <v>557</v>
      </c>
      <c r="F71" s="5">
        <v>9.1</v>
      </c>
      <c r="G71" s="5">
        <v>0.9</v>
      </c>
      <c r="H71" s="6">
        <v>39.4</v>
      </c>
      <c r="I71" s="133" t="s">
        <v>32</v>
      </c>
      <c r="J71" s="95" t="s">
        <v>121</v>
      </c>
    </row>
    <row r="72" spans="1:10" x14ac:dyDescent="0.3">
      <c r="A72" s="268"/>
      <c r="B72" s="246"/>
      <c r="C72" s="11" t="s">
        <v>16</v>
      </c>
      <c r="D72" s="98">
        <v>93.5</v>
      </c>
      <c r="E72" s="155">
        <v>575</v>
      </c>
      <c r="F72" s="5">
        <v>17</v>
      </c>
      <c r="G72" s="5">
        <v>1</v>
      </c>
      <c r="H72" s="6">
        <v>36.5</v>
      </c>
      <c r="I72" s="133" t="s">
        <v>32</v>
      </c>
      <c r="J72" s="95" t="s">
        <v>147</v>
      </c>
    </row>
    <row r="73" spans="1:10" x14ac:dyDescent="0.3">
      <c r="A73" s="268"/>
      <c r="B73" s="246"/>
      <c r="C73" s="11" t="s">
        <v>17</v>
      </c>
      <c r="D73" s="98">
        <v>99.3</v>
      </c>
      <c r="E73" s="155">
        <v>625</v>
      </c>
      <c r="F73" s="5">
        <v>14.1</v>
      </c>
      <c r="G73" s="5">
        <v>0.9</v>
      </c>
      <c r="H73" s="6">
        <v>37.4</v>
      </c>
      <c r="I73" s="133" t="s">
        <v>32</v>
      </c>
      <c r="J73" s="95" t="s">
        <v>142</v>
      </c>
    </row>
    <row r="74" spans="1:10" x14ac:dyDescent="0.3">
      <c r="A74" s="270"/>
      <c r="B74" s="247"/>
      <c r="C74" s="14" t="s">
        <v>18</v>
      </c>
      <c r="D74" s="134">
        <f>AVERAGE(D71:D73)</f>
        <v>98.866666666666674</v>
      </c>
      <c r="E74" s="156">
        <f t="shared" ref="E74:H74" si="23">AVERAGE(E71:E73)</f>
        <v>585.66666666666663</v>
      </c>
      <c r="F74" s="134">
        <f t="shared" si="23"/>
        <v>13.4</v>
      </c>
      <c r="G74" s="134">
        <f t="shared" si="23"/>
        <v>0.93333333333333324</v>
      </c>
      <c r="H74" s="140">
        <f t="shared" si="23"/>
        <v>37.766666666666673</v>
      </c>
      <c r="I74" s="134" t="s">
        <v>32</v>
      </c>
      <c r="J74" s="95"/>
    </row>
    <row r="75" spans="1:10" x14ac:dyDescent="0.3">
      <c r="A75" s="267" t="s">
        <v>110</v>
      </c>
      <c r="B75" s="245">
        <v>42598</v>
      </c>
      <c r="C75" s="11" t="s">
        <v>15</v>
      </c>
      <c r="D75" s="98">
        <v>105.2</v>
      </c>
      <c r="E75" s="155">
        <v>429</v>
      </c>
      <c r="F75" s="5">
        <v>6.5</v>
      </c>
      <c r="G75" s="5">
        <v>0.6</v>
      </c>
      <c r="H75" s="6">
        <v>36.700000000000003</v>
      </c>
      <c r="I75" s="133" t="s">
        <v>32</v>
      </c>
      <c r="J75" s="95" t="s">
        <v>119</v>
      </c>
    </row>
    <row r="76" spans="1:10" ht="16.5" customHeight="1" x14ac:dyDescent="0.3">
      <c r="A76" s="268"/>
      <c r="B76" s="246"/>
      <c r="C76" s="11" t="s">
        <v>16</v>
      </c>
      <c r="D76" s="98">
        <v>88.4</v>
      </c>
      <c r="E76" s="155">
        <v>406</v>
      </c>
      <c r="F76" s="5">
        <v>7.9</v>
      </c>
      <c r="G76" s="5">
        <v>0.8</v>
      </c>
      <c r="H76" s="6">
        <v>31.1</v>
      </c>
      <c r="I76" s="133" t="s">
        <v>32</v>
      </c>
      <c r="J76" s="95" t="s">
        <v>214</v>
      </c>
    </row>
    <row r="77" spans="1:10" ht="17.25" customHeight="1" thickBot="1" x14ac:dyDescent="0.35">
      <c r="A77" s="269"/>
      <c r="B77" s="266"/>
      <c r="C77" s="17" t="s">
        <v>18</v>
      </c>
      <c r="D77" s="138">
        <f>AVERAGE(D75:D76)</f>
        <v>96.800000000000011</v>
      </c>
      <c r="E77" s="165">
        <f t="shared" ref="E77:H77" si="24">AVERAGE(E75:E76)</f>
        <v>417.5</v>
      </c>
      <c r="F77" s="138">
        <f t="shared" si="24"/>
        <v>7.2</v>
      </c>
      <c r="G77" s="138">
        <f t="shared" si="24"/>
        <v>0.7</v>
      </c>
      <c r="H77" s="141">
        <f t="shared" si="24"/>
        <v>33.900000000000006</v>
      </c>
      <c r="I77" s="138" t="s">
        <v>32</v>
      </c>
      <c r="J77" s="125"/>
    </row>
  </sheetData>
  <mergeCells count="49">
    <mergeCell ref="A1:A4"/>
    <mergeCell ref="D1:G1"/>
    <mergeCell ref="H1:I1"/>
    <mergeCell ref="A9:A11"/>
    <mergeCell ref="B6:B8"/>
    <mergeCell ref="A6:A8"/>
    <mergeCell ref="B1:B4"/>
    <mergeCell ref="C1:C4"/>
    <mergeCell ref="B9:B11"/>
    <mergeCell ref="A21:A23"/>
    <mergeCell ref="A24:A26"/>
    <mergeCell ref="A27:A29"/>
    <mergeCell ref="A12:A14"/>
    <mergeCell ref="A15:A17"/>
    <mergeCell ref="A18:A20"/>
    <mergeCell ref="A48:A51"/>
    <mergeCell ref="A52:A55"/>
    <mergeCell ref="A56:A58"/>
    <mergeCell ref="A45:A47"/>
    <mergeCell ref="A30:A32"/>
    <mergeCell ref="A33:A36"/>
    <mergeCell ref="A41:A44"/>
    <mergeCell ref="A37:A40"/>
    <mergeCell ref="A75:A77"/>
    <mergeCell ref="A68:A70"/>
    <mergeCell ref="A71:A74"/>
    <mergeCell ref="A59:A61"/>
    <mergeCell ref="A62:A64"/>
    <mergeCell ref="A65:A67"/>
    <mergeCell ref="B75:B77"/>
    <mergeCell ref="B71:B74"/>
    <mergeCell ref="B68:B70"/>
    <mergeCell ref="B65:B67"/>
    <mergeCell ref="B62:B64"/>
    <mergeCell ref="B59:B61"/>
    <mergeCell ref="B56:B58"/>
    <mergeCell ref="B52:B55"/>
    <mergeCell ref="B48:B51"/>
    <mergeCell ref="B45:B47"/>
    <mergeCell ref="B41:B44"/>
    <mergeCell ref="B30:B32"/>
    <mergeCell ref="B37:B40"/>
    <mergeCell ref="B27:B29"/>
    <mergeCell ref="B33:B36"/>
    <mergeCell ref="B24:B26"/>
    <mergeCell ref="B21:B23"/>
    <mergeCell ref="B18:B20"/>
    <mergeCell ref="B15:B17"/>
    <mergeCell ref="B12:B14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9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7"/>
  <sheetViews>
    <sheetView workbookViewId="0">
      <pane ySplit="4" topLeftCell="A5" activePane="bottomLeft" state="frozen"/>
      <selection pane="bottomLeft" activeCell="H5" sqref="H5"/>
    </sheetView>
  </sheetViews>
  <sheetFormatPr defaultRowHeight="13.5" x14ac:dyDescent="0.3"/>
  <cols>
    <col min="1" max="1" width="9.625" style="1" customWidth="1"/>
    <col min="2" max="2" width="9.625" style="3" customWidth="1"/>
    <col min="3" max="3" width="9.625" style="1" customWidth="1"/>
    <col min="4" max="4" width="8.625" style="73" customWidth="1"/>
    <col min="5" max="9" width="8.625" style="3" customWidth="1"/>
    <col min="10" max="10" width="9.625" style="90" customWidth="1"/>
    <col min="11" max="16384" width="9" style="1"/>
  </cols>
  <sheetData>
    <row r="1" spans="1:10" x14ac:dyDescent="0.3">
      <c r="A1" s="256" t="s">
        <v>0</v>
      </c>
      <c r="B1" s="256" t="s">
        <v>130</v>
      </c>
      <c r="C1" s="256" t="s">
        <v>131</v>
      </c>
      <c r="D1" s="233" t="s">
        <v>1</v>
      </c>
      <c r="E1" s="234"/>
      <c r="F1" s="234"/>
      <c r="G1" s="255"/>
      <c r="H1" s="234" t="s">
        <v>298</v>
      </c>
      <c r="I1" s="234"/>
      <c r="J1" s="91"/>
    </row>
    <row r="2" spans="1:10" x14ac:dyDescent="0.3">
      <c r="A2" s="257"/>
      <c r="B2" s="257"/>
      <c r="C2" s="257"/>
      <c r="D2" s="77" t="s">
        <v>2</v>
      </c>
      <c r="E2" s="116" t="s">
        <v>159</v>
      </c>
      <c r="F2" s="116" t="s">
        <v>6</v>
      </c>
      <c r="G2" s="116" t="s">
        <v>7</v>
      </c>
      <c r="H2" s="116" t="s">
        <v>258</v>
      </c>
      <c r="I2" s="116" t="s">
        <v>8</v>
      </c>
      <c r="J2" s="92"/>
    </row>
    <row r="3" spans="1:10" x14ac:dyDescent="0.3">
      <c r="A3" s="257"/>
      <c r="B3" s="257"/>
      <c r="C3" s="257"/>
      <c r="D3" s="78" t="s">
        <v>3</v>
      </c>
      <c r="E3" s="79" t="s">
        <v>5</v>
      </c>
      <c r="F3" s="79" t="s">
        <v>3</v>
      </c>
      <c r="G3" s="79" t="s">
        <v>5</v>
      </c>
      <c r="H3" s="79" t="s">
        <v>3</v>
      </c>
      <c r="I3" s="79" t="s">
        <v>9</v>
      </c>
      <c r="J3" s="92"/>
    </row>
    <row r="4" spans="1:10" ht="14.25" thickBot="1" x14ac:dyDescent="0.35">
      <c r="A4" s="258"/>
      <c r="B4" s="258"/>
      <c r="C4" s="258"/>
      <c r="D4" s="80" t="s">
        <v>266</v>
      </c>
      <c r="E4" s="81" t="s">
        <v>11</v>
      </c>
      <c r="F4" s="81" t="s">
        <v>12</v>
      </c>
      <c r="G4" s="81" t="s">
        <v>267</v>
      </c>
      <c r="H4" s="81" t="s">
        <v>299</v>
      </c>
      <c r="I4" s="81" t="s">
        <v>14</v>
      </c>
      <c r="J4" s="128" t="s">
        <v>251</v>
      </c>
    </row>
    <row r="5" spans="1:10" ht="14.25" thickTop="1" x14ac:dyDescent="0.3">
      <c r="A5" s="276" t="s">
        <v>242</v>
      </c>
      <c r="B5" s="153">
        <v>42493</v>
      </c>
      <c r="C5" s="11" t="s">
        <v>243</v>
      </c>
      <c r="D5" s="5">
        <v>62.1</v>
      </c>
      <c r="E5" s="155">
        <v>453</v>
      </c>
      <c r="F5" s="5">
        <v>15.1</v>
      </c>
      <c r="G5" s="5">
        <v>1.2</v>
      </c>
      <c r="H5" s="6">
        <v>22.6</v>
      </c>
      <c r="I5" s="133" t="s">
        <v>262</v>
      </c>
      <c r="J5" s="94" t="s">
        <v>240</v>
      </c>
    </row>
    <row r="6" spans="1:10" x14ac:dyDescent="0.3">
      <c r="A6" s="277"/>
      <c r="B6" s="152"/>
      <c r="C6" s="11" t="s">
        <v>243</v>
      </c>
      <c r="D6" s="98">
        <v>59.3</v>
      </c>
      <c r="E6" s="155">
        <v>445</v>
      </c>
      <c r="F6" s="5">
        <v>21.5</v>
      </c>
      <c r="G6" s="5">
        <v>1</v>
      </c>
      <c r="H6" s="6">
        <v>25.3</v>
      </c>
      <c r="I6" s="133" t="s">
        <v>262</v>
      </c>
      <c r="J6" s="95" t="s">
        <v>241</v>
      </c>
    </row>
    <row r="7" spans="1:10" x14ac:dyDescent="0.3">
      <c r="A7" s="278"/>
      <c r="B7" s="154"/>
      <c r="C7" s="14" t="s">
        <v>18</v>
      </c>
      <c r="D7" s="134">
        <f>AVERAGE(D5:D6)</f>
        <v>60.7</v>
      </c>
      <c r="E7" s="156">
        <f t="shared" ref="E7:H7" si="0">AVERAGE(E5:E6)</f>
        <v>449</v>
      </c>
      <c r="F7" s="134">
        <f t="shared" si="0"/>
        <v>18.3</v>
      </c>
      <c r="G7" s="134">
        <f t="shared" si="0"/>
        <v>1.1000000000000001</v>
      </c>
      <c r="H7" s="134">
        <f t="shared" si="0"/>
        <v>23.950000000000003</v>
      </c>
      <c r="I7" s="134" t="s">
        <v>217</v>
      </c>
      <c r="J7" s="95"/>
    </row>
  </sheetData>
  <mergeCells count="6">
    <mergeCell ref="H1:I1"/>
    <mergeCell ref="A5:A7"/>
    <mergeCell ref="A1:A4"/>
    <mergeCell ref="B1:B4"/>
    <mergeCell ref="C1:C4"/>
    <mergeCell ref="D1:G1"/>
  </mergeCells>
  <phoneticPr fontId="1" type="noConversion"/>
  <pageMargins left="0.31496062992125984" right="0.31496062992125984" top="0.74803149606299213" bottom="0.74803149606299213" header="0.31496062992125984" footer="0.31496062992125984"/>
  <pageSetup paperSize="9"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9"/>
  <sheetViews>
    <sheetView zoomScale="115" zoomScaleNormal="115" workbookViewId="0">
      <pane ySplit="5" topLeftCell="A6" activePane="bottomLeft" state="frozen"/>
      <selection pane="bottomLeft" activeCell="E14" sqref="E14"/>
    </sheetView>
  </sheetViews>
  <sheetFormatPr defaultRowHeight="15" customHeight="1" x14ac:dyDescent="0.3"/>
  <cols>
    <col min="1" max="2" width="12.5" style="90" customWidth="1"/>
    <col min="3" max="3" width="25" style="90" customWidth="1"/>
    <col min="4" max="4" width="9.375" style="171" customWidth="1"/>
    <col min="5" max="16384" width="9" style="90"/>
  </cols>
  <sheetData>
    <row r="1" spans="1:8" ht="15" customHeight="1" x14ac:dyDescent="0.3">
      <c r="A1" s="215" t="s">
        <v>0</v>
      </c>
      <c r="B1" s="219" t="s">
        <v>271</v>
      </c>
      <c r="C1" s="283" t="s">
        <v>269</v>
      </c>
      <c r="D1" s="284"/>
    </row>
    <row r="2" spans="1:8" ht="15" customHeight="1" x14ac:dyDescent="0.3">
      <c r="A2" s="216"/>
      <c r="B2" s="220"/>
      <c r="C2" s="76" t="s">
        <v>2</v>
      </c>
      <c r="D2" s="285" t="s">
        <v>270</v>
      </c>
    </row>
    <row r="3" spans="1:8" ht="15" customHeight="1" x14ac:dyDescent="0.3">
      <c r="A3" s="216"/>
      <c r="B3" s="220"/>
      <c r="C3" s="103" t="s">
        <v>3</v>
      </c>
      <c r="D3" s="286"/>
      <c r="E3" s="166"/>
    </row>
    <row r="4" spans="1:8" ht="15" customHeight="1" thickBot="1" x14ac:dyDescent="0.35">
      <c r="A4" s="217"/>
      <c r="B4" s="221"/>
      <c r="C4" s="115"/>
      <c r="D4" s="167"/>
    </row>
    <row r="5" spans="1:8" ht="16.5" customHeight="1" thickTop="1" x14ac:dyDescent="0.3">
      <c r="A5" s="287" t="s">
        <v>272</v>
      </c>
      <c r="B5" s="288"/>
      <c r="C5" s="104">
        <f t="shared" ref="C5" si="0">AVERAGE(C7:C16,C18:C54,C56:C87,C89:C109)</f>
        <v>188.31999999999996</v>
      </c>
      <c r="D5" s="168"/>
    </row>
    <row r="6" spans="1:8" ht="16.5" customHeight="1" x14ac:dyDescent="0.3">
      <c r="A6" s="289" t="s">
        <v>273</v>
      </c>
      <c r="B6" s="290"/>
      <c r="C6" s="105">
        <f t="shared" ref="C6" si="1">AVERAGE(C7:C16)</f>
        <v>192.48999999999998</v>
      </c>
      <c r="D6" s="169">
        <f>SUM(D7:D16)</f>
        <v>6</v>
      </c>
      <c r="F6" s="166"/>
      <c r="G6" s="166"/>
      <c r="H6" s="166"/>
    </row>
    <row r="7" spans="1:8" ht="16.5" customHeight="1" x14ac:dyDescent="0.3">
      <c r="A7" s="106" t="s">
        <v>274</v>
      </c>
      <c r="B7" s="107">
        <v>42494</v>
      </c>
      <c r="C7" s="26">
        <v>112.1</v>
      </c>
      <c r="D7" s="157">
        <f>IF(C7&gt;=200,1,0)</f>
        <v>0</v>
      </c>
    </row>
    <row r="8" spans="1:8" ht="16.5" customHeight="1" x14ac:dyDescent="0.3">
      <c r="A8" s="106" t="s">
        <v>275</v>
      </c>
      <c r="B8" s="109">
        <v>42496</v>
      </c>
      <c r="C8" s="26">
        <v>217.5</v>
      </c>
      <c r="D8" s="157">
        <f t="shared" ref="D8:D16" si="2">IF(C8&gt;=200,1,0)</f>
        <v>1</v>
      </c>
    </row>
    <row r="9" spans="1:8" ht="16.5" customHeight="1" x14ac:dyDescent="0.3">
      <c r="A9" s="110" t="s">
        <v>23</v>
      </c>
      <c r="B9" s="109">
        <v>42494</v>
      </c>
      <c r="C9" s="26">
        <v>123.4</v>
      </c>
      <c r="D9" s="157">
        <f t="shared" si="2"/>
        <v>0</v>
      </c>
    </row>
    <row r="10" spans="1:8" ht="16.5" customHeight="1" x14ac:dyDescent="0.3">
      <c r="A10" s="106" t="s">
        <v>276</v>
      </c>
      <c r="B10" s="109">
        <v>42496</v>
      </c>
      <c r="C10" s="26">
        <v>234.8</v>
      </c>
      <c r="D10" s="157">
        <f t="shared" si="2"/>
        <v>1</v>
      </c>
    </row>
    <row r="11" spans="1:8" ht="16.5" customHeight="1" x14ac:dyDescent="0.3">
      <c r="A11" s="110" t="s">
        <v>25</v>
      </c>
      <c r="B11" s="109">
        <v>42499</v>
      </c>
      <c r="C11" s="26">
        <v>208.5</v>
      </c>
      <c r="D11" s="157">
        <f t="shared" si="2"/>
        <v>1</v>
      </c>
    </row>
    <row r="12" spans="1:8" ht="16.5" customHeight="1" x14ac:dyDescent="0.3">
      <c r="A12" s="110" t="s">
        <v>277</v>
      </c>
      <c r="B12" s="109">
        <v>42499</v>
      </c>
      <c r="C12" s="26">
        <v>212.6</v>
      </c>
      <c r="D12" s="157">
        <f t="shared" si="2"/>
        <v>1</v>
      </c>
    </row>
    <row r="13" spans="1:8" ht="16.5" customHeight="1" x14ac:dyDescent="0.3">
      <c r="A13" s="110" t="s">
        <v>27</v>
      </c>
      <c r="B13" s="109">
        <v>42500</v>
      </c>
      <c r="C13" s="26">
        <v>181.5</v>
      </c>
      <c r="D13" s="157">
        <f t="shared" si="2"/>
        <v>0</v>
      </c>
    </row>
    <row r="14" spans="1:8" ht="16.5" customHeight="1" x14ac:dyDescent="0.3">
      <c r="A14" s="110" t="s">
        <v>278</v>
      </c>
      <c r="B14" s="109">
        <v>42500</v>
      </c>
      <c r="C14" s="26">
        <v>204.8</v>
      </c>
      <c r="D14" s="157">
        <f t="shared" si="2"/>
        <v>1</v>
      </c>
    </row>
    <row r="15" spans="1:8" ht="16.5" customHeight="1" x14ac:dyDescent="0.3">
      <c r="A15" s="110" t="s">
        <v>30</v>
      </c>
      <c r="B15" s="109">
        <v>42501</v>
      </c>
      <c r="C15" s="26">
        <v>240.2</v>
      </c>
      <c r="D15" s="157">
        <f t="shared" si="2"/>
        <v>1</v>
      </c>
    </row>
    <row r="16" spans="1:8" ht="16.5" customHeight="1" x14ac:dyDescent="0.3">
      <c r="A16" s="110" t="s">
        <v>31</v>
      </c>
      <c r="B16" s="109">
        <v>42501</v>
      </c>
      <c r="C16" s="26">
        <v>189.5</v>
      </c>
      <c r="D16" s="157">
        <f t="shared" si="2"/>
        <v>0</v>
      </c>
    </row>
    <row r="17" spans="1:4" ht="16.5" customHeight="1" x14ac:dyDescent="0.3">
      <c r="A17" s="281" t="s">
        <v>279</v>
      </c>
      <c r="B17" s="282"/>
      <c r="C17" s="108">
        <f t="shared" ref="C17" si="3">AVERAGE(C18:C54)</f>
        <v>175.5621621621622</v>
      </c>
      <c r="D17" s="170">
        <f>SUM(D18:D54)</f>
        <v>7</v>
      </c>
    </row>
    <row r="18" spans="1:4" ht="16.5" customHeight="1" x14ac:dyDescent="0.3">
      <c r="A18" s="110" t="s">
        <v>280</v>
      </c>
      <c r="B18" s="111">
        <v>42565</v>
      </c>
      <c r="C18" s="26">
        <v>214.5</v>
      </c>
      <c r="D18" s="157">
        <f t="shared" ref="D18:D54" si="4">IF(C18&gt;=200,1,0)</f>
        <v>1</v>
      </c>
    </row>
    <row r="19" spans="1:4" ht="16.5" customHeight="1" x14ac:dyDescent="0.3">
      <c r="A19" s="106" t="s">
        <v>33</v>
      </c>
      <c r="B19" s="111">
        <v>42612</v>
      </c>
      <c r="C19" s="26">
        <v>183.7</v>
      </c>
      <c r="D19" s="157">
        <f t="shared" si="4"/>
        <v>0</v>
      </c>
    </row>
    <row r="20" spans="1:4" ht="16.5" customHeight="1" x14ac:dyDescent="0.3">
      <c r="A20" s="106" t="s">
        <v>281</v>
      </c>
      <c r="B20" s="111">
        <v>42565</v>
      </c>
      <c r="C20" s="26">
        <v>195.4</v>
      </c>
      <c r="D20" s="157">
        <f t="shared" si="4"/>
        <v>0</v>
      </c>
    </row>
    <row r="21" spans="1:4" ht="16.5" customHeight="1" x14ac:dyDescent="0.3">
      <c r="A21" s="106" t="s">
        <v>35</v>
      </c>
      <c r="B21" s="111">
        <v>42566</v>
      </c>
      <c r="C21" s="26">
        <v>161.6</v>
      </c>
      <c r="D21" s="157">
        <f t="shared" si="4"/>
        <v>0</v>
      </c>
    </row>
    <row r="22" spans="1:4" ht="16.5" customHeight="1" x14ac:dyDescent="0.3">
      <c r="A22" s="112" t="s">
        <v>282</v>
      </c>
      <c r="B22" s="111">
        <v>42569</v>
      </c>
      <c r="C22" s="26">
        <v>196.3</v>
      </c>
      <c r="D22" s="157">
        <f t="shared" si="4"/>
        <v>0</v>
      </c>
    </row>
    <row r="23" spans="1:4" ht="16.5" customHeight="1" x14ac:dyDescent="0.3">
      <c r="A23" s="106" t="s">
        <v>36</v>
      </c>
      <c r="B23" s="111">
        <v>42569</v>
      </c>
      <c r="C23" s="26">
        <v>184.7</v>
      </c>
      <c r="D23" s="157">
        <f t="shared" si="4"/>
        <v>0</v>
      </c>
    </row>
    <row r="24" spans="1:4" ht="16.5" customHeight="1" x14ac:dyDescent="0.3">
      <c r="A24" s="106" t="s">
        <v>37</v>
      </c>
      <c r="B24" s="111">
        <v>42570</v>
      </c>
      <c r="C24" s="26">
        <v>206.3</v>
      </c>
      <c r="D24" s="157">
        <f t="shared" si="4"/>
        <v>1</v>
      </c>
    </row>
    <row r="25" spans="1:4" ht="16.5" customHeight="1" x14ac:dyDescent="0.3">
      <c r="A25" s="106" t="s">
        <v>38</v>
      </c>
      <c r="B25" s="111">
        <v>42570</v>
      </c>
      <c r="C25" s="26">
        <v>179.9</v>
      </c>
      <c r="D25" s="157">
        <f t="shared" si="4"/>
        <v>0</v>
      </c>
    </row>
    <row r="26" spans="1:4" ht="16.5" customHeight="1" x14ac:dyDescent="0.3">
      <c r="A26" s="106" t="s">
        <v>39</v>
      </c>
      <c r="B26" s="111">
        <v>42503</v>
      </c>
      <c r="C26" s="26">
        <v>185.7</v>
      </c>
      <c r="D26" s="157">
        <f t="shared" si="4"/>
        <v>0</v>
      </c>
    </row>
    <row r="27" spans="1:4" ht="16.5" customHeight="1" x14ac:dyDescent="0.3">
      <c r="A27" s="106" t="s">
        <v>40</v>
      </c>
      <c r="B27" s="111">
        <v>42503</v>
      </c>
      <c r="C27" s="26">
        <v>183.4</v>
      </c>
      <c r="D27" s="157">
        <f t="shared" si="4"/>
        <v>0</v>
      </c>
    </row>
    <row r="28" spans="1:4" ht="16.5" customHeight="1" x14ac:dyDescent="0.3">
      <c r="A28" s="106" t="s">
        <v>41</v>
      </c>
      <c r="B28" s="111">
        <v>42506</v>
      </c>
      <c r="C28" s="26">
        <v>195.5</v>
      </c>
      <c r="D28" s="157">
        <f t="shared" si="4"/>
        <v>0</v>
      </c>
    </row>
    <row r="29" spans="1:4" ht="16.5" customHeight="1" x14ac:dyDescent="0.3">
      <c r="A29" s="106" t="s">
        <v>42</v>
      </c>
      <c r="B29" s="111">
        <v>42506</v>
      </c>
      <c r="C29" s="26">
        <v>185.5</v>
      </c>
      <c r="D29" s="157">
        <f t="shared" si="4"/>
        <v>0</v>
      </c>
    </row>
    <row r="30" spans="1:4" ht="16.5" customHeight="1" x14ac:dyDescent="0.3">
      <c r="A30" s="106" t="s">
        <v>43</v>
      </c>
      <c r="B30" s="111">
        <v>42507</v>
      </c>
      <c r="C30" s="26">
        <v>174.3</v>
      </c>
      <c r="D30" s="157">
        <f t="shared" si="4"/>
        <v>0</v>
      </c>
    </row>
    <row r="31" spans="1:4" ht="16.5" customHeight="1" x14ac:dyDescent="0.3">
      <c r="A31" s="106" t="s">
        <v>44</v>
      </c>
      <c r="B31" s="111">
        <v>42507</v>
      </c>
      <c r="C31" s="26">
        <v>161.4</v>
      </c>
      <c r="D31" s="157">
        <f t="shared" si="4"/>
        <v>0</v>
      </c>
    </row>
    <row r="32" spans="1:4" ht="16.5" customHeight="1" x14ac:dyDescent="0.3">
      <c r="A32" s="106" t="s">
        <v>45</v>
      </c>
      <c r="B32" s="109">
        <v>42508</v>
      </c>
      <c r="C32" s="26">
        <v>177.3</v>
      </c>
      <c r="D32" s="157">
        <f t="shared" si="4"/>
        <v>0</v>
      </c>
    </row>
    <row r="33" spans="1:4" ht="16.5" customHeight="1" x14ac:dyDescent="0.3">
      <c r="A33" s="106" t="s">
        <v>283</v>
      </c>
      <c r="B33" s="109">
        <v>42508</v>
      </c>
      <c r="C33" s="26">
        <v>139.80000000000001</v>
      </c>
      <c r="D33" s="157">
        <f t="shared" si="4"/>
        <v>0</v>
      </c>
    </row>
    <row r="34" spans="1:4" ht="16.5" customHeight="1" x14ac:dyDescent="0.3">
      <c r="A34" s="106" t="s">
        <v>47</v>
      </c>
      <c r="B34" s="109">
        <v>42509</v>
      </c>
      <c r="C34" s="26">
        <v>148.19999999999999</v>
      </c>
      <c r="D34" s="157">
        <f t="shared" si="4"/>
        <v>0</v>
      </c>
    </row>
    <row r="35" spans="1:4" ht="16.5" customHeight="1" x14ac:dyDescent="0.3">
      <c r="A35" s="106" t="s">
        <v>48</v>
      </c>
      <c r="B35" s="109">
        <v>42509</v>
      </c>
      <c r="C35" s="26">
        <v>196.5</v>
      </c>
      <c r="D35" s="157">
        <f t="shared" si="4"/>
        <v>0</v>
      </c>
    </row>
    <row r="36" spans="1:4" ht="16.5" customHeight="1" x14ac:dyDescent="0.3">
      <c r="A36" s="106" t="s">
        <v>284</v>
      </c>
      <c r="B36" s="109">
        <v>42552</v>
      </c>
      <c r="C36" s="26">
        <v>185.9</v>
      </c>
      <c r="D36" s="157">
        <f t="shared" si="4"/>
        <v>0</v>
      </c>
    </row>
    <row r="37" spans="1:4" ht="16.5" customHeight="1" x14ac:dyDescent="0.3">
      <c r="A37" s="106" t="s">
        <v>50</v>
      </c>
      <c r="B37" s="109">
        <v>42555</v>
      </c>
      <c r="C37" s="26">
        <v>205.5</v>
      </c>
      <c r="D37" s="157">
        <f t="shared" si="4"/>
        <v>1</v>
      </c>
    </row>
    <row r="38" spans="1:4" ht="16.5" customHeight="1" x14ac:dyDescent="0.3">
      <c r="A38" s="106" t="s">
        <v>51</v>
      </c>
      <c r="B38" s="109">
        <v>42555</v>
      </c>
      <c r="C38" s="26">
        <v>193.7</v>
      </c>
      <c r="D38" s="157">
        <f t="shared" si="4"/>
        <v>0</v>
      </c>
    </row>
    <row r="39" spans="1:4" ht="16.5" customHeight="1" x14ac:dyDescent="0.3">
      <c r="A39" s="106" t="s">
        <v>52</v>
      </c>
      <c r="B39" s="109">
        <v>42556</v>
      </c>
      <c r="C39" s="26">
        <v>200.4</v>
      </c>
      <c r="D39" s="157">
        <f t="shared" si="4"/>
        <v>1</v>
      </c>
    </row>
    <row r="40" spans="1:4" ht="16.5" customHeight="1" x14ac:dyDescent="0.3">
      <c r="A40" s="106" t="s">
        <v>53</v>
      </c>
      <c r="B40" s="109">
        <v>42613</v>
      </c>
      <c r="C40" s="26">
        <v>164.7</v>
      </c>
      <c r="D40" s="157">
        <f t="shared" si="4"/>
        <v>0</v>
      </c>
    </row>
    <row r="41" spans="1:4" ht="16.5" customHeight="1" x14ac:dyDescent="0.3">
      <c r="A41" s="106" t="s">
        <v>54</v>
      </c>
      <c r="B41" s="109">
        <v>42557</v>
      </c>
      <c r="C41" s="26">
        <v>182.8</v>
      </c>
      <c r="D41" s="157">
        <f t="shared" si="4"/>
        <v>0</v>
      </c>
    </row>
    <row r="42" spans="1:4" ht="16.5" customHeight="1" x14ac:dyDescent="0.3">
      <c r="A42" s="106" t="s">
        <v>55</v>
      </c>
      <c r="B42" s="109">
        <v>42559</v>
      </c>
      <c r="C42" s="26">
        <v>219</v>
      </c>
      <c r="D42" s="157">
        <f t="shared" si="4"/>
        <v>1</v>
      </c>
    </row>
    <row r="43" spans="1:4" ht="16.5" customHeight="1" x14ac:dyDescent="0.3">
      <c r="A43" s="106" t="s">
        <v>56</v>
      </c>
      <c r="B43" s="109">
        <v>42559</v>
      </c>
      <c r="C43" s="26">
        <v>218.7</v>
      </c>
      <c r="D43" s="157">
        <f t="shared" si="4"/>
        <v>1</v>
      </c>
    </row>
    <row r="44" spans="1:4" ht="16.5" customHeight="1" x14ac:dyDescent="0.3">
      <c r="A44" s="106" t="s">
        <v>57</v>
      </c>
      <c r="B44" s="109">
        <v>42562</v>
      </c>
      <c r="C44" s="26">
        <v>192.8</v>
      </c>
      <c r="D44" s="157">
        <f t="shared" si="4"/>
        <v>0</v>
      </c>
    </row>
    <row r="45" spans="1:4" ht="16.5" customHeight="1" x14ac:dyDescent="0.3">
      <c r="A45" s="106" t="s">
        <v>58</v>
      </c>
      <c r="B45" s="109">
        <v>42562</v>
      </c>
      <c r="C45" s="26">
        <v>188.7</v>
      </c>
      <c r="D45" s="157">
        <f t="shared" si="4"/>
        <v>0</v>
      </c>
    </row>
    <row r="46" spans="1:4" ht="16.5" customHeight="1" x14ac:dyDescent="0.3">
      <c r="A46" s="106" t="s">
        <v>59</v>
      </c>
      <c r="B46" s="109">
        <v>42563</v>
      </c>
      <c r="C46" s="26">
        <v>225.9</v>
      </c>
      <c r="D46" s="157">
        <f t="shared" si="4"/>
        <v>1</v>
      </c>
    </row>
    <row r="47" spans="1:4" ht="16.5" customHeight="1" x14ac:dyDescent="0.3">
      <c r="A47" s="110" t="s">
        <v>60</v>
      </c>
      <c r="B47" s="111">
        <v>42563</v>
      </c>
      <c r="C47" s="26">
        <v>179</v>
      </c>
      <c r="D47" s="157">
        <f t="shared" si="4"/>
        <v>0</v>
      </c>
    </row>
    <row r="48" spans="1:4" ht="16.5" customHeight="1" x14ac:dyDescent="0.3">
      <c r="A48" s="110" t="s">
        <v>61</v>
      </c>
      <c r="B48" s="111">
        <v>42564</v>
      </c>
      <c r="C48" s="26">
        <v>195.6</v>
      </c>
      <c r="D48" s="157">
        <f t="shared" si="4"/>
        <v>0</v>
      </c>
    </row>
    <row r="49" spans="1:4" ht="16.5" customHeight="1" x14ac:dyDescent="0.3">
      <c r="A49" s="110" t="s">
        <v>62</v>
      </c>
      <c r="B49" s="111">
        <v>42564</v>
      </c>
      <c r="C49" s="26">
        <v>183.5</v>
      </c>
      <c r="D49" s="157">
        <f t="shared" si="4"/>
        <v>0</v>
      </c>
    </row>
    <row r="50" spans="1:4" ht="16.5" customHeight="1" x14ac:dyDescent="0.3">
      <c r="A50" s="110" t="s">
        <v>63</v>
      </c>
      <c r="B50" s="111">
        <v>42557</v>
      </c>
      <c r="C50" s="26">
        <v>86</v>
      </c>
      <c r="D50" s="157">
        <f t="shared" si="4"/>
        <v>0</v>
      </c>
    </row>
    <row r="51" spans="1:4" ht="16.5" customHeight="1" x14ac:dyDescent="0.3">
      <c r="A51" s="110" t="s">
        <v>64</v>
      </c>
      <c r="B51" s="111">
        <v>42558</v>
      </c>
      <c r="C51" s="26">
        <v>71.7</v>
      </c>
      <c r="D51" s="157">
        <f t="shared" si="4"/>
        <v>0</v>
      </c>
    </row>
    <row r="52" spans="1:4" ht="16.5" customHeight="1" x14ac:dyDescent="0.3">
      <c r="A52" s="110" t="s">
        <v>65</v>
      </c>
      <c r="B52" s="111">
        <v>42558</v>
      </c>
      <c r="C52" s="26">
        <v>127.2</v>
      </c>
      <c r="D52" s="157">
        <f t="shared" si="4"/>
        <v>0</v>
      </c>
    </row>
    <row r="53" spans="1:4" ht="16.5" customHeight="1" x14ac:dyDescent="0.3">
      <c r="A53" s="110" t="s">
        <v>285</v>
      </c>
      <c r="B53" s="111">
        <v>42502</v>
      </c>
      <c r="C53" s="26">
        <v>111.6</v>
      </c>
      <c r="D53" s="157">
        <f t="shared" si="4"/>
        <v>0</v>
      </c>
    </row>
    <row r="54" spans="1:4" ht="16.5" customHeight="1" x14ac:dyDescent="0.3">
      <c r="A54" s="110" t="s">
        <v>66</v>
      </c>
      <c r="B54" s="111">
        <v>42502</v>
      </c>
      <c r="C54" s="26">
        <v>93.1</v>
      </c>
      <c r="D54" s="157">
        <f t="shared" si="4"/>
        <v>0</v>
      </c>
    </row>
    <row r="55" spans="1:4" ht="16.5" customHeight="1" x14ac:dyDescent="0.3">
      <c r="A55" s="279" t="s">
        <v>286</v>
      </c>
      <c r="B55" s="280"/>
      <c r="C55" s="108">
        <f t="shared" ref="C55" si="5">AVERAGE(C56:C87)</f>
        <v>190.12500000000003</v>
      </c>
      <c r="D55" s="170">
        <f>SUM(D56:D87)</f>
        <v>11</v>
      </c>
    </row>
    <row r="56" spans="1:4" ht="16.5" customHeight="1" x14ac:dyDescent="0.3">
      <c r="A56" s="106" t="s">
        <v>67</v>
      </c>
      <c r="B56" s="111">
        <v>42593</v>
      </c>
      <c r="C56" s="26">
        <v>185.8</v>
      </c>
      <c r="D56" s="157">
        <f t="shared" ref="D56:D109" si="6">IF(C56&gt;=200,1,0)</f>
        <v>0</v>
      </c>
    </row>
    <row r="57" spans="1:4" ht="16.5" customHeight="1" x14ac:dyDescent="0.3">
      <c r="A57" s="106" t="s">
        <v>68</v>
      </c>
      <c r="B57" s="111">
        <v>42593</v>
      </c>
      <c r="C57" s="26">
        <v>266.3</v>
      </c>
      <c r="D57" s="157">
        <f t="shared" si="6"/>
        <v>1</v>
      </c>
    </row>
    <row r="58" spans="1:4" ht="16.5" customHeight="1" x14ac:dyDescent="0.3">
      <c r="A58" s="106" t="s">
        <v>69</v>
      </c>
      <c r="B58" s="111">
        <v>42592</v>
      </c>
      <c r="C58" s="26">
        <v>201</v>
      </c>
      <c r="D58" s="157">
        <f t="shared" si="6"/>
        <v>1</v>
      </c>
    </row>
    <row r="59" spans="1:4" ht="16.5" customHeight="1" x14ac:dyDescent="0.3">
      <c r="A59" s="106" t="s">
        <v>70</v>
      </c>
      <c r="B59" s="111">
        <v>42592</v>
      </c>
      <c r="C59" s="26">
        <v>207.4</v>
      </c>
      <c r="D59" s="157">
        <f t="shared" si="6"/>
        <v>1</v>
      </c>
    </row>
    <row r="60" spans="1:4" ht="16.5" customHeight="1" x14ac:dyDescent="0.3">
      <c r="A60" s="106" t="s">
        <v>71</v>
      </c>
      <c r="B60" s="111">
        <v>42591</v>
      </c>
      <c r="C60" s="26">
        <v>199</v>
      </c>
      <c r="D60" s="157">
        <f t="shared" si="6"/>
        <v>0</v>
      </c>
    </row>
    <row r="61" spans="1:4" ht="16.5" customHeight="1" x14ac:dyDescent="0.3">
      <c r="A61" s="106" t="s">
        <v>72</v>
      </c>
      <c r="B61" s="111">
        <v>42590</v>
      </c>
      <c r="C61" s="26">
        <v>213.3</v>
      </c>
      <c r="D61" s="157">
        <f t="shared" si="6"/>
        <v>1</v>
      </c>
    </row>
    <row r="62" spans="1:4" ht="16.5" customHeight="1" x14ac:dyDescent="0.3">
      <c r="A62" s="106" t="s">
        <v>73</v>
      </c>
      <c r="B62" s="111">
        <v>42587</v>
      </c>
      <c r="C62" s="26">
        <v>168.7</v>
      </c>
      <c r="D62" s="157">
        <f t="shared" si="6"/>
        <v>0</v>
      </c>
    </row>
    <row r="63" spans="1:4" ht="16.5" customHeight="1" x14ac:dyDescent="0.3">
      <c r="A63" s="106" t="s">
        <v>75</v>
      </c>
      <c r="B63" s="111">
        <v>42591</v>
      </c>
      <c r="C63" s="26">
        <v>200.3</v>
      </c>
      <c r="D63" s="157">
        <f t="shared" si="6"/>
        <v>1</v>
      </c>
    </row>
    <row r="64" spans="1:4" ht="16.5" customHeight="1" x14ac:dyDescent="0.3">
      <c r="A64" s="106" t="s">
        <v>74</v>
      </c>
      <c r="B64" s="111">
        <v>42590</v>
      </c>
      <c r="C64" s="26">
        <v>209.8</v>
      </c>
      <c r="D64" s="157">
        <f t="shared" si="6"/>
        <v>1</v>
      </c>
    </row>
    <row r="65" spans="1:4" ht="16.5" customHeight="1" x14ac:dyDescent="0.3">
      <c r="A65" s="106" t="s">
        <v>287</v>
      </c>
      <c r="B65" s="111">
        <v>42587</v>
      </c>
      <c r="C65" s="26">
        <v>214.6</v>
      </c>
      <c r="D65" s="157">
        <f t="shared" si="6"/>
        <v>1</v>
      </c>
    </row>
    <row r="66" spans="1:4" ht="16.5" customHeight="1" x14ac:dyDescent="0.3">
      <c r="A66" s="106" t="s">
        <v>288</v>
      </c>
      <c r="B66" s="111">
        <v>42586</v>
      </c>
      <c r="C66" s="26">
        <v>183.8</v>
      </c>
      <c r="D66" s="157">
        <f t="shared" si="6"/>
        <v>0</v>
      </c>
    </row>
    <row r="67" spans="1:4" ht="16.5" customHeight="1" x14ac:dyDescent="0.3">
      <c r="A67" s="106" t="s">
        <v>289</v>
      </c>
      <c r="B67" s="111">
        <v>42586</v>
      </c>
      <c r="C67" s="26">
        <v>241.8</v>
      </c>
      <c r="D67" s="157">
        <f t="shared" si="6"/>
        <v>1</v>
      </c>
    </row>
    <row r="68" spans="1:4" ht="16.5" customHeight="1" x14ac:dyDescent="0.3">
      <c r="A68" s="106" t="s">
        <v>77</v>
      </c>
      <c r="B68" s="109">
        <v>42585</v>
      </c>
      <c r="C68" s="26">
        <v>188.2</v>
      </c>
      <c r="D68" s="157">
        <f t="shared" si="6"/>
        <v>0</v>
      </c>
    </row>
    <row r="69" spans="1:4" ht="16.5" customHeight="1" x14ac:dyDescent="0.3">
      <c r="A69" s="106" t="s">
        <v>78</v>
      </c>
      <c r="B69" s="109">
        <v>42585</v>
      </c>
      <c r="C69" s="26">
        <v>189.9</v>
      </c>
      <c r="D69" s="157">
        <f t="shared" si="6"/>
        <v>0</v>
      </c>
    </row>
    <row r="70" spans="1:4" ht="16.5" customHeight="1" x14ac:dyDescent="0.3">
      <c r="A70" s="106" t="s">
        <v>79</v>
      </c>
      <c r="B70" s="109">
        <v>42584</v>
      </c>
      <c r="C70" s="26">
        <v>195.2</v>
      </c>
      <c r="D70" s="157">
        <f t="shared" si="6"/>
        <v>0</v>
      </c>
    </row>
    <row r="71" spans="1:4" ht="16.5" customHeight="1" x14ac:dyDescent="0.3">
      <c r="A71" s="106" t="s">
        <v>80</v>
      </c>
      <c r="B71" s="109">
        <v>42584</v>
      </c>
      <c r="C71" s="26">
        <v>216.3</v>
      </c>
      <c r="D71" s="157">
        <f t="shared" si="6"/>
        <v>1</v>
      </c>
    </row>
    <row r="72" spans="1:4" ht="16.5" customHeight="1" x14ac:dyDescent="0.3">
      <c r="A72" s="106" t="s">
        <v>81</v>
      </c>
      <c r="B72" s="109">
        <v>42583</v>
      </c>
      <c r="C72" s="26">
        <v>181.8</v>
      </c>
      <c r="D72" s="157">
        <f t="shared" si="6"/>
        <v>0</v>
      </c>
    </row>
    <row r="73" spans="1:4" ht="16.5" customHeight="1" x14ac:dyDescent="0.3">
      <c r="A73" s="106" t="s">
        <v>82</v>
      </c>
      <c r="B73" s="109">
        <v>42580</v>
      </c>
      <c r="C73" s="26">
        <v>177.4</v>
      </c>
      <c r="D73" s="157">
        <f t="shared" si="6"/>
        <v>0</v>
      </c>
    </row>
    <row r="74" spans="1:4" ht="16.5" customHeight="1" x14ac:dyDescent="0.3">
      <c r="A74" s="106" t="s">
        <v>83</v>
      </c>
      <c r="B74" s="109">
        <v>42583</v>
      </c>
      <c r="C74" s="26">
        <v>169.5</v>
      </c>
      <c r="D74" s="157">
        <f t="shared" si="6"/>
        <v>0</v>
      </c>
    </row>
    <row r="75" spans="1:4" ht="16.5" customHeight="1" x14ac:dyDescent="0.3">
      <c r="A75" s="106" t="s">
        <v>290</v>
      </c>
      <c r="B75" s="109">
        <v>42580</v>
      </c>
      <c r="C75" s="26">
        <v>173.4</v>
      </c>
      <c r="D75" s="157">
        <f t="shared" si="6"/>
        <v>0</v>
      </c>
    </row>
    <row r="76" spans="1:4" ht="16.5" customHeight="1" x14ac:dyDescent="0.3">
      <c r="A76" s="106" t="s">
        <v>84</v>
      </c>
      <c r="B76" s="109">
        <v>42579</v>
      </c>
      <c r="C76" s="26">
        <v>190.7</v>
      </c>
      <c r="D76" s="157">
        <f t="shared" si="6"/>
        <v>0</v>
      </c>
    </row>
    <row r="77" spans="1:4" ht="16.5" customHeight="1" x14ac:dyDescent="0.3">
      <c r="A77" s="106" t="s">
        <v>85</v>
      </c>
      <c r="B77" s="109">
        <v>42579</v>
      </c>
      <c r="C77" s="26">
        <v>165.7</v>
      </c>
      <c r="D77" s="157">
        <f t="shared" si="6"/>
        <v>0</v>
      </c>
    </row>
    <row r="78" spans="1:4" ht="16.5" customHeight="1" x14ac:dyDescent="0.3">
      <c r="A78" s="106" t="s">
        <v>86</v>
      </c>
      <c r="B78" s="109">
        <v>42578</v>
      </c>
      <c r="C78" s="26">
        <v>159.19999999999999</v>
      </c>
      <c r="D78" s="157">
        <f t="shared" si="6"/>
        <v>0</v>
      </c>
    </row>
    <row r="79" spans="1:4" ht="16.5" customHeight="1" x14ac:dyDescent="0.3">
      <c r="A79" s="106" t="s">
        <v>87</v>
      </c>
      <c r="B79" s="109">
        <v>42578</v>
      </c>
      <c r="C79" s="26">
        <v>203.7</v>
      </c>
      <c r="D79" s="157">
        <f t="shared" si="6"/>
        <v>1</v>
      </c>
    </row>
    <row r="80" spans="1:4" ht="16.5" customHeight="1" x14ac:dyDescent="0.3">
      <c r="A80" s="106" t="s">
        <v>88</v>
      </c>
      <c r="B80" s="109">
        <v>42577</v>
      </c>
      <c r="C80" s="26">
        <v>187.8</v>
      </c>
      <c r="D80" s="157">
        <f t="shared" si="6"/>
        <v>0</v>
      </c>
    </row>
    <row r="81" spans="1:4" ht="16.5" customHeight="1" x14ac:dyDescent="0.3">
      <c r="A81" s="106" t="s">
        <v>89</v>
      </c>
      <c r="B81" s="109">
        <v>42577</v>
      </c>
      <c r="C81" s="26">
        <v>201.5</v>
      </c>
      <c r="D81" s="157">
        <f t="shared" si="6"/>
        <v>1</v>
      </c>
    </row>
    <row r="82" spans="1:4" ht="16.5" customHeight="1" x14ac:dyDescent="0.3">
      <c r="A82" s="106" t="s">
        <v>90</v>
      </c>
      <c r="B82" s="109">
        <v>42576</v>
      </c>
      <c r="C82" s="26">
        <v>185.5</v>
      </c>
      <c r="D82" s="157">
        <f t="shared" si="6"/>
        <v>0</v>
      </c>
    </row>
    <row r="83" spans="1:4" ht="16.5" customHeight="1" x14ac:dyDescent="0.3">
      <c r="A83" s="106" t="s">
        <v>91</v>
      </c>
      <c r="B83" s="109">
        <v>42576</v>
      </c>
      <c r="C83" s="26">
        <v>192.6</v>
      </c>
      <c r="D83" s="157">
        <f t="shared" si="6"/>
        <v>0</v>
      </c>
    </row>
    <row r="84" spans="1:4" ht="16.5" customHeight="1" x14ac:dyDescent="0.3">
      <c r="A84" s="106" t="s">
        <v>92</v>
      </c>
      <c r="B84" s="109">
        <v>42573</v>
      </c>
      <c r="C84" s="26">
        <v>189.3</v>
      </c>
      <c r="D84" s="157">
        <f t="shared" si="6"/>
        <v>0</v>
      </c>
    </row>
    <row r="85" spans="1:4" ht="16.5" customHeight="1" x14ac:dyDescent="0.3">
      <c r="A85" s="106" t="s">
        <v>93</v>
      </c>
      <c r="B85" s="109">
        <v>42573</v>
      </c>
      <c r="C85" s="26">
        <v>173.7</v>
      </c>
      <c r="D85" s="157">
        <f t="shared" si="6"/>
        <v>0</v>
      </c>
    </row>
    <row r="86" spans="1:4" ht="16.5" customHeight="1" x14ac:dyDescent="0.3">
      <c r="A86" s="106" t="s">
        <v>94</v>
      </c>
      <c r="B86" s="109">
        <v>42572</v>
      </c>
      <c r="C86" s="26">
        <v>143.80000000000001</v>
      </c>
      <c r="D86" s="157">
        <f t="shared" si="6"/>
        <v>0</v>
      </c>
    </row>
    <row r="87" spans="1:4" ht="16.5" customHeight="1" x14ac:dyDescent="0.3">
      <c r="A87" s="106" t="s">
        <v>95</v>
      </c>
      <c r="B87" s="109">
        <v>42572</v>
      </c>
      <c r="C87" s="26">
        <v>107</v>
      </c>
      <c r="D87" s="157">
        <f t="shared" si="6"/>
        <v>0</v>
      </c>
    </row>
    <row r="88" spans="1:4" ht="16.5" customHeight="1" x14ac:dyDescent="0.3">
      <c r="A88" s="281" t="s">
        <v>291</v>
      </c>
      <c r="B88" s="282"/>
      <c r="C88" s="108">
        <f t="shared" ref="C88" si="7">AVERAGE(C89:C109)</f>
        <v>206.06190476190471</v>
      </c>
      <c r="D88" s="170">
        <f>SUM(D89:D109)</f>
        <v>13</v>
      </c>
    </row>
    <row r="89" spans="1:4" ht="16.5" customHeight="1" x14ac:dyDescent="0.3">
      <c r="A89" s="106" t="s">
        <v>96</v>
      </c>
      <c r="B89" s="109">
        <v>42612</v>
      </c>
      <c r="C89" s="26">
        <v>195.4</v>
      </c>
      <c r="D89" s="157">
        <f t="shared" si="6"/>
        <v>0</v>
      </c>
    </row>
    <row r="90" spans="1:4" ht="16.5" customHeight="1" x14ac:dyDescent="0.3">
      <c r="A90" s="106" t="s">
        <v>97</v>
      </c>
      <c r="B90" s="109">
        <v>42611</v>
      </c>
      <c r="C90" s="26">
        <v>188.9</v>
      </c>
      <c r="D90" s="157">
        <f t="shared" si="6"/>
        <v>0</v>
      </c>
    </row>
    <row r="91" spans="1:4" ht="16.5" customHeight="1" x14ac:dyDescent="0.3">
      <c r="A91" s="106" t="s">
        <v>98</v>
      </c>
      <c r="B91" s="109">
        <v>42611</v>
      </c>
      <c r="C91" s="26">
        <v>196.5</v>
      </c>
      <c r="D91" s="157">
        <f t="shared" si="6"/>
        <v>0</v>
      </c>
    </row>
    <row r="92" spans="1:4" ht="16.5" customHeight="1" x14ac:dyDescent="0.3">
      <c r="A92" s="106" t="s">
        <v>297</v>
      </c>
      <c r="B92" s="109">
        <v>42608</v>
      </c>
      <c r="C92" s="26">
        <v>189.9</v>
      </c>
      <c r="D92" s="157">
        <f t="shared" si="6"/>
        <v>0</v>
      </c>
    </row>
    <row r="93" spans="1:4" ht="16.5" customHeight="1" x14ac:dyDescent="0.3">
      <c r="A93" s="106" t="s">
        <v>99</v>
      </c>
      <c r="B93" s="109">
        <v>42608</v>
      </c>
      <c r="C93" s="26">
        <v>226.8</v>
      </c>
      <c r="D93" s="157">
        <f t="shared" si="6"/>
        <v>1</v>
      </c>
    </row>
    <row r="94" spans="1:4" ht="16.5" customHeight="1" x14ac:dyDescent="0.3">
      <c r="A94" s="106" t="s">
        <v>100</v>
      </c>
      <c r="B94" s="109">
        <v>42607</v>
      </c>
      <c r="C94" s="26">
        <v>215.1</v>
      </c>
      <c r="D94" s="157">
        <f t="shared" si="6"/>
        <v>1</v>
      </c>
    </row>
    <row r="95" spans="1:4" ht="16.5" customHeight="1" x14ac:dyDescent="0.3">
      <c r="A95" s="106" t="s">
        <v>101</v>
      </c>
      <c r="B95" s="109">
        <v>42606</v>
      </c>
      <c r="C95" s="26">
        <v>208.3</v>
      </c>
      <c r="D95" s="157">
        <f t="shared" si="6"/>
        <v>1</v>
      </c>
    </row>
    <row r="96" spans="1:4" ht="16.5" customHeight="1" x14ac:dyDescent="0.3">
      <c r="A96" s="106" t="s">
        <v>102</v>
      </c>
      <c r="B96" s="109">
        <v>42605</v>
      </c>
      <c r="C96" s="26">
        <v>180.2</v>
      </c>
      <c r="D96" s="157">
        <f t="shared" si="6"/>
        <v>0</v>
      </c>
    </row>
    <row r="97" spans="1:4" ht="16.5" customHeight="1" x14ac:dyDescent="0.3">
      <c r="A97" s="106" t="s">
        <v>292</v>
      </c>
      <c r="B97" s="109">
        <v>42607</v>
      </c>
      <c r="C97" s="26">
        <v>210.2</v>
      </c>
      <c r="D97" s="157">
        <f t="shared" si="6"/>
        <v>1</v>
      </c>
    </row>
    <row r="98" spans="1:4" ht="16.5" customHeight="1" x14ac:dyDescent="0.3">
      <c r="A98" s="112" t="s">
        <v>293</v>
      </c>
      <c r="B98" s="109">
        <v>42606</v>
      </c>
      <c r="C98" s="26">
        <v>202.6</v>
      </c>
      <c r="D98" s="157">
        <f t="shared" si="6"/>
        <v>1</v>
      </c>
    </row>
    <row r="99" spans="1:4" ht="16.5" customHeight="1" x14ac:dyDescent="0.3">
      <c r="A99" s="106" t="s">
        <v>294</v>
      </c>
      <c r="B99" s="109">
        <v>42605</v>
      </c>
      <c r="C99" s="26">
        <v>229.2</v>
      </c>
      <c r="D99" s="157">
        <f t="shared" si="6"/>
        <v>1</v>
      </c>
    </row>
    <row r="100" spans="1:4" ht="16.5" customHeight="1" x14ac:dyDescent="0.3">
      <c r="A100" s="106" t="s">
        <v>103</v>
      </c>
      <c r="B100" s="109">
        <v>42604</v>
      </c>
      <c r="C100" s="26">
        <v>206.5</v>
      </c>
      <c r="D100" s="157">
        <f t="shared" si="6"/>
        <v>1</v>
      </c>
    </row>
    <row r="101" spans="1:4" ht="16.5" customHeight="1" x14ac:dyDescent="0.3">
      <c r="A101" s="106" t="s">
        <v>104</v>
      </c>
      <c r="B101" s="109">
        <v>42604</v>
      </c>
      <c r="C101" s="26">
        <v>179.5</v>
      </c>
      <c r="D101" s="157">
        <f t="shared" si="6"/>
        <v>0</v>
      </c>
    </row>
    <row r="102" spans="1:4" ht="16.5" customHeight="1" x14ac:dyDescent="0.3">
      <c r="A102" s="106" t="s">
        <v>295</v>
      </c>
      <c r="B102" s="109">
        <v>42601</v>
      </c>
      <c r="C102" s="26">
        <v>194.2</v>
      </c>
      <c r="D102" s="157">
        <f t="shared" si="6"/>
        <v>0</v>
      </c>
    </row>
    <row r="103" spans="1:4" ht="16.5" customHeight="1" x14ac:dyDescent="0.3">
      <c r="A103" s="106" t="s">
        <v>105</v>
      </c>
      <c r="B103" s="109">
        <v>42601</v>
      </c>
      <c r="C103" s="26">
        <v>216.2</v>
      </c>
      <c r="D103" s="157">
        <f t="shared" si="6"/>
        <v>1</v>
      </c>
    </row>
    <row r="104" spans="1:4" ht="16.5" customHeight="1" x14ac:dyDescent="0.3">
      <c r="A104" s="106" t="s">
        <v>106</v>
      </c>
      <c r="B104" s="109">
        <v>42600</v>
      </c>
      <c r="C104" s="26">
        <v>223</v>
      </c>
      <c r="D104" s="157">
        <f t="shared" si="6"/>
        <v>1</v>
      </c>
    </row>
    <row r="105" spans="1:4" ht="16.5" customHeight="1" x14ac:dyDescent="0.3">
      <c r="A105" s="106" t="s">
        <v>107</v>
      </c>
      <c r="B105" s="109">
        <v>42600</v>
      </c>
      <c r="C105" s="26">
        <v>207.3</v>
      </c>
      <c r="D105" s="157">
        <f t="shared" si="6"/>
        <v>1</v>
      </c>
    </row>
    <row r="106" spans="1:4" ht="16.5" customHeight="1" x14ac:dyDescent="0.3">
      <c r="A106" s="106" t="s">
        <v>108</v>
      </c>
      <c r="B106" s="109">
        <v>42599</v>
      </c>
      <c r="C106" s="26">
        <v>170.2</v>
      </c>
      <c r="D106" s="157">
        <f t="shared" si="6"/>
        <v>0</v>
      </c>
    </row>
    <row r="107" spans="1:4" ht="16.5" customHeight="1" x14ac:dyDescent="0.3">
      <c r="A107" s="106" t="s">
        <v>109</v>
      </c>
      <c r="B107" s="109">
        <v>42599</v>
      </c>
      <c r="C107" s="26">
        <v>201.5</v>
      </c>
      <c r="D107" s="157">
        <f t="shared" si="6"/>
        <v>1</v>
      </c>
    </row>
    <row r="108" spans="1:4" ht="16.5" customHeight="1" x14ac:dyDescent="0.3">
      <c r="A108" s="106" t="s">
        <v>296</v>
      </c>
      <c r="B108" s="109">
        <v>42598</v>
      </c>
      <c r="C108" s="26">
        <v>242.3</v>
      </c>
      <c r="D108" s="157">
        <f t="shared" si="6"/>
        <v>1</v>
      </c>
    </row>
    <row r="109" spans="1:4" ht="16.5" customHeight="1" thickBot="1" x14ac:dyDescent="0.35">
      <c r="A109" s="113" t="s">
        <v>110</v>
      </c>
      <c r="B109" s="114">
        <v>42598</v>
      </c>
      <c r="C109" s="16">
        <v>243.5</v>
      </c>
      <c r="D109" s="157">
        <f t="shared" si="6"/>
        <v>1</v>
      </c>
    </row>
  </sheetData>
  <autoFilter ref="A1:D109" xr:uid="{00000000-0009-0000-0000-000006000000}">
    <filterColumn colId="2" showButton="0"/>
  </autoFilter>
  <mergeCells count="9">
    <mergeCell ref="A55:B55"/>
    <mergeCell ref="A88:B88"/>
    <mergeCell ref="A1:A4"/>
    <mergeCell ref="B1:B4"/>
    <mergeCell ref="C1:D1"/>
    <mergeCell ref="D2:D3"/>
    <mergeCell ref="A5:B5"/>
    <mergeCell ref="A6:B6"/>
    <mergeCell ref="A17:B17"/>
  </mergeCells>
  <phoneticPr fontId="1" type="noConversion"/>
  <conditionalFormatting sqref="D1:D1048576">
    <cfRule type="cellIs" dxfId="0" priority="1" operator="equal">
      <formula>1</formula>
    </cfRule>
  </conditionalFormatting>
  <printOptions horizontalCentered="1"/>
  <pageMargins left="0.39370078740157483" right="0.39370078740157483" top="1.1417322834645669" bottom="0.74803149606299213" header="0.70866141732283472" footer="0.31496062992125984"/>
  <pageSetup paperSize="9" orientation="portrait" r:id="rId1"/>
  <headerFooter>
    <oddHeader>&amp;C&amp;14 2016년 공기질 측정결과표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8</vt:i4>
      </vt:variant>
    </vt:vector>
  </HeadingPairs>
  <TitlesOfParts>
    <vt:vector size="15" baseType="lpstr">
      <vt:lpstr>역사별 총괄</vt:lpstr>
      <vt:lpstr>1호선</vt:lpstr>
      <vt:lpstr>2호선</vt:lpstr>
      <vt:lpstr>3호선</vt:lpstr>
      <vt:lpstr>4호선</vt:lpstr>
      <vt:lpstr>인재개발원</vt:lpstr>
      <vt:lpstr>터널</vt:lpstr>
      <vt:lpstr>'역사별 총괄'!_FilterDatabase</vt:lpstr>
      <vt:lpstr>터널!Print_Area</vt:lpstr>
      <vt:lpstr>'2호선'!Print_Titles</vt:lpstr>
      <vt:lpstr>'3호선'!Print_Titles</vt:lpstr>
      <vt:lpstr>'4호선'!Print_Titles</vt:lpstr>
      <vt:lpstr>'역사별 총괄'!Print_Titles</vt:lpstr>
      <vt:lpstr>인재개발원!Print_Titles</vt:lpstr>
      <vt:lpstr>터널!Print_Titles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2018-06-18T07:07:21Z</dcterms:modified>
</cp:coreProperties>
</file>