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 General\Downloads\"/>
    </mc:Choice>
  </mc:AlternateContent>
  <xr:revisionPtr revIDLastSave="0" documentId="13_ncr:1_{39A1599B-C615-4E88-9BCA-FC1851400024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Inventario" sheetId="2" r:id="rId1"/>
    <sheet name="inv. centro de acopio" sheetId="4" r:id="rId2"/>
    <sheet name="Movimientos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161" i="4" l="1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B6" i="4"/>
  <c r="C5" i="4"/>
  <c r="C4" i="4"/>
  <c r="B4" i="4"/>
  <c r="C3" i="4"/>
  <c r="B3" i="4"/>
  <c r="B2" i="4"/>
  <c r="C2" i="4" s="1"/>
  <c r="E107" i="4" l="1"/>
  <c r="E108" i="2"/>
  <c r="E110" i="4"/>
  <c r="E111" i="2"/>
  <c r="E2" i="4"/>
  <c r="E4" i="4"/>
  <c r="E8" i="2"/>
  <c r="E18" i="2"/>
  <c r="E31" i="4"/>
  <c r="E35" i="2"/>
  <c r="E80" i="2"/>
  <c r="E86" i="2"/>
  <c r="E98" i="2"/>
  <c r="E99" i="2"/>
  <c r="E100" i="2"/>
  <c r="E142" i="2"/>
  <c r="E148" i="2"/>
  <c r="E170" i="2"/>
  <c r="E171" i="2"/>
  <c r="E178" i="2"/>
  <c r="E182" i="2"/>
  <c r="E183" i="2"/>
  <c r="E184" i="2"/>
  <c r="E185" i="2"/>
  <c r="E186" i="2"/>
  <c r="E187" i="2"/>
  <c r="E189" i="2"/>
  <c r="E190" i="2"/>
  <c r="E191" i="2"/>
  <c r="E192" i="2"/>
  <c r="E194" i="2"/>
  <c r="E195" i="2"/>
  <c r="E197" i="2"/>
  <c r="E200" i="2"/>
  <c r="E206" i="2"/>
  <c r="E207" i="2"/>
  <c r="E209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5" i="2"/>
  <c r="E246" i="2"/>
  <c r="E247" i="2"/>
  <c r="E250" i="2"/>
  <c r="E251" i="2"/>
  <c r="E252" i="2"/>
  <c r="E255" i="2"/>
  <c r="E258" i="2"/>
  <c r="E262" i="2"/>
  <c r="E264" i="2"/>
  <c r="E265" i="2"/>
  <c r="E266" i="2"/>
  <c r="E267" i="2"/>
  <c r="E268" i="2"/>
  <c r="E269" i="2"/>
  <c r="E270" i="2"/>
  <c r="E271" i="2"/>
  <c r="E273" i="2"/>
  <c r="E274" i="2"/>
  <c r="E275" i="2"/>
  <c r="E276" i="2"/>
  <c r="E277" i="2"/>
  <c r="E278" i="2"/>
  <c r="E279" i="2"/>
  <c r="E280" i="2"/>
  <c r="E282" i="2"/>
  <c r="E283" i="2"/>
  <c r="E284" i="2"/>
  <c r="E285" i="2"/>
  <c r="E286" i="2"/>
  <c r="E288" i="2"/>
  <c r="E289" i="2"/>
  <c r="E290" i="2"/>
  <c r="E297" i="2"/>
  <c r="E298" i="2"/>
  <c r="E25" i="2"/>
  <c r="E31" i="2"/>
  <c r="E50" i="2"/>
  <c r="E71" i="2"/>
  <c r="E90" i="2"/>
  <c r="E121" i="2"/>
  <c r="E147" i="2"/>
  <c r="E179" i="2"/>
  <c r="E193" i="2"/>
  <c r="E202" i="2"/>
  <c r="E228" i="2"/>
  <c r="E244" i="2"/>
  <c r="B299" i="2"/>
  <c r="C299" i="2" s="1"/>
  <c r="E296" i="2"/>
  <c r="E295" i="2"/>
  <c r="E294" i="2"/>
  <c r="E293" i="2"/>
  <c r="E292" i="2"/>
  <c r="E291" i="2"/>
  <c r="E287" i="2"/>
  <c r="E281" i="2"/>
  <c r="E272" i="2"/>
  <c r="E263" i="2"/>
  <c r="E261" i="2"/>
  <c r="E260" i="2"/>
  <c r="E259" i="2"/>
  <c r="E257" i="2"/>
  <c r="E256" i="2"/>
  <c r="E254" i="2"/>
  <c r="E253" i="2"/>
  <c r="B249" i="2"/>
  <c r="C249" i="2" s="1"/>
  <c r="E248" i="2"/>
  <c r="E212" i="2"/>
  <c r="E211" i="2"/>
  <c r="E210" i="2"/>
  <c r="E208" i="2"/>
  <c r="E205" i="2"/>
  <c r="E204" i="2"/>
  <c r="E203" i="2"/>
  <c r="E201" i="2"/>
  <c r="E199" i="2"/>
  <c r="E198" i="2"/>
  <c r="E196" i="2"/>
  <c r="E188" i="2"/>
  <c r="E181" i="2"/>
  <c r="E180" i="2"/>
  <c r="E177" i="2"/>
  <c r="E176" i="2"/>
  <c r="E175" i="2"/>
  <c r="E174" i="2"/>
  <c r="E173" i="2"/>
  <c r="E172" i="2"/>
  <c r="E169" i="2"/>
  <c r="E168" i="2"/>
  <c r="E167" i="2"/>
  <c r="E166" i="2"/>
  <c r="E165" i="2"/>
  <c r="E164" i="2"/>
  <c r="E163" i="2"/>
  <c r="E162" i="2"/>
  <c r="E161" i="2"/>
  <c r="E161" i="4"/>
  <c r="E152" i="2"/>
  <c r="E150" i="4"/>
  <c r="E135" i="2"/>
  <c r="E132" i="2"/>
  <c r="E129" i="2"/>
  <c r="E127" i="4"/>
  <c r="E115" i="2"/>
  <c r="E107" i="2"/>
  <c r="E106" i="2"/>
  <c r="E105" i="2"/>
  <c r="E104" i="2"/>
  <c r="E104" i="4"/>
  <c r="E102" i="2"/>
  <c r="E92" i="2"/>
  <c r="E83" i="2"/>
  <c r="E82" i="2"/>
  <c r="E81" i="2"/>
  <c r="E52" i="4"/>
  <c r="E20" i="2"/>
  <c r="E299" i="2" l="1"/>
  <c r="E106" i="4"/>
  <c r="E141" i="4"/>
  <c r="E13" i="4"/>
  <c r="E38" i="4"/>
  <c r="E8" i="4"/>
  <c r="E122" i="4"/>
  <c r="E119" i="4"/>
  <c r="E63" i="4"/>
  <c r="E79" i="4"/>
  <c r="E103" i="2"/>
  <c r="E87" i="4"/>
  <c r="E112" i="4"/>
  <c r="E21" i="4"/>
  <c r="E51" i="2"/>
  <c r="E62" i="2"/>
  <c r="E109" i="2"/>
  <c r="E130" i="4"/>
  <c r="E158" i="4"/>
  <c r="E143" i="4"/>
  <c r="E118" i="2"/>
  <c r="E91" i="4"/>
  <c r="E138" i="4"/>
  <c r="E118" i="4"/>
  <c r="E89" i="4"/>
  <c r="E72" i="4"/>
  <c r="E51" i="4"/>
  <c r="E30" i="4"/>
  <c r="E5" i="4"/>
  <c r="E109" i="4"/>
  <c r="E12" i="2"/>
  <c r="E93" i="4"/>
  <c r="E114" i="4"/>
  <c r="E126" i="2"/>
  <c r="E153" i="4"/>
  <c r="E160" i="2"/>
  <c r="E88" i="4"/>
  <c r="E3" i="2"/>
  <c r="E108" i="4"/>
  <c r="E149" i="4"/>
  <c r="E148" i="4"/>
  <c r="E26" i="4"/>
  <c r="E9" i="4"/>
  <c r="E84" i="4"/>
  <c r="E116" i="4"/>
  <c r="E136" i="4"/>
  <c r="E149" i="2"/>
  <c r="E36" i="4"/>
  <c r="E7" i="2"/>
  <c r="D2" i="3" s="1"/>
  <c r="E103" i="4"/>
  <c r="E72" i="2"/>
  <c r="E73" i="4"/>
  <c r="E52" i="2"/>
  <c r="E53" i="4"/>
  <c r="E43" i="2"/>
  <c r="E44" i="4"/>
  <c r="E22" i="2"/>
  <c r="E23" i="4"/>
  <c r="E6" i="2"/>
  <c r="E7" i="4"/>
  <c r="E15" i="2"/>
  <c r="E16" i="4"/>
  <c r="E39" i="2"/>
  <c r="E40" i="4"/>
  <c r="E60" i="2"/>
  <c r="E61" i="4"/>
  <c r="E76" i="2"/>
  <c r="E77" i="4"/>
  <c r="E95" i="2"/>
  <c r="E96" i="4"/>
  <c r="E114" i="2"/>
  <c r="D9" i="3" s="1"/>
  <c r="E115" i="4"/>
  <c r="E133" i="2"/>
  <c r="E134" i="4"/>
  <c r="E143" i="2"/>
  <c r="E144" i="4"/>
  <c r="E159" i="2"/>
  <c r="E160" i="4"/>
  <c r="E134" i="2"/>
  <c r="E135" i="4"/>
  <c r="E101" i="2"/>
  <c r="E102" i="4"/>
  <c r="E87" i="2"/>
  <c r="E42" i="2"/>
  <c r="E43" i="4"/>
  <c r="E29" i="2"/>
  <c r="E19" i="2"/>
  <c r="E20" i="4"/>
  <c r="E5" i="2"/>
  <c r="E6" i="4"/>
  <c r="E110" i="2"/>
  <c r="E111" i="4"/>
  <c r="E77" i="2"/>
  <c r="E78" i="4"/>
  <c r="E96" i="2"/>
  <c r="E97" i="4"/>
  <c r="E127" i="2"/>
  <c r="E128" i="4"/>
  <c r="E125" i="2"/>
  <c r="E126" i="4"/>
  <c r="E70" i="2"/>
  <c r="E71" i="4"/>
  <c r="E49" i="2"/>
  <c r="E50" i="4"/>
  <c r="E41" i="2"/>
  <c r="E42" i="4"/>
  <c r="E4" i="2"/>
  <c r="E141" i="2"/>
  <c r="E142" i="4"/>
  <c r="E84" i="2"/>
  <c r="E85" i="4"/>
  <c r="E144" i="2"/>
  <c r="E145" i="4"/>
  <c r="E153" i="2"/>
  <c r="E154" i="4"/>
  <c r="E13" i="2"/>
  <c r="E14" i="4"/>
  <c r="E27" i="2"/>
  <c r="E28" i="4"/>
  <c r="E78" i="2"/>
  <c r="E85" i="2"/>
  <c r="E86" i="4"/>
  <c r="E128" i="2"/>
  <c r="E129" i="4"/>
  <c r="E145" i="2"/>
  <c r="E146" i="4"/>
  <c r="E154" i="2"/>
  <c r="E155" i="4"/>
  <c r="E146" i="2"/>
  <c r="E147" i="4"/>
  <c r="E123" i="2"/>
  <c r="E124" i="4"/>
  <c r="E69" i="2"/>
  <c r="E70" i="4"/>
  <c r="E48" i="2"/>
  <c r="D4" i="3" s="1"/>
  <c r="E49" i="4"/>
  <c r="E36" i="2"/>
  <c r="E37" i="4"/>
  <c r="E28" i="2"/>
  <c r="E29" i="4"/>
  <c r="E17" i="2"/>
  <c r="E18" i="4"/>
  <c r="E38" i="2"/>
  <c r="E39" i="4"/>
  <c r="E59" i="2"/>
  <c r="E60" i="4"/>
  <c r="E67" i="2"/>
  <c r="E68" i="4"/>
  <c r="E94" i="2"/>
  <c r="E95" i="4"/>
  <c r="E14" i="2"/>
  <c r="E15" i="4"/>
  <c r="E21" i="2"/>
  <c r="E22" i="4"/>
  <c r="E33" i="2"/>
  <c r="E34" i="4"/>
  <c r="E116" i="2"/>
  <c r="E117" i="4"/>
  <c r="E136" i="2"/>
  <c r="E137" i="4"/>
  <c r="E155" i="2"/>
  <c r="E156" i="4"/>
  <c r="E117" i="2"/>
  <c r="E122" i="2"/>
  <c r="E123" i="4"/>
  <c r="E68" i="2"/>
  <c r="D5" i="3" s="1"/>
  <c r="E69" i="4"/>
  <c r="E47" i="2"/>
  <c r="E48" i="4"/>
  <c r="E26" i="2"/>
  <c r="E27" i="4"/>
  <c r="E53" i="2"/>
  <c r="E54" i="4"/>
  <c r="E63" i="2"/>
  <c r="E64" i="4"/>
  <c r="E91" i="2"/>
  <c r="E92" i="4"/>
  <c r="E34" i="2"/>
  <c r="E35" i="4"/>
  <c r="E54" i="2"/>
  <c r="E55" i="4"/>
  <c r="E64" i="2"/>
  <c r="E65" i="4"/>
  <c r="E79" i="2"/>
  <c r="E80" i="4"/>
  <c r="E138" i="2"/>
  <c r="E139" i="4"/>
  <c r="E97" i="2"/>
  <c r="E98" i="4"/>
  <c r="E75" i="2"/>
  <c r="D22" i="3" s="1"/>
  <c r="E76" i="4"/>
  <c r="E61" i="2"/>
  <c r="E62" i="4"/>
  <c r="E46" i="2"/>
  <c r="E47" i="4"/>
  <c r="E158" i="2"/>
  <c r="E159" i="4"/>
  <c r="E119" i="2"/>
  <c r="E120" i="4"/>
  <c r="E156" i="2"/>
  <c r="E157" i="4"/>
  <c r="E9" i="3"/>
  <c r="E11" i="2"/>
  <c r="E12" i="4"/>
  <c r="E37" i="2"/>
  <c r="E55" i="2"/>
  <c r="E56" i="4"/>
  <c r="E65" i="2"/>
  <c r="E66" i="4"/>
  <c r="E112" i="2"/>
  <c r="E113" i="4"/>
  <c r="E120" i="2"/>
  <c r="E121" i="4"/>
  <c r="E130" i="2"/>
  <c r="E131" i="4"/>
  <c r="E140" i="2"/>
  <c r="E150" i="2"/>
  <c r="E151" i="4"/>
  <c r="E157" i="2"/>
  <c r="E88" i="2"/>
  <c r="E139" i="2"/>
  <c r="E140" i="4"/>
  <c r="E74" i="2"/>
  <c r="E75" i="4"/>
  <c r="E58" i="2"/>
  <c r="E59" i="4"/>
  <c r="E45" i="2"/>
  <c r="E46" i="4"/>
  <c r="E32" i="2"/>
  <c r="E33" i="4"/>
  <c r="E24" i="2"/>
  <c r="E25" i="4"/>
  <c r="E2" i="3"/>
  <c r="E3" i="4"/>
  <c r="E16" i="2"/>
  <c r="D3" i="3" s="1"/>
  <c r="E17" i="4"/>
  <c r="E9" i="2"/>
  <c r="E10" i="4"/>
  <c r="E10" i="2"/>
  <c r="E11" i="4"/>
  <c r="E56" i="2"/>
  <c r="E57" i="4"/>
  <c r="E66" i="2"/>
  <c r="E67" i="4"/>
  <c r="E93" i="2"/>
  <c r="E94" i="4"/>
  <c r="E113" i="2"/>
  <c r="E124" i="2"/>
  <c r="E125" i="4"/>
  <c r="E131" i="2"/>
  <c r="E132" i="4"/>
  <c r="E151" i="2"/>
  <c r="E152" i="4"/>
  <c r="E137" i="2"/>
  <c r="D11" i="3" s="1"/>
  <c r="E89" i="2"/>
  <c r="E90" i="4"/>
  <c r="E73" i="2"/>
  <c r="D7" i="3" s="1"/>
  <c r="E74" i="4"/>
  <c r="E57" i="2"/>
  <c r="E58" i="4"/>
  <c r="E44" i="2"/>
  <c r="E45" i="4"/>
  <c r="E23" i="2"/>
  <c r="E24" i="4"/>
  <c r="E40" i="2"/>
  <c r="E41" i="4"/>
  <c r="E4" i="3"/>
  <c r="D18" i="3"/>
  <c r="E20" i="3"/>
  <c r="D19" i="3"/>
  <c r="E5" i="3"/>
  <c r="E249" i="2"/>
  <c r="D15" i="3" s="1"/>
  <c r="E29" i="3"/>
  <c r="D10" i="3"/>
  <c r="D16" i="3"/>
  <c r="E30" i="3"/>
  <c r="E32" i="3"/>
  <c r="E26" i="3"/>
  <c r="E22" i="3"/>
  <c r="E31" i="3"/>
  <c r="D36" i="3"/>
  <c r="E17" i="3"/>
  <c r="E15" i="3"/>
  <c r="D25" i="3"/>
  <c r="D17" i="3"/>
  <c r="E13" i="3"/>
  <c r="E7" i="3"/>
  <c r="D35" i="3"/>
  <c r="E36" i="3"/>
  <c r="D34" i="3"/>
  <c r="E25" i="3"/>
  <c r="E3" i="3"/>
  <c r="D27" i="3"/>
  <c r="D12" i="3"/>
  <c r="E35" i="3"/>
  <c r="D33" i="3"/>
  <c r="E21" i="3"/>
  <c r="D20" i="3"/>
  <c r="E24" i="3"/>
  <c r="E12" i="3"/>
  <c r="E11" i="3"/>
  <c r="D14" i="3"/>
  <c r="E6" i="3"/>
  <c r="E8" i="3"/>
  <c r="E2" i="2"/>
  <c r="E34" i="3"/>
  <c r="D32" i="3"/>
  <c r="E28" i="3"/>
  <c r="D8" i="3"/>
  <c r="D23" i="3"/>
  <c r="E10" i="3"/>
  <c r="E19" i="3"/>
  <c r="D29" i="3"/>
  <c r="E33" i="3"/>
  <c r="D31" i="3"/>
  <c r="D13" i="3"/>
  <c r="D28" i="3"/>
  <c r="E27" i="3"/>
  <c r="D30" i="3"/>
  <c r="E18" i="3"/>
  <c r="E23" i="3"/>
  <c r="D6" i="3"/>
  <c r="D26" i="3"/>
  <c r="E14" i="3"/>
  <c r="E16" i="3"/>
  <c r="D24" i="3" l="1"/>
  <c r="D21" i="3"/>
</calcChain>
</file>

<file path=xl/sharedStrings.xml><?xml version="1.0" encoding="utf-8"?>
<sst xmlns="http://schemas.openxmlformats.org/spreadsheetml/2006/main" count="2254" uniqueCount="915">
  <si>
    <t>Elemento</t>
  </si>
  <si>
    <t>Marca</t>
  </si>
  <si>
    <t>Elemento Movimientos</t>
  </si>
  <si>
    <t>Cantidad inicial</t>
  </si>
  <si>
    <t>Cantidad Actual</t>
  </si>
  <si>
    <t>EMPAQUE</t>
  </si>
  <si>
    <t>Descripción</t>
  </si>
  <si>
    <t>Ubicación</t>
  </si>
  <si>
    <t>Tapabocas</t>
  </si>
  <si>
    <t>Colnofex</t>
  </si>
  <si>
    <t>Caja</t>
  </si>
  <si>
    <t>50  c\u</t>
  </si>
  <si>
    <t>Stand 1</t>
  </si>
  <si>
    <t>One Fit</t>
  </si>
  <si>
    <t>20  c\u, estan abiertas</t>
  </si>
  <si>
    <t>3M</t>
  </si>
  <si>
    <t>50  c\u, estan abiertas</t>
  </si>
  <si>
    <t>Guantes</t>
  </si>
  <si>
    <t>Max Bold</t>
  </si>
  <si>
    <t>100  c\u</t>
  </si>
  <si>
    <t>Task Pro</t>
  </si>
  <si>
    <t>Smart Guard</t>
  </si>
  <si>
    <t>Kramer</t>
  </si>
  <si>
    <t>100  c\u, una esta abierta</t>
  </si>
  <si>
    <t>Tacos</t>
  </si>
  <si>
    <t>Legrand</t>
  </si>
  <si>
    <t>Unidad</t>
  </si>
  <si>
    <t>230/400V</t>
  </si>
  <si>
    <t>Revisar Cantidad</t>
  </si>
  <si>
    <t>Remache Ciego</t>
  </si>
  <si>
    <t>Mejia &amp; Cia</t>
  </si>
  <si>
    <t>4.8x12.7, 0.25 millares</t>
  </si>
  <si>
    <t>Revisar Marca</t>
  </si>
  <si>
    <t>Tomas Receptáculo</t>
  </si>
  <si>
    <t>Codelca</t>
  </si>
  <si>
    <t>50 A/ 250 V /60Hz/18750 w</t>
  </si>
  <si>
    <t>Revisar Empaque</t>
  </si>
  <si>
    <t>Clavijas Trifásicas</t>
  </si>
  <si>
    <t>Revisar Descripción</t>
  </si>
  <si>
    <t>Candado Aleman</t>
  </si>
  <si>
    <t>Yale</t>
  </si>
  <si>
    <t>Revisar Ubicación</t>
  </si>
  <si>
    <t>Gancho Legajador</t>
  </si>
  <si>
    <t>Rank</t>
  </si>
  <si>
    <t>Socket Eléctrico</t>
  </si>
  <si>
    <t>Generico</t>
  </si>
  <si>
    <t xml:space="preserve">10 piezas </t>
  </si>
  <si>
    <t>Cerrojo</t>
  </si>
  <si>
    <t>Cinta</t>
  </si>
  <si>
    <t>Plymouth</t>
  </si>
  <si>
    <t>9,1 mt</t>
  </si>
  <si>
    <t>3M EPR</t>
  </si>
  <si>
    <t>Chapa Bola</t>
  </si>
  <si>
    <t>UDuke</t>
  </si>
  <si>
    <t>3 a 2</t>
  </si>
  <si>
    <t>Amarre</t>
  </si>
  <si>
    <t>Karluz</t>
  </si>
  <si>
    <t>1 abierta</t>
  </si>
  <si>
    <t>Adler</t>
  </si>
  <si>
    <t>Nylin Cable</t>
  </si>
  <si>
    <t>Yonyu</t>
  </si>
  <si>
    <t>Schneider</t>
  </si>
  <si>
    <t>30 cm</t>
  </si>
  <si>
    <t>Amarre Multiusos</t>
  </si>
  <si>
    <t>Uduke</t>
  </si>
  <si>
    <t>15 cm</t>
  </si>
  <si>
    <t>Vigor</t>
  </si>
  <si>
    <t>Lizeth</t>
  </si>
  <si>
    <t>20 cm</t>
  </si>
  <si>
    <t>10 cm</t>
  </si>
  <si>
    <t>Resmas de Papel</t>
  </si>
  <si>
    <t>Reprograf</t>
  </si>
  <si>
    <t>500 hojas</t>
  </si>
  <si>
    <t>Metro 3M</t>
  </si>
  <si>
    <t>Lufkin</t>
  </si>
  <si>
    <t>Metro</t>
  </si>
  <si>
    <t>Lukfin</t>
  </si>
  <si>
    <t>Excalibur 5</t>
  </si>
  <si>
    <t>Cintas de Enmascarar</t>
  </si>
  <si>
    <t>Cintandina, Cellux</t>
  </si>
  <si>
    <t>2 usadas</t>
  </si>
  <si>
    <t>Cinta Facil</t>
  </si>
  <si>
    <t>Nailo Multiusos</t>
  </si>
  <si>
    <t>El Buen Pescador</t>
  </si>
  <si>
    <t>Desengrapadora</t>
  </si>
  <si>
    <t>Proroi, Studmark</t>
  </si>
  <si>
    <t>Clips Mariposa</t>
  </si>
  <si>
    <t>Gema</t>
  </si>
  <si>
    <t>Leader</t>
  </si>
  <si>
    <t>Triton</t>
  </si>
  <si>
    <t>Grapas</t>
  </si>
  <si>
    <t>Wingo</t>
  </si>
  <si>
    <t>Clips Standar</t>
  </si>
  <si>
    <t>Boligrafos</t>
  </si>
  <si>
    <t>Clips</t>
  </si>
  <si>
    <t>Grapa Industrial</t>
  </si>
  <si>
    <t>Grapa</t>
  </si>
  <si>
    <t>Huelleros</t>
  </si>
  <si>
    <t>Reflector Recargable</t>
  </si>
  <si>
    <t>Black&amp;Decker</t>
  </si>
  <si>
    <t>Caretas</t>
  </si>
  <si>
    <t>Deltaplus</t>
  </si>
  <si>
    <t>Casquete</t>
  </si>
  <si>
    <t>Linternas</t>
  </si>
  <si>
    <t>Cinta Doble Fax</t>
  </si>
  <si>
    <t>Tesa</t>
  </si>
  <si>
    <t>Tesa Power</t>
  </si>
  <si>
    <t>Gafas</t>
  </si>
  <si>
    <t>Uvex</t>
  </si>
  <si>
    <t>Gafas de Seguridad</t>
  </si>
  <si>
    <t>DeltaPlus</t>
  </si>
  <si>
    <t>Guantes de Seguridad</t>
  </si>
  <si>
    <t>Protectores de Oido</t>
  </si>
  <si>
    <t>Bombillos</t>
  </si>
  <si>
    <t>Sylvania</t>
  </si>
  <si>
    <t>Clavijas con Seguro</t>
  </si>
  <si>
    <t>Leviton</t>
  </si>
  <si>
    <t>Caja de Derivación</t>
  </si>
  <si>
    <t>Dexon</t>
  </si>
  <si>
    <t>Teclado Inalámbrico</t>
  </si>
  <si>
    <t>Genius</t>
  </si>
  <si>
    <t>Teclado Alámbrico</t>
  </si>
  <si>
    <t>Gel Antibacterial</t>
  </si>
  <si>
    <t>ASEC</t>
  </si>
  <si>
    <t>3.75 lt</t>
  </si>
  <si>
    <t>Stand 2</t>
  </si>
  <si>
    <t>TPC</t>
  </si>
  <si>
    <t xml:space="preserve">1 galón </t>
  </si>
  <si>
    <t>Jabón Para Manos</t>
  </si>
  <si>
    <t>ALIMPIEZA EU</t>
  </si>
  <si>
    <t>3.75 lt, gastado</t>
  </si>
  <si>
    <t>La Campana</t>
  </si>
  <si>
    <t>Capibell</t>
  </si>
  <si>
    <t>4 lt, gastado</t>
  </si>
  <si>
    <t>Tekno</t>
  </si>
  <si>
    <t>Alcohol al 70%</t>
  </si>
  <si>
    <t>Quimant</t>
  </si>
  <si>
    <t>Galones</t>
  </si>
  <si>
    <t>Pegante Madera</t>
  </si>
  <si>
    <t>Pegatex Artecola</t>
  </si>
  <si>
    <t>4 kl</t>
  </si>
  <si>
    <t>Transformador</t>
  </si>
  <si>
    <t>12 V a 115 V</t>
  </si>
  <si>
    <t>30 V a 115 V</t>
  </si>
  <si>
    <t>Antimicrobial</t>
  </si>
  <si>
    <t>BioSpada</t>
  </si>
  <si>
    <t>240 ml</t>
  </si>
  <si>
    <t>Aceite 3 en 1</t>
  </si>
  <si>
    <t>3 en 1</t>
  </si>
  <si>
    <t>135 ml</t>
  </si>
  <si>
    <t>162 ml</t>
  </si>
  <si>
    <t>30 ml</t>
  </si>
  <si>
    <t>90 ml</t>
  </si>
  <si>
    <t>Limpiador de Contactos</t>
  </si>
  <si>
    <t xml:space="preserve">300 ml </t>
  </si>
  <si>
    <t>Limpiador Electrónico</t>
  </si>
  <si>
    <t>Phinnix</t>
  </si>
  <si>
    <t>Espuma Limpiadora</t>
  </si>
  <si>
    <t>CH Industrial</t>
  </si>
  <si>
    <t>370 ml</t>
  </si>
  <si>
    <t>Truper</t>
  </si>
  <si>
    <t>450 gr</t>
  </si>
  <si>
    <t>Pintura en Spray</t>
  </si>
  <si>
    <t>LogiPaint</t>
  </si>
  <si>
    <t>400 ml</t>
  </si>
  <si>
    <t>Pintumanfel</t>
  </si>
  <si>
    <t>Laca Multiusos Negra</t>
  </si>
  <si>
    <t>Pintuco</t>
  </si>
  <si>
    <t>16 oz</t>
  </si>
  <si>
    <t>Laca Multiusos Amarilla</t>
  </si>
  <si>
    <t>Laca Multiusos Blanca</t>
  </si>
  <si>
    <t>Laca Multiusos Roja</t>
  </si>
  <si>
    <t>Válvula de Bloqueo</t>
  </si>
  <si>
    <t>Sneicher Armturen</t>
  </si>
  <si>
    <t>Caimán-caimán</t>
  </si>
  <si>
    <t xml:space="preserve">Genérico </t>
  </si>
  <si>
    <t>Juego de Llaves Combinadas</t>
  </si>
  <si>
    <t>Stanley</t>
  </si>
  <si>
    <t>20 piezas</t>
  </si>
  <si>
    <t>Cable Duple</t>
  </si>
  <si>
    <t>Centelsa</t>
  </si>
  <si>
    <t>14 AWG</t>
  </si>
  <si>
    <t>Cable Eléctrico Negro</t>
  </si>
  <si>
    <t>STAUBLI</t>
  </si>
  <si>
    <t>100 mt</t>
  </si>
  <si>
    <t>Cable Eléctrico Rojo</t>
  </si>
  <si>
    <t>Force</t>
  </si>
  <si>
    <t>12 piezas</t>
  </si>
  <si>
    <t>Cable Negro</t>
  </si>
  <si>
    <t>Centel.sa</t>
  </si>
  <si>
    <t>Rollo</t>
  </si>
  <si>
    <t>213 mt</t>
  </si>
  <si>
    <t xml:space="preserve">Termoencogible </t>
  </si>
  <si>
    <t>5 mm</t>
  </si>
  <si>
    <t>8/4 mm</t>
  </si>
  <si>
    <t>8 mm</t>
  </si>
  <si>
    <t>7 mm</t>
  </si>
  <si>
    <t>15 mm</t>
  </si>
  <si>
    <t>12 mm</t>
  </si>
  <si>
    <t>3 mm</t>
  </si>
  <si>
    <t>6 mm</t>
  </si>
  <si>
    <t>Termoencogible Amarilla</t>
  </si>
  <si>
    <t>Termoencogible Roja</t>
  </si>
  <si>
    <t>PVA Blanco</t>
  </si>
  <si>
    <t>1.75 mm</t>
  </si>
  <si>
    <t>Extensión Negra</t>
  </si>
  <si>
    <t xml:space="preserve">Genérica </t>
  </si>
  <si>
    <t>8mt</t>
  </si>
  <si>
    <t>Extension Naranja</t>
  </si>
  <si>
    <t>5 mts</t>
  </si>
  <si>
    <t>Multitoma</t>
  </si>
  <si>
    <t>Alemana</t>
  </si>
  <si>
    <t>250 V</t>
  </si>
  <si>
    <t>Alfa 3</t>
  </si>
  <si>
    <t>Toma Lógica Azul</t>
  </si>
  <si>
    <t>Toma Logica Roja</t>
  </si>
  <si>
    <t>Cable Display Port</t>
  </si>
  <si>
    <t>XÜE</t>
  </si>
  <si>
    <t>Cable HDMI</t>
  </si>
  <si>
    <t>Nicols</t>
  </si>
  <si>
    <t>3 mt</t>
  </si>
  <si>
    <t>Cable 3 en 1 HDTV</t>
  </si>
  <si>
    <t>HDTV</t>
  </si>
  <si>
    <t>Cable HDMI Rojo Malla</t>
  </si>
  <si>
    <t>WIT</t>
  </si>
  <si>
    <t xml:space="preserve">Extensión USB </t>
  </si>
  <si>
    <t>Cable HDMI a Mini HMDI</t>
  </si>
  <si>
    <t>Conversor VGA a HDMI</t>
  </si>
  <si>
    <t>Cable de Impresora Corto</t>
  </si>
  <si>
    <t>Cable de Impresora Largo</t>
  </si>
  <si>
    <t>Medidor de Potencia</t>
  </si>
  <si>
    <t>Stand 3</t>
  </si>
  <si>
    <t>Bombillas</t>
  </si>
  <si>
    <t>Parlantes</t>
  </si>
  <si>
    <t>HP</t>
  </si>
  <si>
    <t>VGA a HDMI</t>
  </si>
  <si>
    <t>Pasta Termica</t>
  </si>
  <si>
    <t>20 metros</t>
  </si>
  <si>
    <t>HDMI Switch</t>
  </si>
  <si>
    <t xml:space="preserve">Guantes </t>
  </si>
  <si>
    <t>Conversor DVI a Display Port</t>
  </si>
  <si>
    <t>DVI a Display Port con USB</t>
  </si>
  <si>
    <t>VGA</t>
  </si>
  <si>
    <t>Display Port a VGA</t>
  </si>
  <si>
    <t xml:space="preserve"> CONVERSAD HDMI a Tipo C</t>
  </si>
  <si>
    <t>Conversor HDMI a Display Port</t>
  </si>
  <si>
    <t>Mouse</t>
  </si>
  <si>
    <t>Mouse con Cable</t>
  </si>
  <si>
    <t>Xtech</t>
  </si>
  <si>
    <t>Uno fuera de la caja</t>
  </si>
  <si>
    <t>Raspberry PI 4</t>
  </si>
  <si>
    <t xml:space="preserve">CD </t>
  </si>
  <si>
    <t>Imation</t>
  </si>
  <si>
    <t>10 por caja</t>
  </si>
  <si>
    <t>CD</t>
  </si>
  <si>
    <t>Disquet</t>
  </si>
  <si>
    <t>Mini CD</t>
  </si>
  <si>
    <t>Sony</t>
  </si>
  <si>
    <t xml:space="preserve">Protoboard </t>
  </si>
  <si>
    <t>2 por bolsa</t>
  </si>
  <si>
    <t>Pasta para Soldar</t>
  </si>
  <si>
    <t>55 g</t>
  </si>
  <si>
    <t xml:space="preserve">Estaño 0,7 mm </t>
  </si>
  <si>
    <t>100 g</t>
  </si>
  <si>
    <t xml:space="preserve">Estaño 0,8 mm </t>
  </si>
  <si>
    <t>250 g</t>
  </si>
  <si>
    <t>500 g</t>
  </si>
  <si>
    <t>1 m</t>
  </si>
  <si>
    <t>Fusible 500 mA</t>
  </si>
  <si>
    <t>Fusible 250 mA</t>
  </si>
  <si>
    <t>Fusible 20 A</t>
  </si>
  <si>
    <t>Base para Cautin</t>
  </si>
  <si>
    <t>Piedras Montadas set x10</t>
  </si>
  <si>
    <t>Tomas Eléctricas</t>
  </si>
  <si>
    <t>Estuche de Toma</t>
  </si>
  <si>
    <t>20 por caja</t>
  </si>
  <si>
    <t>Cables de Red</t>
  </si>
  <si>
    <t>3 m</t>
  </si>
  <si>
    <t>Panduit</t>
  </si>
  <si>
    <t>6,10 m</t>
  </si>
  <si>
    <t xml:space="preserve">Cables de Red </t>
  </si>
  <si>
    <t>2 m</t>
  </si>
  <si>
    <t xml:space="preserve">Cadenas Plásticas </t>
  </si>
  <si>
    <t xml:space="preserve">Abierta </t>
  </si>
  <si>
    <t>Puertos HDMI</t>
  </si>
  <si>
    <t>Puertos VGA</t>
  </si>
  <si>
    <t>Transistor 2N3055</t>
  </si>
  <si>
    <t>USB Slim DVD</t>
  </si>
  <si>
    <t xml:space="preserve">Estación de Soldar </t>
  </si>
  <si>
    <t>Baterias</t>
  </si>
  <si>
    <t>Panasonic</t>
  </si>
  <si>
    <t>Memoria RAM 8GB</t>
  </si>
  <si>
    <t>Xue</t>
  </si>
  <si>
    <t>Memoria RAM 16GB</t>
  </si>
  <si>
    <t>Crucial</t>
  </si>
  <si>
    <t xml:space="preserve">Soporte Ajustable para Proyector </t>
  </si>
  <si>
    <t>TECHGO</t>
  </si>
  <si>
    <t>Stand 6</t>
  </si>
  <si>
    <t>1,8 mt</t>
  </si>
  <si>
    <t>Stand 4</t>
  </si>
  <si>
    <t>Diademas</t>
  </si>
  <si>
    <t>POLY</t>
  </si>
  <si>
    <t>Kits de Limpieza</t>
  </si>
  <si>
    <t>Posh</t>
  </si>
  <si>
    <t>Kits de limpieza</t>
  </si>
  <si>
    <t>Kits de Limpieza Total</t>
  </si>
  <si>
    <t>cleaner</t>
  </si>
  <si>
    <t>Kit Pantalla Interactiva</t>
  </si>
  <si>
    <t>Fuente de poder</t>
  </si>
  <si>
    <t>Unitec</t>
  </si>
  <si>
    <t>Teclado</t>
  </si>
  <si>
    <t xml:space="preserve"> Conversor HDMI a mini HDMI</t>
  </si>
  <si>
    <t>Startec</t>
  </si>
  <si>
    <t>Protector de Voltaje</t>
  </si>
  <si>
    <t>Troen</t>
  </si>
  <si>
    <t>Sperian</t>
  </si>
  <si>
    <t>Caja HDMI</t>
  </si>
  <si>
    <t>Extractor de Aire con Rejilla</t>
  </si>
  <si>
    <t>Mercury</t>
  </si>
  <si>
    <t>Enchufe Hembra</t>
  </si>
  <si>
    <t>Enchufe Macho</t>
  </si>
  <si>
    <t>Espiral Plastico</t>
  </si>
  <si>
    <t>10 mt</t>
  </si>
  <si>
    <t>Espiral Plastico 3\4"</t>
  </si>
  <si>
    <t>5 mt</t>
  </si>
  <si>
    <t>Microprocesador</t>
  </si>
  <si>
    <t>Intel Galileo</t>
  </si>
  <si>
    <t xml:space="preserve">Caja de Derivación </t>
  </si>
  <si>
    <t xml:space="preserve">Tapas de Tomas </t>
  </si>
  <si>
    <t>100 cada una</t>
  </si>
  <si>
    <t>Tomas reguladas</t>
  </si>
  <si>
    <t>EBCHQ</t>
  </si>
  <si>
    <t>Soporte Videobeam</t>
  </si>
  <si>
    <t>NB</t>
  </si>
  <si>
    <t xml:space="preserve">Tripode Tablets </t>
  </si>
  <si>
    <t>Tomas Reguladas</t>
  </si>
  <si>
    <t>Pistola Codigo de Barras</t>
  </si>
  <si>
    <t xml:space="preserve">Repuesto Sensor Puerta </t>
  </si>
  <si>
    <t>Cinta Adhesiva Azul 3D</t>
  </si>
  <si>
    <t>Tablet</t>
  </si>
  <si>
    <t>Lenovo A2 30HC</t>
  </si>
  <si>
    <t>2017112800094 Con cargador</t>
  </si>
  <si>
    <t>2017112800078 Con cargador</t>
  </si>
  <si>
    <t>2017112800076 Con cargador</t>
  </si>
  <si>
    <t>2017112800092 Con cargador</t>
  </si>
  <si>
    <t>2017112800075 Con cargador</t>
  </si>
  <si>
    <t xml:space="preserve">2017112800088 sin cargador </t>
  </si>
  <si>
    <t xml:space="preserve">2017112800090 sin cargador </t>
  </si>
  <si>
    <t xml:space="preserve">2017112800080 sin cargador </t>
  </si>
  <si>
    <t>2017112800081 sin cargador</t>
  </si>
  <si>
    <t>2017112800093 sin cargador</t>
  </si>
  <si>
    <t>2017112800073 Con cargador</t>
  </si>
  <si>
    <t xml:space="preserve">Osciloscopio Mano y Accesorios </t>
  </si>
  <si>
    <t>OWON</t>
  </si>
  <si>
    <t>Stand 5</t>
  </si>
  <si>
    <t>Carrete</t>
  </si>
  <si>
    <t>Guayas de Seguridad</t>
  </si>
  <si>
    <t>Piso</t>
  </si>
  <si>
    <t>Batería Para Cámara</t>
  </si>
  <si>
    <t>Panasonic DMC-GH3</t>
  </si>
  <si>
    <t>Batería Para Servidor</t>
  </si>
  <si>
    <t>Dell</t>
  </si>
  <si>
    <t>Referencia NU209, 3.7 V</t>
  </si>
  <si>
    <t>Cable USB Para Disco Externo</t>
  </si>
  <si>
    <t>WD</t>
  </si>
  <si>
    <t>Marca WD</t>
  </si>
  <si>
    <t xml:space="preserve">Cable de Poder Disco Almacenamiento </t>
  </si>
  <si>
    <t>4 pines mini a 2 salidas</t>
  </si>
  <si>
    <t>Conversor USB 3.0 a LAN RJ45</t>
  </si>
  <si>
    <t>1000 MB</t>
  </si>
  <si>
    <t>Conversor HDMI a VGA con Audio</t>
  </si>
  <si>
    <t>Marca XUE</t>
  </si>
  <si>
    <t>Conversor Mini Display Port a HDMI</t>
  </si>
  <si>
    <t>Cable HDMI con Adaptadores</t>
  </si>
  <si>
    <t>HDTV High Speed</t>
  </si>
  <si>
    <t>HDTV High Speed, 1 adaptador mini HDMI a HDMI</t>
  </si>
  <si>
    <t>Motherboard</t>
  </si>
  <si>
    <t>M93 Intel Q87 VPR WIN DPK</t>
  </si>
  <si>
    <t>4 pines a 1 salidas</t>
  </si>
  <si>
    <t>Cable SATA</t>
  </si>
  <si>
    <t>Tóner</t>
  </si>
  <si>
    <t>Dell 2350dn</t>
  </si>
  <si>
    <t>Anilladora</t>
  </si>
  <si>
    <t>Serrucho</t>
  </si>
  <si>
    <t>Segueta</t>
  </si>
  <si>
    <t>Juego de Destornilladores</t>
  </si>
  <si>
    <t>69 - 172 Falta 1 pequeño - mediano</t>
  </si>
  <si>
    <t>Set de Brocas</t>
  </si>
  <si>
    <t>Set de Destornilladores</t>
  </si>
  <si>
    <t>Toolcraft</t>
  </si>
  <si>
    <t>Total</t>
  </si>
  <si>
    <t>Set de brocas WIN</t>
  </si>
  <si>
    <t>Win</t>
  </si>
  <si>
    <t>Falta 1</t>
  </si>
  <si>
    <t>Pinz de Corte Diagonal</t>
  </si>
  <si>
    <t>Pretool</t>
  </si>
  <si>
    <t>8"</t>
  </si>
  <si>
    <t>HDMI 5T01 SWITCH</t>
  </si>
  <si>
    <t>Set Destornilladores de Presición</t>
  </si>
  <si>
    <t>Alicate de presición</t>
  </si>
  <si>
    <t>10"</t>
  </si>
  <si>
    <t>Brochas</t>
  </si>
  <si>
    <t>Caribe</t>
  </si>
  <si>
    <t>63.5mm</t>
  </si>
  <si>
    <t>Brocha</t>
  </si>
  <si>
    <t>50.8mm</t>
  </si>
  <si>
    <t>38.1mm</t>
  </si>
  <si>
    <t>Pinza de Corte Diagonal</t>
  </si>
  <si>
    <t>6"</t>
  </si>
  <si>
    <t>Lima Triangular</t>
  </si>
  <si>
    <t>Herragro</t>
  </si>
  <si>
    <t>Llave BRISTOL</t>
  </si>
  <si>
    <t>Bristol</t>
  </si>
  <si>
    <t>8 piezas</t>
  </si>
  <si>
    <t>Bisturí</t>
  </si>
  <si>
    <t>Azul</t>
  </si>
  <si>
    <t>Crimpine Modular</t>
  </si>
  <si>
    <t>Network Tool</t>
  </si>
  <si>
    <t>Crimpine Tool</t>
  </si>
  <si>
    <t>Coax YAC-3</t>
  </si>
  <si>
    <t>Alicates</t>
  </si>
  <si>
    <t>Irimo</t>
  </si>
  <si>
    <t>Alicate</t>
  </si>
  <si>
    <t>Crescent</t>
  </si>
  <si>
    <t>Amarillo</t>
  </si>
  <si>
    <t>Broca</t>
  </si>
  <si>
    <t>Bosch</t>
  </si>
  <si>
    <t>6.5mm</t>
  </si>
  <si>
    <t>Guaya</t>
  </si>
  <si>
    <t>Argomtech</t>
  </si>
  <si>
    <t>Cable VGA Azul</t>
  </si>
  <si>
    <t>5m</t>
  </si>
  <si>
    <t>1.8m</t>
  </si>
  <si>
    <t>3m</t>
  </si>
  <si>
    <t>Cable VGA Negro</t>
  </si>
  <si>
    <t>Soporte en L</t>
  </si>
  <si>
    <t>Azul Tamaño Variado</t>
  </si>
  <si>
    <t>Adaptador Fuente de Alimentación</t>
  </si>
  <si>
    <t>WELL SHIN WS-012A-1</t>
  </si>
  <si>
    <t>WELL SHIN WS-009</t>
  </si>
  <si>
    <t>Cable de Poder</t>
  </si>
  <si>
    <t xml:space="preserve">Conectores  RJ45 </t>
  </si>
  <si>
    <t xml:space="preserve">Unidad </t>
  </si>
  <si>
    <t>Conector Color Rojo</t>
  </si>
  <si>
    <t>Armario 1 Centro de acopio</t>
  </si>
  <si>
    <t>Conectores RJ45 QPCOM</t>
  </si>
  <si>
    <t>Conector Color Azul</t>
  </si>
  <si>
    <t>Capturadora de Video HDMI</t>
  </si>
  <si>
    <t>Caja Blanco con Azul</t>
  </si>
  <si>
    <t xml:space="preserve">HD Convertidor de Video </t>
  </si>
  <si>
    <t>XUE</t>
  </si>
  <si>
    <t>Caja azul</t>
  </si>
  <si>
    <t xml:space="preserve">Tóner Negro </t>
  </si>
  <si>
    <t>2350dn</t>
  </si>
  <si>
    <t xml:space="preserve">Memoria RAM </t>
  </si>
  <si>
    <t>Samsung</t>
  </si>
  <si>
    <t>2GB</t>
  </si>
  <si>
    <t>Patriot</t>
  </si>
  <si>
    <t>2GB con Placa Azul</t>
  </si>
  <si>
    <t>512MB</t>
  </si>
  <si>
    <t>1GB</t>
  </si>
  <si>
    <t>NANYA</t>
  </si>
  <si>
    <t>Value select</t>
  </si>
  <si>
    <t>RAMAXEL</t>
  </si>
  <si>
    <t>4GB</t>
  </si>
  <si>
    <t>Transcend</t>
  </si>
  <si>
    <t>Kingston</t>
  </si>
  <si>
    <t>Cables Sata</t>
  </si>
  <si>
    <t>STEEL PRO</t>
  </si>
  <si>
    <t xml:space="preserve">Generador de sonda y tonos </t>
  </si>
  <si>
    <t>Fluke</t>
  </si>
  <si>
    <t>Cinta doble fax</t>
  </si>
  <si>
    <t xml:space="preserve">Puerto USB </t>
  </si>
  <si>
    <t xml:space="preserve">4 port </t>
  </si>
  <si>
    <t>Tarjeta wifi</t>
  </si>
  <si>
    <t xml:space="preserve">Convertidor </t>
  </si>
  <si>
    <t>Baterias de litio</t>
  </si>
  <si>
    <t>Sunbeam</t>
  </si>
  <si>
    <t xml:space="preserve">Paquete </t>
  </si>
  <si>
    <t>Paquete por 3</t>
  </si>
  <si>
    <t>Baterías de litio</t>
  </si>
  <si>
    <t>Paquete por 5</t>
  </si>
  <si>
    <t>Bateria de 9V</t>
  </si>
  <si>
    <t>Bateria de 1.5 V</t>
  </si>
  <si>
    <t xml:space="preserve">Convertidor wifi </t>
  </si>
  <si>
    <t xml:space="preserve">Tarjeta gráfica </t>
  </si>
  <si>
    <t xml:space="preserve">Tarjeta </t>
  </si>
  <si>
    <t>Data projector</t>
  </si>
  <si>
    <t>Air Shot</t>
  </si>
  <si>
    <t xml:space="preserve">Tarjeta de expansión </t>
  </si>
  <si>
    <t>Cisco</t>
  </si>
  <si>
    <t xml:space="preserve">Multímetro </t>
  </si>
  <si>
    <t>Uni-T</t>
  </si>
  <si>
    <t>Lenovo</t>
  </si>
  <si>
    <t>8GB</t>
  </si>
  <si>
    <t>hp</t>
  </si>
  <si>
    <t xml:space="preserve">Cable Tester </t>
  </si>
  <si>
    <t>Trendnet</t>
  </si>
  <si>
    <t>Thermal compound</t>
  </si>
  <si>
    <t>Arctic</t>
  </si>
  <si>
    <t xml:space="preserve">Tunner impresora </t>
  </si>
  <si>
    <t xml:space="preserve">Impresora de tickets </t>
  </si>
  <si>
    <t>Citizen</t>
  </si>
  <si>
    <t xml:space="preserve">Teclado </t>
  </si>
  <si>
    <t xml:space="preserve">Impresora de adhesivos </t>
  </si>
  <si>
    <t>datamax</t>
  </si>
  <si>
    <t>Tarjeta de video</t>
  </si>
  <si>
    <t>Tornillos para piso</t>
  </si>
  <si>
    <t>Protectores de ruido</t>
  </si>
  <si>
    <t>Kit de brocas y chazos de pared</t>
  </si>
  <si>
    <t>Discover</t>
  </si>
  <si>
    <t>Ponchador de impacto</t>
  </si>
  <si>
    <t>Ideal</t>
  </si>
  <si>
    <t>Placa 181041</t>
  </si>
  <si>
    <t>Placa 181040</t>
  </si>
  <si>
    <t>Placa 181043</t>
  </si>
  <si>
    <t>Placa 181045</t>
  </si>
  <si>
    <t>VTA</t>
  </si>
  <si>
    <t>QUEST</t>
  </si>
  <si>
    <t>Placa 181050</t>
  </si>
  <si>
    <t>Placa 181047</t>
  </si>
  <si>
    <t>Placa 181046</t>
  </si>
  <si>
    <t>Placa 181051</t>
  </si>
  <si>
    <t>Ponchador</t>
  </si>
  <si>
    <t>Placa 188557</t>
  </si>
  <si>
    <t>Placa 109496</t>
  </si>
  <si>
    <t>Placa 188554</t>
  </si>
  <si>
    <t>Placa 181058</t>
  </si>
  <si>
    <t>Bolsas</t>
  </si>
  <si>
    <t>Bolsa</t>
  </si>
  <si>
    <t>Paquetes de bolsas</t>
  </si>
  <si>
    <t>Multimetro</t>
  </si>
  <si>
    <t>Tornillos</t>
  </si>
  <si>
    <t>Frasco</t>
  </si>
  <si>
    <t>Amarres</t>
  </si>
  <si>
    <t>Dexson</t>
  </si>
  <si>
    <t>Paquete</t>
  </si>
  <si>
    <t>Cada uno x100 y uno abierto</t>
  </si>
  <si>
    <t>Esta abierto</t>
  </si>
  <si>
    <t>Cada uno x100</t>
  </si>
  <si>
    <t>x4</t>
  </si>
  <si>
    <t>Antena de wifi</t>
  </si>
  <si>
    <t>Moderboard</t>
  </si>
  <si>
    <t xml:space="preserve">Switch </t>
  </si>
  <si>
    <t>Tp-link</t>
  </si>
  <si>
    <t>x28 Placa 182747</t>
  </si>
  <si>
    <t>Excalibur5</t>
  </si>
  <si>
    <t xml:space="preserve">Patch panel </t>
  </si>
  <si>
    <t>3P</t>
  </si>
  <si>
    <t>Placa 181038 CAT 6 x24</t>
  </si>
  <si>
    <t>Placa 181039  CAT 6 x24</t>
  </si>
  <si>
    <t>Placa 181034 CAT 6 x24</t>
  </si>
  <si>
    <t>Placa 181035 CAT 6 x24</t>
  </si>
  <si>
    <t>Computodo</t>
  </si>
  <si>
    <t>New</t>
  </si>
  <si>
    <t>Asoelectro</t>
  </si>
  <si>
    <t>T</t>
  </si>
  <si>
    <t xml:space="preserve">Hojas de asistencia </t>
  </si>
  <si>
    <t>Por aprox 500 hojas cada uno</t>
  </si>
  <si>
    <t xml:space="preserve">Caja </t>
  </si>
  <si>
    <t>Por aprox 200 hojas cada uno</t>
  </si>
  <si>
    <t>Thiner</t>
  </si>
  <si>
    <t>Galon</t>
  </si>
  <si>
    <t xml:space="preserve">Empezado </t>
  </si>
  <si>
    <t>Alcohol</t>
  </si>
  <si>
    <t xml:space="preserve">Alcohol </t>
  </si>
  <si>
    <t xml:space="preserve">Químicos y cápsulas </t>
  </si>
  <si>
    <t xml:space="preserve">Galón </t>
  </si>
  <si>
    <t>Nuevo</t>
  </si>
  <si>
    <t xml:space="preserve">Gel antibacterial </t>
  </si>
  <si>
    <t xml:space="preserve">Nuevo </t>
  </si>
  <si>
    <t>Sopladora</t>
  </si>
  <si>
    <t>Con 3 boquillas</t>
  </si>
  <si>
    <t xml:space="preserve">Pistola de silicona </t>
  </si>
  <si>
    <t>Tiene una barra de silicona</t>
  </si>
  <si>
    <t xml:space="preserve">Hoja de cegueta </t>
  </si>
  <si>
    <t>Conector RJ11</t>
  </si>
  <si>
    <t>Conector 4 pines</t>
  </si>
  <si>
    <t xml:space="preserve">Cargador de portail </t>
  </si>
  <si>
    <t>Diferentes marcas de cargadores portatiles</t>
  </si>
  <si>
    <t>Cajon Cargador PC</t>
  </si>
  <si>
    <t>Cable de poder para cargador portatil</t>
  </si>
  <si>
    <t xml:space="preserve">Cable universal para cargadores portatiles </t>
  </si>
  <si>
    <t>Cargadores adicionales</t>
  </si>
  <si>
    <t xml:space="preserve">No son cargargadores de portatil </t>
  </si>
  <si>
    <t>Lector de CD</t>
  </si>
  <si>
    <t>Portable DVD Writer Model SE-208</t>
  </si>
  <si>
    <t xml:space="preserve">Cajon Lector de CD's </t>
  </si>
  <si>
    <t>Portable DVD Writer Model SE-208F</t>
  </si>
  <si>
    <t>DELL</t>
  </si>
  <si>
    <t>DW316</t>
  </si>
  <si>
    <t xml:space="preserve">Cable VGA </t>
  </si>
  <si>
    <t>Cabezal de color blanco</t>
  </si>
  <si>
    <t>Cajon cables de VGA</t>
  </si>
  <si>
    <t>Cabezal de color negro</t>
  </si>
  <si>
    <t>Cabezal de color azul</t>
  </si>
  <si>
    <t>Router</t>
  </si>
  <si>
    <t>ETB</t>
  </si>
  <si>
    <t>TRTHG7M17495</t>
  </si>
  <si>
    <t>Cajon Router and switches</t>
  </si>
  <si>
    <t>D-Link</t>
  </si>
  <si>
    <t>0022B04C4DE6</t>
  </si>
  <si>
    <t>00219143C2E2</t>
  </si>
  <si>
    <t>0022B089F382</t>
  </si>
  <si>
    <t>HUAWEI</t>
  </si>
  <si>
    <t>T9E8W1B14006624</t>
  </si>
  <si>
    <t>Switch</t>
  </si>
  <si>
    <t>TRENDnet</t>
  </si>
  <si>
    <t>TL-SF1016D, S: 0229A1A01852</t>
  </si>
  <si>
    <t>TP-LINK</t>
  </si>
  <si>
    <t>TL-SF1016D, S: 218BA19000622</t>
  </si>
  <si>
    <t>TL-SF1016D, S: 214B563003554</t>
  </si>
  <si>
    <t>TL-SF1016D, S: 214B382001991</t>
  </si>
  <si>
    <t>TL-SF1016D, S: 216B178001479</t>
  </si>
  <si>
    <t>TL-SF1016D, S:216B178001471</t>
  </si>
  <si>
    <t>Placa: 404975, S: CSV21J543238</t>
  </si>
  <si>
    <t>Power adapter</t>
  </si>
  <si>
    <t>Model: GA-0502000</t>
  </si>
  <si>
    <t>Cajon Adaptadores 1</t>
  </si>
  <si>
    <t>ALCATEL</t>
  </si>
  <si>
    <t>Model: S004ACUD500055</t>
  </si>
  <si>
    <t>Model: EP-TA200</t>
  </si>
  <si>
    <t>Chicony</t>
  </si>
  <si>
    <t>Model: W12-010N3A</t>
  </si>
  <si>
    <t>LANIX</t>
  </si>
  <si>
    <t>Model: Ilum L950-C</t>
  </si>
  <si>
    <t>nonr</t>
  </si>
  <si>
    <t>Model JQ3102</t>
  </si>
  <si>
    <t>Cable conversor tipo C</t>
  </si>
  <si>
    <t xml:space="preserve">CONV USB a USB-C </t>
  </si>
  <si>
    <t>Cable conversor tipo DVI-D</t>
  </si>
  <si>
    <t>CONV DisplayPort a DVI-D hembra</t>
  </si>
  <si>
    <t>Cable conversor HDMI a VGA</t>
  </si>
  <si>
    <t>Cable conversor HDMI a VGA con audio</t>
  </si>
  <si>
    <t>Cable conversor tipo micro USB</t>
  </si>
  <si>
    <t>CONV USB a MicroUSB</t>
  </si>
  <si>
    <t>Adaptador RJ45 Puerto LAN A USB</t>
  </si>
  <si>
    <t>Cable RJ45 A USB, esta en una bolsa de XÜE</t>
  </si>
  <si>
    <t>Cable TRS</t>
  </si>
  <si>
    <t>Conversor DVI-D a HDMI</t>
  </si>
  <si>
    <t>CONV DVI-D 24-1PIN a HDMI 19-PIN</t>
  </si>
  <si>
    <t xml:space="preserve">DVI to DisplayPort Adapter with USB power </t>
  </si>
  <si>
    <t>StarTech.com</t>
  </si>
  <si>
    <t>PART # DVI2DP2</t>
  </si>
  <si>
    <t>Pilas recargables</t>
  </si>
  <si>
    <t>GP</t>
  </si>
  <si>
    <t>2700 Series</t>
  </si>
  <si>
    <t>Soportes de modulos</t>
  </si>
  <si>
    <t>Para modulo WIFI</t>
  </si>
  <si>
    <t>Modulo WIFI</t>
  </si>
  <si>
    <t>EPSON</t>
  </si>
  <si>
    <t>Model: WN7512BEP</t>
  </si>
  <si>
    <t>Extension y divisor de cable de poder</t>
  </si>
  <si>
    <t>Longwell</t>
  </si>
  <si>
    <t xml:space="preserve">Cable de poder doble </t>
  </si>
  <si>
    <t>Cajon Adaptadores 2</t>
  </si>
  <si>
    <t>Adaptador DisplayPort a HDMI</t>
  </si>
  <si>
    <t>Cable de HDMI a Mini HDMI</t>
  </si>
  <si>
    <t>L = 1.5 m</t>
  </si>
  <si>
    <t xml:space="preserve">Extendor de HDMI </t>
  </si>
  <si>
    <t>Extensores de HDMI hay de 2 tipos</t>
  </si>
  <si>
    <t>Conversor de HDMI a Mini HDMI</t>
  </si>
  <si>
    <t>adaptador VGA a HDMI</t>
  </si>
  <si>
    <t>Cable HDMI a puerto C</t>
  </si>
  <si>
    <t>Cable HDMI a Mini DisplayPort</t>
  </si>
  <si>
    <t>Adaptador Mini DisplayPort a DisplayPort</t>
  </si>
  <si>
    <t>Adaptador DVI-D a VGA</t>
  </si>
  <si>
    <t>Mouses</t>
  </si>
  <si>
    <t>Cajon Mouses</t>
  </si>
  <si>
    <t xml:space="preserve">Cargador </t>
  </si>
  <si>
    <t xml:space="preserve">Tipo N (5.5 mm) </t>
  </si>
  <si>
    <t>Cajon Cargadores</t>
  </si>
  <si>
    <t>Conector coaxial de 5.5 mm</t>
  </si>
  <si>
    <t>conector coaxial 6.0 mm</t>
  </si>
  <si>
    <t>Alcatel</t>
  </si>
  <si>
    <t>cargador alcatel tablet pico pin ics01</t>
  </si>
  <si>
    <t>FECHA</t>
  </si>
  <si>
    <t>ELEMENTO</t>
  </si>
  <si>
    <t>CANTIDAD RETIRADA</t>
  </si>
  <si>
    <t>CANTIDAD ACTUAL</t>
  </si>
  <si>
    <t>UTILIZACIÓN/UBICACIÓN</t>
  </si>
  <si>
    <t>OBSERVACIONES</t>
  </si>
  <si>
    <t>RETIRADO POR</t>
  </si>
  <si>
    <t>CPS</t>
  </si>
  <si>
    <t>Guantes Smart Guard 100  c\u</t>
  </si>
  <si>
    <t>Centro de Acopio</t>
  </si>
  <si>
    <t>SANTIAGO DELGADO</t>
  </si>
  <si>
    <t>JEAN CORCHUELO</t>
  </si>
  <si>
    <t>Edilberto Suarez</t>
  </si>
  <si>
    <t>JIMMY TAMAYO</t>
  </si>
  <si>
    <t>DAVID VELÁSQUEZ</t>
  </si>
  <si>
    <t>KAREN RODRÍGUEZ</t>
  </si>
  <si>
    <t>LEIDY ACOSTA</t>
  </si>
  <si>
    <t>Jabón Para Manos La Campana 3.75 lt, gastado</t>
  </si>
  <si>
    <t>LUISA CAJAMARCA</t>
  </si>
  <si>
    <t>Antimicrobial BioSpada 240 ml</t>
  </si>
  <si>
    <t>MANUEL ROPERO</t>
  </si>
  <si>
    <t>CAMILO PEÑA</t>
  </si>
  <si>
    <t>JEAN SABACH</t>
  </si>
  <si>
    <t>Decanatura Diego Jimenez</t>
  </si>
  <si>
    <t>DIEGO JIMÉNEZ</t>
  </si>
  <si>
    <t>DANIEL ARISTIZÁBAL</t>
  </si>
  <si>
    <t>Cable HDMI Nicols 20 metros</t>
  </si>
  <si>
    <t>WILLIAM RODRÍGUEZ</t>
  </si>
  <si>
    <t>YEISON GUTIÉRREZ</t>
  </si>
  <si>
    <t>LINA TEJADA</t>
  </si>
  <si>
    <t>CAMILA GUALDRÍA</t>
  </si>
  <si>
    <t>Laboratorios</t>
  </si>
  <si>
    <t>MICHAEL MORA</t>
  </si>
  <si>
    <t>Equipo 706 - 6</t>
  </si>
  <si>
    <t>Tóner Dell Dell 2350dn</t>
  </si>
  <si>
    <t>DANIEL PULIDO</t>
  </si>
  <si>
    <t>Espiral Plastico Adler 10 mt</t>
  </si>
  <si>
    <t>Para adecuar salas</t>
  </si>
  <si>
    <t>Mouse Xtech Uno fuera de la caja</t>
  </si>
  <si>
    <t>Coordinación de labs</t>
  </si>
  <si>
    <t>ELSA PATRICIA</t>
  </si>
  <si>
    <t>Auditorio y centro de acopio</t>
  </si>
  <si>
    <t>NELSON GRANADOS</t>
  </si>
  <si>
    <t xml:space="preserve">Jabón Para Manos Tekno 1 galón </t>
  </si>
  <si>
    <t>Armario cafetería</t>
  </si>
  <si>
    <t>Gel Antibacterial ASEC 3.75 lt</t>
  </si>
  <si>
    <t>19 mm x 0,76 mm x 9,1 m</t>
  </si>
  <si>
    <t>35 a 45mm</t>
  </si>
  <si>
    <t xml:space="preserve">Generico </t>
  </si>
  <si>
    <t>3,5x370</t>
  </si>
  <si>
    <t>40 cm</t>
  </si>
  <si>
    <t>45 cm, 100 pcs</t>
  </si>
  <si>
    <t>4,8x200mm, 100 pcs</t>
  </si>
  <si>
    <t>40 cm, 100pcs</t>
  </si>
  <si>
    <t>Talla M</t>
  </si>
  <si>
    <t>Startape</t>
  </si>
  <si>
    <t>12 mm x 40 mts</t>
  </si>
  <si>
    <t>90 mts</t>
  </si>
  <si>
    <t>50 c/u</t>
  </si>
  <si>
    <t>5000 c/u</t>
  </si>
  <si>
    <t>100 c/u</t>
  </si>
  <si>
    <t>1000 c/u</t>
  </si>
  <si>
    <t>Sispal</t>
  </si>
  <si>
    <t>Steelpro</t>
  </si>
  <si>
    <t>Rayvac</t>
  </si>
  <si>
    <t>Amarillo con rachet</t>
  </si>
  <si>
    <t>Osblack</t>
  </si>
  <si>
    <t xml:space="preserve">se acabaron </t>
  </si>
  <si>
    <t>color rojo</t>
  </si>
  <si>
    <t>que uno, caja azul</t>
  </si>
  <si>
    <t>se acabaron</t>
  </si>
  <si>
    <t>quedan 2 cajas de esferos color negro</t>
  </si>
  <si>
    <t>caja blanca con rojo</t>
  </si>
  <si>
    <t xml:space="preserve">Es una caja rectangular roja y naranja, completo </t>
  </si>
  <si>
    <t>las cajas se encuentran abiertas</t>
  </si>
  <si>
    <t>Una esta rota en un borde, son rojas y se encuentran en una bolsa plástica</t>
  </si>
  <si>
    <t>color amarillo claro, 12mm x 25 m</t>
  </si>
  <si>
    <t>20 mts x 20mm</t>
  </si>
  <si>
    <t xml:space="preserve">amarillos </t>
  </si>
  <si>
    <t>en la caja hay uvex y steel pro</t>
  </si>
  <si>
    <t>Hay una de color negro que tiene etiqueta y y otros 2 que no</t>
  </si>
  <si>
    <t>snr 28 db</t>
  </si>
  <si>
    <t xml:space="preserve">están fuera de caja, vidrios de color oscuro (revisar funcionamiento) </t>
  </si>
  <si>
    <t xml:space="preserve">Cinta Electrica </t>
  </si>
  <si>
    <t xml:space="preserve">SCOTH </t>
  </si>
  <si>
    <t>3M, cajas rojas</t>
  </si>
  <si>
    <t>caja blanca, metálica 0,320kg</t>
  </si>
  <si>
    <t>caja blanca, metálica 0,520kg</t>
  </si>
  <si>
    <t>Caja roja</t>
  </si>
  <si>
    <t>no hay</t>
  </si>
  <si>
    <t>Están en una caja blanca</t>
  </si>
  <si>
    <t>2 bolsas</t>
  </si>
  <si>
    <t>quedan 2 cajas y son cajas azules</t>
  </si>
  <si>
    <t>caja azul</t>
  </si>
  <si>
    <t>se encuentran dentro de la caja grande</t>
  </si>
  <si>
    <t>UNI-T</t>
  </si>
  <si>
    <t xml:space="preserve">ut2308 series </t>
  </si>
  <si>
    <t>caja amarilla</t>
  </si>
  <si>
    <t>Sellados excepto 2</t>
  </si>
  <si>
    <t>4g</t>
  </si>
  <si>
    <t xml:space="preserve">Generico
</t>
  </si>
  <si>
    <t>4K ultra HD</t>
  </si>
  <si>
    <t>color negro</t>
  </si>
  <si>
    <t>1920x1200</t>
  </si>
  <si>
    <t>4K video color negro</t>
  </si>
  <si>
    <t>Color negro</t>
  </si>
  <si>
    <t>Sin caja</t>
  </si>
  <si>
    <t>2GB, una caja sin raspberry</t>
  </si>
  <si>
    <t>DVD+R</t>
  </si>
  <si>
    <t>Verbatim</t>
  </si>
  <si>
    <t>MF 2HD</t>
  </si>
  <si>
    <t>DVD+R 1.4GB</t>
  </si>
  <si>
    <t>Caja redonda</t>
  </si>
  <si>
    <t>La Única</t>
  </si>
  <si>
    <t>Tech</t>
  </si>
  <si>
    <t>Techman</t>
  </si>
  <si>
    <t>Estaño 1 mm</t>
  </si>
  <si>
    <t xml:space="preserve">Techman Genérica </t>
  </si>
  <si>
    <t>Stanprof</t>
  </si>
  <si>
    <t>Caja amarilla</t>
  </si>
  <si>
    <t>Hitronic</t>
  </si>
  <si>
    <t>Uiustools</t>
  </si>
  <si>
    <t xml:space="preserve"> Génericas</t>
  </si>
  <si>
    <t>Blancas</t>
  </si>
  <si>
    <t>Genericas</t>
  </si>
  <si>
    <t>DDR4</t>
  </si>
  <si>
    <t>DDR3L</t>
  </si>
  <si>
    <t>Solidview</t>
  </si>
  <si>
    <t>bolsa</t>
  </si>
  <si>
    <t>AmericanSound</t>
  </si>
  <si>
    <t>ST</t>
  </si>
  <si>
    <t>Empace resellable</t>
  </si>
  <si>
    <t>Empaquee resellable</t>
  </si>
  <si>
    <t>Caja gris</t>
  </si>
  <si>
    <t>Abrasivo</t>
  </si>
  <si>
    <t>PVA Blanco Generico 1.75 mm</t>
  </si>
  <si>
    <t>impresión 3d</t>
  </si>
  <si>
    <t>prototipado</t>
  </si>
  <si>
    <t>Mini-com 7x6a 10gig jack mobile</t>
  </si>
  <si>
    <t>Conversor Mini Display Port - HDMI</t>
  </si>
  <si>
    <t>4K x 2K Color blanco</t>
  </si>
  <si>
    <t>Color azul, USB 2.0, 1,5m</t>
  </si>
  <si>
    <t xml:space="preserve">cable dentro de una bolsa plástica </t>
  </si>
  <si>
    <t xml:space="preserve">Caja azul </t>
  </si>
  <si>
    <t xml:space="preserve">Conversor VGA a HDMI  Caja azul </t>
  </si>
  <si>
    <t>USB 2.0, 1.8m</t>
  </si>
  <si>
    <t>Se encuentran en una bolsa grande que dice cable de impresora, USB 2.0, 10m</t>
  </si>
  <si>
    <t>Agotado</t>
  </si>
  <si>
    <t>Cable suelto</t>
  </si>
  <si>
    <t>Lector de CDs USB</t>
  </si>
  <si>
    <t>CR2032, 3V</t>
  </si>
  <si>
    <t>voyager 4210 Office</t>
  </si>
  <si>
    <t>Opula</t>
  </si>
  <si>
    <t>Limpia pantallas ldc con brocha y toalla</t>
  </si>
  <si>
    <t>Limpiador de pantallas</t>
  </si>
  <si>
    <t>Limpiador de pantallas con bomba de aire manual</t>
  </si>
  <si>
    <t>OneScreen</t>
  </si>
  <si>
    <t xml:space="preserve">Control, cables varios, amarres y lápiz </t>
  </si>
  <si>
    <t>Estereo, HS-M505X, plug 3.5mm</t>
  </si>
  <si>
    <t>ATX 750V, 24 pines</t>
  </si>
  <si>
    <t>Con cable USB</t>
  </si>
  <si>
    <t>HPZ1, con cable USB</t>
  </si>
  <si>
    <t>1,83m</t>
  </si>
  <si>
    <t>110V, 15A, 1800W</t>
  </si>
  <si>
    <t>1,80m</t>
  </si>
  <si>
    <t>6", EVE02</t>
  </si>
  <si>
    <t>16A, 125V</t>
  </si>
  <si>
    <t xml:space="preserve">Tarjeta de desarrollo </t>
  </si>
  <si>
    <t>20 kg soporte universal para proyector</t>
  </si>
  <si>
    <t>Espiral Plastico 3\4"  5 mt</t>
  </si>
  <si>
    <t>DEXSON</t>
  </si>
  <si>
    <t>Schneider txn500dg</t>
  </si>
  <si>
    <t>10 mts</t>
  </si>
  <si>
    <t>Extensión USB</t>
  </si>
  <si>
    <t>seisa</t>
  </si>
  <si>
    <t>11 40, 15 A, 125 V</t>
  </si>
  <si>
    <t>Nbt817-60</t>
  </si>
  <si>
    <t>iGoma</t>
  </si>
  <si>
    <t>ST/12</t>
  </si>
  <si>
    <t>12 V</t>
  </si>
  <si>
    <t>Commscope</t>
  </si>
  <si>
    <t>cable UTP RJ45</t>
  </si>
  <si>
    <t>caja destapada, c530, 305 mts</t>
  </si>
  <si>
    <t>Qianrenon</t>
  </si>
  <si>
    <t>Blancos 4kx2k</t>
  </si>
  <si>
    <t>color de cable negro, en bolsa plástica</t>
  </si>
  <si>
    <t xml:space="preserve">Intel </t>
  </si>
  <si>
    <t>Motherboard Intel  M93 Intel Q87 VPR WIN DPK</t>
  </si>
  <si>
    <t>generico</t>
  </si>
  <si>
    <t>color naranja y rojo</t>
  </si>
  <si>
    <t>Spiral</t>
  </si>
  <si>
    <t>25 mm round plastic</t>
  </si>
  <si>
    <t>305 mm 20-206</t>
  </si>
  <si>
    <t>457 mm 8 pts 15-470</t>
  </si>
  <si>
    <t xml:space="preserve">13 piezas </t>
  </si>
  <si>
    <t>E.Z.</t>
  </si>
  <si>
    <t xml:space="preserve">TC0240 7 piezas </t>
  </si>
  <si>
    <t xml:space="preserve">THTIS5066 6 piezas </t>
  </si>
  <si>
    <t>6 piezas 66052</t>
  </si>
  <si>
    <t>San yuan</t>
  </si>
  <si>
    <t>Ponchadora coaxial YAC-3</t>
  </si>
  <si>
    <t>T0T32</t>
  </si>
  <si>
    <t xml:space="preserve">DR SOCKET SET </t>
  </si>
  <si>
    <t>2x tools</t>
  </si>
  <si>
    <t xml:space="preserve">Juego de copas </t>
  </si>
  <si>
    <t>blanco</t>
  </si>
  <si>
    <t>11 A 250 V</t>
  </si>
  <si>
    <t>5 A 250 V con neutro</t>
  </si>
  <si>
    <t>De pin</t>
  </si>
  <si>
    <t>Delantal peto en carnaza</t>
  </si>
  <si>
    <t>blanca</t>
  </si>
  <si>
    <t>Guantes en carnaza</t>
  </si>
  <si>
    <t xml:space="preserve">3 pares </t>
  </si>
  <si>
    <t>nitta</t>
  </si>
  <si>
    <t>n95</t>
  </si>
  <si>
    <t xml:space="preserve">Guantes aislantes </t>
  </si>
  <si>
    <t>Regeltex</t>
  </si>
  <si>
    <t>latex 26500 V talla 36cm</t>
  </si>
  <si>
    <t>Trapos de gafas</t>
  </si>
  <si>
    <t xml:space="preserve">Guantes de Nylon </t>
  </si>
  <si>
    <t xml:space="preserve">bolsa Colsubsidio </t>
  </si>
  <si>
    <t>bolsa blanca</t>
  </si>
  <si>
    <t>Soporte Ajustable para Proyector  TECHGO 20 kg soporte universal para proyector</t>
  </si>
  <si>
    <t xml:space="preserve">Cerrojo Stand 1 se acabaron </t>
  </si>
  <si>
    <t>Clips Leader se acabaron</t>
  </si>
  <si>
    <t>Teclado Inalámbrico Genius no hay</t>
  </si>
  <si>
    <t>Teclado Alámbrico Genius Caja roja</t>
  </si>
  <si>
    <t xml:space="preserve">Cinta Adhesiva Azul 3D  </t>
  </si>
  <si>
    <t>Guantes  Generico Agotado</t>
  </si>
  <si>
    <t>Multitoma Alfa 3 quedan 2 cajas y son cajas azules</t>
  </si>
  <si>
    <t xml:space="preserve">Tamaños varios </t>
  </si>
  <si>
    <t>Pistola Codigo de Barras  Agotado</t>
  </si>
  <si>
    <t>Grasa Multiusos</t>
  </si>
  <si>
    <t>Guayas de Seguridad Piso Agotado</t>
  </si>
  <si>
    <t>Nombre</t>
  </si>
  <si>
    <t>Detalles</t>
  </si>
  <si>
    <t>Lugar</t>
  </si>
  <si>
    <t>Empaque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</si>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</sst>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rgb="FF000000"/>
      <name val="Aptos Narrow"/>
      <family val="2"/>
      <scheme val="minor"/>
    </font>
    <font>
      <sz val="11"/>
      <color rgb="FF000000"/>
      <name val="Aptos Narrow"/>
      <scheme val="minor"/>
    </font>
    <font>
      <sz val="6"/>
      <name val="Yu Gothic"/>
      <family val="2"/>
      <charset val="128"/>
    </font>
    <font>
      <b/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 style="thin">
        <color theme="1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/>
      <diagonal/>
    </border>
    <border>
      <left/>
      <right style="thin">
        <color theme="1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5" xfId="0" applyFill="1" applyBorder="1"/>
    <xf numFmtId="0" fontId="0" fillId="2" borderId="5" xfId="0" applyFill="1" applyBorder="1" applyAlignment="1">
      <alignment wrapText="1"/>
    </xf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1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2" borderId="12" xfId="0" applyFill="1" applyBorder="1"/>
    <xf numFmtId="14" fontId="0" fillId="0" borderId="0" xfId="0" applyNumberFormat="1"/>
    <xf numFmtId="0" fontId="0" fillId="2" borderId="0" xfId="0" applyFill="1"/>
    <xf numFmtId="0" fontId="0" fillId="4" borderId="5" xfId="0" applyFill="1" applyBorder="1"/>
    <xf numFmtId="0" fontId="0" fillId="5" borderId="1" xfId="0" applyFill="1" applyBorder="1" applyAlignment="1">
      <alignment wrapText="1"/>
    </xf>
    <xf numFmtId="0" fontId="0" fillId="2" borderId="0" xfId="0" applyFill="1" applyAlignment="1">
      <alignment horizontal="left"/>
    </xf>
    <xf numFmtId="14" fontId="4" fillId="0" borderId="0" xfId="0" applyNumberFormat="1" applyFont="1" applyAlignment="1">
      <alignment wrapText="1"/>
    </xf>
    <xf numFmtId="0" fontId="1" fillId="0" borderId="0" xfId="0" applyFont="1"/>
    <xf numFmtId="0" fontId="0" fillId="4" borderId="1" xfId="0" applyFill="1" applyBorder="1"/>
    <xf numFmtId="0" fontId="0" fillId="2" borderId="1" xfId="0" applyNumberFormat="1" applyFill="1" applyBorder="1"/>
    <xf numFmtId="0" fontId="0" fillId="2" borderId="1" xfId="0" applyNumberFormat="1" applyFill="1" applyBorder="1" applyAlignment="1">
      <alignment horizontal="left"/>
    </xf>
    <xf numFmtId="0" fontId="0" fillId="2" borderId="0" xfId="0" applyNumberFormat="1" applyFill="1" applyBorder="1"/>
    <xf numFmtId="0" fontId="0" fillId="2" borderId="0" xfId="0" applyNumberFormat="1" applyFill="1" applyBorder="1" applyAlignment="1">
      <alignment horizontal="left"/>
    </xf>
    <xf numFmtId="14" fontId="0" fillId="0" borderId="0" xfId="0" applyNumberFormat="1"/>
    <xf numFmtId="0" fontId="0" fillId="0" borderId="0" xfId="0" applyNumberFormat="1"/>
    <xf numFmtId="0" fontId="6" fillId="6" borderId="18" xfId="0" applyFont="1" applyFill="1" applyBorder="1"/>
    <xf numFmtId="0" fontId="6" fillId="6" borderId="19" xfId="0" applyFont="1" applyFill="1" applyBorder="1"/>
    <xf numFmtId="0" fontId="6" fillId="6" borderId="17" xfId="0" applyFont="1" applyFill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 applyAlignment="1">
      <alignment horizontal="left"/>
    </xf>
    <xf numFmtId="0" fontId="0" fillId="0" borderId="3" xfId="0" applyFill="1" applyBorder="1"/>
    <xf numFmtId="0" fontId="0" fillId="0" borderId="3" xfId="0" applyFill="1" applyBorder="1" applyAlignment="1">
      <alignment wrapText="1"/>
    </xf>
    <xf numFmtId="0" fontId="0" fillId="0" borderId="4" xfId="0" applyFill="1" applyBorder="1"/>
    <xf numFmtId="0" fontId="0" fillId="0" borderId="5" xfId="0" applyFill="1" applyBorder="1"/>
    <xf numFmtId="0" fontId="0" fillId="0" borderId="5" xfId="0" applyFill="1" applyBorder="1" applyAlignment="1">
      <alignment horizontal="left"/>
    </xf>
    <xf numFmtId="0" fontId="0" fillId="0" borderId="5" xfId="0" applyFill="1" applyBorder="1" applyAlignment="1">
      <alignment wrapText="1"/>
    </xf>
    <xf numFmtId="0" fontId="0" fillId="0" borderId="6" xfId="0" applyFill="1" applyBorder="1"/>
    <xf numFmtId="0" fontId="0" fillId="0" borderId="13" xfId="0" applyFill="1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 applyAlignment="1">
      <alignment horizontal="center"/>
    </xf>
    <xf numFmtId="0" fontId="0" fillId="0" borderId="16" xfId="0" applyFill="1" applyBorder="1"/>
    <xf numFmtId="0" fontId="0" fillId="0" borderId="7" xfId="0" applyFill="1" applyBorder="1" applyAlignment="1">
      <alignment wrapText="1"/>
    </xf>
    <xf numFmtId="0" fontId="1" fillId="0" borderId="5" xfId="0" applyFont="1" applyFill="1" applyBorder="1"/>
    <xf numFmtId="16" fontId="0" fillId="0" borderId="5" xfId="0" applyNumberFormat="1" applyFill="1" applyBorder="1" applyAlignment="1">
      <alignment wrapText="1"/>
    </xf>
    <xf numFmtId="0" fontId="3" fillId="0" borderId="5" xfId="0" applyFont="1" applyFill="1" applyBorder="1"/>
    <xf numFmtId="1" fontId="0" fillId="0" borderId="0" xfId="0" applyNumberFormat="1" applyFill="1"/>
    <xf numFmtId="1" fontId="0" fillId="0" borderId="5" xfId="0" applyNumberFormat="1" applyFill="1" applyBorder="1"/>
    <xf numFmtId="1" fontId="0" fillId="0" borderId="2" xfId="0" applyNumberFormat="1" applyFill="1" applyBorder="1"/>
    <xf numFmtId="0" fontId="0" fillId="0" borderId="2" xfId="0" applyFill="1" applyBorder="1" applyAlignment="1">
      <alignment wrapText="1"/>
    </xf>
    <xf numFmtId="0" fontId="3" fillId="0" borderId="5" xfId="0" applyFont="1" applyFill="1" applyBorder="1" applyAlignment="1">
      <alignment horizontal="left"/>
    </xf>
    <xf numFmtId="0" fontId="2" fillId="0" borderId="0" xfId="0" applyFont="1" applyFill="1"/>
    <xf numFmtId="0" fontId="0" fillId="0" borderId="7" xfId="0" applyFont="1" applyFill="1" applyBorder="1" applyAlignment="1">
      <alignment wrapText="1"/>
    </xf>
    <xf numFmtId="0" fontId="0" fillId="0" borderId="5" xfId="0" applyFont="1" applyFill="1" applyBorder="1"/>
    <xf numFmtId="0" fontId="0" fillId="0" borderId="8" xfId="0" applyFill="1" applyBorder="1" applyAlignment="1">
      <alignment wrapText="1"/>
    </xf>
    <xf numFmtId="0" fontId="0" fillId="0" borderId="1" xfId="0" applyFill="1" applyBorder="1"/>
    <xf numFmtId="0" fontId="0" fillId="0" borderId="9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9" xfId="0" applyFill="1" applyBorder="1" applyAlignment="1">
      <alignment wrapText="1"/>
    </xf>
    <xf numFmtId="0" fontId="0" fillId="0" borderId="10" xfId="0" applyFill="1" applyBorder="1"/>
    <xf numFmtId="0" fontId="0" fillId="3" borderId="5" xfId="0" applyFill="1" applyBorder="1" applyAlignment="1">
      <alignment wrapText="1"/>
    </xf>
    <xf numFmtId="0" fontId="7" fillId="0" borderId="5" xfId="0" applyFont="1" applyFill="1" applyBorder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19" formatCode="d/mm/yyyy"/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1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ill>
        <patternFill patternType="none">
          <fgColor indexed="64"/>
          <bgColor auto="1"/>
        </patternFill>
      </fill>
      <alignment horizontal="left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rgb="FF000000"/>
        </top>
        <bottom/>
      </border>
    </dxf>
    <dxf>
      <fill>
        <patternFill patternType="none">
          <fgColor indexed="64"/>
          <bgColor auto="1"/>
        </patternFill>
      </fill>
      <border outline="0"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border outline="0"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6A6A22-DC08-425B-9D53-DB72FD9AA21A}" name="TablaInventario" displayName="TablaInventario" ref="A1:H299" totalsRowShown="0" headerRowDxfId="12" dataDxfId="11">
  <autoFilter ref="A1:H299" xr:uid="{606A6A22-DC08-425B-9D53-DB72FD9AA21A}"/>
  <tableColumns count="8">
    <tableColumn id="1" xr3:uid="{7292173E-44F9-4618-A70E-6CC69B30437D}" name="Elemento" dataDxfId="10"/>
    <tableColumn id="2" xr3:uid="{3C54B749-E605-4AE2-BA23-AA62060A1FD6}" name="Marca" dataDxfId="9"/>
    <tableColumn id="7" xr3:uid="{B469684B-1B9C-4F50-BA44-DAD5303EB90F}" name="Nombre" dataDxfId="8">
      <calculatedColumnFormula>_xlfn.CONCAT(A2," - ",B2)</calculatedColumnFormula>
    </tableColumn>
    <tableColumn id="3" xr3:uid="{73A612E5-DBD7-49A2-A1A9-1DE0B6A2BFDE}" name="Cantidad" dataDxfId="7"/>
    <tableColumn id="9" xr3:uid="{0E839DD9-965E-44B7-8B18-1E0F12A82AEA}" name="Cantidad Actual" dataDxfId="6">
      <calculatedColumnFormula>TablaInventario[[#This Row],[Cantidad]]-(SUMIF(TablaMovimientos[ELEMENTO], TablaInventario[[#This Row],[Nombre]], TablaMovimientos[CANTIDAD RETIRADA]))</calculatedColumnFormula>
    </tableColumn>
    <tableColumn id="4" xr3:uid="{BE8E863C-2CB1-4E8A-938A-46C067DE4792}" name="Empaque" dataDxfId="5"/>
    <tableColumn id="5" xr3:uid="{CAB1D258-2421-4997-B766-0D355149A6FB}" name="Detalles" dataDxfId="4"/>
    <tableColumn id="6" xr3:uid="{F91C69DC-4E36-4E32-A539-C0A93C875E58}" name="Lugar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6F90B3-0F40-44E9-955B-8030E7C74E65}" name="TablaMovimientos" displayName="TablaMovimientos" ref="A1:H36" totalsRowShown="0">
  <autoFilter ref="A1:H36" xr:uid="{036F90B3-0F40-44E9-955B-8030E7C74E65}"/>
  <tableColumns count="8">
    <tableColumn id="1" xr3:uid="{8501DBAC-5CE7-41C6-AD13-83CC25DF289C}" name="FECHA" dataDxfId="2"/>
    <tableColumn id="2" xr3:uid="{EC43468F-A7C4-468A-BF26-840062C47F48}" name="ELEMENTO"/>
    <tableColumn id="4" xr3:uid="{8D998610-39D6-49F1-A8BA-22EE8E818506}" name="CANTIDAD RETIRADA"/>
    <tableColumn id="3" xr3:uid="{91CA58FF-8AC7-4CC4-BC29-895EC0A1E7E3}" name="CANTIDAD ACTUAL" dataDxfId="1">
      <calculatedColumnFormula>INDEX(TablaInventario[Cantidad Actual],MATCH(B2,TablaInventario[Nombre],0))</calculatedColumnFormula>
    </tableColumn>
    <tableColumn id="5" xr3:uid="{B95E89E5-7995-4791-96AA-335FB8A0972A}" name="EMPAQUE" dataDxfId="0">
      <calculatedColumnFormula>INDEX(TablaInventario[Empaque],MATCH(B2,TablaInventario[Nombre],0))</calculatedColumnFormula>
    </tableColumn>
    <tableColumn id="6" xr3:uid="{87350A59-5C66-4F3F-AB6A-7D06B9C1C357}" name="UTILIZACIÓN/UBICACIÓN"/>
    <tableColumn id="7" xr3:uid="{373A413E-98C2-444A-A4B0-61A465BBDA55}" name="OBSERVACIONES"/>
    <tableColumn id="8" xr3:uid="{6EADAF50-1319-4C74-BA18-F3541DE94247}" name="RETIRADO P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BC17D4-A99D-4747-B346-6EE0DDAFFBCB}" name="Tabla1" displayName="Tabla1" ref="J1:J21" totalsRowShown="0">
  <autoFilter ref="J1:J21" xr:uid="{60BC17D4-A99D-4747-B346-6EE0DDAFFBCB}"/>
  <tableColumns count="1">
    <tableColumn id="1" xr3:uid="{864F3C12-361B-4655-A2C2-3ACDB0DADAD7}" name="C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D0F4-9DCA-4377-BAD4-40AFB9EB2AE5}">
  <sheetPr>
    <pageSetUpPr fitToPage="1"/>
  </sheetPr>
  <dimension ref="A1:K299"/>
  <sheetViews>
    <sheetView tabSelected="1" workbookViewId="0">
      <pane ySplit="1" topLeftCell="A2" activePane="bottomLeft" state="frozen"/>
      <selection activeCell="A298" sqref="A298"/>
      <selection pane="bottomLeft" activeCell="C8" sqref="C8"/>
    </sheetView>
  </sheetViews>
  <sheetFormatPr baseColWidth="10" defaultColWidth="9" defaultRowHeight="14.25"/>
  <cols>
    <col min="1" max="1" width="28.375" style="28" customWidth="1"/>
    <col min="2" max="2" width="21.125" style="28" bestFit="1" customWidth="1"/>
    <col min="3" max="3" width="52" style="28" bestFit="1" customWidth="1"/>
    <col min="4" max="4" width="17.125" style="28" bestFit="1" customWidth="1"/>
    <col min="5" max="5" width="19.375" style="28" customWidth="1"/>
    <col min="6" max="6" width="11.875" style="28" bestFit="1" customWidth="1"/>
    <col min="7" max="7" width="37.75" style="28" customWidth="1"/>
    <col min="8" max="8" width="24.875" style="28" bestFit="1" customWidth="1"/>
    <col min="9" max="9" width="12.375" style="28" customWidth="1"/>
    <col min="10" max="10" width="9" style="28"/>
    <col min="11" max="11" width="18.25" style="28" bestFit="1" customWidth="1"/>
    <col min="12" max="16384" width="9" style="28"/>
  </cols>
  <sheetData>
    <row r="1" spans="1:11">
      <c r="A1" s="28" t="s">
        <v>0</v>
      </c>
      <c r="B1" s="28" t="s">
        <v>1</v>
      </c>
      <c r="C1" s="28" t="s">
        <v>910</v>
      </c>
      <c r="D1" s="28" t="s">
        <v>914</v>
      </c>
      <c r="E1" s="28" t="s">
        <v>4</v>
      </c>
      <c r="F1" s="28" t="s">
        <v>913</v>
      </c>
      <c r="G1" s="28" t="s">
        <v>911</v>
      </c>
      <c r="H1" s="28" t="s">
        <v>912</v>
      </c>
    </row>
    <row r="2" spans="1:11">
      <c r="A2" s="29" t="s">
        <v>8</v>
      </c>
      <c r="B2" s="29" t="s">
        <v>9</v>
      </c>
      <c r="C2" s="29" t="str">
        <f>_xlfn.CONCAT(A2," - ",B2)</f>
        <v>Tapabocas - Colnofex</v>
      </c>
      <c r="D2" s="30">
        <v>12</v>
      </c>
      <c r="E2" s="30">
        <f>TablaInventario[[#This Row],[Cantidad]]-(SUMIF(TablaMovimientos[ELEMENTO], TablaInventario[[#This Row],[Nombre]], TablaMovimientos[CANTIDAD RETIRADA]))</f>
        <v>12</v>
      </c>
      <c r="F2" s="31" t="s">
        <v>10</v>
      </c>
      <c r="G2" s="32" t="s">
        <v>11</v>
      </c>
      <c r="H2" s="33" t="s">
        <v>12</v>
      </c>
    </row>
    <row r="3" spans="1:11">
      <c r="A3" s="34" t="s">
        <v>8</v>
      </c>
      <c r="B3" s="34" t="s">
        <v>13</v>
      </c>
      <c r="C3" s="34" t="str">
        <f>_xlfn.CONCAT(A3," - ",B3)</f>
        <v>Tapabocas - One Fit</v>
      </c>
      <c r="D3" s="35">
        <v>2</v>
      </c>
      <c r="E3" s="30">
        <f>TablaInventario[[#This Row],[Cantidad]]-(SUMIF(TablaMovimientos[ELEMENTO], TablaInventario[[#This Row],[Nombre]], TablaMovimientos[CANTIDAD RETIRADA]))</f>
        <v>2</v>
      </c>
      <c r="F3" s="34" t="s">
        <v>10</v>
      </c>
      <c r="G3" s="36" t="s">
        <v>14</v>
      </c>
      <c r="H3" s="37" t="s">
        <v>12</v>
      </c>
    </row>
    <row r="4" spans="1:11">
      <c r="A4" s="34" t="s">
        <v>8</v>
      </c>
      <c r="B4" s="34" t="s">
        <v>15</v>
      </c>
      <c r="C4" s="34" t="str">
        <f>_xlfn.CONCAT(A4," - ",B4)</f>
        <v>Tapabocas - 3M</v>
      </c>
      <c r="D4" s="35">
        <v>3</v>
      </c>
      <c r="E4" s="30">
        <f>TablaInventario[[#This Row],[Cantidad]]-(SUMIF(TablaMovimientos[ELEMENTO], TablaInventario[[#This Row],[Nombre]], TablaMovimientos[CANTIDAD RETIRADA]))</f>
        <v>3</v>
      </c>
      <c r="F4" s="34" t="s">
        <v>10</v>
      </c>
      <c r="G4" s="36" t="s">
        <v>16</v>
      </c>
      <c r="H4" s="37" t="s">
        <v>12</v>
      </c>
    </row>
    <row r="5" spans="1:11">
      <c r="A5" s="34" t="s">
        <v>17</v>
      </c>
      <c r="B5" s="34" t="s">
        <v>18</v>
      </c>
      <c r="C5" s="34" t="str">
        <f>_xlfn.CONCAT(A5," - ",B5)</f>
        <v>Guantes - Max Bold</v>
      </c>
      <c r="D5" s="35">
        <v>15</v>
      </c>
      <c r="E5" s="30">
        <f>TablaInventario[[#This Row],[Cantidad]]-(SUMIF(TablaMovimientos[ELEMENTO], TablaInventario[[#This Row],[Nombre]], TablaMovimientos[CANTIDAD RETIRADA]))</f>
        <v>15</v>
      </c>
      <c r="F5" s="34" t="s">
        <v>10</v>
      </c>
      <c r="G5" s="36" t="s">
        <v>19</v>
      </c>
      <c r="H5" s="37" t="s">
        <v>12</v>
      </c>
    </row>
    <row r="6" spans="1:11">
      <c r="A6" s="34" t="s">
        <v>17</v>
      </c>
      <c r="B6" s="34" t="s">
        <v>20</v>
      </c>
      <c r="C6" s="34" t="str">
        <f>_xlfn.CONCAT(A6," - ",B6)</f>
        <v>Guantes - Task Pro</v>
      </c>
      <c r="D6" s="35">
        <v>27</v>
      </c>
      <c r="E6" s="30">
        <f>TablaInventario[[#This Row],[Cantidad]]-(SUMIF(TablaMovimientos[ELEMENTO], TablaInventario[[#This Row],[Nombre]], TablaMovimientos[CANTIDAD RETIRADA]))</f>
        <v>27</v>
      </c>
      <c r="F6" s="34" t="s">
        <v>10</v>
      </c>
      <c r="G6" s="36" t="s">
        <v>19</v>
      </c>
      <c r="H6" s="37" t="s">
        <v>12</v>
      </c>
    </row>
    <row r="7" spans="1:11">
      <c r="A7" s="34" t="s">
        <v>17</v>
      </c>
      <c r="B7" s="34" t="s">
        <v>21</v>
      </c>
      <c r="C7" s="34" t="str">
        <f>_xlfn.CONCAT(A7," - ",B7)</f>
        <v>Guantes - Smart Guard</v>
      </c>
      <c r="D7" s="35">
        <v>5</v>
      </c>
      <c r="E7" s="30">
        <f>TablaInventario[[#This Row],[Cantidad]]-(SUMIF(TablaMovimientos[ELEMENTO], TablaInventario[[#This Row],[Nombre]], TablaMovimientos[CANTIDAD RETIRADA]))</f>
        <v>5</v>
      </c>
      <c r="F7" s="34" t="s">
        <v>10</v>
      </c>
      <c r="G7" s="36" t="s">
        <v>19</v>
      </c>
      <c r="H7" s="37" t="s">
        <v>12</v>
      </c>
    </row>
    <row r="8" spans="1:11">
      <c r="A8" s="34" t="s">
        <v>17</v>
      </c>
      <c r="B8" s="34" t="s">
        <v>22</v>
      </c>
      <c r="C8" s="61" t="str">
        <f>_xlfn.CONCAT(A8," - ",B8)</f>
        <v>Guantes - Kramer</v>
      </c>
      <c r="D8" s="35">
        <v>2</v>
      </c>
      <c r="E8" s="30">
        <f>TablaInventario[[#This Row],[Cantidad]]-(SUMIF(TablaMovimientos[ELEMENTO], TablaInventario[[#This Row],[Nombre]], TablaMovimientos[CANTIDAD RETIRADA]))</f>
        <v>2</v>
      </c>
      <c r="F8" s="34" t="s">
        <v>10</v>
      </c>
      <c r="G8" s="36" t="s">
        <v>23</v>
      </c>
      <c r="H8" s="37" t="s">
        <v>12</v>
      </c>
    </row>
    <row r="9" spans="1:11">
      <c r="A9" s="34" t="s">
        <v>24</v>
      </c>
      <c r="B9" s="34" t="s">
        <v>25</v>
      </c>
      <c r="C9" s="34" t="str">
        <f>_xlfn.CONCAT(A9," - ",B9)</f>
        <v>Tacos - Legrand</v>
      </c>
      <c r="D9" s="35">
        <v>6</v>
      </c>
      <c r="E9" s="35">
        <f>TablaInventario[[#This Row],[Cantidad]]-(SUMIF(TablaMovimientos[ELEMENTO], TablaInventario[[#This Row],[Nombre]], TablaMovimientos[CANTIDAD RETIRADA]))</f>
        <v>6</v>
      </c>
      <c r="F9" s="34" t="s">
        <v>26</v>
      </c>
      <c r="G9" s="36" t="s">
        <v>27</v>
      </c>
      <c r="H9" s="37" t="s">
        <v>12</v>
      </c>
      <c r="J9" s="38">
        <v>2</v>
      </c>
      <c r="K9" s="39" t="s">
        <v>28</v>
      </c>
    </row>
    <row r="10" spans="1:11">
      <c r="A10" s="34" t="s">
        <v>29</v>
      </c>
      <c r="B10" s="34" t="s">
        <v>30</v>
      </c>
      <c r="C10" s="34" t="str">
        <f>_xlfn.CONCAT(A10," - ",B10)</f>
        <v>Remache Ciego - Mejia &amp; Cia</v>
      </c>
      <c r="D10" s="35">
        <v>3</v>
      </c>
      <c r="E10" s="35">
        <f>TablaInventario[[#This Row],[Cantidad]]-(SUMIF(TablaMovimientos[ELEMENTO], TablaInventario[[#This Row],[Nombre]], TablaMovimientos[CANTIDAD RETIRADA]))</f>
        <v>3</v>
      </c>
      <c r="F10" s="34" t="s">
        <v>10</v>
      </c>
      <c r="G10" s="36" t="s">
        <v>31</v>
      </c>
      <c r="H10" s="37" t="s">
        <v>12</v>
      </c>
      <c r="J10" s="38">
        <v>98</v>
      </c>
      <c r="K10" s="39" t="s">
        <v>32</v>
      </c>
    </row>
    <row r="11" spans="1:11">
      <c r="A11" s="34" t="s">
        <v>33</v>
      </c>
      <c r="B11" s="34" t="s">
        <v>34</v>
      </c>
      <c r="C11" s="34" t="str">
        <f>_xlfn.CONCAT(A11," - ",B11)</f>
        <v>Tomas Receptáculo - Codelca</v>
      </c>
      <c r="D11" s="35">
        <v>5</v>
      </c>
      <c r="E11" s="35">
        <f>TablaInventario[[#This Row],[Cantidad]]-(SUMIF(TablaMovimientos[ELEMENTO], TablaInventario[[#This Row],[Nombre]], TablaMovimientos[CANTIDAD RETIRADA]))</f>
        <v>5</v>
      </c>
      <c r="F11" s="34" t="s">
        <v>10</v>
      </c>
      <c r="G11" s="36" t="s">
        <v>35</v>
      </c>
      <c r="H11" s="37" t="s">
        <v>12</v>
      </c>
      <c r="J11" s="38">
        <v>19</v>
      </c>
      <c r="K11" s="39" t="s">
        <v>36</v>
      </c>
    </row>
    <row r="12" spans="1:11">
      <c r="A12" s="34" t="s">
        <v>37</v>
      </c>
      <c r="B12" s="34" t="s">
        <v>34</v>
      </c>
      <c r="C12" s="34" t="str">
        <f>_xlfn.CONCAT(A12," - ",B12)</f>
        <v>Clavijas Trifásicas - Codelca</v>
      </c>
      <c r="D12" s="35">
        <v>5</v>
      </c>
      <c r="E12" s="35">
        <f>TablaInventario[[#This Row],[Cantidad]]-(SUMIF(TablaMovimientos[ELEMENTO], TablaInventario[[#This Row],[Nombre]], TablaMovimientos[CANTIDAD RETIRADA]))</f>
        <v>5</v>
      </c>
      <c r="F12" s="34" t="s">
        <v>26</v>
      </c>
      <c r="G12" s="36" t="s">
        <v>35</v>
      </c>
      <c r="H12" s="37" t="s">
        <v>12</v>
      </c>
      <c r="J12" s="38">
        <v>152</v>
      </c>
      <c r="K12" s="39" t="s">
        <v>38</v>
      </c>
    </row>
    <row r="13" spans="1:11">
      <c r="A13" s="34" t="s">
        <v>39</v>
      </c>
      <c r="B13" s="34" t="s">
        <v>40</v>
      </c>
      <c r="C13" s="34" t="str">
        <f>_xlfn.CONCAT(A13," - ",B13)</f>
        <v>Candado Aleman - Yale</v>
      </c>
      <c r="D13" s="35">
        <v>8</v>
      </c>
      <c r="E13" s="35">
        <f>TablaInventario[[#This Row],[Cantidad]]-(SUMIF(TablaMovimientos[ELEMENTO], TablaInventario[[#This Row],[Nombre]], TablaMovimientos[CANTIDAD RETIRADA]))</f>
        <v>8</v>
      </c>
      <c r="F13" s="34" t="s">
        <v>26</v>
      </c>
      <c r="G13" s="60">
        <v>840</v>
      </c>
      <c r="H13" s="37" t="s">
        <v>12</v>
      </c>
      <c r="J13" s="40">
        <v>3</v>
      </c>
      <c r="K13" s="41" t="s">
        <v>41</v>
      </c>
    </row>
    <row r="14" spans="1:11">
      <c r="A14" s="34" t="s">
        <v>42</v>
      </c>
      <c r="B14" s="34" t="s">
        <v>43</v>
      </c>
      <c r="C14" s="34" t="str">
        <f>_xlfn.CONCAT(A14," - ",B14)</f>
        <v>Gancho Legajador - Rank</v>
      </c>
      <c r="D14" s="35">
        <v>1</v>
      </c>
      <c r="E14" s="35">
        <f>TablaInventario[[#This Row],[Cantidad]]-(SUMIF(TablaMovimientos[ELEMENTO], TablaInventario[[#This Row],[Nombre]], TablaMovimientos[CANTIDAD RETIRADA]))</f>
        <v>1</v>
      </c>
      <c r="F14" s="34" t="s">
        <v>26</v>
      </c>
      <c r="G14" s="36" t="s">
        <v>19</v>
      </c>
      <c r="H14" s="37" t="s">
        <v>12</v>
      </c>
    </row>
    <row r="15" spans="1:11">
      <c r="A15" s="34" t="s">
        <v>44</v>
      </c>
      <c r="B15" s="34" t="s">
        <v>45</v>
      </c>
      <c r="C15" s="34" t="str">
        <f>_xlfn.CONCAT(A15," - ",B15)</f>
        <v>Socket Eléctrico - Generico</v>
      </c>
      <c r="D15" s="35">
        <v>4</v>
      </c>
      <c r="E15" s="35">
        <f>TablaInventario[[#This Row],[Cantidad]]-(SUMIF(TablaMovimientos[ELEMENTO], TablaInventario[[#This Row],[Nombre]], TablaMovimientos[CANTIDAD RETIRADA]))</f>
        <v>4</v>
      </c>
      <c r="F15" s="34" t="s">
        <v>10</v>
      </c>
      <c r="G15" s="36" t="s">
        <v>46</v>
      </c>
      <c r="H15" s="37" t="s">
        <v>12</v>
      </c>
    </row>
    <row r="16" spans="1:11">
      <c r="A16" s="34" t="s">
        <v>47</v>
      </c>
      <c r="B16" s="34" t="s">
        <v>12</v>
      </c>
      <c r="C16" s="34" t="str">
        <f>_xlfn.CONCAT(A16," - ",B16)</f>
        <v>Cerrojo - Stand 1</v>
      </c>
      <c r="D16" s="35">
        <v>1</v>
      </c>
      <c r="E16" s="35">
        <f>TablaInventario[[#This Row],[Cantidad]]-(SUMIF(TablaMovimientos[ELEMENTO], TablaInventario[[#This Row],[Nombre]], TablaMovimientos[CANTIDAD RETIRADA]))</f>
        <v>1</v>
      </c>
      <c r="F16" s="34" t="s">
        <v>10</v>
      </c>
      <c r="G16" s="36" t="s">
        <v>743</v>
      </c>
      <c r="H16" s="37" t="s">
        <v>12</v>
      </c>
    </row>
    <row r="17" spans="1:8">
      <c r="A17" s="34" t="s">
        <v>48</v>
      </c>
      <c r="B17" s="34" t="s">
        <v>49</v>
      </c>
      <c r="C17" s="34" t="str">
        <f>_xlfn.CONCAT(A17," - ",B17)</f>
        <v>Cinta - Plymouth</v>
      </c>
      <c r="D17" s="35">
        <v>1</v>
      </c>
      <c r="E17" s="35">
        <f>TablaInventario[[#This Row],[Cantidad]]-(SUMIF(TablaMovimientos[ELEMENTO], TablaInventario[[#This Row],[Nombre]], TablaMovimientos[CANTIDAD RETIRADA]))</f>
        <v>1</v>
      </c>
      <c r="F17" s="34" t="s">
        <v>10</v>
      </c>
      <c r="G17" s="36" t="s">
        <v>722</v>
      </c>
      <c r="H17" s="37" t="s">
        <v>12</v>
      </c>
    </row>
    <row r="18" spans="1:8">
      <c r="A18" s="34" t="s">
        <v>48</v>
      </c>
      <c r="B18" s="34" t="s">
        <v>15</v>
      </c>
      <c r="C18" s="34" t="str">
        <f>_xlfn.CONCAT(A18," - ",B18)</f>
        <v>Cinta - 3M</v>
      </c>
      <c r="D18" s="35">
        <v>13</v>
      </c>
      <c r="E18" s="35">
        <f>TablaInventario[[#This Row],[Cantidad]]-(SUMIF(TablaMovimientos[ELEMENTO], TablaInventario[[#This Row],[Nombre]], TablaMovimientos[CANTIDAD RETIRADA]))</f>
        <v>13</v>
      </c>
      <c r="F18" s="34" t="s">
        <v>10</v>
      </c>
      <c r="G18" s="36" t="s">
        <v>50</v>
      </c>
      <c r="H18" s="37" t="s">
        <v>12</v>
      </c>
    </row>
    <row r="19" spans="1:8">
      <c r="A19" s="34" t="s">
        <v>48</v>
      </c>
      <c r="B19" s="34" t="s">
        <v>51</v>
      </c>
      <c r="C19" s="34" t="str">
        <f>_xlfn.CONCAT(A19," - ",B19)</f>
        <v>Cinta - 3M EPR</v>
      </c>
      <c r="D19" s="35">
        <v>7</v>
      </c>
      <c r="E19" s="35">
        <f>TablaInventario[[#This Row],[Cantidad]]-(SUMIF(TablaMovimientos[ELEMENTO], TablaInventario[[#This Row],[Nombre]], TablaMovimientos[CANTIDAD RETIRADA]))</f>
        <v>7</v>
      </c>
      <c r="F19" s="34" t="s">
        <v>10</v>
      </c>
      <c r="G19" s="36" t="s">
        <v>50</v>
      </c>
      <c r="H19" s="37" t="s">
        <v>12</v>
      </c>
    </row>
    <row r="20" spans="1:8">
      <c r="A20" s="34" t="s">
        <v>52</v>
      </c>
      <c r="B20" s="34" t="s">
        <v>53</v>
      </c>
      <c r="C20" s="34" t="str">
        <f>_xlfn.CONCAT(A20," - ",B20)</f>
        <v>Chapa Bola - UDuke</v>
      </c>
      <c r="D20" s="35">
        <v>9</v>
      </c>
      <c r="E20" s="35">
        <f>TablaInventario[[#This Row],[Cantidad]]-(SUMIF(TablaMovimientos[ELEMENTO], TablaInventario[[#This Row],[Nombre]], TablaMovimientos[CANTIDAD RETIRADA]))</f>
        <v>9</v>
      </c>
      <c r="F20" s="34" t="s">
        <v>26</v>
      </c>
      <c r="G20" s="36" t="s">
        <v>723</v>
      </c>
      <c r="H20" s="37" t="s">
        <v>12</v>
      </c>
    </row>
    <row r="21" spans="1:8">
      <c r="A21" s="34" t="s">
        <v>54</v>
      </c>
      <c r="B21" s="34" t="s">
        <v>45</v>
      </c>
      <c r="C21" s="34" t="str">
        <f>_xlfn.CONCAT(A21," - ",B21)</f>
        <v>3 a 2 - Generico</v>
      </c>
      <c r="D21" s="35">
        <v>59</v>
      </c>
      <c r="E21" s="35">
        <f>TablaInventario[[#This Row],[Cantidad]]-(SUMIF(TablaMovimientos[ELEMENTO], TablaInventario[[#This Row],[Nombre]], TablaMovimientos[CANTIDAD RETIRADA]))</f>
        <v>59</v>
      </c>
      <c r="F21" s="34" t="s">
        <v>26</v>
      </c>
      <c r="G21" s="36" t="s">
        <v>724</v>
      </c>
      <c r="H21" s="37" t="s">
        <v>12</v>
      </c>
    </row>
    <row r="22" spans="1:8">
      <c r="A22" s="34" t="s">
        <v>55</v>
      </c>
      <c r="B22" s="34" t="s">
        <v>56</v>
      </c>
      <c r="C22" s="34" t="str">
        <f>_xlfn.CONCAT(A22," - ",B22)</f>
        <v>Amarre - Karluz</v>
      </c>
      <c r="D22" s="35">
        <v>8</v>
      </c>
      <c r="E22" s="35">
        <f>TablaInventario[[#This Row],[Cantidad]]-(SUMIF(TablaMovimientos[ELEMENTO], TablaInventario[[#This Row],[Nombre]], TablaMovimientos[CANTIDAD RETIRADA]))</f>
        <v>8</v>
      </c>
      <c r="F22" s="34" t="s">
        <v>26</v>
      </c>
      <c r="G22" s="36" t="s">
        <v>57</v>
      </c>
      <c r="H22" s="37" t="s">
        <v>12</v>
      </c>
    </row>
    <row r="23" spans="1:8">
      <c r="A23" s="34" t="s">
        <v>55</v>
      </c>
      <c r="B23" s="34" t="s">
        <v>58</v>
      </c>
      <c r="C23" s="34" t="str">
        <f>_xlfn.CONCAT(A23," - ",B23)</f>
        <v>Amarre - Adler</v>
      </c>
      <c r="D23" s="35">
        <v>6</v>
      </c>
      <c r="E23" s="35">
        <f>TablaInventario[[#This Row],[Cantidad]]-(SUMIF(TablaMovimientos[ELEMENTO], TablaInventario[[#This Row],[Nombre]], TablaMovimientos[CANTIDAD RETIRADA]))</f>
        <v>6</v>
      </c>
      <c r="F23" s="34" t="s">
        <v>26</v>
      </c>
      <c r="G23" s="36" t="s">
        <v>728</v>
      </c>
      <c r="H23" s="37" t="s">
        <v>12</v>
      </c>
    </row>
    <row r="24" spans="1:8">
      <c r="A24" s="34" t="s">
        <v>55</v>
      </c>
      <c r="B24" s="34" t="s">
        <v>59</v>
      </c>
      <c r="C24" s="34" t="str">
        <f>_xlfn.CONCAT(A24," - ",B24)</f>
        <v>Amarre - Nylin Cable</v>
      </c>
      <c r="D24" s="35">
        <v>3</v>
      </c>
      <c r="E24" s="35">
        <f>TablaInventario[[#This Row],[Cantidad]]-(SUMIF(TablaMovimientos[ELEMENTO], TablaInventario[[#This Row],[Nombre]], TablaMovimientos[CANTIDAD RETIRADA]))</f>
        <v>3</v>
      </c>
      <c r="F24" s="34" t="s">
        <v>26</v>
      </c>
      <c r="G24" s="36" t="s">
        <v>725</v>
      </c>
      <c r="H24" s="37" t="s">
        <v>12</v>
      </c>
    </row>
    <row r="25" spans="1:8">
      <c r="A25" s="34" t="s">
        <v>55</v>
      </c>
      <c r="B25" s="34" t="s">
        <v>60</v>
      </c>
      <c r="C25" s="34" t="str">
        <f>_xlfn.CONCAT(A25," - ",B25)</f>
        <v>Amarre - Yonyu</v>
      </c>
      <c r="D25" s="35">
        <v>2</v>
      </c>
      <c r="E25" s="35">
        <f>TablaInventario[[#This Row],[Cantidad]]-(SUMIF(TablaMovimientos[ELEMENTO], TablaInventario[[#This Row],[Nombre]], TablaMovimientos[CANTIDAD RETIRADA]))</f>
        <v>2</v>
      </c>
      <c r="F25" s="34" t="s">
        <v>26</v>
      </c>
      <c r="G25" s="36" t="s">
        <v>727</v>
      </c>
      <c r="H25" s="37" t="s">
        <v>12</v>
      </c>
    </row>
    <row r="26" spans="1:8">
      <c r="A26" s="34" t="s">
        <v>55</v>
      </c>
      <c r="B26" s="34" t="s">
        <v>61</v>
      </c>
      <c r="C26" s="34" t="str">
        <f>_xlfn.CONCAT(A26," - ",B26)</f>
        <v>Amarre - Schneider</v>
      </c>
      <c r="D26" s="35">
        <v>5</v>
      </c>
      <c r="E26" s="35">
        <f>TablaInventario[[#This Row],[Cantidad]]-(SUMIF(TablaMovimientos[ELEMENTO], TablaInventario[[#This Row],[Nombre]], TablaMovimientos[CANTIDAD RETIRADA]))</f>
        <v>5</v>
      </c>
      <c r="F26" s="34" t="s">
        <v>26</v>
      </c>
      <c r="G26" s="36" t="s">
        <v>62</v>
      </c>
      <c r="H26" s="37" t="s">
        <v>12</v>
      </c>
    </row>
    <row r="27" spans="1:8">
      <c r="A27" s="34" t="s">
        <v>63</v>
      </c>
      <c r="B27" s="34" t="s">
        <v>64</v>
      </c>
      <c r="C27" s="34" t="str">
        <f>_xlfn.CONCAT(A27," - ",B27)</f>
        <v>Amarre Multiusos - Uduke</v>
      </c>
      <c r="D27" s="35">
        <v>5</v>
      </c>
      <c r="E27" s="35">
        <f>TablaInventario[[#This Row],[Cantidad]]-(SUMIF(TablaMovimientos[ELEMENTO], TablaInventario[[#This Row],[Nombre]], TablaMovimientos[CANTIDAD RETIRADA]))</f>
        <v>5</v>
      </c>
      <c r="F27" s="34" t="s">
        <v>26</v>
      </c>
      <c r="G27" s="36" t="s">
        <v>726</v>
      </c>
      <c r="H27" s="37" t="s">
        <v>12</v>
      </c>
    </row>
    <row r="28" spans="1:8">
      <c r="A28" s="34" t="s">
        <v>55</v>
      </c>
      <c r="B28" s="34" t="s">
        <v>61</v>
      </c>
      <c r="C28" s="34" t="str">
        <f>_xlfn.CONCAT(A28," - ",B28)</f>
        <v>Amarre - Schneider</v>
      </c>
      <c r="D28" s="35">
        <v>3</v>
      </c>
      <c r="E28" s="35">
        <f>TablaInventario[[#This Row],[Cantidad]]-(SUMIF(TablaMovimientos[ELEMENTO], TablaInventario[[#This Row],[Nombre]], TablaMovimientos[CANTIDAD RETIRADA]))</f>
        <v>3</v>
      </c>
      <c r="F28" s="34" t="s">
        <v>26</v>
      </c>
      <c r="G28" s="36" t="s">
        <v>65</v>
      </c>
      <c r="H28" s="37" t="s">
        <v>12</v>
      </c>
    </row>
    <row r="29" spans="1:8">
      <c r="A29" s="34" t="s">
        <v>55</v>
      </c>
      <c r="B29" s="34" t="s">
        <v>66</v>
      </c>
      <c r="C29" s="34" t="str">
        <f>_xlfn.CONCAT(A29," - ",B29)</f>
        <v>Amarre - Vigor</v>
      </c>
      <c r="D29" s="35">
        <v>1</v>
      </c>
      <c r="E29" s="35">
        <f>TablaInventario[[#This Row],[Cantidad]]-(SUMIF(TablaMovimientos[ELEMENTO], TablaInventario[[#This Row],[Nombre]], TablaMovimientos[CANTIDAD RETIRADA]))</f>
        <v>1</v>
      </c>
      <c r="F29" s="34" t="s">
        <v>26</v>
      </c>
      <c r="G29" s="36" t="s">
        <v>729</v>
      </c>
      <c r="H29" s="37" t="s">
        <v>12</v>
      </c>
    </row>
    <row r="30" spans="1:8">
      <c r="A30" s="34" t="s">
        <v>55</v>
      </c>
      <c r="B30" s="34" t="s">
        <v>67</v>
      </c>
      <c r="C30" s="34" t="str">
        <f>_xlfn.CONCAT(A30," - ",B30)</f>
        <v>Amarre - Lizeth</v>
      </c>
      <c r="D30" s="35">
        <v>1</v>
      </c>
      <c r="E30" s="35">
        <v>0</v>
      </c>
      <c r="F30" s="34" t="s">
        <v>26</v>
      </c>
      <c r="G30" s="36" t="s">
        <v>743</v>
      </c>
      <c r="H30" s="37" t="s">
        <v>12</v>
      </c>
    </row>
    <row r="31" spans="1:8">
      <c r="A31" s="34" t="s">
        <v>55</v>
      </c>
      <c r="B31" s="34" t="s">
        <v>64</v>
      </c>
      <c r="C31" s="34" t="str">
        <f>_xlfn.CONCAT(A31," - ",B31)</f>
        <v>Amarre - Uduke</v>
      </c>
      <c r="D31" s="35">
        <v>5</v>
      </c>
      <c r="E31" s="35">
        <f>TablaInventario[[#This Row],[Cantidad]]-(SUMIF(TablaMovimientos[ELEMENTO], TablaInventario[[#This Row],[Nombre]], TablaMovimientos[CANTIDAD RETIRADA]))</f>
        <v>5</v>
      </c>
      <c r="F31" s="34" t="s">
        <v>26</v>
      </c>
      <c r="G31" s="36" t="s">
        <v>68</v>
      </c>
      <c r="H31" s="37" t="s">
        <v>12</v>
      </c>
    </row>
    <row r="32" spans="1:8">
      <c r="A32" s="34" t="s">
        <v>55</v>
      </c>
      <c r="B32" s="34" t="s">
        <v>64</v>
      </c>
      <c r="C32" s="34" t="str">
        <f>_xlfn.CONCAT(A32," - ",B32)</f>
        <v>Amarre - Uduke</v>
      </c>
      <c r="D32" s="35">
        <v>5</v>
      </c>
      <c r="E32" s="35">
        <f>TablaInventario[[#This Row],[Cantidad]]-(SUMIF(TablaMovimientos[ELEMENTO], TablaInventario[[#This Row],[Nombre]], TablaMovimientos[CANTIDAD RETIRADA]))</f>
        <v>5</v>
      </c>
      <c r="F32" s="34" t="s">
        <v>26</v>
      </c>
      <c r="G32" s="36" t="s">
        <v>69</v>
      </c>
      <c r="H32" s="37" t="s">
        <v>12</v>
      </c>
    </row>
    <row r="33" spans="1:8">
      <c r="A33" s="34" t="s">
        <v>70</v>
      </c>
      <c r="B33" s="34" t="s">
        <v>71</v>
      </c>
      <c r="C33" s="34" t="str">
        <f>_xlfn.CONCAT(A33," - ",B33)</f>
        <v>Resmas de Papel - Reprograf</v>
      </c>
      <c r="D33" s="35">
        <v>22</v>
      </c>
      <c r="E33" s="35">
        <f>TablaInventario[[#This Row],[Cantidad]]-(SUMIF(TablaMovimientos[ELEMENTO], TablaInventario[[#This Row],[Nombre]], TablaMovimientos[CANTIDAD RETIRADA]))</f>
        <v>22</v>
      </c>
      <c r="F33" s="34" t="s">
        <v>26</v>
      </c>
      <c r="G33" s="36" t="s">
        <v>72</v>
      </c>
      <c r="H33" s="37" t="s">
        <v>12</v>
      </c>
    </row>
    <row r="34" spans="1:8">
      <c r="A34" s="34" t="s">
        <v>73</v>
      </c>
      <c r="B34" s="34" t="s">
        <v>74</v>
      </c>
      <c r="C34" s="34" t="str">
        <f>_xlfn.CONCAT(A34," - ",B34)</f>
        <v>Metro 3M - Lufkin</v>
      </c>
      <c r="D34" s="35">
        <v>1</v>
      </c>
      <c r="E34" s="35">
        <f>TablaInventario[[#This Row],[Cantidad]]-(SUMIF(TablaMovimientos[ELEMENTO], TablaInventario[[#This Row],[Nombre]], TablaMovimientos[CANTIDAD RETIRADA]))</f>
        <v>1</v>
      </c>
      <c r="F34" s="34" t="s">
        <v>26</v>
      </c>
      <c r="G34" s="36" t="s">
        <v>433</v>
      </c>
      <c r="H34" s="37" t="s">
        <v>12</v>
      </c>
    </row>
    <row r="35" spans="1:8">
      <c r="A35" s="34" t="s">
        <v>75</v>
      </c>
      <c r="B35" s="34" t="s">
        <v>76</v>
      </c>
      <c r="C35" s="34" t="str">
        <f>_xlfn.CONCAT(A35," - ",B35)</f>
        <v>Metro - Lukfin</v>
      </c>
      <c r="D35" s="35">
        <v>2</v>
      </c>
      <c r="E35" s="35">
        <f>TablaInventario[[#This Row],[Cantidad]]-(SUMIF(TablaMovimientos[ELEMENTO], TablaInventario[[#This Row],[Nombre]], TablaMovimientos[CANTIDAD RETIRADA]))</f>
        <v>2</v>
      </c>
      <c r="F35" s="34" t="s">
        <v>26</v>
      </c>
      <c r="G35" s="36" t="s">
        <v>744</v>
      </c>
      <c r="H35" s="37" t="s">
        <v>12</v>
      </c>
    </row>
    <row r="36" spans="1:8">
      <c r="A36" s="34" t="s">
        <v>17</v>
      </c>
      <c r="B36" s="34" t="s">
        <v>77</v>
      </c>
      <c r="C36" s="34" t="str">
        <f>_xlfn.CONCAT(A36," - ",B36)</f>
        <v>Guantes - Excalibur 5</v>
      </c>
      <c r="D36" s="35">
        <v>1</v>
      </c>
      <c r="E36" s="35">
        <f>TablaInventario[[#This Row],[Cantidad]]-(SUMIF(TablaMovimientos[ELEMENTO], TablaInventario[[#This Row],[Nombre]], TablaMovimientos[CANTIDAD RETIRADA]))</f>
        <v>1</v>
      </c>
      <c r="F36" s="34" t="s">
        <v>26</v>
      </c>
      <c r="G36" s="36" t="s">
        <v>730</v>
      </c>
      <c r="H36" s="37" t="s">
        <v>12</v>
      </c>
    </row>
    <row r="37" spans="1:8">
      <c r="A37" s="34" t="s">
        <v>78</v>
      </c>
      <c r="B37" s="34" t="s">
        <v>79</v>
      </c>
      <c r="C37" s="34" t="str">
        <f>_xlfn.CONCAT(A37," - ",B37)</f>
        <v>Cintas de Enmascarar - Cintandina, Cellux</v>
      </c>
      <c r="D37" s="35">
        <v>32</v>
      </c>
      <c r="E37" s="35">
        <f>TablaInventario[[#This Row],[Cantidad]]-(SUMIF(TablaMovimientos[ELEMENTO], TablaInventario[[#This Row],[Nombre]], TablaMovimientos[CANTIDAD RETIRADA]))</f>
        <v>32</v>
      </c>
      <c r="F37" s="34" t="s">
        <v>26</v>
      </c>
      <c r="G37" s="36" t="s">
        <v>80</v>
      </c>
      <c r="H37" s="37" t="s">
        <v>12</v>
      </c>
    </row>
    <row r="38" spans="1:8">
      <c r="A38" s="34" t="s">
        <v>81</v>
      </c>
      <c r="B38" s="34" t="s">
        <v>731</v>
      </c>
      <c r="C38" s="34" t="str">
        <f>_xlfn.CONCAT(A38," - ",B38)</f>
        <v>Cinta Facil - Startape</v>
      </c>
      <c r="D38" s="35">
        <v>1</v>
      </c>
      <c r="E38" s="35">
        <f>TablaInventario[[#This Row],[Cantidad]]-(SUMIF(TablaMovimientos[ELEMENTO], TablaInventario[[#This Row],[Nombre]], TablaMovimientos[CANTIDAD RETIRADA]))</f>
        <v>1</v>
      </c>
      <c r="F38" s="34" t="s">
        <v>26</v>
      </c>
      <c r="G38" s="36" t="s">
        <v>732</v>
      </c>
      <c r="H38" s="37" t="s">
        <v>12</v>
      </c>
    </row>
    <row r="39" spans="1:8">
      <c r="A39" s="34" t="s">
        <v>82</v>
      </c>
      <c r="B39" s="34" t="s">
        <v>83</v>
      </c>
      <c r="C39" s="34" t="str">
        <f>_xlfn.CONCAT(A39," - ",B39)</f>
        <v>Nailo Multiusos - El Buen Pescador</v>
      </c>
      <c r="D39" s="35">
        <v>1</v>
      </c>
      <c r="E39" s="35">
        <f>TablaInventario[[#This Row],[Cantidad]]-(SUMIF(TablaMovimientos[ELEMENTO], TablaInventario[[#This Row],[Nombre]], TablaMovimientos[CANTIDAD RETIRADA]))</f>
        <v>1</v>
      </c>
      <c r="F39" s="34" t="s">
        <v>26</v>
      </c>
      <c r="G39" s="36" t="s">
        <v>733</v>
      </c>
      <c r="H39" s="37" t="s">
        <v>12</v>
      </c>
    </row>
    <row r="40" spans="1:8">
      <c r="A40" s="34" t="s">
        <v>84</v>
      </c>
      <c r="B40" s="34" t="s">
        <v>85</v>
      </c>
      <c r="C40" s="34" t="str">
        <f>_xlfn.CONCAT(A40," - ",B40)</f>
        <v>Desengrapadora - Proroi, Studmark</v>
      </c>
      <c r="D40" s="35">
        <v>2</v>
      </c>
      <c r="E40" s="35">
        <f>TablaInventario[[#This Row],[Cantidad]]-(SUMIF(TablaMovimientos[ELEMENTO], TablaInventario[[#This Row],[Nombre]], TablaMovimientos[CANTIDAD RETIRADA]))</f>
        <v>2</v>
      </c>
      <c r="F40" s="34" t="s">
        <v>26</v>
      </c>
      <c r="G40" s="36" t="s">
        <v>745</v>
      </c>
      <c r="H40" s="37" t="s">
        <v>12</v>
      </c>
    </row>
    <row r="41" spans="1:8">
      <c r="A41" s="34" t="s">
        <v>86</v>
      </c>
      <c r="B41" s="34" t="s">
        <v>87</v>
      </c>
      <c r="C41" s="34" t="str">
        <f>_xlfn.CONCAT(A41," - ",B41)</f>
        <v>Clips Mariposa - Gema</v>
      </c>
      <c r="D41" s="35">
        <v>10</v>
      </c>
      <c r="E41" s="35">
        <f>TablaInventario[[#This Row],[Cantidad]]-(SUMIF(TablaMovimientos[ELEMENTO], TablaInventario[[#This Row],[Nombre]], TablaMovimientos[CANTIDAD RETIRADA]))</f>
        <v>10</v>
      </c>
      <c r="F41" s="34" t="s">
        <v>10</v>
      </c>
      <c r="G41" s="36" t="s">
        <v>734</v>
      </c>
      <c r="H41" s="37" t="s">
        <v>12</v>
      </c>
    </row>
    <row r="42" spans="1:8">
      <c r="A42" s="34" t="s">
        <v>86</v>
      </c>
      <c r="B42" s="34" t="s">
        <v>88</v>
      </c>
      <c r="C42" s="34" t="str">
        <f>_xlfn.CONCAT(A42," - ",B42)</f>
        <v>Clips Mariposa - Leader</v>
      </c>
      <c r="D42" s="35">
        <v>2</v>
      </c>
      <c r="E42" s="35">
        <f>TablaInventario[[#This Row],[Cantidad]]-(SUMIF(TablaMovimientos[ELEMENTO], TablaInventario[[#This Row],[Nombre]], TablaMovimientos[CANTIDAD RETIRADA]))</f>
        <v>2</v>
      </c>
      <c r="F42" s="34" t="s">
        <v>10</v>
      </c>
      <c r="G42" s="36" t="s">
        <v>734</v>
      </c>
      <c r="H42" s="37" t="s">
        <v>12</v>
      </c>
    </row>
    <row r="43" spans="1:8">
      <c r="A43" s="34" t="s">
        <v>86</v>
      </c>
      <c r="B43" s="34" t="s">
        <v>89</v>
      </c>
      <c r="C43" s="34" t="str">
        <f>_xlfn.CONCAT(A43," - ",B43)</f>
        <v>Clips Mariposa - Triton</v>
      </c>
      <c r="D43" s="35">
        <v>3</v>
      </c>
      <c r="E43" s="35">
        <f>TablaInventario[[#This Row],[Cantidad]]-(SUMIF(TablaMovimientos[ELEMENTO], TablaInventario[[#This Row],[Nombre]], TablaMovimientos[CANTIDAD RETIRADA]))</f>
        <v>3</v>
      </c>
      <c r="F43" s="34" t="s">
        <v>10</v>
      </c>
      <c r="G43" s="36" t="s">
        <v>734</v>
      </c>
      <c r="H43" s="37" t="s">
        <v>12</v>
      </c>
    </row>
    <row r="44" spans="1:8">
      <c r="A44" s="34" t="s">
        <v>90</v>
      </c>
      <c r="B44" s="34" t="s">
        <v>89</v>
      </c>
      <c r="C44" s="34" t="str">
        <f>_xlfn.CONCAT(A44," - ",B44)</f>
        <v>Grapas - Triton</v>
      </c>
      <c r="D44" s="35">
        <v>5</v>
      </c>
      <c r="E44" s="35">
        <f>TablaInventario[[#This Row],[Cantidad]]-(SUMIF(TablaMovimientos[ELEMENTO], TablaInventario[[#This Row],[Nombre]], TablaMovimientos[CANTIDAD RETIRADA]))</f>
        <v>5</v>
      </c>
      <c r="F44" s="34" t="s">
        <v>10</v>
      </c>
      <c r="G44" s="36" t="s">
        <v>735</v>
      </c>
      <c r="H44" s="37" t="s">
        <v>12</v>
      </c>
    </row>
    <row r="45" spans="1:8">
      <c r="A45" s="34" t="s">
        <v>90</v>
      </c>
      <c r="B45" s="34" t="s">
        <v>91</v>
      </c>
      <c r="C45" s="34" t="str">
        <f>_xlfn.CONCAT(A45," - ",B45)</f>
        <v>Grapas - Wingo</v>
      </c>
      <c r="D45" s="35">
        <v>1</v>
      </c>
      <c r="E45" s="35">
        <f>TablaInventario[[#This Row],[Cantidad]]-(SUMIF(TablaMovimientos[ELEMENTO], TablaInventario[[#This Row],[Nombre]], TablaMovimientos[CANTIDAD RETIRADA]))</f>
        <v>1</v>
      </c>
      <c r="F45" s="34" t="s">
        <v>10</v>
      </c>
      <c r="G45" s="36" t="s">
        <v>735</v>
      </c>
      <c r="H45" s="37" t="s">
        <v>12</v>
      </c>
    </row>
    <row r="46" spans="1:8">
      <c r="A46" s="34" t="s">
        <v>92</v>
      </c>
      <c r="B46" s="34" t="s">
        <v>89</v>
      </c>
      <c r="C46" s="34" t="str">
        <f>_xlfn.CONCAT(A46," - ",B46)</f>
        <v>Clips Standar - Triton</v>
      </c>
      <c r="D46" s="35">
        <v>2</v>
      </c>
      <c r="E46" s="35">
        <f>TablaInventario[[#This Row],[Cantidad]]-(SUMIF(TablaMovimientos[ELEMENTO], TablaInventario[[#This Row],[Nombre]], TablaMovimientos[CANTIDAD RETIRADA]))</f>
        <v>2</v>
      </c>
      <c r="F46" s="34" t="s">
        <v>10</v>
      </c>
      <c r="G46" s="36" t="s">
        <v>736</v>
      </c>
      <c r="H46" s="37" t="s">
        <v>12</v>
      </c>
    </row>
    <row r="47" spans="1:8">
      <c r="A47" s="34" t="s">
        <v>93</v>
      </c>
      <c r="B47" s="34" t="s">
        <v>89</v>
      </c>
      <c r="C47" s="34" t="str">
        <f>_xlfn.CONCAT(A47," - ",B47)</f>
        <v>Boligrafos - Triton</v>
      </c>
      <c r="D47" s="35">
        <v>2</v>
      </c>
      <c r="E47" s="35">
        <f>TablaInventario[[#This Row],[Cantidad]]-(SUMIF(TablaMovimientos[ELEMENTO], TablaInventario[[#This Row],[Nombre]], TablaMovimientos[CANTIDAD RETIRADA]))</f>
        <v>2</v>
      </c>
      <c r="F47" s="34" t="s">
        <v>10</v>
      </c>
      <c r="G47" s="36" t="s">
        <v>734</v>
      </c>
      <c r="H47" s="37" t="s">
        <v>12</v>
      </c>
    </row>
    <row r="48" spans="1:8">
      <c r="A48" s="34" t="s">
        <v>94</v>
      </c>
      <c r="B48" s="34" t="s">
        <v>88</v>
      </c>
      <c r="C48" s="34" t="str">
        <f>_xlfn.CONCAT(A48," - ",B48)</f>
        <v>Clips - Leader</v>
      </c>
      <c r="D48" s="35">
        <v>1</v>
      </c>
      <c r="E48" s="35">
        <f>TablaInventario[[#This Row],[Cantidad]]-(SUMIF(TablaMovimientos[ELEMENTO], TablaInventario[[#This Row],[Nombre]], TablaMovimientos[CANTIDAD RETIRADA]))</f>
        <v>1</v>
      </c>
      <c r="F48" s="34" t="s">
        <v>10</v>
      </c>
      <c r="G48" s="36" t="s">
        <v>746</v>
      </c>
      <c r="H48" s="37" t="s">
        <v>12</v>
      </c>
    </row>
    <row r="49" spans="1:8">
      <c r="A49" s="34" t="s">
        <v>95</v>
      </c>
      <c r="B49" s="34" t="s">
        <v>89</v>
      </c>
      <c r="C49" s="34" t="str">
        <f>_xlfn.CONCAT(A49," - ",B49)</f>
        <v>Grapa Industrial - Triton</v>
      </c>
      <c r="D49" s="35">
        <v>7</v>
      </c>
      <c r="E49" s="35">
        <f>TablaInventario[[#This Row],[Cantidad]]-(SUMIF(TablaMovimientos[ELEMENTO], TablaInventario[[#This Row],[Nombre]], TablaMovimientos[CANTIDAD RETIRADA]))</f>
        <v>7</v>
      </c>
      <c r="F49" s="34" t="s">
        <v>10</v>
      </c>
      <c r="G49" s="36" t="s">
        <v>737</v>
      </c>
      <c r="H49" s="37" t="s">
        <v>12</v>
      </c>
    </row>
    <row r="50" spans="1:8">
      <c r="A50" s="34" t="s">
        <v>96</v>
      </c>
      <c r="B50" s="34" t="s">
        <v>91</v>
      </c>
      <c r="C50" s="34" t="str">
        <f>_xlfn.CONCAT(A50," - ",B50)</f>
        <v>Grapa - Wingo</v>
      </c>
      <c r="D50" s="35">
        <v>1</v>
      </c>
      <c r="E50" s="35">
        <f>TablaInventario[[#This Row],[Cantidad]]-(SUMIF(TablaMovimientos[ELEMENTO], TablaInventario[[#This Row],[Nombre]], TablaMovimientos[CANTIDAD RETIRADA]))</f>
        <v>1</v>
      </c>
      <c r="F50" s="34" t="s">
        <v>10</v>
      </c>
      <c r="G50" s="36" t="s">
        <v>737</v>
      </c>
      <c r="H50" s="37" t="s">
        <v>12</v>
      </c>
    </row>
    <row r="51" spans="1:8">
      <c r="A51" s="34" t="s">
        <v>93</v>
      </c>
      <c r="B51" s="34" t="s">
        <v>89</v>
      </c>
      <c r="C51" s="34" t="str">
        <f>_xlfn.CONCAT(A51," - ",B51)</f>
        <v>Boligrafos - Triton</v>
      </c>
      <c r="D51" s="35">
        <v>5</v>
      </c>
      <c r="E51" s="35">
        <f>TablaInventario[[#This Row],[Cantidad]]-(SUMIF(TablaMovimientos[ELEMENTO], TablaInventario[[#This Row],[Nombre]], TablaMovimientos[CANTIDAD RETIRADA]))</f>
        <v>5</v>
      </c>
      <c r="F51" s="34" t="s">
        <v>26</v>
      </c>
      <c r="G51" s="36" t="s">
        <v>747</v>
      </c>
      <c r="H51" s="37" t="s">
        <v>12</v>
      </c>
    </row>
    <row r="52" spans="1:8">
      <c r="A52" s="34" t="s">
        <v>97</v>
      </c>
      <c r="B52" s="34" t="s">
        <v>738</v>
      </c>
      <c r="C52" s="34" t="str">
        <f>_xlfn.CONCAT(A52," - ",B52)</f>
        <v>Huelleros - Sispal</v>
      </c>
      <c r="D52" s="35">
        <v>4</v>
      </c>
      <c r="E52" s="35">
        <f>TablaInventario[[#This Row],[Cantidad]]-(SUMIF(TablaMovimientos[ELEMENTO], TablaInventario[[#This Row],[Nombre]], TablaMovimientos[CANTIDAD RETIRADA]))</f>
        <v>4</v>
      </c>
      <c r="F52" s="34" t="s">
        <v>26</v>
      </c>
      <c r="G52" s="36" t="s">
        <v>748</v>
      </c>
      <c r="H52" s="37" t="s">
        <v>12</v>
      </c>
    </row>
    <row r="53" spans="1:8" ht="28.5">
      <c r="A53" s="34" t="s">
        <v>98</v>
      </c>
      <c r="B53" s="34" t="s">
        <v>99</v>
      </c>
      <c r="C53" s="34" t="str">
        <f>_xlfn.CONCAT(A53," - ",B53)</f>
        <v>Reflector Recargable - Black&amp;Decker</v>
      </c>
      <c r="D53" s="35">
        <v>1</v>
      </c>
      <c r="E53" s="35">
        <f>TablaInventario[[#This Row],[Cantidad]]-(SUMIF(TablaMovimientos[ELEMENTO], TablaInventario[[#This Row],[Nombre]], TablaMovimientos[CANTIDAD RETIRADA]))</f>
        <v>1</v>
      </c>
      <c r="F53" s="34" t="s">
        <v>26</v>
      </c>
      <c r="G53" s="36" t="s">
        <v>749</v>
      </c>
      <c r="H53" s="37" t="s">
        <v>12</v>
      </c>
    </row>
    <row r="54" spans="1:8">
      <c r="A54" s="34" t="s">
        <v>100</v>
      </c>
      <c r="B54" s="34" t="s">
        <v>101</v>
      </c>
      <c r="C54" s="34" t="str">
        <f>_xlfn.CONCAT(A54," - ",B54)</f>
        <v>Caretas - Deltaplus</v>
      </c>
      <c r="D54" s="35">
        <v>4</v>
      </c>
      <c r="E54" s="35">
        <f>TablaInventario[[#This Row],[Cantidad]]-(SUMIF(TablaMovimientos[ELEMENTO], TablaInventario[[#This Row],[Nombre]], TablaMovimientos[CANTIDAD RETIRADA]))</f>
        <v>4</v>
      </c>
      <c r="F54" s="34" t="s">
        <v>26</v>
      </c>
      <c r="G54" s="36" t="s">
        <v>750</v>
      </c>
      <c r="H54" s="37" t="s">
        <v>12</v>
      </c>
    </row>
    <row r="55" spans="1:8">
      <c r="A55" s="34" t="s">
        <v>102</v>
      </c>
      <c r="B55" s="34" t="s">
        <v>739</v>
      </c>
      <c r="C55" s="34" t="str">
        <f>_xlfn.CONCAT(A55," - ",B55)</f>
        <v>Casquete - Steelpro</v>
      </c>
      <c r="D55" s="35">
        <v>10</v>
      </c>
      <c r="E55" s="35">
        <f>TablaInventario[[#This Row],[Cantidad]]-(SUMIF(TablaMovimientos[ELEMENTO], TablaInventario[[#This Row],[Nombre]], TablaMovimientos[CANTIDAD RETIRADA]))</f>
        <v>10</v>
      </c>
      <c r="F55" s="34" t="s">
        <v>26</v>
      </c>
      <c r="G55" s="36" t="s">
        <v>741</v>
      </c>
      <c r="H55" s="37" t="s">
        <v>12</v>
      </c>
    </row>
    <row r="56" spans="1:8" ht="28.5">
      <c r="A56" s="34" t="s">
        <v>103</v>
      </c>
      <c r="B56" s="34" t="s">
        <v>740</v>
      </c>
      <c r="C56" s="34" t="str">
        <f>_xlfn.CONCAT(A56," - ",B56)</f>
        <v>Linternas - Rayvac</v>
      </c>
      <c r="D56" s="35">
        <v>2</v>
      </c>
      <c r="E56" s="35">
        <f>TablaInventario[[#This Row],[Cantidad]]-(SUMIF(TablaMovimientos[ELEMENTO], TablaInventario[[#This Row],[Nombre]], TablaMovimientos[CANTIDAD RETIRADA]))</f>
        <v>2</v>
      </c>
      <c r="F56" s="34" t="s">
        <v>26</v>
      </c>
      <c r="G56" s="36" t="s">
        <v>751</v>
      </c>
      <c r="H56" s="37" t="s">
        <v>12</v>
      </c>
    </row>
    <row r="57" spans="1:8">
      <c r="A57" s="34" t="s">
        <v>104</v>
      </c>
      <c r="B57" s="34" t="s">
        <v>105</v>
      </c>
      <c r="C57" s="34" t="str">
        <f>_xlfn.CONCAT(A57," - ",B57)</f>
        <v>Cinta Doble Fax - Tesa</v>
      </c>
      <c r="D57" s="35">
        <v>6</v>
      </c>
      <c r="E57" s="35">
        <f>TablaInventario[[#This Row],[Cantidad]]-(SUMIF(TablaMovimientos[ELEMENTO], TablaInventario[[#This Row],[Nombre]], TablaMovimientos[CANTIDAD RETIRADA]))</f>
        <v>6</v>
      </c>
      <c r="F57" s="34" t="s">
        <v>26</v>
      </c>
      <c r="G57" s="36" t="s">
        <v>752</v>
      </c>
      <c r="H57" s="37" t="s">
        <v>12</v>
      </c>
    </row>
    <row r="58" spans="1:8">
      <c r="A58" s="34" t="s">
        <v>104</v>
      </c>
      <c r="B58" s="34" t="s">
        <v>106</v>
      </c>
      <c r="C58" s="34" t="str">
        <f>_xlfn.CONCAT(A58," - ",B58)</f>
        <v>Cinta Doble Fax - Tesa Power</v>
      </c>
      <c r="D58" s="35">
        <v>4</v>
      </c>
      <c r="E58" s="35">
        <f>TablaInventario[[#This Row],[Cantidad]]-(SUMIF(TablaMovimientos[ELEMENTO], TablaInventario[[#This Row],[Nombre]], TablaMovimientos[CANTIDAD RETIRADA]))</f>
        <v>4</v>
      </c>
      <c r="F58" s="34" t="s">
        <v>26</v>
      </c>
      <c r="G58" s="36" t="s">
        <v>753</v>
      </c>
      <c r="H58" s="37" t="s">
        <v>12</v>
      </c>
    </row>
    <row r="59" spans="1:8">
      <c r="A59" s="34" t="s">
        <v>107</v>
      </c>
      <c r="B59" s="34" t="s">
        <v>108</v>
      </c>
      <c r="C59" s="34" t="str">
        <f>_xlfn.CONCAT(A59," - ",B59)</f>
        <v>Gafas - Uvex</v>
      </c>
      <c r="D59" s="35">
        <v>13</v>
      </c>
      <c r="E59" s="35">
        <f>TablaInventario[[#This Row],[Cantidad]]-(SUMIF(TablaMovimientos[ELEMENTO], TablaInventario[[#This Row],[Nombre]], TablaMovimientos[CANTIDAD RETIRADA]))</f>
        <v>13</v>
      </c>
      <c r="F59" s="34" t="s">
        <v>26</v>
      </c>
      <c r="G59" s="36" t="s">
        <v>755</v>
      </c>
      <c r="H59" s="37" t="s">
        <v>12</v>
      </c>
    </row>
    <row r="60" spans="1:8" ht="28.5">
      <c r="A60" s="34" t="s">
        <v>109</v>
      </c>
      <c r="B60" s="34" t="s">
        <v>110</v>
      </c>
      <c r="C60" s="34" t="str">
        <f>_xlfn.CONCAT(A60," - ",B60)</f>
        <v>Gafas de Seguridad - DeltaPlus</v>
      </c>
      <c r="D60" s="35">
        <v>5</v>
      </c>
      <c r="E60" s="35">
        <f>TablaInventario[[#This Row],[Cantidad]]-(SUMIF(TablaMovimientos[ELEMENTO], TablaInventario[[#This Row],[Nombre]], TablaMovimientos[CANTIDAD RETIRADA]))</f>
        <v>5</v>
      </c>
      <c r="F60" s="34" t="s">
        <v>26</v>
      </c>
      <c r="G60" s="36" t="s">
        <v>756</v>
      </c>
      <c r="H60" s="37" t="s">
        <v>12</v>
      </c>
    </row>
    <row r="61" spans="1:8">
      <c r="A61" s="34" t="s">
        <v>111</v>
      </c>
      <c r="B61" s="34" t="s">
        <v>45</v>
      </c>
      <c r="C61" s="34" t="str">
        <f>_xlfn.CONCAT(A61," - ",B61)</f>
        <v>Guantes de Seguridad - Generico</v>
      </c>
      <c r="D61" s="35">
        <v>2</v>
      </c>
      <c r="E61" s="35">
        <f>TablaInventario[[#This Row],[Cantidad]]-(SUMIF(TablaMovimientos[ELEMENTO], TablaInventario[[#This Row],[Nombre]], TablaMovimientos[CANTIDAD RETIRADA]))</f>
        <v>2</v>
      </c>
      <c r="F61" s="34" t="s">
        <v>26</v>
      </c>
      <c r="G61" s="36" t="s">
        <v>754</v>
      </c>
      <c r="H61" s="37" t="s">
        <v>12</v>
      </c>
    </row>
    <row r="62" spans="1:8">
      <c r="A62" s="34" t="s">
        <v>112</v>
      </c>
      <c r="B62" s="34" t="s">
        <v>101</v>
      </c>
      <c r="C62" s="34" t="str">
        <f>_xlfn.CONCAT(A62," - ",B62)</f>
        <v>Protectores de Oido - Deltaplus</v>
      </c>
      <c r="D62" s="35">
        <v>1</v>
      </c>
      <c r="E62" s="35">
        <f>TablaInventario[[#This Row],[Cantidad]]-(SUMIF(TablaMovimientos[ELEMENTO], TablaInventario[[#This Row],[Nombre]], TablaMovimientos[CANTIDAD RETIRADA]))</f>
        <v>1</v>
      </c>
      <c r="F62" s="34" t="s">
        <v>26</v>
      </c>
      <c r="G62" s="36" t="s">
        <v>757</v>
      </c>
      <c r="H62" s="37" t="s">
        <v>12</v>
      </c>
    </row>
    <row r="63" spans="1:8" ht="28.5">
      <c r="A63" s="34" t="s">
        <v>113</v>
      </c>
      <c r="B63" s="34" t="s">
        <v>114</v>
      </c>
      <c r="C63" s="34" t="str">
        <f>_xlfn.CONCAT(A63," - ",B63)</f>
        <v>Bombillos - Sylvania</v>
      </c>
      <c r="D63" s="35">
        <v>2</v>
      </c>
      <c r="E63" s="35">
        <f>TablaInventario[[#This Row],[Cantidad]]-(SUMIF(TablaMovimientos[ELEMENTO], TablaInventario[[#This Row],[Nombre]], TablaMovimientos[CANTIDAD RETIRADA]))</f>
        <v>2</v>
      </c>
      <c r="F63" s="34" t="s">
        <v>26</v>
      </c>
      <c r="G63" s="36" t="s">
        <v>758</v>
      </c>
      <c r="H63" s="37" t="s">
        <v>12</v>
      </c>
    </row>
    <row r="64" spans="1:8">
      <c r="A64" s="34" t="s">
        <v>759</v>
      </c>
      <c r="B64" s="34" t="s">
        <v>760</v>
      </c>
      <c r="C64" s="34" t="str">
        <f>_xlfn.CONCAT(A64," - ",B64)</f>
        <v xml:space="preserve">Cinta Electrica  - SCOTH </v>
      </c>
      <c r="D64" s="35">
        <v>19</v>
      </c>
      <c r="E64" s="35">
        <f>TablaInventario[[#This Row],[Cantidad]]-(SUMIF(TablaMovimientos[ELEMENTO], TablaInventario[[#This Row],[Nombre]], TablaMovimientos[CANTIDAD RETIRADA]))</f>
        <v>19</v>
      </c>
      <c r="F64" s="34" t="s">
        <v>26</v>
      </c>
      <c r="G64" s="36" t="s">
        <v>761</v>
      </c>
      <c r="H64" s="37" t="s">
        <v>12</v>
      </c>
    </row>
    <row r="65" spans="1:8">
      <c r="A65" s="34" t="s">
        <v>115</v>
      </c>
      <c r="B65" s="34" t="s">
        <v>116</v>
      </c>
      <c r="C65" s="34" t="str">
        <f>_xlfn.CONCAT(A65," - ",B65)</f>
        <v>Clavijas con Seguro - Leviton</v>
      </c>
      <c r="D65" s="35">
        <v>2</v>
      </c>
      <c r="E65" s="35">
        <f>TablaInventario[[#This Row],[Cantidad]]-(SUMIF(TablaMovimientos[ELEMENTO], TablaInventario[[#This Row],[Nombre]], TablaMovimientos[CANTIDAD RETIRADA]))</f>
        <v>2</v>
      </c>
      <c r="F65" s="34" t="s">
        <v>10</v>
      </c>
      <c r="G65" s="60">
        <v>12</v>
      </c>
      <c r="H65" s="37" t="s">
        <v>12</v>
      </c>
    </row>
    <row r="66" spans="1:8">
      <c r="A66" s="34" t="s">
        <v>117</v>
      </c>
      <c r="B66" s="34" t="s">
        <v>118</v>
      </c>
      <c r="C66" s="34" t="str">
        <f>_xlfn.CONCAT(A66," - ",B66)</f>
        <v>Caja de Derivación - Dexon</v>
      </c>
      <c r="D66" s="35">
        <v>1</v>
      </c>
      <c r="E66" s="35">
        <f>TablaInventario[[#This Row],[Cantidad]]-(SUMIF(TablaMovimientos[ELEMENTO], TablaInventario[[#This Row],[Nombre]], TablaMovimientos[CANTIDAD RETIRADA]))</f>
        <v>1</v>
      </c>
      <c r="F66" s="34" t="s">
        <v>26</v>
      </c>
      <c r="G66" s="36" t="s">
        <v>763</v>
      </c>
      <c r="H66" s="37" t="s">
        <v>12</v>
      </c>
    </row>
    <row r="67" spans="1:8">
      <c r="A67" s="34" t="s">
        <v>117</v>
      </c>
      <c r="B67" s="34" t="s">
        <v>118</v>
      </c>
      <c r="C67" s="34" t="str">
        <f>_xlfn.CONCAT(A67," - ",B67)</f>
        <v>Caja de Derivación - Dexon</v>
      </c>
      <c r="D67" s="35">
        <v>2</v>
      </c>
      <c r="E67" s="35">
        <f>TablaInventario[[#This Row],[Cantidad]]-(SUMIF(TablaMovimientos[ELEMENTO], TablaInventario[[#This Row],[Nombre]], TablaMovimientos[CANTIDAD RETIRADA]))</f>
        <v>2</v>
      </c>
      <c r="F67" s="34" t="s">
        <v>26</v>
      </c>
      <c r="G67" s="36" t="s">
        <v>762</v>
      </c>
      <c r="H67" s="37" t="s">
        <v>12</v>
      </c>
    </row>
    <row r="68" spans="1:8">
      <c r="A68" s="34" t="s">
        <v>119</v>
      </c>
      <c r="B68" s="34" t="s">
        <v>120</v>
      </c>
      <c r="C68" s="34" t="str">
        <f>_xlfn.CONCAT(A68," - ",B68)</f>
        <v>Teclado Inalámbrico - Genius</v>
      </c>
      <c r="D68" s="35">
        <v>3</v>
      </c>
      <c r="E68" s="35">
        <f>TablaInventario[[#This Row],[Cantidad]]-(SUMIF(TablaMovimientos[ELEMENTO], TablaInventario[[#This Row],[Nombre]], TablaMovimientos[CANTIDAD RETIRADA]))</f>
        <v>3</v>
      </c>
      <c r="F68" s="34" t="s">
        <v>26</v>
      </c>
      <c r="G68" s="36" t="s">
        <v>765</v>
      </c>
      <c r="H68" s="37" t="s">
        <v>299</v>
      </c>
    </row>
    <row r="69" spans="1:8">
      <c r="A69" s="34" t="s">
        <v>121</v>
      </c>
      <c r="B69" s="34" t="s">
        <v>120</v>
      </c>
      <c r="C69" s="34" t="str">
        <f>_xlfn.CONCAT(A69," - ",B69)</f>
        <v>Teclado Alámbrico - Genius</v>
      </c>
      <c r="D69" s="35">
        <v>21</v>
      </c>
      <c r="E69" s="35">
        <f>TablaInventario[[#This Row],[Cantidad]]-(SUMIF(TablaMovimientos[ELEMENTO], TablaInventario[[#This Row],[Nombre]], TablaMovimientos[CANTIDAD RETIRADA]))</f>
        <v>21</v>
      </c>
      <c r="F69" s="34" t="s">
        <v>26</v>
      </c>
      <c r="G69" s="36" t="s">
        <v>764</v>
      </c>
      <c r="H69" s="37" t="s">
        <v>299</v>
      </c>
    </row>
    <row r="70" spans="1:8">
      <c r="A70" s="34" t="s">
        <v>122</v>
      </c>
      <c r="B70" s="34" t="s">
        <v>123</v>
      </c>
      <c r="C70" s="34" t="str">
        <f>_xlfn.CONCAT(A70," - ",B70)</f>
        <v>Gel Antibacterial - ASEC</v>
      </c>
      <c r="D70" s="35">
        <v>14</v>
      </c>
      <c r="E70" s="35">
        <f>TablaInventario[[#This Row],[Cantidad]]-(SUMIF(TablaMovimientos[ELEMENTO], TablaInventario[[#This Row],[Nombre]], TablaMovimientos[CANTIDAD RETIRADA]))</f>
        <v>14</v>
      </c>
      <c r="F70" s="34" t="s">
        <v>26</v>
      </c>
      <c r="G70" s="36" t="s">
        <v>124</v>
      </c>
      <c r="H70" s="37" t="s">
        <v>125</v>
      </c>
    </row>
    <row r="71" spans="1:8">
      <c r="A71" s="34" t="s">
        <v>122</v>
      </c>
      <c r="B71" s="34" t="s">
        <v>126</v>
      </c>
      <c r="C71" s="34" t="str">
        <f>_xlfn.CONCAT(A71," - ",B71)</f>
        <v>Gel Antibacterial - TPC</v>
      </c>
      <c r="D71" s="35">
        <v>1</v>
      </c>
      <c r="E71" s="35">
        <f>TablaInventario[[#This Row],[Cantidad]]-(SUMIF(TablaMovimientos[ELEMENTO], TablaInventario[[#This Row],[Nombre]], TablaMovimientos[CANTIDAD RETIRADA]))</f>
        <v>1</v>
      </c>
      <c r="F71" s="34" t="s">
        <v>26</v>
      </c>
      <c r="G71" s="36" t="s">
        <v>127</v>
      </c>
      <c r="H71" s="37" t="s">
        <v>125</v>
      </c>
    </row>
    <row r="72" spans="1:8">
      <c r="A72" s="34" t="s">
        <v>128</v>
      </c>
      <c r="B72" s="34" t="s">
        <v>129</v>
      </c>
      <c r="C72" s="34" t="str">
        <f>_xlfn.CONCAT(A72," - ",B72)</f>
        <v>Jabón Para Manos - ALIMPIEZA EU</v>
      </c>
      <c r="D72" s="35">
        <v>1</v>
      </c>
      <c r="E72" s="35">
        <f>TablaInventario[[#This Row],[Cantidad]]-(SUMIF(TablaMovimientos[ELEMENTO], TablaInventario[[#This Row],[Nombre]], TablaMovimientos[CANTIDAD RETIRADA]))</f>
        <v>1</v>
      </c>
      <c r="F72" s="34" t="s">
        <v>26</v>
      </c>
      <c r="G72" s="36" t="s">
        <v>130</v>
      </c>
      <c r="H72" s="37" t="s">
        <v>125</v>
      </c>
    </row>
    <row r="73" spans="1:8">
      <c r="A73" s="34" t="s">
        <v>128</v>
      </c>
      <c r="B73" s="34" t="s">
        <v>131</v>
      </c>
      <c r="C73" s="34" t="str">
        <f>_xlfn.CONCAT(A73," - ",B73)</f>
        <v>Jabón Para Manos - La Campana</v>
      </c>
      <c r="D73" s="35">
        <v>1</v>
      </c>
      <c r="E73" s="35">
        <f>TablaInventario[[#This Row],[Cantidad]]-(SUMIF(TablaMovimientos[ELEMENTO], TablaInventario[[#This Row],[Nombre]], TablaMovimientos[CANTIDAD RETIRADA]))</f>
        <v>1</v>
      </c>
      <c r="F73" s="34" t="s">
        <v>26</v>
      </c>
      <c r="G73" s="36" t="s">
        <v>130</v>
      </c>
      <c r="H73" s="37" t="s">
        <v>125</v>
      </c>
    </row>
    <row r="74" spans="1:8">
      <c r="A74" s="34" t="s">
        <v>128</v>
      </c>
      <c r="B74" s="34" t="s">
        <v>132</v>
      </c>
      <c r="C74" s="34" t="str">
        <f>_xlfn.CONCAT(A74," - ",B74)</f>
        <v>Jabón Para Manos - Capibell</v>
      </c>
      <c r="D74" s="35">
        <v>1</v>
      </c>
      <c r="E74" s="35">
        <f>TablaInventario[[#This Row],[Cantidad]]-(SUMIF(TablaMovimientos[ELEMENTO], TablaInventario[[#This Row],[Nombre]], TablaMovimientos[CANTIDAD RETIRADA]))</f>
        <v>1</v>
      </c>
      <c r="F74" s="34" t="s">
        <v>26</v>
      </c>
      <c r="G74" s="36" t="s">
        <v>133</v>
      </c>
      <c r="H74" s="37" t="s">
        <v>125</v>
      </c>
    </row>
    <row r="75" spans="1:8">
      <c r="A75" s="34" t="s">
        <v>128</v>
      </c>
      <c r="B75" s="34" t="s">
        <v>134</v>
      </c>
      <c r="C75" s="34" t="str">
        <f>_xlfn.CONCAT(A75," - ",B75)</f>
        <v>Jabón Para Manos - Tekno</v>
      </c>
      <c r="D75" s="35">
        <v>1</v>
      </c>
      <c r="E75" s="35">
        <f>TablaInventario[[#This Row],[Cantidad]]-(SUMIF(TablaMovimientos[ELEMENTO], TablaInventario[[#This Row],[Nombre]], TablaMovimientos[CANTIDAD RETIRADA]))</f>
        <v>1</v>
      </c>
      <c r="F75" s="34" t="s">
        <v>26</v>
      </c>
      <c r="G75" s="36" t="s">
        <v>127</v>
      </c>
      <c r="H75" s="37" t="s">
        <v>125</v>
      </c>
    </row>
    <row r="76" spans="1:8">
      <c r="A76" s="34" t="s">
        <v>135</v>
      </c>
      <c r="B76" s="34" t="s">
        <v>136</v>
      </c>
      <c r="C76" s="34" t="str">
        <f>_xlfn.CONCAT(A76," - ",B76)</f>
        <v>Alcohol al 70% - Quimant</v>
      </c>
      <c r="D76" s="35">
        <v>7</v>
      </c>
      <c r="E76" s="35">
        <f>TablaInventario[[#This Row],[Cantidad]]-(SUMIF(TablaMovimientos[ELEMENTO], TablaInventario[[#This Row],[Nombre]], TablaMovimientos[CANTIDAD RETIRADA]))</f>
        <v>7</v>
      </c>
      <c r="F76" s="34" t="s">
        <v>26</v>
      </c>
      <c r="G76" s="36" t="s">
        <v>137</v>
      </c>
      <c r="H76" s="37" t="s">
        <v>125</v>
      </c>
    </row>
    <row r="77" spans="1:8">
      <c r="A77" s="34" t="s">
        <v>138</v>
      </c>
      <c r="B77" s="34" t="s">
        <v>139</v>
      </c>
      <c r="C77" s="34" t="str">
        <f>_xlfn.CONCAT(A77," - ",B77)</f>
        <v>Pegante Madera - Pegatex Artecola</v>
      </c>
      <c r="D77" s="35">
        <v>1</v>
      </c>
      <c r="E77" s="35">
        <f>TablaInventario[[#This Row],[Cantidad]]-(SUMIF(TablaMovimientos[ELEMENTO], TablaInventario[[#This Row],[Nombre]], TablaMovimientos[CANTIDAD RETIRADA]))</f>
        <v>1</v>
      </c>
      <c r="F77" s="34" t="s">
        <v>26</v>
      </c>
      <c r="G77" s="36" t="s">
        <v>140</v>
      </c>
      <c r="H77" s="37" t="s">
        <v>125</v>
      </c>
    </row>
    <row r="78" spans="1:8">
      <c r="A78" s="34" t="s">
        <v>141</v>
      </c>
      <c r="B78" s="34" t="s">
        <v>45</v>
      </c>
      <c r="C78" s="34" t="str">
        <f>_xlfn.CONCAT(A78," - ",B78)</f>
        <v>Transformador - Generico</v>
      </c>
      <c r="D78" s="35">
        <v>7</v>
      </c>
      <c r="E78" s="35">
        <f>TablaInventario[[#This Row],[Cantidad]]-(SUMIF(TablaMovimientos[ELEMENTO], TablaInventario[[#This Row],[Nombre]], TablaMovimientos[CANTIDAD RETIRADA]))</f>
        <v>7</v>
      </c>
      <c r="F78" s="34" t="s">
        <v>26</v>
      </c>
      <c r="G78" s="36" t="s">
        <v>142</v>
      </c>
      <c r="H78" s="37" t="s">
        <v>125</v>
      </c>
    </row>
    <row r="79" spans="1:8">
      <c r="A79" s="34" t="s">
        <v>141</v>
      </c>
      <c r="B79" s="34" t="s">
        <v>45</v>
      </c>
      <c r="C79" s="34" t="str">
        <f>_xlfn.CONCAT(A79," - ",B79)</f>
        <v>Transformador - Generico</v>
      </c>
      <c r="D79" s="35">
        <v>9</v>
      </c>
      <c r="E79" s="35">
        <f>TablaInventario[[#This Row],[Cantidad]]-(SUMIF(TablaMovimientos[ELEMENTO], TablaInventario[[#This Row],[Nombre]], TablaMovimientos[CANTIDAD RETIRADA]))</f>
        <v>9</v>
      </c>
      <c r="F79" s="34" t="s">
        <v>26</v>
      </c>
      <c r="G79" s="36" t="s">
        <v>143</v>
      </c>
      <c r="H79" s="37" t="s">
        <v>125</v>
      </c>
    </row>
    <row r="80" spans="1:8">
      <c r="A80" s="34" t="s">
        <v>144</v>
      </c>
      <c r="B80" s="34" t="s">
        <v>145</v>
      </c>
      <c r="C80" s="34" t="str">
        <f>_xlfn.CONCAT(A80," - ",B80)</f>
        <v>Antimicrobial - BioSpada</v>
      </c>
      <c r="D80" s="35">
        <v>4</v>
      </c>
      <c r="E80" s="35">
        <f>TablaInventario[[#This Row],[Cantidad]]-(SUMIF(TablaMovimientos[ELEMENTO], TablaInventario[[#This Row],[Nombre]], TablaMovimientos[CANTIDAD RETIRADA]))</f>
        <v>4</v>
      </c>
      <c r="F80" s="34" t="s">
        <v>26</v>
      </c>
      <c r="G80" s="36" t="s">
        <v>146</v>
      </c>
      <c r="H80" s="37" t="s">
        <v>125</v>
      </c>
    </row>
    <row r="81" spans="1:8">
      <c r="A81" s="34" t="s">
        <v>147</v>
      </c>
      <c r="B81" s="34" t="s">
        <v>148</v>
      </c>
      <c r="C81" s="34" t="str">
        <f>_xlfn.CONCAT(A81," - ",B81)</f>
        <v>Aceite 3 en 1 - 3 en 1</v>
      </c>
      <c r="D81" s="35">
        <v>4</v>
      </c>
      <c r="E81" s="35">
        <f>TablaInventario[[#This Row],[Cantidad]]-(SUMIF(TablaMovimientos[ELEMENTO], TablaInventario[[#This Row],[Nombre]], TablaMovimientos[CANTIDAD RETIRADA]))</f>
        <v>4</v>
      </c>
      <c r="F81" s="34" t="s">
        <v>26</v>
      </c>
      <c r="G81" s="36" t="s">
        <v>149</v>
      </c>
      <c r="H81" s="37" t="s">
        <v>125</v>
      </c>
    </row>
    <row r="82" spans="1:8">
      <c r="A82" s="34" t="s">
        <v>147</v>
      </c>
      <c r="B82" s="34" t="s">
        <v>148</v>
      </c>
      <c r="C82" s="34" t="str">
        <f>_xlfn.CONCAT(A82," - ",B82)</f>
        <v>Aceite 3 en 1 - 3 en 1</v>
      </c>
      <c r="D82" s="35">
        <v>1</v>
      </c>
      <c r="E82" s="35">
        <f>TablaInventario[[#This Row],[Cantidad]]-(SUMIF(TablaMovimientos[ELEMENTO], TablaInventario[[#This Row],[Nombre]], TablaMovimientos[CANTIDAD RETIRADA]))</f>
        <v>1</v>
      </c>
      <c r="F82" s="34" t="s">
        <v>26</v>
      </c>
      <c r="G82" s="36" t="s">
        <v>150</v>
      </c>
      <c r="H82" s="37" t="s">
        <v>125</v>
      </c>
    </row>
    <row r="83" spans="1:8">
      <c r="A83" s="34" t="s">
        <v>147</v>
      </c>
      <c r="B83" s="34" t="s">
        <v>148</v>
      </c>
      <c r="C83" s="34" t="str">
        <f>_xlfn.CONCAT(A83," - ",B83)</f>
        <v>Aceite 3 en 1 - 3 en 1</v>
      </c>
      <c r="D83" s="35">
        <v>4</v>
      </c>
      <c r="E83" s="35">
        <f>TablaInventario[[#This Row],[Cantidad]]-(SUMIF(TablaMovimientos[ELEMENTO], TablaInventario[[#This Row],[Nombre]], TablaMovimientos[CANTIDAD RETIRADA]))</f>
        <v>4</v>
      </c>
      <c r="F83" s="34" t="s">
        <v>26</v>
      </c>
      <c r="G83" s="36" t="s">
        <v>151</v>
      </c>
      <c r="H83" s="37" t="s">
        <v>125</v>
      </c>
    </row>
    <row r="84" spans="1:8">
      <c r="A84" s="34" t="s">
        <v>147</v>
      </c>
      <c r="B84" s="34" t="s">
        <v>148</v>
      </c>
      <c r="C84" s="34" t="str">
        <f>_xlfn.CONCAT(A84," - ",B84)</f>
        <v>Aceite 3 en 1 - 3 en 1</v>
      </c>
      <c r="D84" s="35">
        <v>3</v>
      </c>
      <c r="E84" s="35">
        <f>TablaInventario[[#This Row],[Cantidad]]-(SUMIF(TablaMovimientos[ELEMENTO], TablaInventario[[#This Row],[Nombre]], TablaMovimientos[CANTIDAD RETIRADA]))</f>
        <v>3</v>
      </c>
      <c r="F84" s="34" t="s">
        <v>26</v>
      </c>
      <c r="G84" s="36" t="s">
        <v>152</v>
      </c>
      <c r="H84" s="37" t="s">
        <v>125</v>
      </c>
    </row>
    <row r="85" spans="1:8">
      <c r="A85" s="34" t="s">
        <v>153</v>
      </c>
      <c r="B85" s="34" t="s">
        <v>148</v>
      </c>
      <c r="C85" s="34" t="str">
        <f>_xlfn.CONCAT(A85," - ",B85)</f>
        <v>Limpiador de Contactos - 3 en 1</v>
      </c>
      <c r="D85" s="35">
        <v>1</v>
      </c>
      <c r="E85" s="35">
        <f>TablaInventario[[#This Row],[Cantidad]]-(SUMIF(TablaMovimientos[ELEMENTO], TablaInventario[[#This Row],[Nombre]], TablaMovimientos[CANTIDAD RETIRADA]))</f>
        <v>1</v>
      </c>
      <c r="F85" s="34" t="s">
        <v>26</v>
      </c>
      <c r="G85" s="36" t="s">
        <v>154</v>
      </c>
      <c r="H85" s="37" t="s">
        <v>125</v>
      </c>
    </row>
    <row r="86" spans="1:8">
      <c r="A86" s="34" t="s">
        <v>155</v>
      </c>
      <c r="B86" s="34" t="s">
        <v>156</v>
      </c>
      <c r="C86" s="34" t="str">
        <f>_xlfn.CONCAT(A86," - ",B86)</f>
        <v>Limpiador Electrónico - Phinnix</v>
      </c>
      <c r="D86" s="35">
        <v>2</v>
      </c>
      <c r="E86" s="35">
        <f>TablaInventario[[#This Row],[Cantidad]]-(SUMIF(TablaMovimientos[ELEMENTO], TablaInventario[[#This Row],[Nombre]], TablaMovimientos[CANTIDAD RETIRADA]))</f>
        <v>2</v>
      </c>
      <c r="F86" s="34" t="s">
        <v>26</v>
      </c>
      <c r="G86" s="36" t="s">
        <v>146</v>
      </c>
      <c r="H86" s="37" t="s">
        <v>125</v>
      </c>
    </row>
    <row r="87" spans="1:8">
      <c r="A87" s="34" t="s">
        <v>157</v>
      </c>
      <c r="B87" s="34" t="s">
        <v>158</v>
      </c>
      <c r="C87" s="34" t="str">
        <f>_xlfn.CONCAT(A87," - ",B87)</f>
        <v>Espuma Limpiadora - CH Industrial</v>
      </c>
      <c r="D87" s="35">
        <v>23</v>
      </c>
      <c r="E87" s="35">
        <f>TablaInventario[[#This Row],[Cantidad]]-(SUMIF(TablaMovimientos[ELEMENTO], TablaInventario[[#This Row],[Nombre]], TablaMovimientos[CANTIDAD RETIRADA]))</f>
        <v>23</v>
      </c>
      <c r="F87" s="34" t="s">
        <v>26</v>
      </c>
      <c r="G87" s="36" t="s">
        <v>159</v>
      </c>
      <c r="H87" s="37" t="s">
        <v>125</v>
      </c>
    </row>
    <row r="88" spans="1:8">
      <c r="A88" s="34" t="s">
        <v>908</v>
      </c>
      <c r="B88" s="34" t="s">
        <v>160</v>
      </c>
      <c r="C88" s="34" t="str">
        <f>_xlfn.CONCAT(A88," - ",B88)</f>
        <v>Grasa Multiusos - Truper</v>
      </c>
      <c r="D88" s="35">
        <v>2</v>
      </c>
      <c r="E88" s="35">
        <f>TablaInventario[[#This Row],[Cantidad]]-(SUMIF(TablaMovimientos[ELEMENTO], TablaInventario[[#This Row],[Nombre]], TablaMovimientos[CANTIDAD RETIRADA]))</f>
        <v>2</v>
      </c>
      <c r="F88" s="34" t="s">
        <v>26</v>
      </c>
      <c r="G88" s="36" t="s">
        <v>161</v>
      </c>
      <c r="H88" s="37" t="s">
        <v>125</v>
      </c>
    </row>
    <row r="89" spans="1:8">
      <c r="A89" s="34" t="s">
        <v>162</v>
      </c>
      <c r="B89" s="34" t="s">
        <v>163</v>
      </c>
      <c r="C89" s="34" t="str">
        <f>_xlfn.CONCAT(A89," - ",B89)</f>
        <v>Pintura en Spray - LogiPaint</v>
      </c>
      <c r="D89" s="35">
        <v>3</v>
      </c>
      <c r="E89" s="35">
        <f>TablaInventario[[#This Row],[Cantidad]]-(SUMIF(TablaMovimientos[ELEMENTO], TablaInventario[[#This Row],[Nombre]], TablaMovimientos[CANTIDAD RETIRADA]))</f>
        <v>3</v>
      </c>
      <c r="F89" s="34" t="s">
        <v>26</v>
      </c>
      <c r="G89" s="36" t="s">
        <v>164</v>
      </c>
      <c r="H89" s="37" t="s">
        <v>125</v>
      </c>
    </row>
    <row r="90" spans="1:8">
      <c r="A90" s="34" t="s">
        <v>162</v>
      </c>
      <c r="B90" s="34" t="s">
        <v>165</v>
      </c>
      <c r="C90" s="34" t="str">
        <f>_xlfn.CONCAT(A90," - ",B90)</f>
        <v>Pintura en Spray - Pintumanfel</v>
      </c>
      <c r="D90" s="35">
        <v>1</v>
      </c>
      <c r="E90" s="35">
        <f>TablaInventario[[#This Row],[Cantidad]]-(SUMIF(TablaMovimientos[ELEMENTO], TablaInventario[[#This Row],[Nombre]], TablaMovimientos[CANTIDAD RETIRADA]))</f>
        <v>1</v>
      </c>
      <c r="F90" s="34" t="s">
        <v>26</v>
      </c>
      <c r="G90" s="36" t="s">
        <v>164</v>
      </c>
      <c r="H90" s="37" t="s">
        <v>125</v>
      </c>
    </row>
    <row r="91" spans="1:8">
      <c r="A91" s="34" t="s">
        <v>166</v>
      </c>
      <c r="B91" s="34" t="s">
        <v>167</v>
      </c>
      <c r="C91" s="34" t="str">
        <f>_xlfn.CONCAT(A91," - ",B91)</f>
        <v>Laca Multiusos Negra - Pintuco</v>
      </c>
      <c r="D91" s="35">
        <v>7</v>
      </c>
      <c r="E91" s="35">
        <f>TablaInventario[[#This Row],[Cantidad]]-(SUMIF(TablaMovimientos[ELEMENTO], TablaInventario[[#This Row],[Nombre]], TablaMovimientos[CANTIDAD RETIRADA]))</f>
        <v>7</v>
      </c>
      <c r="F91" s="34" t="s">
        <v>26</v>
      </c>
      <c r="G91" s="36" t="s">
        <v>168</v>
      </c>
      <c r="H91" s="37" t="s">
        <v>125</v>
      </c>
    </row>
    <row r="92" spans="1:8">
      <c r="A92" s="34" t="s">
        <v>169</v>
      </c>
      <c r="B92" s="34" t="s">
        <v>167</v>
      </c>
      <c r="C92" s="34" t="str">
        <f>_xlfn.CONCAT(A92," - ",B92)</f>
        <v>Laca Multiusos Amarilla - Pintuco</v>
      </c>
      <c r="D92" s="35">
        <v>3</v>
      </c>
      <c r="E92" s="35">
        <f>TablaInventario[[#This Row],[Cantidad]]-(SUMIF(TablaMovimientos[ELEMENTO], TablaInventario[[#This Row],[Nombre]], TablaMovimientos[CANTIDAD RETIRADA]))</f>
        <v>3</v>
      </c>
      <c r="F92" s="34" t="s">
        <v>26</v>
      </c>
      <c r="G92" s="36" t="s">
        <v>168</v>
      </c>
      <c r="H92" s="37" t="s">
        <v>125</v>
      </c>
    </row>
    <row r="93" spans="1:8">
      <c r="A93" s="34" t="s">
        <v>170</v>
      </c>
      <c r="B93" s="34" t="s">
        <v>167</v>
      </c>
      <c r="C93" s="34" t="str">
        <f>_xlfn.CONCAT(A93," - ",B93)</f>
        <v>Laca Multiusos Blanca - Pintuco</v>
      </c>
      <c r="D93" s="35">
        <v>2</v>
      </c>
      <c r="E93" s="35">
        <f>TablaInventario[[#This Row],[Cantidad]]-(SUMIF(TablaMovimientos[ELEMENTO], TablaInventario[[#This Row],[Nombre]], TablaMovimientos[CANTIDAD RETIRADA]))</f>
        <v>2</v>
      </c>
      <c r="F93" s="34" t="s">
        <v>26</v>
      </c>
      <c r="G93" s="36" t="s">
        <v>168</v>
      </c>
      <c r="H93" s="37" t="s">
        <v>125</v>
      </c>
    </row>
    <row r="94" spans="1:8">
      <c r="A94" s="34" t="s">
        <v>171</v>
      </c>
      <c r="B94" s="34" t="s">
        <v>167</v>
      </c>
      <c r="C94" s="34" t="str">
        <f>_xlfn.CONCAT(A94," - ",B94)</f>
        <v>Laca Multiusos Roja - Pintuco</v>
      </c>
      <c r="D94" s="35">
        <v>2</v>
      </c>
      <c r="E94" s="35">
        <f>TablaInventario[[#This Row],[Cantidad]]-(SUMIF(TablaMovimientos[ELEMENTO], TablaInventario[[#This Row],[Nombre]], TablaMovimientos[CANTIDAD RETIRADA]))</f>
        <v>2</v>
      </c>
      <c r="F94" s="34" t="s">
        <v>26</v>
      </c>
      <c r="G94" s="36" t="s">
        <v>168</v>
      </c>
      <c r="H94" s="37" t="s">
        <v>125</v>
      </c>
    </row>
    <row r="95" spans="1:8">
      <c r="A95" s="34" t="s">
        <v>172</v>
      </c>
      <c r="B95" s="34" t="s">
        <v>173</v>
      </c>
      <c r="C95" s="34" t="str">
        <f>_xlfn.CONCAT(A95," - ",B95)</f>
        <v>Válvula de Bloqueo - Sneicher Armturen</v>
      </c>
      <c r="D95" s="35">
        <v>3</v>
      </c>
      <c r="E95" s="35">
        <f>TablaInventario[[#This Row],[Cantidad]]-(SUMIF(TablaMovimientos[ELEMENTO], TablaInventario[[#This Row],[Nombre]], TablaMovimientos[CANTIDAD RETIRADA]))</f>
        <v>3</v>
      </c>
      <c r="F95" s="34" t="s">
        <v>26</v>
      </c>
      <c r="G95" s="36" t="s">
        <v>766</v>
      </c>
      <c r="H95" s="37" t="s">
        <v>125</v>
      </c>
    </row>
    <row r="96" spans="1:8">
      <c r="A96" s="42" t="s">
        <v>174</v>
      </c>
      <c r="B96" s="34" t="s">
        <v>175</v>
      </c>
      <c r="C96" s="34" t="str">
        <f>_xlfn.CONCAT(A96," - ",B96)</f>
        <v xml:space="preserve">Caimán-caimán - Genérico </v>
      </c>
      <c r="D96" s="35">
        <v>2</v>
      </c>
      <c r="E96" s="35">
        <f>TablaInventario[[#This Row],[Cantidad]]-(SUMIF(TablaMovimientos[ELEMENTO], TablaInventario[[#This Row],[Nombre]], TablaMovimientos[CANTIDAD RETIRADA]))</f>
        <v>2</v>
      </c>
      <c r="F96" s="34" t="s">
        <v>26</v>
      </c>
      <c r="G96" s="36" t="s">
        <v>767</v>
      </c>
      <c r="H96" s="37" t="s">
        <v>125</v>
      </c>
    </row>
    <row r="97" spans="1:8">
      <c r="A97" s="42" t="s">
        <v>176</v>
      </c>
      <c r="B97" s="34" t="s">
        <v>177</v>
      </c>
      <c r="C97" s="34" t="str">
        <f>_xlfn.CONCAT(A97," - ",B97)</f>
        <v>Juego de Llaves Combinadas - Stanley</v>
      </c>
      <c r="D97" s="35">
        <v>1</v>
      </c>
      <c r="E97" s="35">
        <f>TablaInventario[[#This Row],[Cantidad]]-(SUMIF(TablaMovimientos[ELEMENTO], TablaInventario[[#This Row],[Nombre]], TablaMovimientos[CANTIDAD RETIRADA]))</f>
        <v>1</v>
      </c>
      <c r="F97" s="34" t="s">
        <v>26</v>
      </c>
      <c r="G97" s="36" t="s">
        <v>178</v>
      </c>
      <c r="H97" s="37" t="s">
        <v>125</v>
      </c>
    </row>
    <row r="98" spans="1:8">
      <c r="A98" s="42" t="s">
        <v>179</v>
      </c>
      <c r="B98" s="34" t="s">
        <v>180</v>
      </c>
      <c r="C98" s="34" t="str">
        <f>_xlfn.CONCAT(A98," - ",B98)</f>
        <v>Cable Duple - Centelsa</v>
      </c>
      <c r="D98" s="35">
        <v>1</v>
      </c>
      <c r="E98" s="35">
        <f>TablaInventario[[#This Row],[Cantidad]]-(SUMIF(TablaMovimientos[ELEMENTO], TablaInventario[[#This Row],[Nombre]], TablaMovimientos[CANTIDAD RETIRADA]))</f>
        <v>1</v>
      </c>
      <c r="F98" s="34" t="s">
        <v>26</v>
      </c>
      <c r="G98" s="36" t="s">
        <v>181</v>
      </c>
      <c r="H98" s="37" t="s">
        <v>125</v>
      </c>
    </row>
    <row r="99" spans="1:8">
      <c r="A99" s="42" t="s">
        <v>182</v>
      </c>
      <c r="B99" s="34" t="s">
        <v>183</v>
      </c>
      <c r="C99" s="34" t="str">
        <f>_xlfn.CONCAT(A99," - ",B99)</f>
        <v>Cable Eléctrico Negro - STAUBLI</v>
      </c>
      <c r="D99" s="35">
        <v>4</v>
      </c>
      <c r="E99" s="35">
        <f>TablaInventario[[#This Row],[Cantidad]]-(SUMIF(TablaMovimientos[ELEMENTO], TablaInventario[[#This Row],[Nombre]], TablaMovimientos[CANTIDAD RETIRADA]))</f>
        <v>4</v>
      </c>
      <c r="F99" s="34" t="s">
        <v>26</v>
      </c>
      <c r="G99" s="36" t="s">
        <v>184</v>
      </c>
      <c r="H99" s="37" t="s">
        <v>125</v>
      </c>
    </row>
    <row r="100" spans="1:8">
      <c r="A100" s="42" t="s">
        <v>185</v>
      </c>
      <c r="B100" s="43" t="s">
        <v>183</v>
      </c>
      <c r="C100" s="43" t="str">
        <f>_xlfn.CONCAT(A100," - ",B100)</f>
        <v>Cable Eléctrico Rojo - STAUBLI</v>
      </c>
      <c r="D100" s="35">
        <v>4</v>
      </c>
      <c r="E100" s="35">
        <f>TablaInventario[[#This Row],[Cantidad]]-(SUMIF(TablaMovimientos[ELEMENTO], TablaInventario[[#This Row],[Nombre]], TablaMovimientos[CANTIDAD RETIRADA]))</f>
        <v>4</v>
      </c>
      <c r="F100" s="34" t="s">
        <v>26</v>
      </c>
      <c r="G100" s="36" t="s">
        <v>184</v>
      </c>
      <c r="H100" s="37" t="s">
        <v>125</v>
      </c>
    </row>
    <row r="101" spans="1:8">
      <c r="A101" s="42" t="s">
        <v>176</v>
      </c>
      <c r="B101" s="43" t="s">
        <v>186</v>
      </c>
      <c r="C101" s="43" t="str">
        <f>_xlfn.CONCAT(A101," - ",B101)</f>
        <v>Juego de Llaves Combinadas - Force</v>
      </c>
      <c r="D101" s="35">
        <v>1</v>
      </c>
      <c r="E101" s="35">
        <f>TablaInventario[[#This Row],[Cantidad]]-(SUMIF(TablaMovimientos[ELEMENTO], TablaInventario[[#This Row],[Nombre]], TablaMovimientos[CANTIDAD RETIRADA]))</f>
        <v>1</v>
      </c>
      <c r="F101" s="34" t="s">
        <v>26</v>
      </c>
      <c r="G101" s="36" t="s">
        <v>187</v>
      </c>
      <c r="H101" s="37" t="s">
        <v>125</v>
      </c>
    </row>
    <row r="102" spans="1:8">
      <c r="A102" s="42" t="s">
        <v>188</v>
      </c>
      <c r="B102" s="34" t="s">
        <v>189</v>
      </c>
      <c r="C102" s="34" t="str">
        <f>_xlfn.CONCAT(A102," - ",B102)</f>
        <v>Cable Negro - Centel.sa</v>
      </c>
      <c r="D102" s="35">
        <v>1</v>
      </c>
      <c r="E102" s="35">
        <f>TablaInventario[[#This Row],[Cantidad]]-(SUMIF(TablaMovimientos[ELEMENTO], TablaInventario[[#This Row],[Nombre]], TablaMovimientos[CANTIDAD RETIRADA]))</f>
        <v>1</v>
      </c>
      <c r="F102" s="34" t="s">
        <v>190</v>
      </c>
      <c r="G102" s="36" t="s">
        <v>191</v>
      </c>
      <c r="H102" s="37" t="s">
        <v>125</v>
      </c>
    </row>
    <row r="103" spans="1:8">
      <c r="A103" s="42" t="s">
        <v>192</v>
      </c>
      <c r="B103" s="34" t="s">
        <v>45</v>
      </c>
      <c r="C103" s="34" t="str">
        <f>_xlfn.CONCAT(A103," - ",B103)</f>
        <v>Termoencogible  - Generico</v>
      </c>
      <c r="D103" s="35">
        <v>2</v>
      </c>
      <c r="E103" s="35">
        <f>TablaInventario[[#This Row],[Cantidad]]-(SUMIF(TablaMovimientos[ELEMENTO], TablaInventario[[#This Row],[Nombre]], TablaMovimientos[CANTIDAD RETIRADA]))</f>
        <v>2</v>
      </c>
      <c r="F103" s="34" t="s">
        <v>26</v>
      </c>
      <c r="G103" s="36" t="s">
        <v>193</v>
      </c>
      <c r="H103" s="37" t="s">
        <v>125</v>
      </c>
    </row>
    <row r="104" spans="1:8">
      <c r="A104" s="42" t="s">
        <v>192</v>
      </c>
      <c r="B104" s="34" t="s">
        <v>45</v>
      </c>
      <c r="C104" s="34" t="str">
        <f>_xlfn.CONCAT(A104," - ",B104)</f>
        <v>Termoencogible  - Generico</v>
      </c>
      <c r="D104" s="35">
        <v>2</v>
      </c>
      <c r="E104" s="35">
        <f>TablaInventario[[#This Row],[Cantidad]]-(SUMIF(TablaMovimientos[ELEMENTO], TablaInventario[[#This Row],[Nombre]], TablaMovimientos[CANTIDAD RETIRADA]))</f>
        <v>2</v>
      </c>
      <c r="F104" s="34" t="s">
        <v>26</v>
      </c>
      <c r="G104" s="44" t="s">
        <v>194</v>
      </c>
      <c r="H104" s="37" t="s">
        <v>125</v>
      </c>
    </row>
    <row r="105" spans="1:8">
      <c r="A105" s="42" t="s">
        <v>192</v>
      </c>
      <c r="B105" s="34" t="s">
        <v>45</v>
      </c>
      <c r="C105" s="34" t="str">
        <f>_xlfn.CONCAT(A105," - ",B105)</f>
        <v>Termoencogible  - Generico</v>
      </c>
      <c r="D105" s="35">
        <v>2</v>
      </c>
      <c r="E105" s="35">
        <f>TablaInventario[[#This Row],[Cantidad]]-(SUMIF(TablaMovimientos[ELEMENTO], TablaInventario[[#This Row],[Nombre]], TablaMovimientos[CANTIDAD RETIRADA]))</f>
        <v>2</v>
      </c>
      <c r="F105" s="34" t="s">
        <v>26</v>
      </c>
      <c r="G105" s="36" t="s">
        <v>195</v>
      </c>
      <c r="H105" s="37" t="s">
        <v>125</v>
      </c>
    </row>
    <row r="106" spans="1:8">
      <c r="A106" s="42" t="s">
        <v>192</v>
      </c>
      <c r="B106" s="34" t="s">
        <v>45</v>
      </c>
      <c r="C106" s="34" t="str">
        <f>_xlfn.CONCAT(A106," - ",B106)</f>
        <v>Termoencogible  - Generico</v>
      </c>
      <c r="D106" s="35">
        <v>2</v>
      </c>
      <c r="E106" s="35">
        <f>TablaInventario[[#This Row],[Cantidad]]-(SUMIF(TablaMovimientos[ELEMENTO], TablaInventario[[#This Row],[Nombre]], TablaMovimientos[CANTIDAD RETIRADA]))</f>
        <v>2</v>
      </c>
      <c r="F106" s="34" t="s">
        <v>26</v>
      </c>
      <c r="G106" s="36" t="s">
        <v>196</v>
      </c>
      <c r="H106" s="37" t="s">
        <v>125</v>
      </c>
    </row>
    <row r="107" spans="1:8">
      <c r="A107" s="42" t="s">
        <v>192</v>
      </c>
      <c r="B107" s="34" t="s">
        <v>45</v>
      </c>
      <c r="C107" s="34" t="str">
        <f>_xlfn.CONCAT(A107," - ",B107)</f>
        <v>Termoencogible  - Generico</v>
      </c>
      <c r="D107" s="35">
        <v>2</v>
      </c>
      <c r="E107" s="35">
        <f>TablaInventario[[#This Row],[Cantidad]]-(SUMIF(TablaMovimientos[ELEMENTO], TablaInventario[[#This Row],[Nombre]], TablaMovimientos[CANTIDAD RETIRADA]))</f>
        <v>2</v>
      </c>
      <c r="F107" s="34" t="s">
        <v>26</v>
      </c>
      <c r="G107" s="36" t="s">
        <v>197</v>
      </c>
      <c r="H107" s="37" t="s">
        <v>125</v>
      </c>
    </row>
    <row r="108" spans="1:8">
      <c r="A108" s="42" t="s">
        <v>192</v>
      </c>
      <c r="B108" s="34" t="s">
        <v>45</v>
      </c>
      <c r="C108" s="34" t="str">
        <f>_xlfn.CONCAT(A108," - ",B108)</f>
        <v>Termoencogible  - Generico</v>
      </c>
      <c r="D108" s="35">
        <v>2</v>
      </c>
      <c r="E108" s="35">
        <f>TablaInventario[[#This Row],[Cantidad]]-(SUMIF(TablaMovimientos[ELEMENTO], TablaInventario[[#This Row],[Nombre]], TablaMovimientos[CANTIDAD RETIRADA]))</f>
        <v>2</v>
      </c>
      <c r="F108" s="34" t="s">
        <v>26</v>
      </c>
      <c r="G108" s="36" t="s">
        <v>198</v>
      </c>
      <c r="H108" s="37" t="s">
        <v>125</v>
      </c>
    </row>
    <row r="109" spans="1:8">
      <c r="A109" s="42" t="s">
        <v>192</v>
      </c>
      <c r="B109" s="34" t="s">
        <v>45</v>
      </c>
      <c r="C109" s="34" t="str">
        <f>_xlfn.CONCAT(A109," - ",B109)</f>
        <v>Termoencogible  - Generico</v>
      </c>
      <c r="D109" s="35">
        <v>1</v>
      </c>
      <c r="E109" s="35">
        <f>TablaInventario[[#This Row],[Cantidad]]-(SUMIF(TablaMovimientos[ELEMENTO], TablaInventario[[#This Row],[Nombre]], TablaMovimientos[CANTIDAD RETIRADA]))</f>
        <v>1</v>
      </c>
      <c r="F109" s="34" t="s">
        <v>26</v>
      </c>
      <c r="G109" s="36" t="s">
        <v>199</v>
      </c>
      <c r="H109" s="37" t="s">
        <v>125</v>
      </c>
    </row>
    <row r="110" spans="1:8">
      <c r="A110" s="42" t="s">
        <v>192</v>
      </c>
      <c r="B110" s="34" t="s">
        <v>45</v>
      </c>
      <c r="C110" s="34" t="str">
        <f>_xlfn.CONCAT(A110," - ",B110)</f>
        <v>Termoencogible  - Generico</v>
      </c>
      <c r="D110" s="35">
        <v>2</v>
      </c>
      <c r="E110" s="35">
        <f>TablaInventario[[#This Row],[Cantidad]]-(SUMIF(TablaMovimientos[ELEMENTO], TablaInventario[[#This Row],[Nombre]], TablaMovimientos[CANTIDAD RETIRADA]))</f>
        <v>2</v>
      </c>
      <c r="F110" s="34" t="s">
        <v>26</v>
      </c>
      <c r="G110" s="36" t="s">
        <v>200</v>
      </c>
      <c r="H110" s="37" t="s">
        <v>125</v>
      </c>
    </row>
    <row r="111" spans="1:8">
      <c r="A111" s="42" t="s">
        <v>192</v>
      </c>
      <c r="B111" s="34" t="s">
        <v>45</v>
      </c>
      <c r="C111" s="34" t="str">
        <f>_xlfn.CONCAT(A111," - ",B111)</f>
        <v>Termoencogible  - Generico</v>
      </c>
      <c r="D111" s="35">
        <v>1</v>
      </c>
      <c r="E111" s="35">
        <f>TablaInventario[[#This Row],[Cantidad]]-(SUMIF(TablaMovimientos[ELEMENTO], TablaInventario[[#This Row],[Nombre]], TablaMovimientos[CANTIDAD RETIRADA]))</f>
        <v>1</v>
      </c>
      <c r="F111" s="34" t="s">
        <v>26</v>
      </c>
      <c r="G111" s="36" t="s">
        <v>195</v>
      </c>
      <c r="H111" s="37" t="s">
        <v>125</v>
      </c>
    </row>
    <row r="112" spans="1:8">
      <c r="A112" s="42" t="s">
        <v>201</v>
      </c>
      <c r="B112" s="34" t="s">
        <v>45</v>
      </c>
      <c r="C112" s="34" t="str">
        <f>_xlfn.CONCAT(A112," - ",B112)</f>
        <v>Termoencogible Amarilla - Generico</v>
      </c>
      <c r="D112" s="35">
        <v>1</v>
      </c>
      <c r="E112" s="35">
        <f>TablaInventario[[#This Row],[Cantidad]]-(SUMIF(TablaMovimientos[ELEMENTO], TablaInventario[[#This Row],[Nombre]], TablaMovimientos[CANTIDAD RETIRADA]))</f>
        <v>1</v>
      </c>
      <c r="F112" s="34" t="s">
        <v>26</v>
      </c>
      <c r="G112" s="36" t="s">
        <v>200</v>
      </c>
      <c r="H112" s="37" t="s">
        <v>125</v>
      </c>
    </row>
    <row r="113" spans="1:8">
      <c r="A113" s="42" t="s">
        <v>202</v>
      </c>
      <c r="B113" s="34" t="s">
        <v>45</v>
      </c>
      <c r="C113" s="34" t="str">
        <f>_xlfn.CONCAT(A113," - ",B113)</f>
        <v>Termoencogible Roja - Generico</v>
      </c>
      <c r="D113" s="35">
        <v>2</v>
      </c>
      <c r="E113" s="35">
        <f>TablaInventario[[#This Row],[Cantidad]]-(SUMIF(TablaMovimientos[ELEMENTO], TablaInventario[[#This Row],[Nombre]], TablaMovimientos[CANTIDAD RETIRADA]))</f>
        <v>2</v>
      </c>
      <c r="F113" s="34" t="s">
        <v>26</v>
      </c>
      <c r="G113" s="36" t="s">
        <v>200</v>
      </c>
      <c r="H113" s="37" t="s">
        <v>125</v>
      </c>
    </row>
    <row r="114" spans="1:8">
      <c r="A114" s="42" t="s">
        <v>203</v>
      </c>
      <c r="B114" s="34" t="s">
        <v>45</v>
      </c>
      <c r="C114" s="34" t="str">
        <f>_xlfn.CONCAT(A114," - ",B114)</f>
        <v>PVA Blanco - Generico</v>
      </c>
      <c r="D114" s="35">
        <v>4</v>
      </c>
      <c r="E114" s="35">
        <f>TablaInventario[[#This Row],[Cantidad]]-(SUMIF(TablaMovimientos[ELEMENTO], TablaInventario[[#This Row],[Nombre]], TablaMovimientos[CANTIDAD RETIRADA]))</f>
        <v>4</v>
      </c>
      <c r="F114" s="34" t="s">
        <v>26</v>
      </c>
      <c r="G114" s="36" t="s">
        <v>204</v>
      </c>
      <c r="H114" s="37" t="s">
        <v>125</v>
      </c>
    </row>
    <row r="115" spans="1:8">
      <c r="A115" s="42" t="s">
        <v>205</v>
      </c>
      <c r="B115" s="34" t="s">
        <v>206</v>
      </c>
      <c r="C115" s="34" t="str">
        <f>_xlfn.CONCAT(A115," - ",B115)</f>
        <v xml:space="preserve">Extensión Negra - Genérica </v>
      </c>
      <c r="D115" s="35">
        <v>3</v>
      </c>
      <c r="E115" s="35">
        <f>TablaInventario[[#This Row],[Cantidad]]-(SUMIF(TablaMovimientos[ELEMENTO], TablaInventario[[#This Row],[Nombre]], TablaMovimientos[CANTIDAD RETIRADA]))</f>
        <v>3</v>
      </c>
      <c r="F115" s="34" t="s">
        <v>26</v>
      </c>
      <c r="G115" s="36" t="s">
        <v>207</v>
      </c>
      <c r="H115" s="37" t="s">
        <v>125</v>
      </c>
    </row>
    <row r="116" spans="1:8">
      <c r="A116" s="42" t="s">
        <v>208</v>
      </c>
      <c r="B116" s="34" t="s">
        <v>742</v>
      </c>
      <c r="C116" s="34" t="str">
        <f>_xlfn.CONCAT(A116," - ",B116)</f>
        <v>Extension Naranja - Osblack</v>
      </c>
      <c r="D116" s="35">
        <v>5</v>
      </c>
      <c r="E116" s="35">
        <f>TablaInventario[[#This Row],[Cantidad]]-(SUMIF(TablaMovimientos[ELEMENTO], TablaInventario[[#This Row],[Nombre]], TablaMovimientos[CANTIDAD RETIRADA]))</f>
        <v>5</v>
      </c>
      <c r="F116" s="34" t="s">
        <v>26</v>
      </c>
      <c r="G116" s="36" t="s">
        <v>209</v>
      </c>
      <c r="H116" s="37" t="s">
        <v>125</v>
      </c>
    </row>
    <row r="117" spans="1:8">
      <c r="A117" s="42" t="s">
        <v>210</v>
      </c>
      <c r="B117" s="43" t="s">
        <v>211</v>
      </c>
      <c r="C117" s="43" t="str">
        <f>_xlfn.CONCAT(A117," - ",B117)</f>
        <v>Multitoma - Alemana</v>
      </c>
      <c r="D117" s="35">
        <v>1</v>
      </c>
      <c r="E117" s="35">
        <f>TablaInventario[[#This Row],[Cantidad]]-(SUMIF(TablaMovimientos[ELEMENTO], TablaInventario[[#This Row],[Nombre]], TablaMovimientos[CANTIDAD RETIRADA]))</f>
        <v>1</v>
      </c>
      <c r="F117" s="34" t="s">
        <v>26</v>
      </c>
      <c r="G117" s="36" t="s">
        <v>212</v>
      </c>
      <c r="H117" s="37" t="s">
        <v>125</v>
      </c>
    </row>
    <row r="118" spans="1:8">
      <c r="A118" s="42" t="s">
        <v>210</v>
      </c>
      <c r="B118" s="43" t="s">
        <v>213</v>
      </c>
      <c r="C118" s="43" t="str">
        <f>_xlfn.CONCAT(A118," - ",B118)</f>
        <v>Multitoma - Alfa 3</v>
      </c>
      <c r="D118" s="35">
        <v>4</v>
      </c>
      <c r="E118" s="35">
        <f>TablaInventario[[#This Row],[Cantidad]]-(SUMIF(TablaMovimientos[ELEMENTO], TablaInventario[[#This Row],[Nombre]], TablaMovimientos[CANTIDAD RETIRADA]))</f>
        <v>4</v>
      </c>
      <c r="F118" s="34" t="s">
        <v>26</v>
      </c>
      <c r="G118" s="36" t="s">
        <v>768</v>
      </c>
      <c r="H118" s="37" t="s">
        <v>125</v>
      </c>
    </row>
    <row r="119" spans="1:8">
      <c r="A119" s="42" t="s">
        <v>214</v>
      </c>
      <c r="B119" s="34" t="s">
        <v>796</v>
      </c>
      <c r="C119" s="34" t="str">
        <f>_xlfn.CONCAT(A119," - ",B119)</f>
        <v>Toma Lógica Azul - Hitronic</v>
      </c>
      <c r="D119" s="35">
        <v>50</v>
      </c>
      <c r="E119" s="35">
        <f>TablaInventario[[#This Row],[Cantidad]]-(SUMIF(TablaMovimientos[ELEMENTO], TablaInventario[[#This Row],[Nombre]], TablaMovimientos[CANTIDAD RETIRADA]))</f>
        <v>50</v>
      </c>
      <c r="F119" s="34" t="s">
        <v>26</v>
      </c>
      <c r="G119" s="36" t="s">
        <v>814</v>
      </c>
      <c r="H119" s="37" t="s">
        <v>125</v>
      </c>
    </row>
    <row r="120" spans="1:8">
      <c r="A120" s="42" t="s">
        <v>215</v>
      </c>
      <c r="B120" s="34" t="s">
        <v>796</v>
      </c>
      <c r="C120" s="34" t="str">
        <f>_xlfn.CONCAT(A120," - ",B120)</f>
        <v>Toma Logica Roja - Hitronic</v>
      </c>
      <c r="D120" s="35">
        <v>9</v>
      </c>
      <c r="E120" s="35">
        <f>TablaInventario[[#This Row],[Cantidad]]-(SUMIF(TablaMovimientos[ELEMENTO], TablaInventario[[#This Row],[Nombre]], TablaMovimientos[CANTIDAD RETIRADA]))</f>
        <v>9</v>
      </c>
      <c r="F120" s="34" t="s">
        <v>26</v>
      </c>
      <c r="G120" s="36" t="s">
        <v>814</v>
      </c>
      <c r="H120" s="37" t="s">
        <v>125</v>
      </c>
    </row>
    <row r="121" spans="1:8">
      <c r="A121" s="42" t="s">
        <v>216</v>
      </c>
      <c r="B121" s="43" t="s">
        <v>217</v>
      </c>
      <c r="C121" s="43" t="str">
        <f>_xlfn.CONCAT(A121," - ",B121)</f>
        <v>Cable Display Port - XÜE</v>
      </c>
      <c r="D121" s="35">
        <v>12</v>
      </c>
      <c r="E121" s="35">
        <f>TablaInventario[[#This Row],[Cantidad]]-(SUMIF(TablaMovimientos[ELEMENTO], TablaInventario[[#This Row],[Nombre]], TablaMovimientos[CANTIDAD RETIRADA]))</f>
        <v>12</v>
      </c>
      <c r="F121" s="34" t="s">
        <v>26</v>
      </c>
      <c r="G121" s="60"/>
      <c r="H121" s="37" t="s">
        <v>125</v>
      </c>
    </row>
    <row r="122" spans="1:8">
      <c r="A122" s="42" t="s">
        <v>218</v>
      </c>
      <c r="B122" s="43" t="s">
        <v>219</v>
      </c>
      <c r="C122" s="43" t="str">
        <f>_xlfn.CONCAT(A122," - ",B122)</f>
        <v>Cable HDMI - Nicols</v>
      </c>
      <c r="D122" s="35">
        <v>8</v>
      </c>
      <c r="E122" s="35">
        <f>TablaInventario[[#This Row],[Cantidad]]-(SUMIF(TablaMovimientos[ELEMENTO], TablaInventario[[#This Row],[Nombre]], TablaMovimientos[CANTIDAD RETIRADA]))</f>
        <v>8</v>
      </c>
      <c r="F122" s="34" t="s">
        <v>26</v>
      </c>
      <c r="G122" s="36" t="s">
        <v>220</v>
      </c>
      <c r="H122" s="37" t="s">
        <v>125</v>
      </c>
    </row>
    <row r="123" spans="1:8">
      <c r="A123" s="42" t="s">
        <v>221</v>
      </c>
      <c r="B123" s="43" t="s">
        <v>222</v>
      </c>
      <c r="C123" s="43" t="str">
        <f>_xlfn.CONCAT(A123," - ",B123)</f>
        <v>Cable 3 en 1 HDTV - HDTV</v>
      </c>
      <c r="D123" s="35">
        <v>3</v>
      </c>
      <c r="E123" s="35">
        <f>TablaInventario[[#This Row],[Cantidad]]-(SUMIF(TablaMovimientos[ELEMENTO], TablaInventario[[#This Row],[Nombre]], TablaMovimientos[CANTIDAD RETIRADA]))</f>
        <v>3</v>
      </c>
      <c r="F123" s="34" t="s">
        <v>26</v>
      </c>
      <c r="G123" s="60"/>
      <c r="H123" s="37" t="s">
        <v>125</v>
      </c>
    </row>
    <row r="124" spans="1:8">
      <c r="A124" s="42" t="s">
        <v>223</v>
      </c>
      <c r="B124" s="34" t="s">
        <v>175</v>
      </c>
      <c r="C124" s="34" t="str">
        <f>_xlfn.CONCAT(A124," - ",B124)</f>
        <v xml:space="preserve">Cable HDMI Rojo Malla - Genérico </v>
      </c>
      <c r="D124" s="35">
        <v>3</v>
      </c>
      <c r="E124" s="35">
        <f>TablaInventario[[#This Row],[Cantidad]]-(SUMIF(TablaMovimientos[ELEMENTO], TablaInventario[[#This Row],[Nombre]], TablaMovimientos[CANTIDAD RETIRADA]))</f>
        <v>3</v>
      </c>
      <c r="F124" s="34" t="s">
        <v>26</v>
      </c>
      <c r="G124" s="60"/>
      <c r="H124" s="37" t="s">
        <v>125</v>
      </c>
    </row>
    <row r="125" spans="1:8">
      <c r="A125" s="42" t="s">
        <v>218</v>
      </c>
      <c r="B125" s="43" t="s">
        <v>224</v>
      </c>
      <c r="C125" s="43" t="str">
        <f>_xlfn.CONCAT(A125," - ",B125)</f>
        <v>Cable HDMI - WIT</v>
      </c>
      <c r="D125" s="35">
        <v>13</v>
      </c>
      <c r="E125" s="35">
        <f>TablaInventario[[#This Row],[Cantidad]]-(SUMIF(TablaMovimientos[ELEMENTO], TablaInventario[[#This Row],[Nombre]], TablaMovimientos[CANTIDAD RETIRADA]))</f>
        <v>13</v>
      </c>
      <c r="F125" s="34" t="s">
        <v>26</v>
      </c>
      <c r="G125" s="36" t="s">
        <v>770</v>
      </c>
      <c r="H125" s="37" t="s">
        <v>125</v>
      </c>
    </row>
    <row r="126" spans="1:8" ht="28.5">
      <c r="A126" s="42" t="s">
        <v>815</v>
      </c>
      <c r="B126" s="34" t="s">
        <v>724</v>
      </c>
      <c r="C126" s="34" t="str">
        <f>_xlfn.CONCAT(A126," - ",B126)</f>
        <v xml:space="preserve">Conversor Mini Display Port - HDMI - Generico </v>
      </c>
      <c r="D126" s="35">
        <v>21</v>
      </c>
      <c r="E126" s="35">
        <f>TablaInventario[[#This Row],[Cantidad]]-(SUMIF(TablaMovimientos[ELEMENTO], TablaInventario[[#This Row],[Nombre]], TablaMovimientos[CANTIDAD RETIRADA]))</f>
        <v>21</v>
      </c>
      <c r="F126" s="34" t="s">
        <v>26</v>
      </c>
      <c r="G126" s="36" t="s">
        <v>816</v>
      </c>
      <c r="H126" s="37" t="s">
        <v>125</v>
      </c>
    </row>
    <row r="127" spans="1:8">
      <c r="A127" s="42" t="s">
        <v>225</v>
      </c>
      <c r="B127" s="34" t="s">
        <v>45</v>
      </c>
      <c r="C127" s="34" t="str">
        <f>_xlfn.CONCAT(A127," - ",B127)</f>
        <v>Extensión USB  - Generico</v>
      </c>
      <c r="D127" s="35">
        <v>14</v>
      </c>
      <c r="E127" s="35">
        <f>TablaInventario[[#This Row],[Cantidad]]-(SUMIF(TablaMovimientos[ELEMENTO], TablaInventario[[#This Row],[Nombre]], TablaMovimientos[CANTIDAD RETIRADA]))</f>
        <v>14</v>
      </c>
      <c r="F127" s="34" t="s">
        <v>26</v>
      </c>
      <c r="G127" s="36" t="s">
        <v>817</v>
      </c>
      <c r="H127" s="37" t="s">
        <v>125</v>
      </c>
    </row>
    <row r="128" spans="1:8">
      <c r="A128" s="42" t="s">
        <v>226</v>
      </c>
      <c r="B128" s="34" t="s">
        <v>45</v>
      </c>
      <c r="C128" s="34" t="str">
        <f>_xlfn.CONCAT(A128," - ",B128)</f>
        <v>Cable HDMI a Mini HMDI - Generico</v>
      </c>
      <c r="D128" s="35">
        <v>3</v>
      </c>
      <c r="E128" s="35">
        <f>TablaInventario[[#This Row],[Cantidad]]-(SUMIF(TablaMovimientos[ELEMENTO], TablaInventario[[#This Row],[Nombre]], TablaMovimientos[CANTIDAD RETIRADA]))</f>
        <v>3</v>
      </c>
      <c r="F128" s="34" t="s">
        <v>26</v>
      </c>
      <c r="G128" s="36" t="s">
        <v>818</v>
      </c>
      <c r="H128" s="37" t="s">
        <v>125</v>
      </c>
    </row>
    <row r="129" spans="1:8">
      <c r="A129" s="42" t="s">
        <v>227</v>
      </c>
      <c r="B129" s="34"/>
      <c r="C129" s="34" t="str">
        <f>_xlfn.CONCAT(A129," - ",B129)</f>
        <v xml:space="preserve">Conversor VGA a HDMI - </v>
      </c>
      <c r="D129" s="35">
        <v>3</v>
      </c>
      <c r="E129" s="35">
        <f>TablaInventario[[#This Row],[Cantidad]]-(SUMIF(TablaMovimientos[ELEMENTO], TablaInventario[[#This Row],[Nombre]], TablaMovimientos[CANTIDAD RETIRADA]))</f>
        <v>3</v>
      </c>
      <c r="F129" s="34" t="s">
        <v>26</v>
      </c>
      <c r="G129" s="36" t="s">
        <v>819</v>
      </c>
      <c r="H129" s="37" t="s">
        <v>125</v>
      </c>
    </row>
    <row r="130" spans="1:8">
      <c r="A130" s="42" t="s">
        <v>228</v>
      </c>
      <c r="B130" s="34" t="s">
        <v>45</v>
      </c>
      <c r="C130" s="34" t="str">
        <f>_xlfn.CONCAT(A130," - ",B130)</f>
        <v>Cable de Impresora Corto - Generico</v>
      </c>
      <c r="D130" s="35">
        <v>17</v>
      </c>
      <c r="E130" s="35">
        <f>TablaInventario[[#This Row],[Cantidad]]-(SUMIF(TablaMovimientos[ELEMENTO], TablaInventario[[#This Row],[Nombre]], TablaMovimientos[CANTIDAD RETIRADA]))</f>
        <v>17</v>
      </c>
      <c r="F130" s="34" t="s">
        <v>26</v>
      </c>
      <c r="G130" s="36" t="s">
        <v>821</v>
      </c>
      <c r="H130" s="37" t="s">
        <v>125</v>
      </c>
    </row>
    <row r="131" spans="1:8" ht="28.5">
      <c r="A131" s="42" t="s">
        <v>229</v>
      </c>
      <c r="B131" s="34" t="s">
        <v>45</v>
      </c>
      <c r="C131" s="34" t="str">
        <f>_xlfn.CONCAT(A131," - ",B131)</f>
        <v>Cable de Impresora Largo - Generico</v>
      </c>
      <c r="D131" s="35">
        <v>13</v>
      </c>
      <c r="E131" s="35">
        <f>TablaInventario[[#This Row],[Cantidad]]-(SUMIF(TablaMovimientos[ELEMENTO], TablaInventario[[#This Row],[Nombre]], TablaMovimientos[CANTIDAD RETIRADA]))</f>
        <v>13</v>
      </c>
      <c r="F131" s="34" t="s">
        <v>26</v>
      </c>
      <c r="G131" s="36" t="s">
        <v>822</v>
      </c>
      <c r="H131" s="37" t="s">
        <v>125</v>
      </c>
    </row>
    <row r="132" spans="1:8">
      <c r="A132" s="42" t="s">
        <v>230</v>
      </c>
      <c r="B132" s="34" t="s">
        <v>771</v>
      </c>
      <c r="C132" s="34" t="str">
        <f>_xlfn.CONCAT(A132," - ",B132)</f>
        <v>Medidor de Potencia - UNI-T</v>
      </c>
      <c r="D132" s="35">
        <v>3</v>
      </c>
      <c r="E132" s="35">
        <f>TablaInventario[[#This Row],[Cantidad]]-(SUMIF(TablaMovimientos[ELEMENTO], TablaInventario[[#This Row],[Nombre]], TablaMovimientos[CANTIDAD RETIRADA]))</f>
        <v>3</v>
      </c>
      <c r="F132" s="34" t="s">
        <v>26</v>
      </c>
      <c r="G132" s="36" t="s">
        <v>772</v>
      </c>
      <c r="H132" s="37" t="s">
        <v>231</v>
      </c>
    </row>
    <row r="133" spans="1:8">
      <c r="A133" s="42" t="s">
        <v>232</v>
      </c>
      <c r="B133" s="34" t="s">
        <v>114</v>
      </c>
      <c r="C133" s="34" t="str">
        <f>_xlfn.CONCAT(A133," - ",B133)</f>
        <v>Bombillas - Sylvania</v>
      </c>
      <c r="D133" s="35">
        <v>38</v>
      </c>
      <c r="E133" s="35">
        <f>TablaInventario[[#This Row],[Cantidad]]-(SUMIF(TablaMovimientos[ELEMENTO], TablaInventario[[#This Row],[Nombre]], TablaMovimientos[CANTIDAD RETIRADA]))</f>
        <v>38</v>
      </c>
      <c r="F133" s="34" t="s">
        <v>26</v>
      </c>
      <c r="G133" s="36" t="s">
        <v>773</v>
      </c>
      <c r="H133" s="37" t="s">
        <v>231</v>
      </c>
    </row>
    <row r="134" spans="1:8">
      <c r="A134" s="42" t="s">
        <v>233</v>
      </c>
      <c r="B134" s="43" t="s">
        <v>234</v>
      </c>
      <c r="C134" s="43" t="str">
        <f>_xlfn.CONCAT(A134," - ",B134)</f>
        <v>Parlantes - HP</v>
      </c>
      <c r="D134" s="35">
        <v>43</v>
      </c>
      <c r="E134" s="35">
        <f>TablaInventario[[#This Row],[Cantidad]]-(SUMIF(TablaMovimientos[ELEMENTO], TablaInventario[[#This Row],[Nombre]], TablaMovimientos[CANTIDAD RETIRADA]))</f>
        <v>43</v>
      </c>
      <c r="F134" s="34" t="s">
        <v>26</v>
      </c>
      <c r="G134" s="36" t="s">
        <v>774</v>
      </c>
      <c r="H134" s="37" t="s">
        <v>231</v>
      </c>
    </row>
    <row r="135" spans="1:8">
      <c r="A135" s="42" t="s">
        <v>235</v>
      </c>
      <c r="B135" s="34" t="s">
        <v>217</v>
      </c>
      <c r="C135" s="34" t="str">
        <f>_xlfn.CONCAT(A135," - ",B135)</f>
        <v>VGA a HDMI - XÜE</v>
      </c>
      <c r="D135" s="35">
        <v>10</v>
      </c>
      <c r="E135" s="35">
        <f>TablaInventario[[#This Row],[Cantidad]]-(SUMIF(TablaMovimientos[ELEMENTO], TablaInventario[[#This Row],[Nombre]], TablaMovimientos[CANTIDAD RETIRADA]))</f>
        <v>10</v>
      </c>
      <c r="F135" s="34" t="s">
        <v>26</v>
      </c>
      <c r="G135" s="36" t="s">
        <v>769</v>
      </c>
      <c r="H135" s="37" t="s">
        <v>231</v>
      </c>
    </row>
    <row r="136" spans="1:8">
      <c r="A136" s="42" t="s">
        <v>236</v>
      </c>
      <c r="B136" s="34" t="s">
        <v>499</v>
      </c>
      <c r="C136" s="34" t="str">
        <f>_xlfn.CONCAT(A136," - ",B136)</f>
        <v>Pasta Termica - Arctic</v>
      </c>
      <c r="D136" s="35">
        <v>8</v>
      </c>
      <c r="E136" s="35">
        <f>TablaInventario[[#This Row],[Cantidad]]-(SUMIF(TablaMovimientos[ELEMENTO], TablaInventario[[#This Row],[Nombre]], TablaMovimientos[CANTIDAD RETIRADA]))</f>
        <v>8</v>
      </c>
      <c r="F136" s="34" t="s">
        <v>26</v>
      </c>
      <c r="G136" s="36" t="s">
        <v>775</v>
      </c>
      <c r="H136" s="37" t="s">
        <v>231</v>
      </c>
    </row>
    <row r="137" spans="1:8">
      <c r="A137" s="42" t="s">
        <v>218</v>
      </c>
      <c r="B137" s="43" t="s">
        <v>219</v>
      </c>
      <c r="C137" s="43" t="str">
        <f>_xlfn.CONCAT(A137," - ",B137)</f>
        <v>Cable HDMI - Nicols</v>
      </c>
      <c r="D137" s="35">
        <v>6</v>
      </c>
      <c r="E137" s="35">
        <f>TablaInventario[[#This Row],[Cantidad]]-(SUMIF(TablaMovimientos[ELEMENTO], TablaInventario[[#This Row],[Nombre]], TablaMovimientos[CANTIDAD RETIRADA]))</f>
        <v>6</v>
      </c>
      <c r="F137" s="34" t="s">
        <v>26</v>
      </c>
      <c r="G137" s="36" t="s">
        <v>237</v>
      </c>
      <c r="H137" s="37" t="s">
        <v>231</v>
      </c>
    </row>
    <row r="138" spans="1:8" ht="28.5">
      <c r="A138" s="42" t="s">
        <v>238</v>
      </c>
      <c r="B138" s="36" t="s">
        <v>776</v>
      </c>
      <c r="C138" s="34" t="str">
        <f>_xlfn.CONCAT(A138," - ",B138)</f>
        <v xml:space="preserve">HDMI Switch - Generico
</v>
      </c>
      <c r="D138" s="35">
        <v>1</v>
      </c>
      <c r="E138" s="35">
        <f>TablaInventario[[#This Row],[Cantidad]]-(SUMIF(TablaMovimientos[ELEMENTO], TablaInventario[[#This Row],[Nombre]], TablaMovimientos[CANTIDAD RETIRADA]))</f>
        <v>1</v>
      </c>
      <c r="F138" s="34" t="s">
        <v>26</v>
      </c>
      <c r="G138" s="36" t="s">
        <v>777</v>
      </c>
      <c r="H138" s="37" t="s">
        <v>231</v>
      </c>
    </row>
    <row r="139" spans="1:8">
      <c r="A139" s="42" t="s">
        <v>239</v>
      </c>
      <c r="B139" s="34" t="s">
        <v>45</v>
      </c>
      <c r="C139" s="34" t="str">
        <f>_xlfn.CONCAT(A139," - ",B139)</f>
        <v>Guantes  - Generico</v>
      </c>
      <c r="D139" s="35">
        <v>1</v>
      </c>
      <c r="E139" s="35">
        <f>TablaInventario[[#This Row],[Cantidad]]-(SUMIF(TablaMovimientos[ELEMENTO], TablaInventario[[#This Row],[Nombre]], TablaMovimientos[CANTIDAD RETIRADA]))</f>
        <v>1</v>
      </c>
      <c r="F139" s="34" t="s">
        <v>26</v>
      </c>
      <c r="G139" s="36" t="s">
        <v>823</v>
      </c>
      <c r="H139" s="37" t="s">
        <v>231</v>
      </c>
    </row>
    <row r="140" spans="1:8">
      <c r="A140" s="42" t="s">
        <v>240</v>
      </c>
      <c r="B140" s="34" t="s">
        <v>642</v>
      </c>
      <c r="C140" s="34" t="str">
        <f>_xlfn.CONCAT(A140," - ",B140)</f>
        <v>Conversor DVI a Display Port - StarTech.com</v>
      </c>
      <c r="D140" s="35">
        <v>18</v>
      </c>
      <c r="E140" s="35">
        <f>TablaInventario[[#This Row],[Cantidad]]-(SUMIF(TablaMovimientos[ELEMENTO], TablaInventario[[#This Row],[Nombre]], TablaMovimientos[CANTIDAD RETIRADA]))</f>
        <v>18</v>
      </c>
      <c r="F140" s="34" t="s">
        <v>26</v>
      </c>
      <c r="G140" s="36" t="s">
        <v>778</v>
      </c>
      <c r="H140" s="37" t="s">
        <v>231</v>
      </c>
    </row>
    <row r="141" spans="1:8">
      <c r="A141" s="42" t="s">
        <v>241</v>
      </c>
      <c r="B141" s="34" t="s">
        <v>45</v>
      </c>
      <c r="C141" s="34" t="str">
        <f>_xlfn.CONCAT(A141," - ",B141)</f>
        <v>DVI a Display Port con USB - Generico</v>
      </c>
      <c r="D141" s="35">
        <v>6</v>
      </c>
      <c r="E141" s="35">
        <f>TablaInventario[[#This Row],[Cantidad]]-(SUMIF(TablaMovimientos[ELEMENTO], TablaInventario[[#This Row],[Nombre]], TablaMovimientos[CANTIDAD RETIRADA]))</f>
        <v>6</v>
      </c>
      <c r="F141" s="34" t="s">
        <v>26</v>
      </c>
      <c r="G141" s="36" t="s">
        <v>779</v>
      </c>
      <c r="H141" s="37" t="s">
        <v>231</v>
      </c>
    </row>
    <row r="142" spans="1:8">
      <c r="A142" s="42" t="s">
        <v>242</v>
      </c>
      <c r="B142" s="43" t="s">
        <v>219</v>
      </c>
      <c r="C142" s="43" t="str">
        <f>_xlfn.CONCAT(A142," - ",B142)</f>
        <v>VGA - Nicols</v>
      </c>
      <c r="D142" s="35">
        <v>7</v>
      </c>
      <c r="E142" s="35">
        <f>TablaInventario[[#This Row],[Cantidad]]-(SUMIF(TablaMovimientos[ELEMENTO], TablaInventario[[#This Row],[Nombre]], TablaMovimientos[CANTIDAD RETIRADA]))</f>
        <v>7</v>
      </c>
      <c r="F142" s="34" t="s">
        <v>26</v>
      </c>
      <c r="G142" s="36" t="s">
        <v>220</v>
      </c>
      <c r="H142" s="37" t="s">
        <v>231</v>
      </c>
    </row>
    <row r="143" spans="1:8">
      <c r="A143" s="42" t="s">
        <v>243</v>
      </c>
      <c r="B143" s="34" t="s">
        <v>45</v>
      </c>
      <c r="C143" s="34" t="str">
        <f>_xlfn.CONCAT(A143," - ",B143)</f>
        <v>Display Port a VGA - Generico</v>
      </c>
      <c r="D143" s="35">
        <v>8</v>
      </c>
      <c r="E143" s="35">
        <f>TablaInventario[[#This Row],[Cantidad]]-(SUMIF(TablaMovimientos[ELEMENTO], TablaInventario[[#This Row],[Nombre]], TablaMovimientos[CANTIDAD RETIRADA]))</f>
        <v>8</v>
      </c>
      <c r="F143" s="34" t="s">
        <v>26</v>
      </c>
      <c r="G143" s="36" t="s">
        <v>778</v>
      </c>
      <c r="H143" s="37" t="s">
        <v>231</v>
      </c>
    </row>
    <row r="144" spans="1:8">
      <c r="A144" s="42" t="s">
        <v>244</v>
      </c>
      <c r="B144" s="34" t="s">
        <v>217</v>
      </c>
      <c r="C144" s="34" t="str">
        <f>_xlfn.CONCAT(A144," - ",B144)</f>
        <v xml:space="preserve"> CONVERSAD HDMI a Tipo C - XÜE</v>
      </c>
      <c r="D144" s="35">
        <v>4</v>
      </c>
      <c r="E144" s="35">
        <f>TablaInventario[[#This Row],[Cantidad]]-(SUMIF(TablaMovimientos[ELEMENTO], TablaInventario[[#This Row],[Nombre]], TablaMovimientos[CANTIDAD RETIRADA]))</f>
        <v>4</v>
      </c>
      <c r="F144" s="34" t="s">
        <v>26</v>
      </c>
      <c r="G144" s="36" t="s">
        <v>780</v>
      </c>
      <c r="H144" s="37" t="s">
        <v>231</v>
      </c>
    </row>
    <row r="145" spans="1:8">
      <c r="A145" s="42" t="s">
        <v>245</v>
      </c>
      <c r="B145" s="34" t="s">
        <v>45</v>
      </c>
      <c r="C145" s="34" t="str">
        <f>_xlfn.CONCAT(A145," - ",B145)</f>
        <v>Conversor HDMI a Display Port - Generico</v>
      </c>
      <c r="D145" s="35">
        <v>1</v>
      </c>
      <c r="E145" s="35">
        <f>TablaInventario[[#This Row],[Cantidad]]-(SUMIF(TablaMovimientos[ELEMENTO], TablaInventario[[#This Row],[Nombre]], TablaMovimientos[CANTIDAD RETIRADA]))</f>
        <v>1</v>
      </c>
      <c r="F145" s="34" t="s">
        <v>26</v>
      </c>
      <c r="G145" s="36" t="s">
        <v>781</v>
      </c>
      <c r="H145" s="37" t="s">
        <v>231</v>
      </c>
    </row>
    <row r="146" spans="1:8">
      <c r="A146" s="42" t="s">
        <v>246</v>
      </c>
      <c r="B146" s="43" t="s">
        <v>234</v>
      </c>
      <c r="C146" s="43" t="str">
        <f>_xlfn.CONCAT(A146," - ",B146)</f>
        <v>Mouse - HP</v>
      </c>
      <c r="D146" s="35">
        <v>1</v>
      </c>
      <c r="E146" s="35">
        <f>TablaInventario[[#This Row],[Cantidad]]-(SUMIF(TablaMovimientos[ELEMENTO], TablaInventario[[#This Row],[Nombre]], TablaMovimientos[CANTIDAD RETIRADA]))</f>
        <v>1</v>
      </c>
      <c r="F146" s="34" t="s">
        <v>26</v>
      </c>
      <c r="G146" s="36" t="s">
        <v>782</v>
      </c>
      <c r="H146" s="37" t="s">
        <v>231</v>
      </c>
    </row>
    <row r="147" spans="1:8">
      <c r="A147" s="42" t="s">
        <v>247</v>
      </c>
      <c r="B147" s="43" t="s">
        <v>120</v>
      </c>
      <c r="C147" s="43" t="str">
        <f>_xlfn.CONCAT(A147," - ",B147)</f>
        <v>Mouse con Cable - Genius</v>
      </c>
      <c r="D147" s="35">
        <v>114</v>
      </c>
      <c r="E147" s="35">
        <f>TablaInventario[[#This Row],[Cantidad]]-(SUMIF(TablaMovimientos[ELEMENTO], TablaInventario[[#This Row],[Nombre]], TablaMovimientos[CANTIDAD RETIRADA]))</f>
        <v>114</v>
      </c>
      <c r="F147" s="34" t="s">
        <v>26</v>
      </c>
      <c r="G147" s="36" t="s">
        <v>778</v>
      </c>
      <c r="H147" s="37" t="s">
        <v>231</v>
      </c>
    </row>
    <row r="148" spans="1:8">
      <c r="A148" s="42" t="s">
        <v>246</v>
      </c>
      <c r="B148" s="34" t="s">
        <v>248</v>
      </c>
      <c r="C148" s="34" t="str">
        <f>_xlfn.CONCAT(A148," - ",B148)</f>
        <v>Mouse - Xtech</v>
      </c>
      <c r="D148" s="35">
        <v>4</v>
      </c>
      <c r="E148" s="35">
        <f>TablaInventario[[#This Row],[Cantidad]]-(SUMIF(TablaMovimientos[ELEMENTO], TablaInventario[[#This Row],[Nombre]], TablaMovimientos[CANTIDAD RETIRADA]))</f>
        <v>4</v>
      </c>
      <c r="F148" s="34" t="s">
        <v>26</v>
      </c>
      <c r="G148" s="36" t="s">
        <v>249</v>
      </c>
      <c r="H148" s="37" t="s">
        <v>231</v>
      </c>
    </row>
    <row r="149" spans="1:8">
      <c r="A149" s="42" t="s">
        <v>250</v>
      </c>
      <c r="B149" s="34" t="s">
        <v>206</v>
      </c>
      <c r="C149" s="34" t="str">
        <f>_xlfn.CONCAT(A149," - ",B149)</f>
        <v xml:space="preserve">Raspberry PI 4 - Genérica </v>
      </c>
      <c r="D149" s="35">
        <v>7</v>
      </c>
      <c r="E149" s="35">
        <f>TablaInventario[[#This Row],[Cantidad]]-(SUMIF(TablaMovimientos[ELEMENTO], TablaInventario[[#This Row],[Nombre]], TablaMovimientos[CANTIDAD RETIRADA]))</f>
        <v>7</v>
      </c>
      <c r="F149" s="34" t="s">
        <v>26</v>
      </c>
      <c r="G149" s="36" t="s">
        <v>783</v>
      </c>
      <c r="H149" s="37" t="s">
        <v>231</v>
      </c>
    </row>
    <row r="150" spans="1:8">
      <c r="A150" s="42" t="s">
        <v>251</v>
      </c>
      <c r="B150" s="34" t="s">
        <v>252</v>
      </c>
      <c r="C150" s="34" t="str">
        <f>_xlfn.CONCAT(A150," - ",B150)</f>
        <v>CD  - Imation</v>
      </c>
      <c r="D150" s="35">
        <v>3</v>
      </c>
      <c r="E150" s="35">
        <f>TablaInventario[[#This Row],[Cantidad]]-(SUMIF(TablaMovimientos[ELEMENTO], TablaInventario[[#This Row],[Nombre]], TablaMovimientos[CANTIDAD RETIRADA]))</f>
        <v>3</v>
      </c>
      <c r="F150" s="34" t="s">
        <v>10</v>
      </c>
      <c r="G150" s="36" t="s">
        <v>253</v>
      </c>
      <c r="H150" s="37" t="s">
        <v>231</v>
      </c>
    </row>
    <row r="151" spans="1:8">
      <c r="A151" s="42" t="s">
        <v>254</v>
      </c>
      <c r="B151" s="34" t="s">
        <v>252</v>
      </c>
      <c r="C151" s="34" t="str">
        <f>_xlfn.CONCAT(A151," - ",B151)</f>
        <v>CD - Imation</v>
      </c>
      <c r="D151" s="35">
        <v>15</v>
      </c>
      <c r="E151" s="35">
        <f>TablaInventario[[#This Row],[Cantidad]]-(SUMIF(TablaMovimientos[ELEMENTO], TablaInventario[[#This Row],[Nombre]], TablaMovimientos[CANTIDAD RETIRADA]))</f>
        <v>15</v>
      </c>
      <c r="F151" s="45" t="s">
        <v>788</v>
      </c>
      <c r="G151" s="36" t="s">
        <v>784</v>
      </c>
      <c r="H151" s="37" t="s">
        <v>231</v>
      </c>
    </row>
    <row r="152" spans="1:8">
      <c r="A152" s="42" t="s">
        <v>255</v>
      </c>
      <c r="B152" s="34" t="s">
        <v>785</v>
      </c>
      <c r="C152" s="34" t="str">
        <f>_xlfn.CONCAT(A152," - ",B152)</f>
        <v>Disquet - Verbatim</v>
      </c>
      <c r="D152" s="35">
        <v>11</v>
      </c>
      <c r="E152" s="35">
        <f>TablaInventario[[#This Row],[Cantidad]]-(SUMIF(TablaMovimientos[ELEMENTO], TablaInventario[[#This Row],[Nombre]], TablaMovimientos[CANTIDAD RETIRADA]))</f>
        <v>11</v>
      </c>
      <c r="F152" s="34" t="s">
        <v>26</v>
      </c>
      <c r="G152" s="36" t="s">
        <v>786</v>
      </c>
      <c r="H152" s="37" t="s">
        <v>231</v>
      </c>
    </row>
    <row r="153" spans="1:8">
      <c r="A153" s="42" t="s">
        <v>256</v>
      </c>
      <c r="B153" s="34" t="s">
        <v>257</v>
      </c>
      <c r="C153" s="34" t="str">
        <f>_xlfn.CONCAT(A153," - ",B153)</f>
        <v>Mini CD - Sony</v>
      </c>
      <c r="D153" s="35">
        <v>12</v>
      </c>
      <c r="E153" s="35">
        <f>TablaInventario[[#This Row],[Cantidad]]-(SUMIF(TablaMovimientos[ELEMENTO], TablaInventario[[#This Row],[Nombre]], TablaMovimientos[CANTIDAD RETIRADA]))</f>
        <v>12</v>
      </c>
      <c r="F153" s="34" t="s">
        <v>26</v>
      </c>
      <c r="G153" s="36" t="s">
        <v>787</v>
      </c>
      <c r="H153" s="37" t="s">
        <v>231</v>
      </c>
    </row>
    <row r="154" spans="1:8">
      <c r="A154" s="42" t="s">
        <v>258</v>
      </c>
      <c r="B154" s="34" t="s">
        <v>45</v>
      </c>
      <c r="C154" s="34" t="str">
        <f>_xlfn.CONCAT(A154," - ",B154)</f>
        <v>Protoboard  - Generico</v>
      </c>
      <c r="D154" s="35">
        <v>13</v>
      </c>
      <c r="E154" s="35">
        <f>TablaInventario[[#This Row],[Cantidad]]-(SUMIF(TablaMovimientos[ELEMENTO], TablaInventario[[#This Row],[Nombre]], TablaMovimientos[CANTIDAD RETIRADA]))</f>
        <v>13</v>
      </c>
      <c r="F154" s="34" t="s">
        <v>26</v>
      </c>
      <c r="G154" s="36" t="s">
        <v>259</v>
      </c>
      <c r="H154" s="37" t="s">
        <v>231</v>
      </c>
    </row>
    <row r="155" spans="1:8">
      <c r="A155" s="42" t="s">
        <v>260</v>
      </c>
      <c r="B155" s="34" t="s">
        <v>789</v>
      </c>
      <c r="C155" s="34" t="str">
        <f>_xlfn.CONCAT(A155," - ",B155)</f>
        <v>Pasta para Soldar - La Única</v>
      </c>
      <c r="D155" s="35">
        <v>9</v>
      </c>
      <c r="E155" s="35">
        <f>TablaInventario[[#This Row],[Cantidad]]-(SUMIF(TablaMovimientos[ELEMENTO], TablaInventario[[#This Row],[Nombre]], TablaMovimientos[CANTIDAD RETIRADA]))</f>
        <v>9</v>
      </c>
      <c r="F155" s="34" t="s">
        <v>26</v>
      </c>
      <c r="G155" s="36" t="s">
        <v>261</v>
      </c>
      <c r="H155" s="37" t="s">
        <v>231</v>
      </c>
    </row>
    <row r="156" spans="1:8">
      <c r="A156" s="42" t="s">
        <v>262</v>
      </c>
      <c r="B156" s="34" t="s">
        <v>790</v>
      </c>
      <c r="C156" s="34" t="str">
        <f>_xlfn.CONCAT(A156," - ",B156)</f>
        <v>Estaño 0,7 mm  - Tech</v>
      </c>
      <c r="D156" s="35">
        <v>9</v>
      </c>
      <c r="E156" s="35">
        <f>TablaInventario[[#This Row],[Cantidad]]-(SUMIF(TablaMovimientos[ELEMENTO], TablaInventario[[#This Row],[Nombre]], TablaMovimientos[CANTIDAD RETIRADA]))</f>
        <v>9</v>
      </c>
      <c r="F156" s="34" t="s">
        <v>26</v>
      </c>
      <c r="G156" s="36" t="s">
        <v>263</v>
      </c>
      <c r="H156" s="37" t="s">
        <v>231</v>
      </c>
    </row>
    <row r="157" spans="1:8">
      <c r="A157" s="42" t="s">
        <v>264</v>
      </c>
      <c r="B157" s="34" t="s">
        <v>791</v>
      </c>
      <c r="C157" s="34" t="str">
        <f>_xlfn.CONCAT(A157," - ",B157)</f>
        <v>Estaño 0,8 mm  - Techman</v>
      </c>
      <c r="D157" s="35">
        <v>4</v>
      </c>
      <c r="E157" s="35">
        <f>TablaInventario[[#This Row],[Cantidad]]-(SUMIF(TablaMovimientos[ELEMENTO], TablaInventario[[#This Row],[Nombre]], TablaMovimientos[CANTIDAD RETIRADA]))</f>
        <v>4</v>
      </c>
      <c r="F157" s="34" t="s">
        <v>26</v>
      </c>
      <c r="G157" s="36" t="s">
        <v>265</v>
      </c>
      <c r="H157" s="37" t="s">
        <v>231</v>
      </c>
    </row>
    <row r="158" spans="1:8">
      <c r="A158" s="42" t="s">
        <v>792</v>
      </c>
      <c r="B158" s="34" t="s">
        <v>793</v>
      </c>
      <c r="C158" s="34" t="str">
        <f>_xlfn.CONCAT(A158," - ",B158)</f>
        <v xml:space="preserve">Estaño 1 mm - Techman Genérica </v>
      </c>
      <c r="D158" s="35">
        <v>4</v>
      </c>
      <c r="E158" s="35">
        <f>TablaInventario[[#This Row],[Cantidad]]-(SUMIF(TablaMovimientos[ELEMENTO], TablaInventario[[#This Row],[Nombre]], TablaMovimientos[CANTIDAD RETIRADA]))</f>
        <v>4</v>
      </c>
      <c r="F158" s="34" t="s">
        <v>26</v>
      </c>
      <c r="G158" s="36" t="s">
        <v>266</v>
      </c>
      <c r="H158" s="37" t="s">
        <v>231</v>
      </c>
    </row>
    <row r="159" spans="1:8">
      <c r="A159" s="42" t="s">
        <v>218</v>
      </c>
      <c r="B159" s="34" t="s">
        <v>724</v>
      </c>
      <c r="C159" s="34" t="str">
        <f>_xlfn.CONCAT(A159," - ",B159)</f>
        <v xml:space="preserve">Cable HDMI - Generico </v>
      </c>
      <c r="D159" s="35">
        <v>84</v>
      </c>
      <c r="E159" s="35">
        <f>TablaInventario[[#This Row],[Cantidad]]-(SUMIF(TablaMovimientos[ELEMENTO], TablaInventario[[#This Row],[Nombre]], TablaMovimientos[CANTIDAD RETIRADA]))</f>
        <v>84</v>
      </c>
      <c r="F159" s="34" t="s">
        <v>26</v>
      </c>
      <c r="G159" s="36" t="s">
        <v>267</v>
      </c>
      <c r="H159" s="37" t="s">
        <v>231</v>
      </c>
    </row>
    <row r="160" spans="1:8">
      <c r="A160" s="42" t="s">
        <v>268</v>
      </c>
      <c r="B160" s="34" t="s">
        <v>45</v>
      </c>
      <c r="C160" s="34" t="str">
        <f>_xlfn.CONCAT(A160," - ",B160)</f>
        <v>Fusible 500 mA - Generico</v>
      </c>
      <c r="D160" s="35">
        <v>2</v>
      </c>
      <c r="E160" s="35">
        <f>TablaInventario[[#This Row],[Cantidad]]-(SUMIF(TablaMovimientos[ELEMENTO], TablaInventario[[#This Row],[Nombre]], TablaMovimientos[CANTIDAD RETIRADA]))</f>
        <v>2</v>
      </c>
      <c r="F160" s="34" t="s">
        <v>10</v>
      </c>
      <c r="G160" s="36" t="s">
        <v>19</v>
      </c>
      <c r="H160" s="37" t="s">
        <v>231</v>
      </c>
    </row>
    <row r="161" spans="1:8">
      <c r="A161" s="42" t="s">
        <v>269</v>
      </c>
      <c r="B161" s="34" t="s">
        <v>45</v>
      </c>
      <c r="C161" s="34" t="str">
        <f>_xlfn.CONCAT(A161," - ",B161)</f>
        <v>Fusible 250 mA - Generico</v>
      </c>
      <c r="D161" s="35">
        <v>1</v>
      </c>
      <c r="E161" s="35">
        <f>TablaInventario[[#This Row],[Cantidad]]-(SUMIF(TablaMovimientos[ELEMENTO], TablaInventario[[#This Row],[Nombre]], TablaMovimientos[CANTIDAD RETIRADA]))</f>
        <v>1</v>
      </c>
      <c r="F161" s="34" t="s">
        <v>529</v>
      </c>
      <c r="G161" s="36" t="s">
        <v>808</v>
      </c>
      <c r="H161" s="37" t="s">
        <v>231</v>
      </c>
    </row>
    <row r="162" spans="1:8">
      <c r="A162" s="42" t="s">
        <v>270</v>
      </c>
      <c r="B162" s="34" t="s">
        <v>45</v>
      </c>
      <c r="C162" s="34" t="str">
        <f>_xlfn.CONCAT(A162," - ",B162)</f>
        <v>Fusible 20 A - Generico</v>
      </c>
      <c r="D162" s="35">
        <v>1</v>
      </c>
      <c r="E162" s="35">
        <f>TablaInventario[[#This Row],[Cantidad]]-(SUMIF(TablaMovimientos[ELEMENTO], TablaInventario[[#This Row],[Nombre]], TablaMovimientos[CANTIDAD RETIRADA]))</f>
        <v>1</v>
      </c>
      <c r="F162" s="34" t="s">
        <v>529</v>
      </c>
      <c r="G162" s="36" t="s">
        <v>808</v>
      </c>
      <c r="H162" s="37" t="s">
        <v>231</v>
      </c>
    </row>
    <row r="163" spans="1:8">
      <c r="A163" s="42" t="s">
        <v>271</v>
      </c>
      <c r="B163" s="34" t="s">
        <v>796</v>
      </c>
      <c r="C163" s="34" t="str">
        <f>_xlfn.CONCAT(A163," - ",B163)</f>
        <v>Base para Cautin - Hitronic</v>
      </c>
      <c r="D163" s="35">
        <v>28</v>
      </c>
      <c r="E163" s="35">
        <f>TablaInventario[[#This Row],[Cantidad]]-(SUMIF(TablaMovimientos[ELEMENTO], TablaInventario[[#This Row],[Nombre]], TablaMovimientos[CANTIDAD RETIRADA]))</f>
        <v>28</v>
      </c>
      <c r="F163" s="34" t="s">
        <v>26</v>
      </c>
      <c r="G163" s="36" t="s">
        <v>809</v>
      </c>
      <c r="H163" s="37" t="s">
        <v>231</v>
      </c>
    </row>
    <row r="164" spans="1:8">
      <c r="A164" s="42" t="s">
        <v>272</v>
      </c>
      <c r="B164" s="34" t="s">
        <v>797</v>
      </c>
      <c r="C164" s="34" t="str">
        <f>_xlfn.CONCAT(A164," - ",B164)</f>
        <v>Piedras Montadas set x10 - Uiustools</v>
      </c>
      <c r="D164" s="35">
        <v>1</v>
      </c>
      <c r="E164" s="35">
        <f>TablaInventario[[#This Row],[Cantidad]]-(SUMIF(TablaMovimientos[ELEMENTO], TablaInventario[[#This Row],[Nombre]], TablaMovimientos[CANTIDAD RETIRADA]))</f>
        <v>1</v>
      </c>
      <c r="F164" s="34" t="s">
        <v>26</v>
      </c>
      <c r="G164" s="36" t="s">
        <v>810</v>
      </c>
      <c r="H164" s="37" t="s">
        <v>231</v>
      </c>
    </row>
    <row r="165" spans="1:8">
      <c r="A165" s="42" t="s">
        <v>273</v>
      </c>
      <c r="B165" s="34" t="s">
        <v>800</v>
      </c>
      <c r="C165" s="34" t="str">
        <f>_xlfn.CONCAT(A165," - ",B165)</f>
        <v>Tomas Eléctricas - Genericas</v>
      </c>
      <c r="D165" s="35">
        <v>12</v>
      </c>
      <c r="E165" s="35">
        <f>TablaInventario[[#This Row],[Cantidad]]-(SUMIF(TablaMovimientos[ELEMENTO], TablaInventario[[#This Row],[Nombre]], TablaMovimientos[CANTIDAD RETIRADA]))</f>
        <v>12</v>
      </c>
      <c r="F165" s="34" t="s">
        <v>10</v>
      </c>
      <c r="G165" s="36" t="s">
        <v>253</v>
      </c>
      <c r="H165" s="37" t="s">
        <v>231</v>
      </c>
    </row>
    <row r="166" spans="1:8">
      <c r="A166" s="42" t="s">
        <v>274</v>
      </c>
      <c r="B166" s="34" t="s">
        <v>118</v>
      </c>
      <c r="C166" s="34" t="str">
        <f>_xlfn.CONCAT(A166," - ",B166)</f>
        <v>Estuche de Toma - Dexon</v>
      </c>
      <c r="D166" s="35">
        <v>70</v>
      </c>
      <c r="E166" s="35">
        <f>TablaInventario[[#This Row],[Cantidad]]-(SUMIF(TablaMovimientos[ELEMENTO], TablaInventario[[#This Row],[Nombre]], TablaMovimientos[CANTIDAD RETIRADA]))</f>
        <v>70</v>
      </c>
      <c r="F166" s="34" t="s">
        <v>26</v>
      </c>
      <c r="G166" s="36" t="s">
        <v>799</v>
      </c>
      <c r="H166" s="37" t="s">
        <v>231</v>
      </c>
    </row>
    <row r="167" spans="1:8">
      <c r="A167" s="42" t="s">
        <v>273</v>
      </c>
      <c r="B167" s="34" t="s">
        <v>116</v>
      </c>
      <c r="C167" s="34" t="str">
        <f>_xlfn.CONCAT(A167," - ",B167)</f>
        <v>Tomas Eléctricas - Leviton</v>
      </c>
      <c r="D167" s="35">
        <v>9</v>
      </c>
      <c r="E167" s="35">
        <f>TablaInventario[[#This Row],[Cantidad]]-(SUMIF(TablaMovimientos[ELEMENTO], TablaInventario[[#This Row],[Nombre]], TablaMovimientos[CANTIDAD RETIRADA]))</f>
        <v>9</v>
      </c>
      <c r="F167" s="34" t="s">
        <v>26</v>
      </c>
      <c r="G167" s="36" t="s">
        <v>275</v>
      </c>
      <c r="H167" s="37" t="s">
        <v>231</v>
      </c>
    </row>
    <row r="168" spans="1:8">
      <c r="A168" s="42" t="s">
        <v>276</v>
      </c>
      <c r="B168" s="34" t="s">
        <v>724</v>
      </c>
      <c r="C168" s="34" t="str">
        <f>_xlfn.CONCAT(A168," - ",B168)</f>
        <v xml:space="preserve">Cables de Red - Generico </v>
      </c>
      <c r="D168" s="35">
        <v>4</v>
      </c>
      <c r="E168" s="35">
        <f>TablaInventario[[#This Row],[Cantidad]]-(SUMIF(TablaMovimientos[ELEMENTO], TablaInventario[[#This Row],[Nombre]], TablaMovimientos[CANTIDAD RETIRADA]))</f>
        <v>4</v>
      </c>
      <c r="F168" s="34" t="s">
        <v>190</v>
      </c>
      <c r="G168" s="36" t="s">
        <v>824</v>
      </c>
      <c r="H168" s="37" t="s">
        <v>231</v>
      </c>
    </row>
    <row r="169" spans="1:8">
      <c r="A169" s="42" t="s">
        <v>276</v>
      </c>
      <c r="B169" s="34" t="s">
        <v>724</v>
      </c>
      <c r="C169" s="34" t="str">
        <f>_xlfn.CONCAT(A169," - ",B169)</f>
        <v xml:space="preserve">Cables de Red - Generico </v>
      </c>
      <c r="D169" s="35">
        <v>1</v>
      </c>
      <c r="E169" s="35">
        <f>TablaInventario[[#This Row],[Cantidad]]-(SUMIF(TablaMovimientos[ELEMENTO], TablaInventario[[#This Row],[Nombre]], TablaMovimientos[CANTIDAD RETIRADA]))</f>
        <v>1</v>
      </c>
      <c r="F169" s="34" t="s">
        <v>26</v>
      </c>
      <c r="G169" s="36" t="s">
        <v>277</v>
      </c>
      <c r="H169" s="37" t="s">
        <v>231</v>
      </c>
    </row>
    <row r="170" spans="1:8">
      <c r="A170" s="42" t="s">
        <v>276</v>
      </c>
      <c r="B170" s="43" t="s">
        <v>278</v>
      </c>
      <c r="C170" s="43" t="str">
        <f>_xlfn.CONCAT(A170," - ",B170)</f>
        <v>Cables de Red - Panduit</v>
      </c>
      <c r="D170" s="35">
        <v>29</v>
      </c>
      <c r="E170" s="35">
        <f>TablaInventario[[#This Row],[Cantidad]]-(SUMIF(TablaMovimientos[ELEMENTO], TablaInventario[[#This Row],[Nombre]], TablaMovimientos[CANTIDAD RETIRADA]))</f>
        <v>29</v>
      </c>
      <c r="F170" s="34" t="s">
        <v>26</v>
      </c>
      <c r="G170" s="36" t="s">
        <v>279</v>
      </c>
      <c r="H170" s="37" t="s">
        <v>231</v>
      </c>
    </row>
    <row r="171" spans="1:8">
      <c r="A171" s="42" t="s">
        <v>280</v>
      </c>
      <c r="B171" s="43" t="s">
        <v>217</v>
      </c>
      <c r="C171" s="43" t="str">
        <f>_xlfn.CONCAT(A171," - ",B171)</f>
        <v>Cables de Red  - XÜE</v>
      </c>
      <c r="D171" s="35">
        <v>172</v>
      </c>
      <c r="E171" s="35">
        <f>TablaInventario[[#This Row],[Cantidad]]-(SUMIF(TablaMovimientos[ELEMENTO], TablaInventario[[#This Row],[Nombre]], TablaMovimientos[CANTIDAD RETIRADA]))</f>
        <v>172</v>
      </c>
      <c r="F171" s="34" t="s">
        <v>26</v>
      </c>
      <c r="G171" s="36" t="s">
        <v>281</v>
      </c>
      <c r="H171" s="37" t="s">
        <v>231</v>
      </c>
    </row>
    <row r="172" spans="1:8">
      <c r="A172" s="42" t="s">
        <v>282</v>
      </c>
      <c r="B172" s="34" t="s">
        <v>798</v>
      </c>
      <c r="C172" s="34" t="str">
        <f>_xlfn.CONCAT(A172," - ",B172)</f>
        <v>Cadenas Plásticas  -  Génericas</v>
      </c>
      <c r="D172" s="35">
        <v>1</v>
      </c>
      <c r="E172" s="35">
        <f>TablaInventario[[#This Row],[Cantidad]]-(SUMIF(TablaMovimientos[ELEMENTO], TablaInventario[[#This Row],[Nombre]], TablaMovimientos[CANTIDAD RETIRADA]))</f>
        <v>1</v>
      </c>
      <c r="F172" s="34" t="s">
        <v>529</v>
      </c>
      <c r="G172" s="36" t="s">
        <v>283</v>
      </c>
      <c r="H172" s="37" t="s">
        <v>231</v>
      </c>
    </row>
    <row r="173" spans="1:8">
      <c r="A173" s="42" t="s">
        <v>284</v>
      </c>
      <c r="B173" s="34" t="s">
        <v>803</v>
      </c>
      <c r="C173" s="34" t="str">
        <f>_xlfn.CONCAT(A173," - ",B173)</f>
        <v>Puertos HDMI - Solidview</v>
      </c>
      <c r="D173" s="35">
        <v>19</v>
      </c>
      <c r="E173" s="35">
        <f>TablaInventario[[#This Row],[Cantidad]]-(SUMIF(TablaMovimientos[ELEMENTO], TablaInventario[[#This Row],[Nombre]], TablaMovimientos[CANTIDAD RETIRADA]))</f>
        <v>19</v>
      </c>
      <c r="F173" s="34" t="s">
        <v>26</v>
      </c>
      <c r="G173" s="36" t="s">
        <v>804</v>
      </c>
      <c r="H173" s="37" t="s">
        <v>231</v>
      </c>
    </row>
    <row r="174" spans="1:8">
      <c r="A174" s="42" t="s">
        <v>285</v>
      </c>
      <c r="B174" s="34" t="s">
        <v>805</v>
      </c>
      <c r="C174" s="34" t="str">
        <f>_xlfn.CONCAT(A174," - ",B174)</f>
        <v>Puertos VGA - AmericanSound</v>
      </c>
      <c r="D174" s="35">
        <v>9</v>
      </c>
      <c r="E174" s="35">
        <f>TablaInventario[[#This Row],[Cantidad]]-(SUMIF(TablaMovimientos[ELEMENTO], TablaInventario[[#This Row],[Nombre]], TablaMovimientos[CANTIDAD RETIRADA]))</f>
        <v>9</v>
      </c>
      <c r="F174" s="34" t="s">
        <v>26</v>
      </c>
      <c r="G174" s="36" t="s">
        <v>804</v>
      </c>
      <c r="H174" s="37" t="s">
        <v>231</v>
      </c>
    </row>
    <row r="175" spans="1:8">
      <c r="A175" s="42" t="s">
        <v>286</v>
      </c>
      <c r="B175" s="34" t="s">
        <v>806</v>
      </c>
      <c r="C175" s="34" t="str">
        <f>_xlfn.CONCAT(A175," - ",B175)</f>
        <v>Transistor 2N3055 - ST</v>
      </c>
      <c r="D175" s="35">
        <v>1</v>
      </c>
      <c r="E175" s="35">
        <f>TablaInventario[[#This Row],[Cantidad]]-(SUMIF(TablaMovimientos[ELEMENTO], TablaInventario[[#This Row],[Nombre]], TablaMovimientos[CANTIDAD RETIRADA]))</f>
        <v>1</v>
      </c>
      <c r="F175" s="34" t="s">
        <v>804</v>
      </c>
      <c r="G175" s="36" t="s">
        <v>807</v>
      </c>
      <c r="H175" s="37" t="s">
        <v>231</v>
      </c>
    </row>
    <row r="176" spans="1:8">
      <c r="A176" s="42" t="s">
        <v>287</v>
      </c>
      <c r="B176" s="34" t="s">
        <v>361</v>
      </c>
      <c r="C176" s="34" t="str">
        <f>_xlfn.CONCAT(A176," - ",B176)</f>
        <v>USB Slim DVD - Dell</v>
      </c>
      <c r="D176" s="35">
        <v>7</v>
      </c>
      <c r="E176" s="35">
        <f>TablaInventario[[#This Row],[Cantidad]]-(SUMIF(TablaMovimientos[ELEMENTO], TablaInventario[[#This Row],[Nombre]], TablaMovimientos[CANTIDAD RETIRADA]))</f>
        <v>7</v>
      </c>
      <c r="F176" s="34" t="s">
        <v>26</v>
      </c>
      <c r="G176" s="36" t="s">
        <v>825</v>
      </c>
      <c r="H176" s="37" t="s">
        <v>231</v>
      </c>
    </row>
    <row r="177" spans="1:8">
      <c r="A177" s="42" t="s">
        <v>288</v>
      </c>
      <c r="B177" s="34" t="s">
        <v>794</v>
      </c>
      <c r="C177" s="34" t="str">
        <f>_xlfn.CONCAT(A177," - ",B177)</f>
        <v>Estación de Soldar  - Stanprof</v>
      </c>
      <c r="D177" s="35">
        <v>1</v>
      </c>
      <c r="E177" s="35">
        <f>TablaInventario[[#This Row],[Cantidad]]-(SUMIF(TablaMovimientos[ELEMENTO], TablaInventario[[#This Row],[Nombre]], TablaMovimientos[CANTIDAD RETIRADA]))</f>
        <v>1</v>
      </c>
      <c r="F177" s="34" t="s">
        <v>26</v>
      </c>
      <c r="G177" s="36" t="s">
        <v>795</v>
      </c>
      <c r="H177" s="37" t="s">
        <v>231</v>
      </c>
    </row>
    <row r="178" spans="1:8">
      <c r="A178" s="42" t="s">
        <v>289</v>
      </c>
      <c r="B178" s="34" t="s">
        <v>257</v>
      </c>
      <c r="C178" s="34" t="str">
        <f>_xlfn.CONCAT(A178," - ",B178)</f>
        <v>Baterias - Sony</v>
      </c>
      <c r="D178" s="35">
        <v>100</v>
      </c>
      <c r="E178" s="35">
        <f>TablaInventario[[#This Row],[Cantidad]]-(SUMIF(TablaMovimientos[ELEMENTO], TablaInventario[[#This Row],[Nombre]], TablaMovimientos[CANTIDAD RETIRADA]))</f>
        <v>100</v>
      </c>
      <c r="F178" s="34" t="s">
        <v>26</v>
      </c>
      <c r="G178" s="36" t="s">
        <v>826</v>
      </c>
      <c r="H178" s="37" t="s">
        <v>231</v>
      </c>
    </row>
    <row r="179" spans="1:8">
      <c r="A179" s="42" t="s">
        <v>289</v>
      </c>
      <c r="B179" s="34" t="s">
        <v>290</v>
      </c>
      <c r="C179" s="34" t="str">
        <f>_xlfn.CONCAT(A179," - ",B179)</f>
        <v>Baterias - Panasonic</v>
      </c>
      <c r="D179" s="35">
        <v>50</v>
      </c>
      <c r="E179" s="35">
        <f>TablaInventario[[#This Row],[Cantidad]]-(SUMIF(TablaMovimientos[ELEMENTO], TablaInventario[[#This Row],[Nombre]], TablaMovimientos[CANTIDAD RETIRADA]))</f>
        <v>50</v>
      </c>
      <c r="F179" s="34" t="s">
        <v>26</v>
      </c>
      <c r="G179" s="36" t="s">
        <v>826</v>
      </c>
      <c r="H179" s="37" t="s">
        <v>231</v>
      </c>
    </row>
    <row r="180" spans="1:8">
      <c r="A180" s="42" t="s">
        <v>291</v>
      </c>
      <c r="B180" s="34" t="s">
        <v>292</v>
      </c>
      <c r="C180" s="34" t="str">
        <f>_xlfn.CONCAT(A180," - ",B180)</f>
        <v>Memoria RAM 8GB - Xue</v>
      </c>
      <c r="D180" s="35">
        <v>10</v>
      </c>
      <c r="E180" s="35">
        <f>TablaInventario[[#This Row],[Cantidad]]-(SUMIF(TablaMovimientos[ELEMENTO], TablaInventario[[#This Row],[Nombre]], TablaMovimientos[CANTIDAD RETIRADA]))</f>
        <v>10</v>
      </c>
      <c r="F180" s="34" t="s">
        <v>26</v>
      </c>
      <c r="G180" s="36" t="s">
        <v>802</v>
      </c>
      <c r="H180" s="37" t="s">
        <v>231</v>
      </c>
    </row>
    <row r="181" spans="1:8">
      <c r="A181" s="42" t="s">
        <v>293</v>
      </c>
      <c r="B181" s="34" t="s">
        <v>294</v>
      </c>
      <c r="C181" s="34" t="str">
        <f>_xlfn.CONCAT(A181," - ",B181)</f>
        <v>Memoria RAM 16GB - Crucial</v>
      </c>
      <c r="D181" s="35">
        <v>8</v>
      </c>
      <c r="E181" s="35">
        <f>TablaInventario[[#This Row],[Cantidad]]-(SUMIF(TablaMovimientos[ELEMENTO], TablaInventario[[#This Row],[Nombre]], TablaMovimientos[CANTIDAD RETIRADA]))</f>
        <v>8</v>
      </c>
      <c r="F181" s="34" t="s">
        <v>26</v>
      </c>
      <c r="G181" s="36" t="s">
        <v>801</v>
      </c>
      <c r="H181" s="37" t="s">
        <v>231</v>
      </c>
    </row>
    <row r="182" spans="1:8">
      <c r="A182" s="42" t="s">
        <v>295</v>
      </c>
      <c r="B182" s="43" t="s">
        <v>296</v>
      </c>
      <c r="C182" s="43" t="str">
        <f>_xlfn.CONCAT(A182," - ",B182)</f>
        <v>Soporte Ajustable para Proyector  - TECHGO</v>
      </c>
      <c r="D182" s="35">
        <v>17</v>
      </c>
      <c r="E182" s="35">
        <f>TablaInventario[[#This Row],[Cantidad]]-(SUMIF(TablaMovimientos[ELEMENTO], TablaInventario[[#This Row],[Nombre]], TablaMovimientos[CANTIDAD RETIRADA]))</f>
        <v>17</v>
      </c>
      <c r="F182" s="34" t="s">
        <v>10</v>
      </c>
      <c r="G182" s="36" t="s">
        <v>844</v>
      </c>
      <c r="H182" s="37" t="s">
        <v>297</v>
      </c>
    </row>
    <row r="183" spans="1:8">
      <c r="A183" s="42" t="s">
        <v>218</v>
      </c>
      <c r="B183" s="43" t="s">
        <v>217</v>
      </c>
      <c r="C183" s="43" t="str">
        <f>_xlfn.CONCAT(A183," - ",B183)</f>
        <v>Cable HDMI - XÜE</v>
      </c>
      <c r="D183" s="35">
        <v>67</v>
      </c>
      <c r="E183" s="35">
        <f>TablaInventario[[#This Row],[Cantidad]]-(SUMIF(TablaMovimientos[ELEMENTO], TablaInventario[[#This Row],[Nombre]], TablaMovimientos[CANTIDAD RETIRADA]))</f>
        <v>67</v>
      </c>
      <c r="F183" s="34" t="s">
        <v>26</v>
      </c>
      <c r="G183" s="36" t="s">
        <v>298</v>
      </c>
      <c r="H183" s="37" t="s">
        <v>299</v>
      </c>
    </row>
    <row r="184" spans="1:8">
      <c r="A184" s="42" t="s">
        <v>300</v>
      </c>
      <c r="B184" s="43" t="s">
        <v>301</v>
      </c>
      <c r="C184" s="43" t="str">
        <f>_xlfn.CONCAT(A184," - ",B184)</f>
        <v>Diademas - POLY</v>
      </c>
      <c r="D184" s="35">
        <v>11</v>
      </c>
      <c r="E184" s="35">
        <f>TablaInventario[[#This Row],[Cantidad]]-(SUMIF(TablaMovimientos[ELEMENTO], TablaInventario[[#This Row],[Nombre]], TablaMovimientos[CANTIDAD RETIRADA]))</f>
        <v>11</v>
      </c>
      <c r="F184" s="34" t="s">
        <v>26</v>
      </c>
      <c r="G184" s="36" t="s">
        <v>827</v>
      </c>
      <c r="H184" s="37" t="s">
        <v>299</v>
      </c>
    </row>
    <row r="185" spans="1:8">
      <c r="A185" s="42" t="s">
        <v>302</v>
      </c>
      <c r="B185" s="43" t="s">
        <v>303</v>
      </c>
      <c r="C185" s="43" t="str">
        <f>_xlfn.CONCAT(A185," - ",B185)</f>
        <v>Kits de Limpieza - Posh</v>
      </c>
      <c r="D185" s="35">
        <v>3</v>
      </c>
      <c r="E185" s="35">
        <f>TablaInventario[[#This Row],[Cantidad]]-(SUMIF(TablaMovimientos[ELEMENTO], TablaInventario[[#This Row],[Nombre]], TablaMovimientos[CANTIDAD RETIRADA]))</f>
        <v>3</v>
      </c>
      <c r="F185" s="34" t="s">
        <v>26</v>
      </c>
      <c r="G185" s="36" t="s">
        <v>830</v>
      </c>
      <c r="H185" s="37" t="s">
        <v>299</v>
      </c>
    </row>
    <row r="186" spans="1:8">
      <c r="A186" s="42" t="s">
        <v>304</v>
      </c>
      <c r="B186" s="43" t="s">
        <v>828</v>
      </c>
      <c r="C186" s="43" t="str">
        <f>_xlfn.CONCAT(A186," - ",B186)</f>
        <v>Kits de limpieza - Opula</v>
      </c>
      <c r="D186" s="35">
        <v>4</v>
      </c>
      <c r="E186" s="35">
        <f>TablaInventario[[#This Row],[Cantidad]]-(SUMIF(TablaMovimientos[ELEMENTO], TablaInventario[[#This Row],[Nombre]], TablaMovimientos[CANTIDAD RETIRADA]))</f>
        <v>4</v>
      </c>
      <c r="F186" s="34" t="s">
        <v>26</v>
      </c>
      <c r="G186" s="36" t="s">
        <v>829</v>
      </c>
      <c r="H186" s="37" t="s">
        <v>299</v>
      </c>
    </row>
    <row r="187" spans="1:8" ht="28.5">
      <c r="A187" s="42" t="s">
        <v>305</v>
      </c>
      <c r="B187" s="43" t="s">
        <v>306</v>
      </c>
      <c r="C187" s="43" t="str">
        <f>_xlfn.CONCAT(A187," - ",B187)</f>
        <v>Kits de Limpieza Total - cleaner</v>
      </c>
      <c r="D187" s="35">
        <v>4</v>
      </c>
      <c r="E187" s="35">
        <f>TablaInventario[[#This Row],[Cantidad]]-(SUMIF(TablaMovimientos[ELEMENTO], TablaInventario[[#This Row],[Nombre]], TablaMovimientos[CANTIDAD RETIRADA]))</f>
        <v>4</v>
      </c>
      <c r="F187" s="34" t="s">
        <v>26</v>
      </c>
      <c r="G187" s="36" t="s">
        <v>831</v>
      </c>
      <c r="H187" s="37" t="s">
        <v>299</v>
      </c>
    </row>
    <row r="188" spans="1:8">
      <c r="A188" s="42" t="s">
        <v>307</v>
      </c>
      <c r="B188" s="34" t="s">
        <v>832</v>
      </c>
      <c r="C188" s="34" t="str">
        <f>_xlfn.CONCAT(A188," - ",B188)</f>
        <v>Kit Pantalla Interactiva - OneScreen</v>
      </c>
      <c r="D188" s="35">
        <v>3</v>
      </c>
      <c r="E188" s="35">
        <f>TablaInventario[[#This Row],[Cantidad]]-(SUMIF(TablaMovimientos[ELEMENTO], TablaInventario[[#This Row],[Nombre]], TablaMovimientos[CANTIDAD RETIRADA]))</f>
        <v>3</v>
      </c>
      <c r="F188" s="34" t="s">
        <v>10</v>
      </c>
      <c r="G188" s="36" t="s">
        <v>833</v>
      </c>
      <c r="H188" s="37" t="s">
        <v>299</v>
      </c>
    </row>
    <row r="189" spans="1:8">
      <c r="A189" s="42" t="s">
        <v>300</v>
      </c>
      <c r="B189" s="34" t="s">
        <v>120</v>
      </c>
      <c r="C189" s="34" t="str">
        <f>_xlfn.CONCAT(A189," - ",B189)</f>
        <v>Diademas - Genius</v>
      </c>
      <c r="D189" s="35">
        <v>2</v>
      </c>
      <c r="E189" s="35">
        <f>TablaInventario[[#This Row],[Cantidad]]-(SUMIF(TablaMovimientos[ELEMENTO], TablaInventario[[#This Row],[Nombre]], TablaMovimientos[CANTIDAD RETIRADA]))</f>
        <v>2</v>
      </c>
      <c r="F189" s="34" t="s">
        <v>26</v>
      </c>
      <c r="G189" s="36" t="s">
        <v>834</v>
      </c>
      <c r="H189" s="37" t="s">
        <v>299</v>
      </c>
    </row>
    <row r="190" spans="1:8">
      <c r="A190" s="42" t="s">
        <v>308</v>
      </c>
      <c r="B190" s="34" t="s">
        <v>309</v>
      </c>
      <c r="C190" s="34" t="str">
        <f>_xlfn.CONCAT(A190," - ",B190)</f>
        <v>Fuente de poder - Unitec</v>
      </c>
      <c r="D190" s="35">
        <v>4</v>
      </c>
      <c r="E190" s="35">
        <f>TablaInventario[[#This Row],[Cantidad]]-(SUMIF(TablaMovimientos[ELEMENTO], TablaInventario[[#This Row],[Nombre]], TablaMovimientos[CANTIDAD RETIRADA]))</f>
        <v>4</v>
      </c>
      <c r="F190" s="34" t="s">
        <v>26</v>
      </c>
      <c r="G190" s="36" t="s">
        <v>835</v>
      </c>
      <c r="H190" s="37" t="s">
        <v>299</v>
      </c>
    </row>
    <row r="191" spans="1:8">
      <c r="A191" s="42" t="s">
        <v>310</v>
      </c>
      <c r="B191" s="34" t="s">
        <v>120</v>
      </c>
      <c r="C191" s="34" t="str">
        <f>_xlfn.CONCAT(A191," - ",B191)</f>
        <v>Teclado - Genius</v>
      </c>
      <c r="D191" s="35">
        <v>16</v>
      </c>
      <c r="E191" s="35">
        <f>TablaInventario[[#This Row],[Cantidad]]-(SUMIF(TablaMovimientos[ELEMENTO], TablaInventario[[#This Row],[Nombre]], TablaMovimientos[CANTIDAD RETIRADA]))</f>
        <v>16</v>
      </c>
      <c r="F191" s="34" t="s">
        <v>26</v>
      </c>
      <c r="G191" s="36" t="s">
        <v>836</v>
      </c>
      <c r="H191" s="37" t="s">
        <v>299</v>
      </c>
    </row>
    <row r="192" spans="1:8">
      <c r="A192" s="42" t="s">
        <v>310</v>
      </c>
      <c r="B192" s="34" t="s">
        <v>234</v>
      </c>
      <c r="C192" s="34" t="str">
        <f>_xlfn.CONCAT(A192," - ",B192)</f>
        <v>Teclado - HP</v>
      </c>
      <c r="D192" s="35">
        <v>2</v>
      </c>
      <c r="E192" s="35">
        <f>TablaInventario[[#This Row],[Cantidad]]-(SUMIF(TablaMovimientos[ELEMENTO], TablaInventario[[#This Row],[Nombre]], TablaMovimientos[CANTIDAD RETIRADA]))</f>
        <v>2</v>
      </c>
      <c r="F192" s="34" t="s">
        <v>26</v>
      </c>
      <c r="G192" s="36" t="s">
        <v>837</v>
      </c>
      <c r="H192" s="37" t="s">
        <v>299</v>
      </c>
    </row>
    <row r="193" spans="1:8">
      <c r="A193" s="42" t="s">
        <v>311</v>
      </c>
      <c r="B193" s="34" t="s">
        <v>312</v>
      </c>
      <c r="C193" s="34" t="str">
        <f>_xlfn.CONCAT(A193," - ",B193)</f>
        <v xml:space="preserve"> Conversor HDMI a mini HDMI - Startec</v>
      </c>
      <c r="D193" s="35">
        <v>30</v>
      </c>
      <c r="E193" s="35">
        <f>TablaInventario[[#This Row],[Cantidad]]-(SUMIF(TablaMovimientos[ELEMENTO], TablaInventario[[#This Row],[Nombre]], TablaMovimientos[CANTIDAD RETIRADA]))</f>
        <v>30</v>
      </c>
      <c r="F193" s="34" t="s">
        <v>26</v>
      </c>
      <c r="G193" s="36" t="s">
        <v>838</v>
      </c>
      <c r="H193" s="37" t="s">
        <v>299</v>
      </c>
    </row>
    <row r="194" spans="1:8">
      <c r="A194" s="42" t="s">
        <v>313</v>
      </c>
      <c r="B194" s="34" t="s">
        <v>314</v>
      </c>
      <c r="C194" s="34" t="str">
        <f>_xlfn.CONCAT(A194," - ",B194)</f>
        <v>Protector de Voltaje - Troen</v>
      </c>
      <c r="D194" s="35">
        <v>24</v>
      </c>
      <c r="E194" s="35">
        <f>TablaInventario[[#This Row],[Cantidad]]-(SUMIF(TablaMovimientos[ELEMENTO], TablaInventario[[#This Row],[Nombre]], TablaMovimientos[CANTIDAD RETIRADA]))</f>
        <v>24</v>
      </c>
      <c r="F194" s="34" t="s">
        <v>26</v>
      </c>
      <c r="G194" s="36" t="s">
        <v>839</v>
      </c>
      <c r="H194" s="37" t="s">
        <v>299</v>
      </c>
    </row>
    <row r="195" spans="1:8">
      <c r="A195" s="42" t="s">
        <v>8</v>
      </c>
      <c r="B195" s="34" t="s">
        <v>315</v>
      </c>
      <c r="C195" s="34" t="str">
        <f>_xlfn.CONCAT(A195," - ",B195)</f>
        <v>Tapabocas - Sperian</v>
      </c>
      <c r="D195" s="35">
        <v>10</v>
      </c>
      <c r="E195" s="35">
        <f>TablaInventario[[#This Row],[Cantidad]]-(SUMIF(TablaMovimientos[ELEMENTO], TablaInventario[[#This Row],[Nombre]], TablaMovimientos[CANTIDAD RETIRADA]))</f>
        <v>10</v>
      </c>
      <c r="F195" s="34" t="s">
        <v>10</v>
      </c>
      <c r="G195" s="36" t="s">
        <v>275</v>
      </c>
      <c r="H195" s="37" t="s">
        <v>357</v>
      </c>
    </row>
    <row r="196" spans="1:8">
      <c r="A196" s="42" t="s">
        <v>316</v>
      </c>
      <c r="B196" s="34" t="s">
        <v>45</v>
      </c>
      <c r="C196" s="34" t="str">
        <f>_xlfn.CONCAT(A196," - ",B196)</f>
        <v>Caja HDMI - Generico</v>
      </c>
      <c r="D196" s="35">
        <v>120</v>
      </c>
      <c r="E196" s="35">
        <f>TablaInventario[[#This Row],[Cantidad]]-(SUMIF(TablaMovimientos[ELEMENTO], TablaInventario[[#This Row],[Nombre]], TablaMovimientos[CANTIDAD RETIRADA]))</f>
        <v>120</v>
      </c>
      <c r="F196" s="34" t="s">
        <v>10</v>
      </c>
      <c r="G196" s="36" t="s">
        <v>840</v>
      </c>
      <c r="H196" s="37" t="s">
        <v>299</v>
      </c>
    </row>
    <row r="197" spans="1:8">
      <c r="A197" s="42" t="s">
        <v>317</v>
      </c>
      <c r="B197" s="34" t="s">
        <v>318</v>
      </c>
      <c r="C197" s="34" t="str">
        <f>_xlfn.CONCAT(A197," - ",B197)</f>
        <v>Extractor de Aire con Rejilla - Mercury</v>
      </c>
      <c r="D197" s="35">
        <v>4</v>
      </c>
      <c r="E197" s="35">
        <f>TablaInventario[[#This Row],[Cantidad]]-(SUMIF(TablaMovimientos[ELEMENTO], TablaInventario[[#This Row],[Nombre]], TablaMovimientos[CANTIDAD RETIRADA]))</f>
        <v>4</v>
      </c>
      <c r="F197" s="34" t="s">
        <v>26</v>
      </c>
      <c r="G197" s="36" t="s">
        <v>841</v>
      </c>
      <c r="H197" s="37" t="s">
        <v>299</v>
      </c>
    </row>
    <row r="198" spans="1:8">
      <c r="A198" s="42" t="s">
        <v>319</v>
      </c>
      <c r="B198" s="34" t="s">
        <v>34</v>
      </c>
      <c r="C198" s="34" t="str">
        <f>_xlfn.CONCAT(A198," - ",B198)</f>
        <v>Enchufe Hembra - Codelca</v>
      </c>
      <c r="D198" s="35">
        <v>23</v>
      </c>
      <c r="E198" s="35">
        <f>TablaInventario[[#This Row],[Cantidad]]-(SUMIF(TablaMovimientos[ELEMENTO], TablaInventario[[#This Row],[Nombre]], TablaMovimientos[CANTIDAD RETIRADA]))</f>
        <v>23</v>
      </c>
      <c r="F198" s="34" t="s">
        <v>26</v>
      </c>
      <c r="G198" s="36" t="s">
        <v>842</v>
      </c>
      <c r="H198" s="37" t="s">
        <v>299</v>
      </c>
    </row>
    <row r="199" spans="1:8">
      <c r="A199" s="42" t="s">
        <v>320</v>
      </c>
      <c r="B199" s="34" t="s">
        <v>34</v>
      </c>
      <c r="C199" s="34" t="str">
        <f>_xlfn.CONCAT(A199," - ",B199)</f>
        <v>Enchufe Macho - Codelca</v>
      </c>
      <c r="D199" s="35">
        <v>19</v>
      </c>
      <c r="E199" s="35">
        <f>TablaInventario[[#This Row],[Cantidad]]-(SUMIF(TablaMovimientos[ELEMENTO], TablaInventario[[#This Row],[Nombre]], TablaMovimientos[CANTIDAD RETIRADA]))</f>
        <v>19</v>
      </c>
      <c r="F199" s="34" t="s">
        <v>26</v>
      </c>
      <c r="G199" s="36" t="s">
        <v>842</v>
      </c>
      <c r="H199" s="37" t="s">
        <v>299</v>
      </c>
    </row>
    <row r="200" spans="1:8">
      <c r="A200" s="42" t="s">
        <v>321</v>
      </c>
      <c r="B200" s="34" t="s">
        <v>58</v>
      </c>
      <c r="C200" s="34" t="str">
        <f>_xlfn.CONCAT(A200," - ",B200)</f>
        <v>Espiral Plastico - Adler</v>
      </c>
      <c r="D200" s="35">
        <v>9</v>
      </c>
      <c r="E200" s="35">
        <f>TablaInventario[[#This Row],[Cantidad]]-(SUMIF(TablaMovimientos[ELEMENTO], TablaInventario[[#This Row],[Nombre]], TablaMovimientos[CANTIDAD RETIRADA]))</f>
        <v>9</v>
      </c>
      <c r="F200" s="34" t="s">
        <v>26</v>
      </c>
      <c r="G200" s="36" t="s">
        <v>322</v>
      </c>
      <c r="H200" s="37" t="s">
        <v>299</v>
      </c>
    </row>
    <row r="201" spans="1:8">
      <c r="A201" s="42" t="s">
        <v>323</v>
      </c>
      <c r="B201" s="34"/>
      <c r="C201" s="34" t="str">
        <f>_xlfn.CONCAT(A201," - ",B201)</f>
        <v xml:space="preserve">Espiral Plastico 3\4" - </v>
      </c>
      <c r="D201" s="35">
        <v>9</v>
      </c>
      <c r="E201" s="35">
        <f>TablaInventario[[#This Row],[Cantidad]]-(SUMIF(TablaMovimientos[ELEMENTO], TablaInventario[[#This Row],[Nombre]], TablaMovimientos[CANTIDAD RETIRADA]))</f>
        <v>9</v>
      </c>
      <c r="F201" s="34" t="s">
        <v>26</v>
      </c>
      <c r="G201" s="36" t="s">
        <v>324</v>
      </c>
      <c r="H201" s="37" t="s">
        <v>299</v>
      </c>
    </row>
    <row r="202" spans="1:8">
      <c r="A202" s="42" t="s">
        <v>325</v>
      </c>
      <c r="B202" s="34" t="s">
        <v>326</v>
      </c>
      <c r="C202" s="34" t="str">
        <f>_xlfn.CONCAT(A202," - ",B202)</f>
        <v>Microprocesador - Intel Galileo</v>
      </c>
      <c r="D202" s="35">
        <v>34</v>
      </c>
      <c r="E202" s="35">
        <f>TablaInventario[[#This Row],[Cantidad]]-(SUMIF(TablaMovimientos[ELEMENTO], TablaInventario[[#This Row],[Nombre]], TablaMovimientos[CANTIDAD RETIRADA]))</f>
        <v>34</v>
      </c>
      <c r="F202" s="34" t="s">
        <v>26</v>
      </c>
      <c r="G202" s="36" t="s">
        <v>843</v>
      </c>
      <c r="H202" s="37" t="s">
        <v>299</v>
      </c>
    </row>
    <row r="203" spans="1:8">
      <c r="A203" s="42" t="s">
        <v>327</v>
      </c>
      <c r="B203" s="34" t="s">
        <v>846</v>
      </c>
      <c r="C203" s="34" t="str">
        <f>_xlfn.CONCAT(A203," - ",B203)</f>
        <v>Caja de Derivación  - DEXSON</v>
      </c>
      <c r="D203" s="35">
        <v>14</v>
      </c>
      <c r="E203" s="35">
        <f>TablaInventario[[#This Row],[Cantidad]]-(SUMIF(TablaMovimientos[ELEMENTO], TablaInventario[[#This Row],[Nombre]], TablaMovimientos[CANTIDAD RETIRADA]))</f>
        <v>14</v>
      </c>
      <c r="F203" s="34" t="s">
        <v>26</v>
      </c>
      <c r="G203" s="36" t="s">
        <v>847</v>
      </c>
      <c r="H203" s="37" t="s">
        <v>299</v>
      </c>
    </row>
    <row r="204" spans="1:8">
      <c r="A204" s="42" t="s">
        <v>328</v>
      </c>
      <c r="B204" s="34" t="s">
        <v>846</v>
      </c>
      <c r="C204" s="34" t="str">
        <f>_xlfn.CONCAT(A204," - ",B204)</f>
        <v>Tapas de Tomas  - DEXSON</v>
      </c>
      <c r="D204" s="35">
        <v>2</v>
      </c>
      <c r="E204" s="35">
        <f>TablaInventario[[#This Row],[Cantidad]]-(SUMIF(TablaMovimientos[ELEMENTO], TablaInventario[[#This Row],[Nombre]], TablaMovimientos[CANTIDAD RETIRADA]))</f>
        <v>2</v>
      </c>
      <c r="F204" s="34" t="s">
        <v>10</v>
      </c>
      <c r="G204" s="36" t="s">
        <v>329</v>
      </c>
      <c r="H204" s="37" t="s">
        <v>299</v>
      </c>
    </row>
    <row r="205" spans="1:8">
      <c r="A205" s="42" t="s">
        <v>849</v>
      </c>
      <c r="B205" s="34" t="s">
        <v>850</v>
      </c>
      <c r="C205" s="34" t="str">
        <f>_xlfn.CONCAT(A205," - ",B205)</f>
        <v>Extensión USB - seisa</v>
      </c>
      <c r="D205" s="35">
        <v>5</v>
      </c>
      <c r="E205" s="35">
        <f>TablaInventario[[#This Row],[Cantidad]]-(SUMIF(TablaMovimientos[ELEMENTO], TablaInventario[[#This Row],[Nombre]], TablaMovimientos[CANTIDAD RETIRADA]))</f>
        <v>5</v>
      </c>
      <c r="F205" s="34" t="s">
        <v>26</v>
      </c>
      <c r="G205" s="36" t="s">
        <v>848</v>
      </c>
      <c r="H205" s="37" t="s">
        <v>299</v>
      </c>
    </row>
    <row r="206" spans="1:8">
      <c r="A206" s="42" t="s">
        <v>330</v>
      </c>
      <c r="B206" s="43" t="s">
        <v>331</v>
      </c>
      <c r="C206" s="43" t="str">
        <f>_xlfn.CONCAT(A206," - ",B206)</f>
        <v>Tomas reguladas - EBCHQ</v>
      </c>
      <c r="D206" s="35">
        <v>76</v>
      </c>
      <c r="E206" s="35">
        <f>TablaInventario[[#This Row],[Cantidad]]-(SUMIF(TablaMovimientos[ELEMENTO], TablaInventario[[#This Row],[Nombre]], TablaMovimientos[CANTIDAD RETIRADA]))</f>
        <v>76</v>
      </c>
      <c r="F206" s="34" t="s">
        <v>26</v>
      </c>
      <c r="G206" s="36" t="s">
        <v>851</v>
      </c>
      <c r="H206" s="37" t="s">
        <v>299</v>
      </c>
    </row>
    <row r="207" spans="1:8">
      <c r="A207" s="42" t="s">
        <v>332</v>
      </c>
      <c r="B207" s="34" t="s">
        <v>333</v>
      </c>
      <c r="C207" s="34" t="str">
        <f>_xlfn.CONCAT(A207," - ",B207)</f>
        <v>Soporte Videobeam - NB</v>
      </c>
      <c r="D207" s="35">
        <v>1</v>
      </c>
      <c r="E207" s="35">
        <f>TablaInventario[[#This Row],[Cantidad]]-(SUMIF(TablaMovimientos[ELEMENTO], TablaInventario[[#This Row],[Nombre]], TablaMovimientos[CANTIDAD RETIRADA]))</f>
        <v>1</v>
      </c>
      <c r="F207" s="34" t="s">
        <v>26</v>
      </c>
      <c r="G207" s="36" t="s">
        <v>852</v>
      </c>
      <c r="H207" s="37" t="s">
        <v>299</v>
      </c>
    </row>
    <row r="208" spans="1:8">
      <c r="A208" s="42" t="s">
        <v>334</v>
      </c>
      <c r="B208" s="34" t="s">
        <v>853</v>
      </c>
      <c r="C208" s="34" t="str">
        <f>_xlfn.CONCAT(A208," - ",B208)</f>
        <v>Tripode Tablets  - iGoma</v>
      </c>
      <c r="D208" s="35">
        <v>10</v>
      </c>
      <c r="E208" s="35">
        <f>TablaInventario[[#This Row],[Cantidad]]-(SUMIF(TablaMovimientos[ELEMENTO], TablaInventario[[#This Row],[Nombre]], TablaMovimientos[CANTIDAD RETIRADA]))</f>
        <v>10</v>
      </c>
      <c r="F208" s="34" t="s">
        <v>26</v>
      </c>
      <c r="G208" s="36" t="s">
        <v>854</v>
      </c>
      <c r="H208" s="37" t="s">
        <v>299</v>
      </c>
    </row>
    <row r="209" spans="1:8">
      <c r="A209" s="42" t="s">
        <v>335</v>
      </c>
      <c r="B209" s="43" t="s">
        <v>331</v>
      </c>
      <c r="C209" s="43" t="str">
        <f>_xlfn.CONCAT(A209," - ",B209)</f>
        <v>Tomas Reguladas - EBCHQ</v>
      </c>
      <c r="D209" s="35">
        <v>10</v>
      </c>
      <c r="E209" s="35">
        <f>TablaInventario[[#This Row],[Cantidad]]-(SUMIF(TablaMovimientos[ELEMENTO], TablaInventario[[#This Row],[Nombre]], TablaMovimientos[CANTIDAD RETIRADA]))</f>
        <v>10</v>
      </c>
      <c r="F209" s="34" t="s">
        <v>10</v>
      </c>
      <c r="G209" s="36" t="s">
        <v>253</v>
      </c>
      <c r="H209" s="37" t="s">
        <v>299</v>
      </c>
    </row>
    <row r="210" spans="1:8">
      <c r="A210" s="42" t="s">
        <v>336</v>
      </c>
      <c r="B210" s="34"/>
      <c r="C210" s="34" t="str">
        <f>_xlfn.CONCAT(A210," - ",B210)</f>
        <v xml:space="preserve">Pistola Codigo de Barras - </v>
      </c>
      <c r="D210" s="35">
        <v>1</v>
      </c>
      <c r="E210" s="35">
        <f>TablaInventario[[#This Row],[Cantidad]]-(SUMIF(TablaMovimientos[ELEMENTO], TablaInventario[[#This Row],[Nombre]], TablaMovimientos[CANTIDAD RETIRADA]))</f>
        <v>1</v>
      </c>
      <c r="F210" s="34" t="s">
        <v>26</v>
      </c>
      <c r="G210" s="36" t="s">
        <v>823</v>
      </c>
      <c r="H210" s="37" t="s">
        <v>299</v>
      </c>
    </row>
    <row r="211" spans="1:8">
      <c r="A211" s="42" t="s">
        <v>337</v>
      </c>
      <c r="B211" s="34" t="s">
        <v>45</v>
      </c>
      <c r="C211" s="34" t="str">
        <f>_xlfn.CONCAT(A211," - ",B211)</f>
        <v>Repuesto Sensor Puerta  - Generico</v>
      </c>
      <c r="D211" s="35">
        <v>1</v>
      </c>
      <c r="E211" s="35">
        <f>TablaInventario[[#This Row],[Cantidad]]-(SUMIF(TablaMovimientos[ELEMENTO], TablaInventario[[#This Row],[Nombre]], TablaMovimientos[CANTIDAD RETIRADA]))</f>
        <v>1</v>
      </c>
      <c r="F211" s="34" t="s">
        <v>26</v>
      </c>
      <c r="G211" s="36" t="s">
        <v>855</v>
      </c>
      <c r="H211" s="37" t="s">
        <v>299</v>
      </c>
    </row>
    <row r="212" spans="1:8">
      <c r="A212" s="42" t="s">
        <v>338</v>
      </c>
      <c r="B212" s="34"/>
      <c r="C212" s="34" t="str">
        <f>_xlfn.CONCAT(A212," - ",B212)</f>
        <v xml:space="preserve">Cinta Adhesiva Azul 3D - </v>
      </c>
      <c r="D212" s="35">
        <v>4</v>
      </c>
      <c r="E212" s="35">
        <f>TablaInventario[[#This Row],[Cantidad]]-(SUMIF(TablaMovimientos[ELEMENTO], TablaInventario[[#This Row],[Nombre]], TablaMovimientos[CANTIDAD RETIRADA]))</f>
        <v>4</v>
      </c>
      <c r="F212" s="34" t="s">
        <v>190</v>
      </c>
      <c r="G212" s="60"/>
      <c r="H212" s="37" t="s">
        <v>299</v>
      </c>
    </row>
    <row r="213" spans="1:8">
      <c r="A213" s="42" t="s">
        <v>339</v>
      </c>
      <c r="B213" s="43" t="s">
        <v>340</v>
      </c>
      <c r="C213" s="43" t="str">
        <f>_xlfn.CONCAT(A213," - ",B213)</f>
        <v>Tablet - Lenovo A2 30HC</v>
      </c>
      <c r="D213" s="35">
        <v>1</v>
      </c>
      <c r="E213" s="35">
        <f>TablaInventario[[#This Row],[Cantidad]]-(SUMIF(TablaMovimientos[ELEMENTO], TablaInventario[[#This Row],[Nombre]], TablaMovimientos[CANTIDAD RETIRADA]))</f>
        <v>1</v>
      </c>
      <c r="F213" s="34" t="s">
        <v>26</v>
      </c>
      <c r="G213" s="28" t="s">
        <v>341</v>
      </c>
      <c r="H213" s="37" t="s">
        <v>299</v>
      </c>
    </row>
    <row r="214" spans="1:8">
      <c r="A214" s="42" t="s">
        <v>339</v>
      </c>
      <c r="B214" s="43" t="s">
        <v>340</v>
      </c>
      <c r="C214" s="43" t="str">
        <f>_xlfn.CONCAT(A214," - ",B214)</f>
        <v>Tablet - Lenovo A2 30HC</v>
      </c>
      <c r="D214" s="35">
        <v>1</v>
      </c>
      <c r="E214" s="35">
        <f>TablaInventario[[#This Row],[Cantidad]]-(SUMIF(TablaMovimientos[ELEMENTO], TablaInventario[[#This Row],[Nombre]], TablaMovimientos[CANTIDAD RETIRADA]))</f>
        <v>1</v>
      </c>
      <c r="F214" s="34" t="s">
        <v>26</v>
      </c>
      <c r="G214" s="34" t="s">
        <v>342</v>
      </c>
      <c r="H214" s="37" t="s">
        <v>299</v>
      </c>
    </row>
    <row r="215" spans="1:8">
      <c r="A215" s="42" t="s">
        <v>339</v>
      </c>
      <c r="B215" s="43" t="s">
        <v>340</v>
      </c>
      <c r="C215" s="43" t="str">
        <f>_xlfn.CONCAT(A215," - ",B215)</f>
        <v>Tablet - Lenovo A2 30HC</v>
      </c>
      <c r="D215" s="35">
        <v>1</v>
      </c>
      <c r="E215" s="35">
        <f>TablaInventario[[#This Row],[Cantidad]]-(SUMIF(TablaMovimientos[ELEMENTO], TablaInventario[[#This Row],[Nombre]], TablaMovimientos[CANTIDAD RETIRADA]))</f>
        <v>1</v>
      </c>
      <c r="F215" s="34" t="s">
        <v>26</v>
      </c>
      <c r="G215" s="28" t="s">
        <v>343</v>
      </c>
      <c r="H215" s="37" t="s">
        <v>299</v>
      </c>
    </row>
    <row r="216" spans="1:8">
      <c r="A216" s="42" t="s">
        <v>339</v>
      </c>
      <c r="B216" s="43" t="s">
        <v>340</v>
      </c>
      <c r="C216" s="43" t="str">
        <f>_xlfn.CONCAT(A216," - ",B216)</f>
        <v>Tablet - Lenovo A2 30HC</v>
      </c>
      <c r="D216" s="35">
        <v>1</v>
      </c>
      <c r="E216" s="35">
        <f>TablaInventario[[#This Row],[Cantidad]]-(SUMIF(TablaMovimientos[ELEMENTO], TablaInventario[[#This Row],[Nombre]], TablaMovimientos[CANTIDAD RETIRADA]))</f>
        <v>1</v>
      </c>
      <c r="F216" s="34" t="s">
        <v>26</v>
      </c>
      <c r="G216" s="34" t="s">
        <v>344</v>
      </c>
      <c r="H216" s="37" t="s">
        <v>299</v>
      </c>
    </row>
    <row r="217" spans="1:8">
      <c r="A217" s="42" t="s">
        <v>339</v>
      </c>
      <c r="B217" s="43" t="s">
        <v>340</v>
      </c>
      <c r="C217" s="43" t="str">
        <f>_xlfn.CONCAT(A217," - ",B217)</f>
        <v>Tablet - Lenovo A2 30HC</v>
      </c>
      <c r="D217" s="35">
        <v>1</v>
      </c>
      <c r="E217" s="35">
        <f>TablaInventario[[#This Row],[Cantidad]]-(SUMIF(TablaMovimientos[ELEMENTO], TablaInventario[[#This Row],[Nombre]], TablaMovimientos[CANTIDAD RETIRADA]))</f>
        <v>1</v>
      </c>
      <c r="F217" s="34" t="s">
        <v>26</v>
      </c>
      <c r="G217" s="28" t="s">
        <v>345</v>
      </c>
      <c r="H217" s="37" t="s">
        <v>299</v>
      </c>
    </row>
    <row r="218" spans="1:8">
      <c r="A218" s="42" t="s">
        <v>339</v>
      </c>
      <c r="B218" s="43" t="s">
        <v>340</v>
      </c>
      <c r="C218" s="43" t="str">
        <f>_xlfn.CONCAT(A218," - ",B218)</f>
        <v>Tablet - Lenovo A2 30HC</v>
      </c>
      <c r="D218" s="35">
        <v>1</v>
      </c>
      <c r="E218" s="35">
        <f>TablaInventario[[#This Row],[Cantidad]]-(SUMIF(TablaMovimientos[ELEMENTO], TablaInventario[[#This Row],[Nombre]], TablaMovimientos[CANTIDAD RETIRADA]))</f>
        <v>1</v>
      </c>
      <c r="F218" s="34" t="s">
        <v>26</v>
      </c>
      <c r="G218" s="34" t="s">
        <v>346</v>
      </c>
      <c r="H218" s="37" t="s">
        <v>299</v>
      </c>
    </row>
    <row r="219" spans="1:8">
      <c r="A219" s="42" t="s">
        <v>339</v>
      </c>
      <c r="B219" s="43" t="s">
        <v>340</v>
      </c>
      <c r="C219" s="43" t="str">
        <f>_xlfn.CONCAT(A219," - ",B219)</f>
        <v>Tablet - Lenovo A2 30HC</v>
      </c>
      <c r="D219" s="35">
        <v>1</v>
      </c>
      <c r="E219" s="35">
        <f>TablaInventario[[#This Row],[Cantidad]]-(SUMIF(TablaMovimientos[ELEMENTO], TablaInventario[[#This Row],[Nombre]], TablaMovimientos[CANTIDAD RETIRADA]))</f>
        <v>1</v>
      </c>
      <c r="F219" s="34" t="s">
        <v>26</v>
      </c>
      <c r="G219" s="29" t="s">
        <v>347</v>
      </c>
      <c r="H219" s="37" t="s">
        <v>299</v>
      </c>
    </row>
    <row r="220" spans="1:8">
      <c r="A220" s="42" t="s">
        <v>339</v>
      </c>
      <c r="B220" s="43" t="s">
        <v>340</v>
      </c>
      <c r="C220" s="43" t="str">
        <f>_xlfn.CONCAT(A220," - ",B220)</f>
        <v>Tablet - Lenovo A2 30HC</v>
      </c>
      <c r="D220" s="35">
        <v>1</v>
      </c>
      <c r="E220" s="35">
        <f>TablaInventario[[#This Row],[Cantidad]]-(SUMIF(TablaMovimientos[ELEMENTO], TablaInventario[[#This Row],[Nombre]], TablaMovimientos[CANTIDAD RETIRADA]))</f>
        <v>1</v>
      </c>
      <c r="F220" s="34" t="s">
        <v>26</v>
      </c>
      <c r="G220" s="28" t="s">
        <v>348</v>
      </c>
      <c r="H220" s="37" t="s">
        <v>299</v>
      </c>
    </row>
    <row r="221" spans="1:8">
      <c r="A221" s="42" t="s">
        <v>339</v>
      </c>
      <c r="B221" s="43" t="s">
        <v>340</v>
      </c>
      <c r="C221" s="43" t="str">
        <f>_xlfn.CONCAT(A221," - ",B221)</f>
        <v>Tablet - Lenovo A2 30HC</v>
      </c>
      <c r="D221" s="35">
        <v>1</v>
      </c>
      <c r="E221" s="35">
        <f>TablaInventario[[#This Row],[Cantidad]]-(SUMIF(TablaMovimientos[ELEMENTO], TablaInventario[[#This Row],[Nombre]], TablaMovimientos[CANTIDAD RETIRADA]))</f>
        <v>1</v>
      </c>
      <c r="F221" s="34" t="s">
        <v>26</v>
      </c>
      <c r="G221" s="34" t="s">
        <v>349</v>
      </c>
      <c r="H221" s="37" t="s">
        <v>299</v>
      </c>
    </row>
    <row r="222" spans="1:8">
      <c r="A222" s="42" t="s">
        <v>339</v>
      </c>
      <c r="B222" s="43" t="s">
        <v>340</v>
      </c>
      <c r="C222" s="43" t="str">
        <f>_xlfn.CONCAT(A222," - ",B222)</f>
        <v>Tablet - Lenovo A2 30HC</v>
      </c>
      <c r="D222" s="35">
        <v>1</v>
      </c>
      <c r="E222" s="35">
        <f>TablaInventario[[#This Row],[Cantidad]]-(SUMIF(TablaMovimientos[ELEMENTO], TablaInventario[[#This Row],[Nombre]], TablaMovimientos[CANTIDAD RETIRADA]))</f>
        <v>1</v>
      </c>
      <c r="F222" s="34" t="s">
        <v>26</v>
      </c>
      <c r="G222" s="28" t="s">
        <v>350</v>
      </c>
      <c r="H222" s="37" t="s">
        <v>299</v>
      </c>
    </row>
    <row r="223" spans="1:8">
      <c r="A223" s="42" t="s">
        <v>339</v>
      </c>
      <c r="B223" s="43" t="s">
        <v>340</v>
      </c>
      <c r="C223" s="43" t="str">
        <f>_xlfn.CONCAT(A223," - ",B223)</f>
        <v>Tablet - Lenovo A2 30HC</v>
      </c>
      <c r="D223" s="35">
        <v>1</v>
      </c>
      <c r="E223" s="35">
        <f>TablaInventario[[#This Row],[Cantidad]]-(SUMIF(TablaMovimientos[ELEMENTO], TablaInventario[[#This Row],[Nombre]], TablaMovimientos[CANTIDAD RETIRADA]))</f>
        <v>1</v>
      </c>
      <c r="F223" s="34" t="s">
        <v>26</v>
      </c>
      <c r="G223" s="34" t="s">
        <v>351</v>
      </c>
      <c r="H223" s="37" t="s">
        <v>299</v>
      </c>
    </row>
    <row r="224" spans="1:8">
      <c r="A224" s="42" t="s">
        <v>352</v>
      </c>
      <c r="B224" s="43" t="s">
        <v>353</v>
      </c>
      <c r="C224" s="43" t="str">
        <f>_xlfn.CONCAT(A224," - ",B224)</f>
        <v>Osciloscopio Mano y Accesorios  - OWON</v>
      </c>
      <c r="D224" s="35">
        <v>1</v>
      </c>
      <c r="E224" s="35">
        <f>TablaInventario[[#This Row],[Cantidad]]-(SUMIF(TablaMovimientos[ELEMENTO], TablaInventario[[#This Row],[Nombre]], TablaMovimientos[CANTIDAD RETIRADA]))</f>
        <v>1</v>
      </c>
      <c r="F224" s="34" t="s">
        <v>26</v>
      </c>
      <c r="G224" s="46">
        <v>2023042000035</v>
      </c>
      <c r="H224" s="37" t="s">
        <v>354</v>
      </c>
    </row>
    <row r="225" spans="1:8">
      <c r="A225" s="42" t="s">
        <v>352</v>
      </c>
      <c r="B225" s="43" t="s">
        <v>353</v>
      </c>
      <c r="C225" s="43" t="str">
        <f>_xlfn.CONCAT(A225," - ",B225)</f>
        <v>Osciloscopio Mano y Accesorios  - OWON</v>
      </c>
      <c r="D225" s="35">
        <v>1</v>
      </c>
      <c r="E225" s="35">
        <f>TablaInventario[[#This Row],[Cantidad]]-(SUMIF(TablaMovimientos[ELEMENTO], TablaInventario[[#This Row],[Nombre]], TablaMovimientos[CANTIDAD RETIRADA]))</f>
        <v>1</v>
      </c>
      <c r="F225" s="34" t="s">
        <v>26</v>
      </c>
      <c r="G225" s="47">
        <v>202304200009</v>
      </c>
      <c r="H225" s="37" t="s">
        <v>354</v>
      </c>
    </row>
    <row r="226" spans="1:8">
      <c r="A226" s="42" t="s">
        <v>352</v>
      </c>
      <c r="B226" s="43" t="s">
        <v>353</v>
      </c>
      <c r="C226" s="43" t="str">
        <f>_xlfn.CONCAT(A226," - ",B226)</f>
        <v>Osciloscopio Mano y Accesorios  - OWON</v>
      </c>
      <c r="D226" s="35">
        <v>1</v>
      </c>
      <c r="E226" s="35">
        <f>TablaInventario[[#This Row],[Cantidad]]-(SUMIF(TablaMovimientos[ELEMENTO], TablaInventario[[#This Row],[Nombre]], TablaMovimientos[CANTIDAD RETIRADA]))</f>
        <v>1</v>
      </c>
      <c r="F226" s="34" t="s">
        <v>26</v>
      </c>
      <c r="G226" s="46">
        <v>2023042000024</v>
      </c>
      <c r="H226" s="37" t="s">
        <v>354</v>
      </c>
    </row>
    <row r="227" spans="1:8">
      <c r="A227" s="42" t="s">
        <v>352</v>
      </c>
      <c r="B227" s="43" t="s">
        <v>353</v>
      </c>
      <c r="C227" s="43" t="str">
        <f>_xlfn.CONCAT(A227," - ",B227)</f>
        <v>Osciloscopio Mano y Accesorios  - OWON</v>
      </c>
      <c r="D227" s="35">
        <v>1</v>
      </c>
      <c r="E227" s="35">
        <f>TablaInventario[[#This Row],[Cantidad]]-(SUMIF(TablaMovimientos[ELEMENTO], TablaInventario[[#This Row],[Nombre]], TablaMovimientos[CANTIDAD RETIRADA]))</f>
        <v>1</v>
      </c>
      <c r="F227" s="34" t="s">
        <v>26</v>
      </c>
      <c r="G227" s="47">
        <v>2023042000031</v>
      </c>
      <c r="H227" s="37" t="s">
        <v>354</v>
      </c>
    </row>
    <row r="228" spans="1:8">
      <c r="A228" s="42" t="s">
        <v>352</v>
      </c>
      <c r="B228" s="43" t="s">
        <v>353</v>
      </c>
      <c r="C228" s="43" t="str">
        <f>_xlfn.CONCAT(A228," - ",B228)</f>
        <v>Osciloscopio Mano y Accesorios  - OWON</v>
      </c>
      <c r="D228" s="35">
        <v>1</v>
      </c>
      <c r="E228" s="35">
        <f>TablaInventario[[#This Row],[Cantidad]]-(SUMIF(TablaMovimientos[ELEMENTO], TablaInventario[[#This Row],[Nombre]], TablaMovimientos[CANTIDAD RETIRADA]))</f>
        <v>1</v>
      </c>
      <c r="F228" s="34" t="s">
        <v>26</v>
      </c>
      <c r="G228" s="46">
        <v>2023042000025</v>
      </c>
      <c r="H228" s="37" t="s">
        <v>354</v>
      </c>
    </row>
    <row r="229" spans="1:8">
      <c r="A229" s="42" t="s">
        <v>352</v>
      </c>
      <c r="B229" s="43" t="s">
        <v>353</v>
      </c>
      <c r="C229" s="43" t="str">
        <f>_xlfn.CONCAT(A229," - ",B229)</f>
        <v>Osciloscopio Mano y Accesorios  - OWON</v>
      </c>
      <c r="D229" s="35">
        <v>1</v>
      </c>
      <c r="E229" s="35">
        <f>TablaInventario[[#This Row],[Cantidad]]-(SUMIF(TablaMovimientos[ELEMENTO], TablaInventario[[#This Row],[Nombre]], TablaMovimientos[CANTIDAD RETIRADA]))</f>
        <v>1</v>
      </c>
      <c r="F229" s="34" t="s">
        <v>26</v>
      </c>
      <c r="G229" s="47">
        <v>2023042000027</v>
      </c>
      <c r="H229" s="37" t="s">
        <v>354</v>
      </c>
    </row>
    <row r="230" spans="1:8">
      <c r="A230" s="42" t="s">
        <v>352</v>
      </c>
      <c r="B230" s="43" t="s">
        <v>353</v>
      </c>
      <c r="C230" s="43" t="str">
        <f>_xlfn.CONCAT(A230," - ",B230)</f>
        <v>Osciloscopio Mano y Accesorios  - OWON</v>
      </c>
      <c r="D230" s="35">
        <v>1</v>
      </c>
      <c r="E230" s="35">
        <f>TablaInventario[[#This Row],[Cantidad]]-(SUMIF(TablaMovimientos[ELEMENTO], TablaInventario[[#This Row],[Nombre]], TablaMovimientos[CANTIDAD RETIRADA]))</f>
        <v>1</v>
      </c>
      <c r="F230" s="34" t="s">
        <v>26</v>
      </c>
      <c r="G230" s="46">
        <v>2023042000028</v>
      </c>
      <c r="H230" s="37" t="s">
        <v>354</v>
      </c>
    </row>
    <row r="231" spans="1:8">
      <c r="A231" s="42" t="s">
        <v>352</v>
      </c>
      <c r="B231" s="43" t="s">
        <v>353</v>
      </c>
      <c r="C231" s="43" t="str">
        <f>_xlfn.CONCAT(A231," - ",B231)</f>
        <v>Osciloscopio Mano y Accesorios  - OWON</v>
      </c>
      <c r="D231" s="35">
        <v>1</v>
      </c>
      <c r="E231" s="35">
        <f>TablaInventario[[#This Row],[Cantidad]]-(SUMIF(TablaMovimientos[ELEMENTO], TablaInventario[[#This Row],[Nombre]], TablaMovimientos[CANTIDAD RETIRADA]))</f>
        <v>1</v>
      </c>
      <c r="F231" s="34" t="s">
        <v>26</v>
      </c>
      <c r="G231" s="47">
        <v>2023042000026</v>
      </c>
      <c r="H231" s="37" t="s">
        <v>354</v>
      </c>
    </row>
    <row r="232" spans="1:8">
      <c r="A232" s="42" t="s">
        <v>352</v>
      </c>
      <c r="B232" s="43" t="s">
        <v>353</v>
      </c>
      <c r="C232" s="43" t="str">
        <f>_xlfn.CONCAT(A232," - ",B232)</f>
        <v>Osciloscopio Mano y Accesorios  - OWON</v>
      </c>
      <c r="D232" s="35">
        <v>1</v>
      </c>
      <c r="E232" s="35">
        <f>TablaInventario[[#This Row],[Cantidad]]-(SUMIF(TablaMovimientos[ELEMENTO], TablaInventario[[#This Row],[Nombre]], TablaMovimientos[CANTIDAD RETIRADA]))</f>
        <v>1</v>
      </c>
      <c r="F232" s="34" t="s">
        <v>26</v>
      </c>
      <c r="G232" s="46">
        <v>2023042000030</v>
      </c>
      <c r="H232" s="37" t="s">
        <v>354</v>
      </c>
    </row>
    <row r="233" spans="1:8">
      <c r="A233" s="42" t="s">
        <v>352</v>
      </c>
      <c r="B233" s="43" t="s">
        <v>353</v>
      </c>
      <c r="C233" s="43" t="str">
        <f>_xlfn.CONCAT(A233," - ",B233)</f>
        <v>Osciloscopio Mano y Accesorios  - OWON</v>
      </c>
      <c r="D233" s="35">
        <v>1</v>
      </c>
      <c r="E233" s="35">
        <f>TablaInventario[[#This Row],[Cantidad]]-(SUMIF(TablaMovimientos[ELEMENTO], TablaInventario[[#This Row],[Nombre]], TablaMovimientos[CANTIDAD RETIRADA]))</f>
        <v>1</v>
      </c>
      <c r="F233" s="34" t="s">
        <v>26</v>
      </c>
      <c r="G233" s="47">
        <v>2023042000034</v>
      </c>
      <c r="H233" s="37" t="s">
        <v>354</v>
      </c>
    </row>
    <row r="234" spans="1:8">
      <c r="A234" s="42" t="s">
        <v>352</v>
      </c>
      <c r="B234" s="43" t="s">
        <v>353</v>
      </c>
      <c r="C234" s="43" t="str">
        <f>_xlfn.CONCAT(A234," - ",B234)</f>
        <v>Osciloscopio Mano y Accesorios  - OWON</v>
      </c>
      <c r="D234" s="35">
        <v>1</v>
      </c>
      <c r="E234" s="35">
        <f>TablaInventario[[#This Row],[Cantidad]]-(SUMIF(TablaMovimientos[ELEMENTO], TablaInventario[[#This Row],[Nombre]], TablaMovimientos[CANTIDAD RETIRADA]))</f>
        <v>1</v>
      </c>
      <c r="F234" s="34" t="s">
        <v>26</v>
      </c>
      <c r="G234" s="46">
        <v>2023042000033</v>
      </c>
      <c r="H234" s="37" t="s">
        <v>354</v>
      </c>
    </row>
    <row r="235" spans="1:8">
      <c r="A235" s="42" t="s">
        <v>352</v>
      </c>
      <c r="B235" s="43" t="s">
        <v>353</v>
      </c>
      <c r="C235" s="43" t="str">
        <f>_xlfn.CONCAT(A235," - ",B235)</f>
        <v>Osciloscopio Mano y Accesorios  - OWON</v>
      </c>
      <c r="D235" s="35">
        <v>1</v>
      </c>
      <c r="E235" s="35">
        <f>TablaInventario[[#This Row],[Cantidad]]-(SUMIF(TablaMovimientos[ELEMENTO], TablaInventario[[#This Row],[Nombre]], TablaMovimientos[CANTIDAD RETIRADA]))</f>
        <v>1</v>
      </c>
      <c r="F235" s="34" t="s">
        <v>26</v>
      </c>
      <c r="G235" s="47">
        <v>2023042000032</v>
      </c>
      <c r="H235" s="37" t="s">
        <v>354</v>
      </c>
    </row>
    <row r="236" spans="1:8">
      <c r="A236" s="42" t="s">
        <v>352</v>
      </c>
      <c r="B236" s="43" t="s">
        <v>353</v>
      </c>
      <c r="C236" s="43" t="str">
        <f>_xlfn.CONCAT(A236," - ",B236)</f>
        <v>Osciloscopio Mano y Accesorios  - OWON</v>
      </c>
      <c r="D236" s="35">
        <v>1</v>
      </c>
      <c r="E236" s="35">
        <f>TablaInventario[[#This Row],[Cantidad]]-(SUMIF(TablaMovimientos[ELEMENTO], TablaInventario[[#This Row],[Nombre]], TablaMovimientos[CANTIDAD RETIRADA]))</f>
        <v>1</v>
      </c>
      <c r="F236" s="34" t="s">
        <v>26</v>
      </c>
      <c r="G236" s="48">
        <v>2023042000069</v>
      </c>
      <c r="H236" s="37" t="s">
        <v>354</v>
      </c>
    </row>
    <row r="237" spans="1:8">
      <c r="A237" s="42" t="s">
        <v>352</v>
      </c>
      <c r="B237" s="43" t="s">
        <v>353</v>
      </c>
      <c r="C237" s="43" t="str">
        <f>_xlfn.CONCAT(A237," - ",B237)</f>
        <v>Osciloscopio Mano y Accesorios  - OWON</v>
      </c>
      <c r="D237" s="35">
        <v>1</v>
      </c>
      <c r="E237" s="35">
        <f>TablaInventario[[#This Row],[Cantidad]]-(SUMIF(TablaMovimientos[ELEMENTO], TablaInventario[[#This Row],[Nombre]], TablaMovimientos[CANTIDAD RETIRADA]))</f>
        <v>1</v>
      </c>
      <c r="F237" s="34" t="s">
        <v>26</v>
      </c>
      <c r="G237" s="48">
        <v>2023042000060</v>
      </c>
      <c r="H237" s="37" t="s">
        <v>354</v>
      </c>
    </row>
    <row r="238" spans="1:8">
      <c r="A238" s="42" t="s">
        <v>352</v>
      </c>
      <c r="B238" s="43" t="s">
        <v>353</v>
      </c>
      <c r="C238" s="43" t="str">
        <f>_xlfn.CONCAT(A238," - ",B238)</f>
        <v>Osciloscopio Mano y Accesorios  - OWON</v>
      </c>
      <c r="D238" s="35">
        <v>1</v>
      </c>
      <c r="E238" s="35">
        <f>TablaInventario[[#This Row],[Cantidad]]-(SUMIF(TablaMovimientos[ELEMENTO], TablaInventario[[#This Row],[Nombre]], TablaMovimientos[CANTIDAD RETIRADA]))</f>
        <v>1</v>
      </c>
      <c r="F238" s="34" t="s">
        <v>26</v>
      </c>
      <c r="G238" s="48">
        <v>2023042000059</v>
      </c>
      <c r="H238" s="37" t="s">
        <v>354</v>
      </c>
    </row>
    <row r="239" spans="1:8">
      <c r="A239" s="42" t="s">
        <v>352</v>
      </c>
      <c r="B239" s="43" t="s">
        <v>353</v>
      </c>
      <c r="C239" s="43" t="str">
        <f>_xlfn.CONCAT(A239," - ",B239)</f>
        <v>Osciloscopio Mano y Accesorios  - OWON</v>
      </c>
      <c r="D239" s="35">
        <v>1</v>
      </c>
      <c r="E239" s="35">
        <f>TablaInventario[[#This Row],[Cantidad]]-(SUMIF(TablaMovimientos[ELEMENTO], TablaInventario[[#This Row],[Nombre]], TablaMovimientos[CANTIDAD RETIRADA]))</f>
        <v>1</v>
      </c>
      <c r="F239" s="34" t="s">
        <v>26</v>
      </c>
      <c r="G239" s="48">
        <v>2023042000066</v>
      </c>
      <c r="H239" s="37" t="s">
        <v>354</v>
      </c>
    </row>
    <row r="240" spans="1:8">
      <c r="A240" s="42" t="s">
        <v>352</v>
      </c>
      <c r="B240" s="43" t="s">
        <v>353</v>
      </c>
      <c r="C240" s="43" t="str">
        <f>_xlfn.CONCAT(A240," - ",B240)</f>
        <v>Osciloscopio Mano y Accesorios  - OWON</v>
      </c>
      <c r="D240" s="35">
        <v>1</v>
      </c>
      <c r="E240" s="35">
        <f>TablaInventario[[#This Row],[Cantidad]]-(SUMIF(TablaMovimientos[ELEMENTO], TablaInventario[[#This Row],[Nombre]], TablaMovimientos[CANTIDAD RETIRADA]))</f>
        <v>1</v>
      </c>
      <c r="F240" s="34" t="s">
        <v>26</v>
      </c>
      <c r="G240" s="48">
        <v>2023042000067</v>
      </c>
      <c r="H240" s="37" t="s">
        <v>354</v>
      </c>
    </row>
    <row r="241" spans="1:8">
      <c r="A241" s="42" t="s">
        <v>352</v>
      </c>
      <c r="B241" s="43" t="s">
        <v>353</v>
      </c>
      <c r="C241" s="43" t="str">
        <f>_xlfn.CONCAT(A241," - ",B241)</f>
        <v>Osciloscopio Mano y Accesorios  - OWON</v>
      </c>
      <c r="D241" s="35">
        <v>1</v>
      </c>
      <c r="E241" s="35">
        <f>TablaInventario[[#This Row],[Cantidad]]-(SUMIF(TablaMovimientos[ELEMENTO], TablaInventario[[#This Row],[Nombre]], TablaMovimientos[CANTIDAD RETIRADA]))</f>
        <v>1</v>
      </c>
      <c r="F241" s="34" t="s">
        <v>26</v>
      </c>
      <c r="G241" s="48">
        <v>2023042000063</v>
      </c>
      <c r="H241" s="37" t="s">
        <v>354</v>
      </c>
    </row>
    <row r="242" spans="1:8">
      <c r="A242" s="42" t="s">
        <v>352</v>
      </c>
      <c r="B242" s="43" t="s">
        <v>353</v>
      </c>
      <c r="C242" s="43" t="str">
        <f>_xlfn.CONCAT(A242," - ",B242)</f>
        <v>Osciloscopio Mano y Accesorios  - OWON</v>
      </c>
      <c r="D242" s="35">
        <v>1</v>
      </c>
      <c r="E242" s="35">
        <f>TablaInventario[[#This Row],[Cantidad]]-(SUMIF(TablaMovimientos[ELEMENTO], TablaInventario[[#This Row],[Nombre]], TablaMovimientos[CANTIDAD RETIRADA]))</f>
        <v>1</v>
      </c>
      <c r="F242" s="34" t="s">
        <v>26</v>
      </c>
      <c r="G242" s="48">
        <v>2023042000062</v>
      </c>
      <c r="H242" s="37" t="s">
        <v>354</v>
      </c>
    </row>
    <row r="243" spans="1:8">
      <c r="A243" s="42" t="s">
        <v>352</v>
      </c>
      <c r="B243" s="43" t="s">
        <v>353</v>
      </c>
      <c r="C243" s="43" t="str">
        <f>_xlfn.CONCAT(A243," - ",B243)</f>
        <v>Osciloscopio Mano y Accesorios  - OWON</v>
      </c>
      <c r="D243" s="35">
        <v>1</v>
      </c>
      <c r="E243" s="35">
        <f>TablaInventario[[#This Row],[Cantidad]]-(SUMIF(TablaMovimientos[ELEMENTO], TablaInventario[[#This Row],[Nombre]], TablaMovimientos[CANTIDAD RETIRADA]))</f>
        <v>1</v>
      </c>
      <c r="F243" s="34" t="s">
        <v>26</v>
      </c>
      <c r="G243" s="48">
        <v>2023042000065</v>
      </c>
      <c r="H243" s="37" t="s">
        <v>354</v>
      </c>
    </row>
    <row r="244" spans="1:8">
      <c r="A244" s="42" t="s">
        <v>352</v>
      </c>
      <c r="B244" s="43" t="s">
        <v>353</v>
      </c>
      <c r="C244" s="43" t="str">
        <f>_xlfn.CONCAT(A244," - ",B244)</f>
        <v>Osciloscopio Mano y Accesorios  - OWON</v>
      </c>
      <c r="D244" s="35">
        <v>1</v>
      </c>
      <c r="E244" s="35">
        <f>TablaInventario[[#This Row],[Cantidad]]-(SUMIF(TablaMovimientos[ELEMENTO], TablaInventario[[#This Row],[Nombre]], TablaMovimientos[CANTIDAD RETIRADA]))</f>
        <v>1</v>
      </c>
      <c r="F244" s="34" t="s">
        <v>26</v>
      </c>
      <c r="G244" s="48">
        <v>2023042000068</v>
      </c>
      <c r="H244" s="37" t="s">
        <v>354</v>
      </c>
    </row>
    <row r="245" spans="1:8">
      <c r="A245" s="42" t="s">
        <v>352</v>
      </c>
      <c r="B245" s="43" t="s">
        <v>353</v>
      </c>
      <c r="C245" s="43" t="str">
        <f>_xlfn.CONCAT(A245," - ",B245)</f>
        <v>Osciloscopio Mano y Accesorios  - OWON</v>
      </c>
      <c r="D245" s="35">
        <v>1</v>
      </c>
      <c r="E245" s="35">
        <f>TablaInventario[[#This Row],[Cantidad]]-(SUMIF(TablaMovimientos[ELEMENTO], TablaInventario[[#This Row],[Nombre]], TablaMovimientos[CANTIDAD RETIRADA]))</f>
        <v>1</v>
      </c>
      <c r="F245" s="34" t="s">
        <v>26</v>
      </c>
      <c r="G245" s="48">
        <v>2023042000070</v>
      </c>
      <c r="H245" s="37" t="s">
        <v>354</v>
      </c>
    </row>
    <row r="246" spans="1:8">
      <c r="A246" s="42" t="s">
        <v>352</v>
      </c>
      <c r="B246" s="43" t="s">
        <v>353</v>
      </c>
      <c r="C246" s="43" t="str">
        <f>_xlfn.CONCAT(A246," - ",B246)</f>
        <v>Osciloscopio Mano y Accesorios  - OWON</v>
      </c>
      <c r="D246" s="35">
        <v>1</v>
      </c>
      <c r="E246" s="35">
        <f>TablaInventario[[#This Row],[Cantidad]]-(SUMIF(TablaMovimientos[ELEMENTO], TablaInventario[[#This Row],[Nombre]], TablaMovimientos[CANTIDAD RETIRADA]))</f>
        <v>1</v>
      </c>
      <c r="F246" s="34" t="s">
        <v>26</v>
      </c>
      <c r="G246" s="48">
        <v>2023042000061</v>
      </c>
      <c r="H246" s="37" t="s">
        <v>354</v>
      </c>
    </row>
    <row r="247" spans="1:8">
      <c r="A247" s="42" t="s">
        <v>352</v>
      </c>
      <c r="B247" s="43" t="s">
        <v>353</v>
      </c>
      <c r="C247" s="43" t="str">
        <f>_xlfn.CONCAT(A247," - ",B247)</f>
        <v>Osciloscopio Mano y Accesorios  - OWON</v>
      </c>
      <c r="D247" s="35">
        <v>1</v>
      </c>
      <c r="E247" s="35">
        <f>TablaInventario[[#This Row],[Cantidad]]-(SUMIF(TablaMovimientos[ELEMENTO], TablaInventario[[#This Row],[Nombre]], TablaMovimientos[CANTIDAD RETIRADA]))</f>
        <v>1</v>
      </c>
      <c r="F247" s="34" t="s">
        <v>26</v>
      </c>
      <c r="G247" s="48">
        <v>2023042000064</v>
      </c>
      <c r="H247" s="37" t="s">
        <v>354</v>
      </c>
    </row>
    <row r="248" spans="1:8">
      <c r="A248" s="42" t="s">
        <v>857</v>
      </c>
      <c r="B248" s="34" t="s">
        <v>856</v>
      </c>
      <c r="C248" s="34" t="str">
        <f>_xlfn.CONCAT(A248," - ",B248)</f>
        <v>cable UTP RJ45 - Commscope</v>
      </c>
      <c r="D248" s="35">
        <v>1</v>
      </c>
      <c r="E248" s="35">
        <f>TablaInventario[[#This Row],[Cantidad]]-(SUMIF(TablaMovimientos[ELEMENTO], TablaInventario[[#This Row],[Nombre]], TablaMovimientos[CANTIDAD RETIRADA]))</f>
        <v>1</v>
      </c>
      <c r="F248" s="34" t="s">
        <v>355</v>
      </c>
      <c r="G248" s="49" t="s">
        <v>858</v>
      </c>
      <c r="H248" s="37" t="s">
        <v>354</v>
      </c>
    </row>
    <row r="249" spans="1:8">
      <c r="A249" s="42" t="s">
        <v>356</v>
      </c>
      <c r="B249" s="34" t="str">
        <f>H249</f>
        <v>Piso</v>
      </c>
      <c r="C249" s="34" t="str">
        <f>_xlfn.CONCAT(A249," - ",B249)</f>
        <v>Guayas de Seguridad - Piso</v>
      </c>
      <c r="D249" s="50">
        <v>24</v>
      </c>
      <c r="E249" s="35">
        <f>TablaInventario[[#This Row],[Cantidad]]-(SUMIF(TablaMovimientos[ELEMENTO], TablaInventario[[#This Row],[Nombre]], TablaMovimientos[CANTIDAD RETIRADA]))</f>
        <v>24</v>
      </c>
      <c r="F249" s="34" t="s">
        <v>26</v>
      </c>
      <c r="G249" s="36" t="s">
        <v>823</v>
      </c>
      <c r="H249" s="37" t="s">
        <v>357</v>
      </c>
    </row>
    <row r="250" spans="1:8">
      <c r="A250" s="42" t="s">
        <v>358</v>
      </c>
      <c r="B250" s="43" t="s">
        <v>359</v>
      </c>
      <c r="C250" s="43" t="str">
        <f>_xlfn.CONCAT(A250," - ",B250)</f>
        <v>Batería Para Cámara - Panasonic DMC-GH3</v>
      </c>
      <c r="D250" s="35">
        <v>1</v>
      </c>
      <c r="E250" s="35">
        <f>TablaInventario[[#This Row],[Cantidad]]-(SUMIF(TablaMovimientos[ELEMENTO], TablaInventario[[#This Row],[Nombre]], TablaMovimientos[CANTIDAD RETIRADA]))</f>
        <v>1</v>
      </c>
      <c r="F250" s="34" t="s">
        <v>10</v>
      </c>
      <c r="G250" s="36" t="s">
        <v>10</v>
      </c>
      <c r="H250" s="37" t="s">
        <v>354</v>
      </c>
    </row>
    <row r="251" spans="1:8">
      <c r="A251" s="42" t="s">
        <v>360</v>
      </c>
      <c r="B251" s="43" t="s">
        <v>361</v>
      </c>
      <c r="C251" s="43" t="str">
        <f>_xlfn.CONCAT(A251," - ",B251)</f>
        <v>Batería Para Servidor - Dell</v>
      </c>
      <c r="D251" s="35">
        <v>4</v>
      </c>
      <c r="E251" s="35">
        <f>TablaInventario[[#This Row],[Cantidad]]-(SUMIF(TablaMovimientos[ELEMENTO], TablaInventario[[#This Row],[Nombre]], TablaMovimientos[CANTIDAD RETIRADA]))</f>
        <v>4</v>
      </c>
      <c r="F251" s="34" t="s">
        <v>10</v>
      </c>
      <c r="G251" s="36" t="s">
        <v>362</v>
      </c>
      <c r="H251" s="37" t="s">
        <v>354</v>
      </c>
    </row>
    <row r="252" spans="1:8">
      <c r="A252" s="42" t="s">
        <v>363</v>
      </c>
      <c r="B252" s="34" t="s">
        <v>364</v>
      </c>
      <c r="C252" s="34" t="str">
        <f>_xlfn.CONCAT(A252," - ",B252)</f>
        <v>Cable USB Para Disco Externo - WD</v>
      </c>
      <c r="D252" s="35">
        <v>9</v>
      </c>
      <c r="E252" s="35">
        <f>TablaInventario[[#This Row],[Cantidad]]-(SUMIF(TablaMovimientos[ELEMENTO], TablaInventario[[#This Row],[Nombre]], TablaMovimientos[CANTIDAD RETIRADA]))</f>
        <v>9</v>
      </c>
      <c r="F252" s="34"/>
      <c r="G252" s="36" t="s">
        <v>365</v>
      </c>
      <c r="H252" s="37" t="s">
        <v>354</v>
      </c>
    </row>
    <row r="253" spans="1:8" ht="28.5">
      <c r="A253" s="42" t="s">
        <v>366</v>
      </c>
      <c r="B253" s="34" t="s">
        <v>859</v>
      </c>
      <c r="C253" s="34" t="str">
        <f>_xlfn.CONCAT(A253," - ",B253)</f>
        <v>Cable de Poder Disco Almacenamiento  - Qianrenon</v>
      </c>
      <c r="D253" s="35">
        <v>9</v>
      </c>
      <c r="E253" s="35">
        <f>TablaInventario[[#This Row],[Cantidad]]-(SUMIF(TablaMovimientos[ELEMENTO], TablaInventario[[#This Row],[Nombre]], TablaMovimientos[CANTIDAD RETIRADA]))</f>
        <v>9</v>
      </c>
      <c r="F253" s="34" t="s">
        <v>442</v>
      </c>
      <c r="G253" s="36" t="s">
        <v>367</v>
      </c>
      <c r="H253" s="37" t="s">
        <v>354</v>
      </c>
    </row>
    <row r="254" spans="1:8">
      <c r="A254" s="42" t="s">
        <v>368</v>
      </c>
      <c r="B254" s="34" t="s">
        <v>217</v>
      </c>
      <c r="C254" s="34" t="str">
        <f>_xlfn.CONCAT(A254," - ",B254)</f>
        <v>Conversor USB 3.0 a LAN RJ45 - XÜE</v>
      </c>
      <c r="D254" s="35">
        <v>5</v>
      </c>
      <c r="E254" s="35">
        <f>TablaInventario[[#This Row],[Cantidad]]-(SUMIF(TablaMovimientos[ELEMENTO], TablaInventario[[#This Row],[Nombre]], TablaMovimientos[CANTIDAD RETIRADA]))</f>
        <v>5</v>
      </c>
      <c r="F254" s="34" t="s">
        <v>442</v>
      </c>
      <c r="G254" s="36" t="s">
        <v>369</v>
      </c>
      <c r="H254" s="37" t="s">
        <v>354</v>
      </c>
    </row>
    <row r="255" spans="1:8" ht="28.5">
      <c r="A255" s="42" t="s">
        <v>370</v>
      </c>
      <c r="B255" s="43" t="s">
        <v>217</v>
      </c>
      <c r="C255" s="43" t="str">
        <f>_xlfn.CONCAT(A255," - ",B255)</f>
        <v>Conversor HDMI a VGA con Audio - XÜE</v>
      </c>
      <c r="D255" s="35">
        <v>5</v>
      </c>
      <c r="E255" s="35">
        <f>TablaInventario[[#This Row],[Cantidad]]-(SUMIF(TablaMovimientos[ELEMENTO], TablaInventario[[#This Row],[Nombre]], TablaMovimientos[CANTIDAD RETIRADA]))</f>
        <v>5</v>
      </c>
      <c r="F255" s="34" t="s">
        <v>442</v>
      </c>
      <c r="G255" s="36" t="s">
        <v>371</v>
      </c>
      <c r="H255" s="37" t="s">
        <v>354</v>
      </c>
    </row>
    <row r="256" spans="1:8" ht="28.5">
      <c r="A256" s="42" t="s">
        <v>372</v>
      </c>
      <c r="B256" s="34" t="s">
        <v>45</v>
      </c>
      <c r="C256" s="34" t="str">
        <f>_xlfn.CONCAT(A256," - ",B256)</f>
        <v>Conversor Mini Display Port a HDMI - Generico</v>
      </c>
      <c r="D256" s="35">
        <v>6</v>
      </c>
      <c r="E256" s="35">
        <f>TablaInventario[[#This Row],[Cantidad]]-(SUMIF(TablaMovimientos[ELEMENTO], TablaInventario[[#This Row],[Nombre]], TablaMovimientos[CANTIDAD RETIRADA]))</f>
        <v>6</v>
      </c>
      <c r="F256" s="34" t="s">
        <v>442</v>
      </c>
      <c r="G256" s="36" t="s">
        <v>860</v>
      </c>
      <c r="H256" s="37" t="s">
        <v>354</v>
      </c>
    </row>
    <row r="257" spans="1:8">
      <c r="A257" s="42" t="s">
        <v>245</v>
      </c>
      <c r="B257" s="34" t="s">
        <v>45</v>
      </c>
      <c r="C257" s="34" t="str">
        <f>_xlfn.CONCAT(A257," - ",B257)</f>
        <v>Conversor HDMI a Display Port - Generico</v>
      </c>
      <c r="D257" s="35">
        <v>21</v>
      </c>
      <c r="E257" s="35">
        <f>TablaInventario[[#This Row],[Cantidad]]-(SUMIF(TablaMovimientos[ELEMENTO], TablaInventario[[#This Row],[Nombre]], TablaMovimientos[CANTIDAD RETIRADA]))</f>
        <v>21</v>
      </c>
      <c r="F257" s="34" t="s">
        <v>442</v>
      </c>
      <c r="G257" s="36" t="s">
        <v>861</v>
      </c>
      <c r="H257" s="37" t="s">
        <v>354</v>
      </c>
    </row>
    <row r="258" spans="1:8" ht="28.5">
      <c r="A258" s="42" t="s">
        <v>373</v>
      </c>
      <c r="B258" s="51" t="s">
        <v>374</v>
      </c>
      <c r="C258" s="51" t="str">
        <f>_xlfn.CONCAT(A258," - ",B258)</f>
        <v>Cable HDMI con Adaptadores - HDTV High Speed</v>
      </c>
      <c r="D258" s="35">
        <v>1</v>
      </c>
      <c r="E258" s="35">
        <f>TablaInventario[[#This Row],[Cantidad]]-(SUMIF(TablaMovimientos[ELEMENTO], TablaInventario[[#This Row],[Nombre]], TablaMovimientos[CANTIDAD RETIRADA]))</f>
        <v>1</v>
      </c>
      <c r="F258" s="34" t="s">
        <v>442</v>
      </c>
      <c r="G258" s="36" t="s">
        <v>375</v>
      </c>
      <c r="H258" s="37" t="s">
        <v>354</v>
      </c>
    </row>
    <row r="259" spans="1:8">
      <c r="A259" s="42" t="s">
        <v>376</v>
      </c>
      <c r="B259" s="34" t="s">
        <v>862</v>
      </c>
      <c r="C259" s="34" t="str">
        <f>_xlfn.CONCAT(A259," - ",B259)</f>
        <v xml:space="preserve">Motherboard - Intel </v>
      </c>
      <c r="D259" s="35">
        <v>4</v>
      </c>
      <c r="E259" s="35">
        <f>TablaInventario[[#This Row],[Cantidad]]-(SUMIF(TablaMovimientos[ELEMENTO], TablaInventario[[#This Row],[Nombre]], TablaMovimientos[CANTIDAD RETIRADA]))</f>
        <v>4</v>
      </c>
      <c r="F259" s="34" t="s">
        <v>442</v>
      </c>
      <c r="G259" s="36" t="s">
        <v>377</v>
      </c>
      <c r="H259" s="37" t="s">
        <v>354</v>
      </c>
    </row>
    <row r="260" spans="1:8" ht="28.5">
      <c r="A260" s="42" t="s">
        <v>366</v>
      </c>
      <c r="B260" s="34" t="s">
        <v>864</v>
      </c>
      <c r="C260" s="34" t="str">
        <f>_xlfn.CONCAT(A260," - ",B260)</f>
        <v>Cable de Poder Disco Almacenamiento  - generico</v>
      </c>
      <c r="D260" s="35">
        <v>46</v>
      </c>
      <c r="E260" s="35">
        <f>TablaInventario[[#This Row],[Cantidad]]-(SUMIF(TablaMovimientos[ELEMENTO], TablaInventario[[#This Row],[Nombre]], TablaMovimientos[CANTIDAD RETIRADA]))</f>
        <v>46</v>
      </c>
      <c r="F260" s="34" t="s">
        <v>442</v>
      </c>
      <c r="G260" s="36" t="s">
        <v>378</v>
      </c>
      <c r="H260" s="37" t="s">
        <v>354</v>
      </c>
    </row>
    <row r="261" spans="1:8">
      <c r="A261" s="42" t="s">
        <v>379</v>
      </c>
      <c r="B261" s="34" t="s">
        <v>864</v>
      </c>
      <c r="C261" s="34" t="str">
        <f>_xlfn.CONCAT(A261," - ",B261)</f>
        <v>Cable SATA - generico</v>
      </c>
      <c r="D261" s="35">
        <v>65</v>
      </c>
      <c r="E261" s="35">
        <f>TablaInventario[[#This Row],[Cantidad]]-(SUMIF(TablaMovimientos[ELEMENTO], TablaInventario[[#This Row],[Nombre]], TablaMovimientos[CANTIDAD RETIRADA]))</f>
        <v>65</v>
      </c>
      <c r="F261" s="34" t="s">
        <v>442</v>
      </c>
      <c r="G261" s="36" t="s">
        <v>865</v>
      </c>
      <c r="H261" s="37" t="s">
        <v>354</v>
      </c>
    </row>
    <row r="262" spans="1:8">
      <c r="A262" s="42" t="s">
        <v>380</v>
      </c>
      <c r="B262" s="43" t="s">
        <v>361</v>
      </c>
      <c r="C262" s="43" t="str">
        <f>_xlfn.CONCAT(A262," - ",B262)</f>
        <v>Tóner - Dell</v>
      </c>
      <c r="D262" s="35">
        <v>4</v>
      </c>
      <c r="E262" s="35">
        <f>TablaInventario[[#This Row],[Cantidad]]-(SUMIF(TablaMovimientos[ELEMENTO], TablaInventario[[#This Row],[Nombre]], TablaMovimientos[CANTIDAD RETIRADA]))</f>
        <v>4</v>
      </c>
      <c r="F262" s="34" t="s">
        <v>26</v>
      </c>
      <c r="G262" s="43" t="s">
        <v>381</v>
      </c>
      <c r="H262" s="37" t="s">
        <v>354</v>
      </c>
    </row>
    <row r="263" spans="1:8">
      <c r="A263" s="42" t="s">
        <v>382</v>
      </c>
      <c r="B263" s="34" t="s">
        <v>866</v>
      </c>
      <c r="C263" s="34" t="str">
        <f>_xlfn.CONCAT(A263," - ",B263)</f>
        <v>Anilladora - Spiral</v>
      </c>
      <c r="D263" s="35">
        <v>1</v>
      </c>
      <c r="E263" s="35">
        <f>TablaInventario[[#This Row],[Cantidad]]-(SUMIF(TablaMovimientos[ELEMENTO], TablaInventario[[#This Row],[Nombre]], TablaMovimientos[CANTIDAD RETIRADA]))</f>
        <v>1</v>
      </c>
      <c r="F263" s="34" t="s">
        <v>10</v>
      </c>
      <c r="G263" s="36" t="s">
        <v>867</v>
      </c>
      <c r="H263" s="37" t="s">
        <v>354</v>
      </c>
    </row>
    <row r="264" spans="1:8">
      <c r="A264" s="42" t="s">
        <v>383</v>
      </c>
      <c r="B264" s="43" t="s">
        <v>177</v>
      </c>
      <c r="C264" s="43" t="str">
        <f>_xlfn.CONCAT(A264," - ",B264)</f>
        <v>Serrucho - Stanley</v>
      </c>
      <c r="D264" s="35">
        <v>1</v>
      </c>
      <c r="E264" s="35">
        <f>TablaInventario[[#This Row],[Cantidad]]-(SUMIF(TablaMovimientos[ELEMENTO], TablaInventario[[#This Row],[Nombre]], TablaMovimientos[CANTIDAD RETIRADA]))</f>
        <v>1</v>
      </c>
      <c r="F264" s="34" t="s">
        <v>26</v>
      </c>
      <c r="G264" s="36" t="s">
        <v>869</v>
      </c>
      <c r="H264" s="37" t="s">
        <v>297</v>
      </c>
    </row>
    <row r="265" spans="1:8">
      <c r="A265" s="42" t="s">
        <v>384</v>
      </c>
      <c r="B265" s="43" t="s">
        <v>177</v>
      </c>
      <c r="C265" s="43" t="str">
        <f>_xlfn.CONCAT(A265," - ",B265)</f>
        <v>Segueta - Stanley</v>
      </c>
      <c r="D265" s="35">
        <v>1</v>
      </c>
      <c r="E265" s="35">
        <f>TablaInventario[[#This Row],[Cantidad]]-(SUMIF(TablaMovimientos[ELEMENTO], TablaInventario[[#This Row],[Nombre]], TablaMovimientos[CANTIDAD RETIRADA]))</f>
        <v>1</v>
      </c>
      <c r="F265" s="34" t="s">
        <v>26</v>
      </c>
      <c r="G265" s="36" t="s">
        <v>868</v>
      </c>
      <c r="H265" s="37" t="s">
        <v>297</v>
      </c>
    </row>
    <row r="266" spans="1:8">
      <c r="A266" s="42" t="s">
        <v>385</v>
      </c>
      <c r="B266" s="43" t="s">
        <v>177</v>
      </c>
      <c r="C266" s="43" t="str">
        <f>_xlfn.CONCAT(A266," - ",B266)</f>
        <v>Juego de Destornilladores - Stanley</v>
      </c>
      <c r="D266" s="35">
        <v>1</v>
      </c>
      <c r="E266" s="35">
        <f>TablaInventario[[#This Row],[Cantidad]]-(SUMIF(TablaMovimientos[ELEMENTO], TablaInventario[[#This Row],[Nombre]], TablaMovimientos[CANTIDAD RETIRADA]))</f>
        <v>1</v>
      </c>
      <c r="F266" s="34" t="s">
        <v>26</v>
      </c>
      <c r="G266" s="36" t="s">
        <v>386</v>
      </c>
      <c r="H266" s="37" t="s">
        <v>297</v>
      </c>
    </row>
    <row r="267" spans="1:8">
      <c r="A267" s="42" t="s">
        <v>387</v>
      </c>
      <c r="B267" s="43" t="s">
        <v>871</v>
      </c>
      <c r="C267" s="43" t="str">
        <f>_xlfn.CONCAT(A267," - ",B267)</f>
        <v>Set de Brocas - E.Z.</v>
      </c>
      <c r="D267" s="35">
        <v>1</v>
      </c>
      <c r="E267" s="35">
        <f>TablaInventario[[#This Row],[Cantidad]]-(SUMIF(TablaMovimientos[ELEMENTO], TablaInventario[[#This Row],[Nombre]], TablaMovimientos[CANTIDAD RETIRADA]))</f>
        <v>1</v>
      </c>
      <c r="F267" s="34" t="s">
        <v>26</v>
      </c>
      <c r="G267" s="36" t="s">
        <v>870</v>
      </c>
      <c r="H267" s="37" t="s">
        <v>297</v>
      </c>
    </row>
    <row r="268" spans="1:8">
      <c r="A268" s="42" t="s">
        <v>388</v>
      </c>
      <c r="B268" s="43" t="s">
        <v>389</v>
      </c>
      <c r="C268" s="43" t="str">
        <f>_xlfn.CONCAT(A268," - ",B268)</f>
        <v>Set de Destornilladores - Toolcraft</v>
      </c>
      <c r="D268" s="35">
        <v>1</v>
      </c>
      <c r="E268" s="35">
        <f>TablaInventario[[#This Row],[Cantidad]]-(SUMIF(TablaMovimientos[ELEMENTO], TablaInventario[[#This Row],[Nombre]], TablaMovimientos[CANTIDAD RETIRADA]))</f>
        <v>1</v>
      </c>
      <c r="F268" s="34" t="s">
        <v>26</v>
      </c>
      <c r="G268" s="36" t="s">
        <v>872</v>
      </c>
      <c r="H268" s="37" t="s">
        <v>297</v>
      </c>
    </row>
    <row r="269" spans="1:8">
      <c r="A269" s="42" t="s">
        <v>388</v>
      </c>
      <c r="B269" s="43" t="s">
        <v>390</v>
      </c>
      <c r="C269" s="43" t="str">
        <f>_xlfn.CONCAT(A269," - ",B269)</f>
        <v>Set de Destornilladores - Total</v>
      </c>
      <c r="D269" s="35">
        <v>1</v>
      </c>
      <c r="E269" s="35">
        <f>TablaInventario[[#This Row],[Cantidad]]-(SUMIF(TablaMovimientos[ELEMENTO], TablaInventario[[#This Row],[Nombre]], TablaMovimientos[CANTIDAD RETIRADA]))</f>
        <v>1</v>
      </c>
      <c r="F269" s="34" t="s">
        <v>26</v>
      </c>
      <c r="G269" s="36" t="s">
        <v>873</v>
      </c>
      <c r="H269" s="37" t="s">
        <v>297</v>
      </c>
    </row>
    <row r="270" spans="1:8">
      <c r="A270" s="52" t="s">
        <v>391</v>
      </c>
      <c r="B270" s="53" t="s">
        <v>392</v>
      </c>
      <c r="C270" s="34" t="str">
        <f>_xlfn.CONCAT(A270," - ",B270)</f>
        <v>Set de brocas WIN - Win</v>
      </c>
      <c r="D270" s="35">
        <v>1</v>
      </c>
      <c r="E270" s="35">
        <f>TablaInventario[[#This Row],[Cantidad]]-(SUMIF(TablaMovimientos[ELEMENTO], TablaInventario[[#This Row],[Nombre]], TablaMovimientos[CANTIDAD RETIRADA]))</f>
        <v>1</v>
      </c>
      <c r="F270" s="34" t="s">
        <v>26</v>
      </c>
      <c r="G270" s="36" t="s">
        <v>393</v>
      </c>
      <c r="H270" s="37" t="s">
        <v>297</v>
      </c>
    </row>
    <row r="271" spans="1:8">
      <c r="A271" s="42" t="s">
        <v>394</v>
      </c>
      <c r="B271" s="34" t="s">
        <v>395</v>
      </c>
      <c r="C271" s="34" t="str">
        <f>_xlfn.CONCAT(A271," - ",B271)</f>
        <v>Pinz de Corte Diagonal - Pretool</v>
      </c>
      <c r="D271" s="35">
        <v>1</v>
      </c>
      <c r="E271" s="35">
        <f>TablaInventario[[#This Row],[Cantidad]]-(SUMIF(TablaMovimientos[ELEMENTO], TablaInventario[[#This Row],[Nombre]], TablaMovimientos[CANTIDAD RETIRADA]))</f>
        <v>1</v>
      </c>
      <c r="F271" s="34" t="s">
        <v>26</v>
      </c>
      <c r="G271" s="36" t="s">
        <v>396</v>
      </c>
      <c r="H271" s="37" t="s">
        <v>297</v>
      </c>
    </row>
    <row r="272" spans="1:8">
      <c r="A272" s="42" t="s">
        <v>238</v>
      </c>
      <c r="B272" s="34" t="s">
        <v>45</v>
      </c>
      <c r="C272" s="34" t="str">
        <f>_xlfn.CONCAT(A272," - ",B272)</f>
        <v>HDMI Switch - Generico</v>
      </c>
      <c r="D272" s="35">
        <v>1</v>
      </c>
      <c r="E272" s="35">
        <f>TablaInventario[[#This Row],[Cantidad]]-(SUMIF(TablaMovimientos[ELEMENTO], TablaInventario[[#This Row],[Nombre]], TablaMovimientos[CANTIDAD RETIRADA]))</f>
        <v>1</v>
      </c>
      <c r="F272" s="34" t="s">
        <v>26</v>
      </c>
      <c r="G272" s="36" t="s">
        <v>397</v>
      </c>
      <c r="H272" s="37" t="s">
        <v>297</v>
      </c>
    </row>
    <row r="273" spans="1:8">
      <c r="A273" s="42" t="s">
        <v>398</v>
      </c>
      <c r="B273" s="34" t="s">
        <v>177</v>
      </c>
      <c r="C273" s="34" t="str">
        <f>_xlfn.CONCAT(A273," - ",B273)</f>
        <v>Set Destornilladores de Presición - Stanley</v>
      </c>
      <c r="D273" s="35">
        <v>3</v>
      </c>
      <c r="E273" s="35">
        <f>TablaInventario[[#This Row],[Cantidad]]-(SUMIF(TablaMovimientos[ELEMENTO], TablaInventario[[#This Row],[Nombre]], TablaMovimientos[CANTIDAD RETIRADA]))</f>
        <v>3</v>
      </c>
      <c r="F273" s="34" t="s">
        <v>26</v>
      </c>
      <c r="G273" s="36" t="s">
        <v>874</v>
      </c>
      <c r="H273" s="37" t="s">
        <v>297</v>
      </c>
    </row>
    <row r="274" spans="1:8">
      <c r="A274" s="42" t="s">
        <v>399</v>
      </c>
      <c r="B274" s="34" t="s">
        <v>177</v>
      </c>
      <c r="C274" s="34" t="str">
        <f>_xlfn.CONCAT(A274," - ",B274)</f>
        <v>Alicate de presición - Stanley</v>
      </c>
      <c r="D274" s="35">
        <v>1</v>
      </c>
      <c r="E274" s="35">
        <f>TablaInventario[[#This Row],[Cantidad]]-(SUMIF(TablaMovimientos[ELEMENTO], TablaInventario[[#This Row],[Nombre]], TablaMovimientos[CANTIDAD RETIRADA]))</f>
        <v>1</v>
      </c>
      <c r="F274" s="34" t="s">
        <v>26</v>
      </c>
      <c r="G274" s="36" t="s">
        <v>400</v>
      </c>
      <c r="H274" s="37" t="s">
        <v>297</v>
      </c>
    </row>
    <row r="275" spans="1:8">
      <c r="A275" s="42" t="s">
        <v>401</v>
      </c>
      <c r="B275" s="34" t="s">
        <v>402</v>
      </c>
      <c r="C275" s="34" t="str">
        <f>_xlfn.CONCAT(A275," - ",B275)</f>
        <v>Brochas - Caribe</v>
      </c>
      <c r="D275" s="35">
        <v>2</v>
      </c>
      <c r="E275" s="35">
        <f>TablaInventario[[#This Row],[Cantidad]]-(SUMIF(TablaMovimientos[ELEMENTO], TablaInventario[[#This Row],[Nombre]], TablaMovimientos[CANTIDAD RETIRADA]))</f>
        <v>2</v>
      </c>
      <c r="F275" s="34" t="s">
        <v>26</v>
      </c>
      <c r="G275" s="36" t="s">
        <v>403</v>
      </c>
      <c r="H275" s="37" t="s">
        <v>297</v>
      </c>
    </row>
    <row r="276" spans="1:8">
      <c r="A276" s="42" t="s">
        <v>404</v>
      </c>
      <c r="B276" s="34" t="s">
        <v>402</v>
      </c>
      <c r="C276" s="34" t="str">
        <f>_xlfn.CONCAT(A276," - ",B276)</f>
        <v>Brocha - Caribe</v>
      </c>
      <c r="D276" s="35">
        <v>1</v>
      </c>
      <c r="E276" s="35">
        <f>TablaInventario[[#This Row],[Cantidad]]-(SUMIF(TablaMovimientos[ELEMENTO], TablaInventario[[#This Row],[Nombre]], TablaMovimientos[CANTIDAD RETIRADA]))</f>
        <v>1</v>
      </c>
      <c r="F276" s="34" t="s">
        <v>26</v>
      </c>
      <c r="G276" s="36" t="s">
        <v>405</v>
      </c>
      <c r="H276" s="37" t="s">
        <v>297</v>
      </c>
    </row>
    <row r="277" spans="1:8">
      <c r="A277" s="42" t="s">
        <v>404</v>
      </c>
      <c r="B277" s="34" t="s">
        <v>402</v>
      </c>
      <c r="C277" s="34" t="str">
        <f>_xlfn.CONCAT(A277," - ",B277)</f>
        <v>Brocha - Caribe</v>
      </c>
      <c r="D277" s="35">
        <v>2</v>
      </c>
      <c r="E277" s="35">
        <f>TablaInventario[[#This Row],[Cantidad]]-(SUMIF(TablaMovimientos[ELEMENTO], TablaInventario[[#This Row],[Nombre]], TablaMovimientos[CANTIDAD RETIRADA]))</f>
        <v>2</v>
      </c>
      <c r="F277" s="34" t="s">
        <v>26</v>
      </c>
      <c r="G277" s="36" t="s">
        <v>406</v>
      </c>
      <c r="H277" s="37" t="s">
        <v>297</v>
      </c>
    </row>
    <row r="278" spans="1:8">
      <c r="A278" s="42" t="s">
        <v>407</v>
      </c>
      <c r="B278" s="34" t="s">
        <v>177</v>
      </c>
      <c r="C278" s="34" t="str">
        <f>_xlfn.CONCAT(A278," - ",B278)</f>
        <v>Pinza de Corte Diagonal - Stanley</v>
      </c>
      <c r="D278" s="35">
        <v>1</v>
      </c>
      <c r="E278" s="35">
        <f>TablaInventario[[#This Row],[Cantidad]]-(SUMIF(TablaMovimientos[ELEMENTO], TablaInventario[[#This Row],[Nombre]], TablaMovimientos[CANTIDAD RETIRADA]))</f>
        <v>1</v>
      </c>
      <c r="F278" s="34" t="s">
        <v>26</v>
      </c>
      <c r="G278" s="36" t="s">
        <v>408</v>
      </c>
      <c r="H278" s="37" t="s">
        <v>297</v>
      </c>
    </row>
    <row r="279" spans="1:8">
      <c r="A279" s="42" t="s">
        <v>409</v>
      </c>
      <c r="B279" s="34" t="s">
        <v>410</v>
      </c>
      <c r="C279" s="34" t="str">
        <f>_xlfn.CONCAT(A279," - ",B279)</f>
        <v>Lima Triangular - Herragro</v>
      </c>
      <c r="D279" s="35">
        <v>4</v>
      </c>
      <c r="E279" s="35">
        <f>TablaInventario[[#This Row],[Cantidad]]-(SUMIF(TablaMovimientos[ELEMENTO], TablaInventario[[#This Row],[Nombre]], TablaMovimientos[CANTIDAD RETIRADA]))</f>
        <v>4</v>
      </c>
      <c r="F279" s="34" t="s">
        <v>26</v>
      </c>
      <c r="G279" s="36" t="s">
        <v>408</v>
      </c>
      <c r="H279" s="37" t="s">
        <v>297</v>
      </c>
    </row>
    <row r="280" spans="1:8">
      <c r="A280" s="42" t="s">
        <v>411</v>
      </c>
      <c r="B280" s="34" t="s">
        <v>412</v>
      </c>
      <c r="C280" s="34" t="str">
        <f>_xlfn.CONCAT(A280," - ",B280)</f>
        <v>Llave BRISTOL - Bristol</v>
      </c>
      <c r="D280" s="35">
        <v>1</v>
      </c>
      <c r="E280" s="35">
        <f>TablaInventario[[#This Row],[Cantidad]]-(SUMIF(TablaMovimientos[ELEMENTO], TablaInventario[[#This Row],[Nombre]], TablaMovimientos[CANTIDAD RETIRADA]))</f>
        <v>1</v>
      </c>
      <c r="F280" s="34" t="s">
        <v>26</v>
      </c>
      <c r="G280" s="36" t="s">
        <v>413</v>
      </c>
      <c r="H280" s="37" t="s">
        <v>297</v>
      </c>
    </row>
    <row r="281" spans="1:8">
      <c r="A281" s="42" t="s">
        <v>414</v>
      </c>
      <c r="B281" s="34" t="s">
        <v>875</v>
      </c>
      <c r="C281" s="34" t="str">
        <f>_xlfn.CONCAT(A281," - ",B281)</f>
        <v>Bisturí - San yuan</v>
      </c>
      <c r="D281" s="35">
        <v>1</v>
      </c>
      <c r="E281" s="35">
        <f>TablaInventario[[#This Row],[Cantidad]]-(SUMIF(TablaMovimientos[ELEMENTO], TablaInventario[[#This Row],[Nombre]], TablaMovimientos[CANTIDAD RETIRADA]))</f>
        <v>1</v>
      </c>
      <c r="F281" s="34" t="s">
        <v>26</v>
      </c>
      <c r="G281" s="36" t="s">
        <v>415</v>
      </c>
      <c r="H281" s="37" t="s">
        <v>297</v>
      </c>
    </row>
    <row r="282" spans="1:8">
      <c r="A282" s="42" t="s">
        <v>416</v>
      </c>
      <c r="B282" s="34" t="s">
        <v>417</v>
      </c>
      <c r="C282" s="34" t="str">
        <f>_xlfn.CONCAT(A282," - ",B282)</f>
        <v>Crimpine Modular - Network Tool</v>
      </c>
      <c r="D282" s="35">
        <v>1</v>
      </c>
      <c r="E282" s="35">
        <f>TablaInventario[[#This Row],[Cantidad]]-(SUMIF(TablaMovimientos[ELEMENTO], TablaInventario[[#This Row],[Nombre]], TablaMovimientos[CANTIDAD RETIRADA]))</f>
        <v>1</v>
      </c>
      <c r="F282" s="34" t="s">
        <v>26</v>
      </c>
      <c r="G282" s="36" t="s">
        <v>877</v>
      </c>
      <c r="H282" s="37" t="s">
        <v>297</v>
      </c>
    </row>
    <row r="283" spans="1:8">
      <c r="A283" s="42" t="s">
        <v>418</v>
      </c>
      <c r="B283" s="43" t="s">
        <v>419</v>
      </c>
      <c r="C283" s="43" t="str">
        <f>_xlfn.CONCAT(A283," - ",B283)</f>
        <v>Crimpine Tool - Coax YAC-3</v>
      </c>
      <c r="D283" s="35">
        <v>1</v>
      </c>
      <c r="E283" s="35">
        <f>TablaInventario[[#This Row],[Cantidad]]-(SUMIF(TablaMovimientos[ELEMENTO], TablaInventario[[#This Row],[Nombre]], TablaMovimientos[CANTIDAD RETIRADA]))</f>
        <v>1</v>
      </c>
      <c r="F283" s="34" t="s">
        <v>26</v>
      </c>
      <c r="G283" s="36" t="s">
        <v>876</v>
      </c>
      <c r="H283" s="37" t="s">
        <v>297</v>
      </c>
    </row>
    <row r="284" spans="1:8">
      <c r="A284" s="42" t="s">
        <v>420</v>
      </c>
      <c r="B284" s="34" t="s">
        <v>421</v>
      </c>
      <c r="C284" s="34" t="str">
        <f>_xlfn.CONCAT(A284," - ",B284)</f>
        <v>Alicates - Irimo</v>
      </c>
      <c r="D284" s="35">
        <v>2</v>
      </c>
      <c r="E284" s="35">
        <f>TablaInventario[[#This Row],[Cantidad]]-(SUMIF(TablaMovimientos[ELEMENTO], TablaInventario[[#This Row],[Nombre]], TablaMovimientos[CANTIDAD RETIRADA]))</f>
        <v>2</v>
      </c>
      <c r="F284" s="34" t="s">
        <v>26</v>
      </c>
      <c r="G284" s="36" t="s">
        <v>415</v>
      </c>
      <c r="H284" s="37" t="s">
        <v>297</v>
      </c>
    </row>
    <row r="285" spans="1:8">
      <c r="A285" s="42" t="s">
        <v>422</v>
      </c>
      <c r="B285" s="34" t="s">
        <v>423</v>
      </c>
      <c r="C285" s="34" t="str">
        <f>_xlfn.CONCAT(A285," - ",B285)</f>
        <v>Alicate - Crescent</v>
      </c>
      <c r="D285" s="35">
        <v>1</v>
      </c>
      <c r="E285" s="35">
        <f>TablaInventario[[#This Row],[Cantidad]]-(SUMIF(TablaMovimientos[ELEMENTO], TablaInventario[[#This Row],[Nombre]], TablaMovimientos[CANTIDAD RETIRADA]))</f>
        <v>1</v>
      </c>
      <c r="F285" s="34" t="s">
        <v>26</v>
      </c>
      <c r="G285" s="36" t="s">
        <v>424</v>
      </c>
      <c r="H285" s="37" t="s">
        <v>297</v>
      </c>
    </row>
    <row r="286" spans="1:8">
      <c r="A286" s="42" t="s">
        <v>425</v>
      </c>
      <c r="B286" s="34" t="s">
        <v>426</v>
      </c>
      <c r="C286" s="34" t="str">
        <f>_xlfn.CONCAT(A286," - ",B286)</f>
        <v>Broca - Bosch</v>
      </c>
      <c r="D286" s="35">
        <v>2</v>
      </c>
      <c r="E286" s="35">
        <f>TablaInventario[[#This Row],[Cantidad]]-(SUMIF(TablaMovimientos[ELEMENTO], TablaInventario[[#This Row],[Nombre]], TablaMovimientos[CANTIDAD RETIRADA]))</f>
        <v>2</v>
      </c>
      <c r="F286" s="34" t="s">
        <v>26</v>
      </c>
      <c r="G286" s="36" t="s">
        <v>427</v>
      </c>
      <c r="H286" s="37" t="s">
        <v>297</v>
      </c>
    </row>
    <row r="287" spans="1:8">
      <c r="A287" s="42" t="s">
        <v>880</v>
      </c>
      <c r="B287" s="34" t="s">
        <v>879</v>
      </c>
      <c r="C287" s="34" t="str">
        <f>_xlfn.CONCAT(A287," - ",B287)</f>
        <v>Juego de copas  - 2x tools</v>
      </c>
      <c r="D287" s="35">
        <v>1</v>
      </c>
      <c r="E287" s="35">
        <f>TablaInventario[[#This Row],[Cantidad]]-(SUMIF(TablaMovimientos[ELEMENTO], TablaInventario[[#This Row],[Nombre]], TablaMovimientos[CANTIDAD RETIRADA]))</f>
        <v>1</v>
      </c>
      <c r="F287" s="34" t="s">
        <v>26</v>
      </c>
      <c r="G287" s="36" t="s">
        <v>878</v>
      </c>
      <c r="H287" s="37" t="s">
        <v>297</v>
      </c>
    </row>
    <row r="288" spans="1:8">
      <c r="A288" s="42" t="s">
        <v>428</v>
      </c>
      <c r="B288" s="43" t="s">
        <v>217</v>
      </c>
      <c r="C288" s="43" t="str">
        <f>_xlfn.CONCAT(A288," - ",B288)</f>
        <v>Guaya - XÜE</v>
      </c>
      <c r="D288" s="35">
        <v>199</v>
      </c>
      <c r="E288" s="35">
        <f>TablaInventario[[#This Row],[Cantidad]]-(SUMIF(TablaMovimientos[ELEMENTO], TablaInventario[[#This Row],[Nombre]], TablaMovimientos[CANTIDAD RETIRADA]))</f>
        <v>199</v>
      </c>
      <c r="F288" s="34" t="s">
        <v>26</v>
      </c>
      <c r="G288" s="36" t="s">
        <v>884</v>
      </c>
      <c r="H288" s="37" t="s">
        <v>297</v>
      </c>
    </row>
    <row r="289" spans="1:8">
      <c r="A289" s="42" t="s">
        <v>428</v>
      </c>
      <c r="B289" s="34" t="s">
        <v>312</v>
      </c>
      <c r="C289" s="34" t="str">
        <f>_xlfn.CONCAT(A289," - ",B289)</f>
        <v>Guaya - Startec</v>
      </c>
      <c r="D289" s="35">
        <v>14</v>
      </c>
      <c r="E289" s="35">
        <f>TablaInventario[[#This Row],[Cantidad]]-(SUMIF(TablaMovimientos[ELEMENTO], TablaInventario[[#This Row],[Nombre]], TablaMovimientos[CANTIDAD RETIRADA]))</f>
        <v>14</v>
      </c>
      <c r="F289" s="34" t="s">
        <v>26</v>
      </c>
      <c r="G289" s="36" t="s">
        <v>884</v>
      </c>
      <c r="H289" s="37" t="s">
        <v>297</v>
      </c>
    </row>
    <row r="290" spans="1:8">
      <c r="A290" s="42" t="s">
        <v>428</v>
      </c>
      <c r="B290" s="34" t="s">
        <v>429</v>
      </c>
      <c r="C290" s="34" t="str">
        <f>_xlfn.CONCAT(A290," - ",B290)</f>
        <v>Guaya - Argomtech</v>
      </c>
      <c r="D290" s="35">
        <v>7</v>
      </c>
      <c r="E290" s="35">
        <f>TablaInventario[[#This Row],[Cantidad]]-(SUMIF(TablaMovimientos[ELEMENTO], TablaInventario[[#This Row],[Nombre]], TablaMovimientos[CANTIDAD RETIRADA]))</f>
        <v>7</v>
      </c>
      <c r="F290" s="34" t="s">
        <v>26</v>
      </c>
      <c r="G290" s="36" t="s">
        <v>884</v>
      </c>
      <c r="H290" s="37" t="s">
        <v>297</v>
      </c>
    </row>
    <row r="291" spans="1:8">
      <c r="A291" s="42" t="s">
        <v>430</v>
      </c>
      <c r="B291" s="34" t="s">
        <v>45</v>
      </c>
      <c r="C291" s="34" t="str">
        <f>_xlfn.CONCAT(A291," - ",B291)</f>
        <v>Cable VGA Azul - Generico</v>
      </c>
      <c r="D291" s="35">
        <v>5</v>
      </c>
      <c r="E291" s="35">
        <f>TablaInventario[[#This Row],[Cantidad]]-(SUMIF(TablaMovimientos[ELEMENTO], TablaInventario[[#This Row],[Nombre]], TablaMovimientos[CANTIDAD RETIRADA]))</f>
        <v>5</v>
      </c>
      <c r="F291" s="34" t="s">
        <v>26</v>
      </c>
      <c r="G291" s="36" t="s">
        <v>431</v>
      </c>
      <c r="H291" s="37" t="s">
        <v>297</v>
      </c>
    </row>
    <row r="292" spans="1:8">
      <c r="A292" s="42" t="s">
        <v>430</v>
      </c>
      <c r="B292" s="34" t="s">
        <v>45</v>
      </c>
      <c r="C292" s="34" t="str">
        <f>_xlfn.CONCAT(A292," - ",B292)</f>
        <v>Cable VGA Azul - Generico</v>
      </c>
      <c r="D292" s="35">
        <v>5</v>
      </c>
      <c r="E292" s="35">
        <f>TablaInventario[[#This Row],[Cantidad]]-(SUMIF(TablaMovimientos[ELEMENTO], TablaInventario[[#This Row],[Nombre]], TablaMovimientos[CANTIDAD RETIRADA]))</f>
        <v>5</v>
      </c>
      <c r="F292" s="34" t="s">
        <v>26</v>
      </c>
      <c r="G292" s="36" t="s">
        <v>432</v>
      </c>
      <c r="H292" s="37" t="s">
        <v>297</v>
      </c>
    </row>
    <row r="293" spans="1:8">
      <c r="A293" s="42" t="s">
        <v>430</v>
      </c>
      <c r="B293" s="34" t="s">
        <v>45</v>
      </c>
      <c r="C293" s="34" t="str">
        <f>_xlfn.CONCAT(A293," - ",B293)</f>
        <v>Cable VGA Azul - Generico</v>
      </c>
      <c r="D293" s="35">
        <v>5</v>
      </c>
      <c r="E293" s="35">
        <f>TablaInventario[[#This Row],[Cantidad]]-(SUMIF(TablaMovimientos[ELEMENTO], TablaInventario[[#This Row],[Nombre]], TablaMovimientos[CANTIDAD RETIRADA]))</f>
        <v>5</v>
      </c>
      <c r="F293" s="34" t="s">
        <v>26</v>
      </c>
      <c r="G293" s="36" t="s">
        <v>433</v>
      </c>
      <c r="H293" s="37" t="s">
        <v>297</v>
      </c>
    </row>
    <row r="294" spans="1:8">
      <c r="A294" s="42" t="s">
        <v>434</v>
      </c>
      <c r="B294" s="34" t="s">
        <v>45</v>
      </c>
      <c r="C294" s="34" t="str">
        <f>_xlfn.CONCAT(A294," - ",B294)</f>
        <v>Cable VGA Negro - Generico</v>
      </c>
      <c r="D294" s="35">
        <v>33</v>
      </c>
      <c r="E294" s="35">
        <f>TablaInventario[[#This Row],[Cantidad]]-(SUMIF(TablaMovimientos[ELEMENTO], TablaInventario[[#This Row],[Nombre]], TablaMovimientos[CANTIDAD RETIRADA]))</f>
        <v>33</v>
      </c>
      <c r="F294" s="34" t="s">
        <v>26</v>
      </c>
      <c r="G294" s="36" t="s">
        <v>432</v>
      </c>
      <c r="H294" s="37" t="s">
        <v>297</v>
      </c>
    </row>
    <row r="295" spans="1:8">
      <c r="A295" s="42" t="s">
        <v>435</v>
      </c>
      <c r="B295" s="34" t="s">
        <v>45</v>
      </c>
      <c r="C295" s="34" t="str">
        <f>_xlfn.CONCAT(A295," - ",B295)</f>
        <v>Soporte en L - Generico</v>
      </c>
      <c r="D295" s="35">
        <v>3</v>
      </c>
      <c r="E295" s="35">
        <f>TablaInventario[[#This Row],[Cantidad]]-(SUMIF(TablaMovimientos[ELEMENTO], TablaInventario[[#This Row],[Nombre]], TablaMovimientos[CANTIDAD RETIRADA]))</f>
        <v>3</v>
      </c>
      <c r="F295" s="34" t="s">
        <v>26</v>
      </c>
      <c r="G295" s="36" t="s">
        <v>881</v>
      </c>
      <c r="H295" s="37" t="s">
        <v>125</v>
      </c>
    </row>
    <row r="296" spans="1:8">
      <c r="A296" s="42" t="s">
        <v>430</v>
      </c>
      <c r="B296" s="34" t="s">
        <v>45</v>
      </c>
      <c r="C296" s="34" t="str">
        <f>_xlfn.CONCAT(A296," - ",B296)</f>
        <v>Cable VGA Azul - Generico</v>
      </c>
      <c r="D296" s="35">
        <v>17</v>
      </c>
      <c r="E296" s="35">
        <f>TablaInventario[[#This Row],[Cantidad]]-(SUMIF(TablaMovimientos[ELEMENTO], TablaInventario[[#This Row],[Nombre]], TablaMovimientos[CANTIDAD RETIRADA]))</f>
        <v>17</v>
      </c>
      <c r="F296" s="34" t="s">
        <v>26</v>
      </c>
      <c r="G296" s="36" t="s">
        <v>436</v>
      </c>
      <c r="H296" s="37" t="s">
        <v>297</v>
      </c>
    </row>
    <row r="297" spans="1:8" ht="28.5">
      <c r="A297" s="42" t="s">
        <v>437</v>
      </c>
      <c r="B297" s="43" t="s">
        <v>438</v>
      </c>
      <c r="C297" s="43" t="str">
        <f>_xlfn.CONCAT(A297," - ",B297)</f>
        <v>Adaptador Fuente de Alimentación - WELL SHIN WS-012A-1</v>
      </c>
      <c r="D297" s="35">
        <v>1</v>
      </c>
      <c r="E297" s="35">
        <f>TablaInventario[[#This Row],[Cantidad]]-(SUMIF(TablaMovimientos[ELEMENTO], TablaInventario[[#This Row],[Nombre]], TablaMovimientos[CANTIDAD RETIRADA]))</f>
        <v>1</v>
      </c>
      <c r="F297" s="34" t="s">
        <v>26</v>
      </c>
      <c r="G297" s="36" t="s">
        <v>883</v>
      </c>
      <c r="H297" s="37" t="s">
        <v>297</v>
      </c>
    </row>
    <row r="298" spans="1:8" ht="28.5">
      <c r="A298" s="42" t="s">
        <v>437</v>
      </c>
      <c r="B298" s="43" t="s">
        <v>439</v>
      </c>
      <c r="C298" s="43" t="str">
        <f>_xlfn.CONCAT(A298," - ",B298)</f>
        <v>Adaptador Fuente de Alimentación - WELL SHIN WS-009</v>
      </c>
      <c r="D298" s="35">
        <v>1</v>
      </c>
      <c r="E298" s="35">
        <f>TablaInventario[[#This Row],[Cantidad]]-(SUMIF(TablaMovimientos[ELEMENTO], TablaInventario[[#This Row],[Nombre]], TablaMovimientos[CANTIDAD RETIRADA]))</f>
        <v>1</v>
      </c>
      <c r="F298" s="34" t="s">
        <v>26</v>
      </c>
      <c r="G298" s="36" t="s">
        <v>882</v>
      </c>
      <c r="H298" s="37" t="s">
        <v>297</v>
      </c>
    </row>
    <row r="299" spans="1:8">
      <c r="A299" s="54" t="s">
        <v>440</v>
      </c>
      <c r="B299" s="34" t="str">
        <f>H299</f>
        <v>Stand 6</v>
      </c>
      <c r="C299" s="55" t="str">
        <f>_xlfn.CONCAT(A299," - ",B299)</f>
        <v>Cable de Poder - Stand 6</v>
      </c>
      <c r="D299" s="56">
        <v>75</v>
      </c>
      <c r="E299" s="57">
        <f>TablaInventario[[#This Row],[Cantidad]]-(SUMIF(TablaMovimientos[ELEMENTO], TablaInventario[[#This Row],[Nombre]], TablaMovimientos[CANTIDAD RETIRADA]))</f>
        <v>75</v>
      </c>
      <c r="F299" s="34" t="s">
        <v>26</v>
      </c>
      <c r="G299" s="58" t="s">
        <v>906</v>
      </c>
      <c r="H299" s="59" t="s">
        <v>297</v>
      </c>
    </row>
  </sheetData>
  <phoneticPr fontId="5" alignment="center"/>
  <pageMargins left="0.7" right="0.7" top="0.75" bottom="0.75" header="0.3" footer="0.3"/>
  <pageSetup paperSize="9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5DAF-D0B8-4217-99CC-EB7F52190ACC}">
  <dimension ref="A1:H161"/>
  <sheetViews>
    <sheetView workbookViewId="0">
      <selection activeCell="C31" sqref="C31"/>
    </sheetView>
  </sheetViews>
  <sheetFormatPr baseColWidth="10" defaultRowHeight="14.25"/>
  <cols>
    <col min="1" max="1" width="37" bestFit="1" customWidth="1"/>
    <col min="2" max="2" width="23.375" bestFit="1" customWidth="1"/>
    <col min="3" max="3" width="69.25" bestFit="1" customWidth="1"/>
    <col min="4" max="4" width="14.375" bestFit="1" customWidth="1"/>
    <col min="5" max="5" width="14.625" bestFit="1" customWidth="1"/>
    <col min="6" max="6" width="10.25" bestFit="1" customWidth="1"/>
    <col min="7" max="7" width="36.75" bestFit="1" customWidth="1"/>
    <col min="8" max="8" width="23.375" bestFit="1" customWidth="1"/>
  </cols>
  <sheetData>
    <row r="1" spans="1:8" ht="15">
      <c r="A1" s="27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</row>
    <row r="2" spans="1:8">
      <c r="A2" s="8" t="s">
        <v>441</v>
      </c>
      <c r="B2" s="13" t="str">
        <f>H2</f>
        <v>Armario 1 Centro de acopio</v>
      </c>
      <c r="C2" s="2" t="str">
        <f t="shared" ref="C2:C33" si="0">_xlfn.CONCAT(A2," ",B2," ",G2)</f>
        <v>Conectores  RJ45  Armario 1 Centro de acopio Conector Color Rojo</v>
      </c>
      <c r="D2" s="9">
        <v>362</v>
      </c>
      <c r="E2" s="9">
        <f>TablaInventario[[#This Row],[Cantidad]]-(SUMIF(TablaMovimientos[ELEMENTO], TablaInventario[[#This Row],[Nombre]], TablaMovimientos[CANTIDAD RETIRADA]))</f>
        <v>12</v>
      </c>
      <c r="F2" s="2" t="s">
        <v>442</v>
      </c>
      <c r="G2" s="3" t="s">
        <v>443</v>
      </c>
      <c r="H2" s="10" t="s">
        <v>444</v>
      </c>
    </row>
    <row r="3" spans="1:8">
      <c r="A3" s="2" t="s">
        <v>445</v>
      </c>
      <c r="B3" s="13" t="str">
        <f>H3</f>
        <v>Armario 1 Centro de acopio</v>
      </c>
      <c r="C3" s="2" t="str">
        <f t="shared" si="0"/>
        <v>Conectores RJ45 QPCOM Armario 1 Centro de acopio Conector Color Azul</v>
      </c>
      <c r="D3" s="9">
        <v>5</v>
      </c>
      <c r="E3" s="9">
        <f>TablaInventario[[#This Row],[Cantidad]]-(SUMIF(TablaMovimientos[ELEMENTO], TablaInventario[[#This Row],[Nombre]], TablaMovimientos[CANTIDAD RETIRADA]))</f>
        <v>2</v>
      </c>
      <c r="F3" s="4" t="s">
        <v>26</v>
      </c>
      <c r="G3" s="3" t="s">
        <v>446</v>
      </c>
      <c r="H3" s="10" t="s">
        <v>444</v>
      </c>
    </row>
    <row r="4" spans="1:8">
      <c r="A4" s="4" t="s">
        <v>447</v>
      </c>
      <c r="B4" s="13" t="str">
        <f>H4</f>
        <v>Armario 1 Centro de acopio</v>
      </c>
      <c r="C4" s="4" t="str">
        <f t="shared" si="0"/>
        <v>Capturadora de Video HDMI Armario 1 Centro de acopio Caja Blanco con Azul</v>
      </c>
      <c r="D4" s="7">
        <v>1</v>
      </c>
      <c r="E4" s="7">
        <f>TablaInventario[[#This Row],[Cantidad]]-(SUMIF(TablaMovimientos[ELEMENTO], TablaInventario[[#This Row],[Nombre]], TablaMovimientos[CANTIDAD RETIRADA]))</f>
        <v>3</v>
      </c>
      <c r="F4" s="4" t="s">
        <v>26</v>
      </c>
      <c r="G4" s="5" t="s">
        <v>448</v>
      </c>
      <c r="H4" s="10" t="s">
        <v>444</v>
      </c>
    </row>
    <row r="5" spans="1:8">
      <c r="A5" s="4" t="s">
        <v>449</v>
      </c>
      <c r="B5" s="4" t="s">
        <v>450</v>
      </c>
      <c r="C5" s="4" t="str">
        <f t="shared" si="0"/>
        <v>HD Convertidor de Video  XUE Caja azul</v>
      </c>
      <c r="D5" s="7">
        <v>3</v>
      </c>
      <c r="E5" s="7">
        <f>TablaInventario[[#This Row],[Cantidad]]-(SUMIF(TablaMovimientos[ELEMENTO], TablaInventario[[#This Row],[Nombre]], TablaMovimientos[CANTIDAD RETIRADA]))</f>
        <v>15</v>
      </c>
      <c r="F5" s="4" t="s">
        <v>26</v>
      </c>
      <c r="G5" s="5" t="s">
        <v>451</v>
      </c>
      <c r="H5" s="10" t="s">
        <v>444</v>
      </c>
    </row>
    <row r="6" spans="1:8">
      <c r="A6" s="2" t="s">
        <v>238</v>
      </c>
      <c r="B6" s="13" t="str">
        <f>H6</f>
        <v>Armario 1 Centro de acopio</v>
      </c>
      <c r="C6" s="2" t="str">
        <f t="shared" si="0"/>
        <v xml:space="preserve">HDMI Switch Armario 1 Centro de acopio </v>
      </c>
      <c r="D6" s="9">
        <v>1</v>
      </c>
      <c r="E6" s="9">
        <f>TablaInventario[[#This Row],[Cantidad]]-(SUMIF(TablaMovimientos[ELEMENTO], TablaInventario[[#This Row],[Nombre]], TablaMovimientos[CANTIDAD RETIRADA]))</f>
        <v>27</v>
      </c>
      <c r="F6" s="2" t="s">
        <v>442</v>
      </c>
      <c r="G6" s="14"/>
      <c r="H6" s="10" t="s">
        <v>444</v>
      </c>
    </row>
    <row r="7" spans="1:8">
      <c r="A7" s="2" t="s">
        <v>452</v>
      </c>
      <c r="B7" s="2" t="s">
        <v>361</v>
      </c>
      <c r="C7" s="2" t="str">
        <f t="shared" si="0"/>
        <v>Tóner Negro  Dell 2350dn</v>
      </c>
      <c r="D7" s="9">
        <v>1</v>
      </c>
      <c r="E7" s="9">
        <f>TablaInventario[[#This Row],[Cantidad]]-(SUMIF(TablaMovimientos[ELEMENTO], TablaInventario[[#This Row],[Nombre]], TablaMovimientos[CANTIDAD RETIRADA]))</f>
        <v>5</v>
      </c>
      <c r="F7" s="2" t="s">
        <v>442</v>
      </c>
      <c r="G7" s="3" t="s">
        <v>453</v>
      </c>
      <c r="H7" s="10" t="s">
        <v>444</v>
      </c>
    </row>
    <row r="8" spans="1:8">
      <c r="A8" s="2" t="s">
        <v>454</v>
      </c>
      <c r="B8" s="2" t="s">
        <v>455</v>
      </c>
      <c r="C8" s="2" t="str">
        <f t="shared" si="0"/>
        <v>Memoria RAM  Samsung 2GB</v>
      </c>
      <c r="D8" s="9">
        <v>20</v>
      </c>
      <c r="E8" s="9">
        <f>TablaInventario[[#This Row],[Cantidad]]-(SUMIF(TablaMovimientos[ELEMENTO], TablaInventario[[#This Row],[Nombre]], TablaMovimientos[CANTIDAD RETIRADA]))</f>
        <v>2</v>
      </c>
      <c r="F8" s="2" t="s">
        <v>26</v>
      </c>
      <c r="G8" s="3" t="s">
        <v>456</v>
      </c>
      <c r="H8" s="10" t="s">
        <v>444</v>
      </c>
    </row>
    <row r="9" spans="1:8">
      <c r="A9" s="2" t="s">
        <v>454</v>
      </c>
      <c r="B9" s="4" t="s">
        <v>457</v>
      </c>
      <c r="C9" s="4" t="str">
        <f t="shared" si="0"/>
        <v>Memoria RAM  Patriot 2GB con Placa Azul</v>
      </c>
      <c r="D9" s="7">
        <v>5</v>
      </c>
      <c r="E9" s="9">
        <f>TablaInventario[[#This Row],[Cantidad]]-(SUMIF(TablaMovimientos[ELEMENTO], TablaInventario[[#This Row],[Nombre]], TablaMovimientos[CANTIDAD RETIRADA]))</f>
        <v>6</v>
      </c>
      <c r="F9" s="2" t="s">
        <v>26</v>
      </c>
      <c r="G9" s="5" t="s">
        <v>458</v>
      </c>
      <c r="H9" s="10" t="s">
        <v>444</v>
      </c>
    </row>
    <row r="10" spans="1:8">
      <c r="A10" s="2" t="s">
        <v>454</v>
      </c>
      <c r="B10" s="4" t="s">
        <v>234</v>
      </c>
      <c r="C10" s="4" t="str">
        <f t="shared" si="0"/>
        <v>Memoria RAM  HP 512MB</v>
      </c>
      <c r="D10" s="7">
        <v>11</v>
      </c>
      <c r="E10" s="9">
        <f>TablaInventario[[#This Row],[Cantidad]]-(SUMIF(TablaMovimientos[ELEMENTO], TablaInventario[[#This Row],[Nombre]], TablaMovimientos[CANTIDAD RETIRADA]))</f>
        <v>3</v>
      </c>
      <c r="F10" s="2" t="s">
        <v>26</v>
      </c>
      <c r="G10" s="5" t="s">
        <v>459</v>
      </c>
      <c r="H10" s="10" t="s">
        <v>444</v>
      </c>
    </row>
    <row r="11" spans="1:8">
      <c r="A11" s="2" t="s">
        <v>454</v>
      </c>
      <c r="B11" s="4" t="s">
        <v>234</v>
      </c>
      <c r="C11" s="4" t="str">
        <f t="shared" si="0"/>
        <v>Memoria RAM  HP 1GB</v>
      </c>
      <c r="D11" s="7">
        <v>1</v>
      </c>
      <c r="E11" s="9">
        <f>TablaInventario[[#This Row],[Cantidad]]-(SUMIF(TablaMovimientos[ELEMENTO], TablaInventario[[#This Row],[Nombre]], TablaMovimientos[CANTIDAD RETIRADA]))</f>
        <v>5</v>
      </c>
      <c r="F11" s="2" t="s">
        <v>26</v>
      </c>
      <c r="G11" s="5" t="s">
        <v>460</v>
      </c>
      <c r="H11" s="10" t="s">
        <v>444</v>
      </c>
    </row>
    <row r="12" spans="1:8">
      <c r="A12" s="2" t="s">
        <v>454</v>
      </c>
      <c r="B12" s="2" t="s">
        <v>234</v>
      </c>
      <c r="C12" s="2" t="str">
        <f t="shared" si="0"/>
        <v>Memoria RAM  HP 2GB</v>
      </c>
      <c r="D12" s="9">
        <v>1</v>
      </c>
      <c r="E12" s="9">
        <f>TablaInventario[[#This Row],[Cantidad]]-(SUMIF(TablaMovimientos[ELEMENTO], TablaInventario[[#This Row],[Nombre]], TablaMovimientos[CANTIDAD RETIRADA]))</f>
        <v>5</v>
      </c>
      <c r="F12" s="2" t="s">
        <v>26</v>
      </c>
      <c r="G12" s="3" t="s">
        <v>456</v>
      </c>
      <c r="H12" s="10" t="s">
        <v>444</v>
      </c>
    </row>
    <row r="13" spans="1:8">
      <c r="A13" s="2" t="s">
        <v>454</v>
      </c>
      <c r="B13" s="4" t="s">
        <v>461</v>
      </c>
      <c r="C13" s="4" t="str">
        <f t="shared" si="0"/>
        <v>Memoria RAM  NANYA 2GB</v>
      </c>
      <c r="D13" s="7">
        <v>30</v>
      </c>
      <c r="E13" s="9">
        <f>TablaInventario[[#This Row],[Cantidad]]-(SUMIF(TablaMovimientos[ELEMENTO], TablaInventario[[#This Row],[Nombre]], TablaMovimientos[CANTIDAD RETIRADA]))</f>
        <v>8</v>
      </c>
      <c r="F13" s="2" t="s">
        <v>26</v>
      </c>
      <c r="G13" s="5" t="s">
        <v>456</v>
      </c>
      <c r="H13" s="10" t="s">
        <v>444</v>
      </c>
    </row>
    <row r="14" spans="1:8">
      <c r="A14" s="2" t="s">
        <v>454</v>
      </c>
      <c r="B14" s="2" t="s">
        <v>462</v>
      </c>
      <c r="C14" s="2" t="str">
        <f t="shared" si="0"/>
        <v>Memoria RAM  Value select 1GB</v>
      </c>
      <c r="D14" s="9">
        <v>1</v>
      </c>
      <c r="E14" s="9">
        <f>TablaInventario[[#This Row],[Cantidad]]-(SUMIF(TablaMovimientos[ELEMENTO], TablaInventario[[#This Row],[Nombre]], TablaMovimientos[CANTIDAD RETIRADA]))</f>
        <v>1</v>
      </c>
      <c r="F14" s="2" t="s">
        <v>26</v>
      </c>
      <c r="G14" s="3" t="s">
        <v>460</v>
      </c>
      <c r="H14" s="10" t="s">
        <v>444</v>
      </c>
    </row>
    <row r="15" spans="1:8">
      <c r="A15" s="2" t="s">
        <v>454</v>
      </c>
      <c r="B15" s="2" t="s">
        <v>463</v>
      </c>
      <c r="C15" s="2" t="str">
        <f t="shared" si="0"/>
        <v>Memoria RAM  RAMAXEL 4GB</v>
      </c>
      <c r="D15" s="9">
        <v>1</v>
      </c>
      <c r="E15" s="9">
        <f>TablaInventario[[#This Row],[Cantidad]]-(SUMIF(TablaMovimientos[ELEMENTO], TablaInventario[[#This Row],[Nombre]], TablaMovimientos[CANTIDAD RETIRADA]))</f>
        <v>4</v>
      </c>
      <c r="F15" s="2" t="s">
        <v>26</v>
      </c>
      <c r="G15" s="3" t="s">
        <v>464</v>
      </c>
      <c r="H15" s="10" t="s">
        <v>444</v>
      </c>
    </row>
    <row r="16" spans="1:8">
      <c r="A16" s="2" t="s">
        <v>454</v>
      </c>
      <c r="B16" s="2" t="s">
        <v>465</v>
      </c>
      <c r="C16" s="2" t="str">
        <f t="shared" si="0"/>
        <v>Memoria RAM  Transcend 2GB</v>
      </c>
      <c r="D16" s="9">
        <v>7</v>
      </c>
      <c r="E16" s="9">
        <f>TablaInventario[[#This Row],[Cantidad]]-(SUMIF(TablaMovimientos[ELEMENTO], TablaInventario[[#This Row],[Nombre]], TablaMovimientos[CANTIDAD RETIRADA]))</f>
        <v>1</v>
      </c>
      <c r="F16" s="2" t="s">
        <v>26</v>
      </c>
      <c r="G16" s="3" t="s">
        <v>456</v>
      </c>
      <c r="H16" s="10" t="s">
        <v>444</v>
      </c>
    </row>
    <row r="17" spans="1:8">
      <c r="A17" s="2" t="s">
        <v>454</v>
      </c>
      <c r="B17" s="2" t="s">
        <v>466</v>
      </c>
      <c r="C17" s="2" t="str">
        <f t="shared" si="0"/>
        <v>Memoria RAM  Kingston 2GB</v>
      </c>
      <c r="D17" s="9">
        <v>22</v>
      </c>
      <c r="E17" s="9">
        <f>TablaInventario[[#This Row],[Cantidad]]-(SUMIF(TablaMovimientos[ELEMENTO], TablaInventario[[#This Row],[Nombre]], TablaMovimientos[CANTIDAD RETIRADA]))</f>
        <v>1</v>
      </c>
      <c r="F17" s="2" t="s">
        <v>26</v>
      </c>
      <c r="G17" s="3" t="s">
        <v>456</v>
      </c>
      <c r="H17" s="10" t="s">
        <v>444</v>
      </c>
    </row>
    <row r="18" spans="1:8">
      <c r="A18" s="4" t="s">
        <v>454</v>
      </c>
      <c r="B18" s="4" t="s">
        <v>466</v>
      </c>
      <c r="C18" s="4" t="str">
        <f t="shared" si="0"/>
        <v>Memoria RAM  Kingston 1GB</v>
      </c>
      <c r="D18" s="7">
        <v>1</v>
      </c>
      <c r="E18" s="7">
        <f>TablaInventario[[#This Row],[Cantidad]]-(SUMIF(TablaMovimientos[ELEMENTO], TablaInventario[[#This Row],[Nombre]], TablaMovimientos[CANTIDAD RETIRADA]))</f>
        <v>13</v>
      </c>
      <c r="F18" s="4" t="s">
        <v>26</v>
      </c>
      <c r="G18" s="5" t="s">
        <v>460</v>
      </c>
      <c r="H18" s="10" t="s">
        <v>444</v>
      </c>
    </row>
    <row r="19" spans="1:8">
      <c r="A19" s="2" t="s">
        <v>467</v>
      </c>
      <c r="B19" s="18"/>
      <c r="C19" s="2" t="str">
        <f t="shared" si="0"/>
        <v xml:space="preserve">Cables Sata  </v>
      </c>
      <c r="D19" s="9">
        <v>7</v>
      </c>
      <c r="E19" s="9">
        <v>7</v>
      </c>
      <c r="F19" s="2" t="s">
        <v>442</v>
      </c>
      <c r="G19" s="3"/>
      <c r="H19" s="10" t="s">
        <v>444</v>
      </c>
    </row>
    <row r="20" spans="1:8">
      <c r="A20" s="4" t="s">
        <v>17</v>
      </c>
      <c r="B20" s="4" t="s">
        <v>468</v>
      </c>
      <c r="C20" s="2" t="str">
        <f t="shared" si="0"/>
        <v xml:space="preserve">Guantes STEEL PRO </v>
      </c>
      <c r="D20" s="7">
        <v>2</v>
      </c>
      <c r="E20" s="9">
        <f>TablaInventario[[#This Row],[Cantidad]]-(SUMIF(TablaMovimientos[ELEMENTO], TablaInventario[[#This Row],[Nombre]], TablaMovimientos[CANTIDAD RETIRADA]))</f>
        <v>9</v>
      </c>
      <c r="F20" s="4" t="s">
        <v>26</v>
      </c>
      <c r="G20" s="5"/>
      <c r="H20" s="10" t="s">
        <v>444</v>
      </c>
    </row>
    <row r="21" spans="1:8">
      <c r="A21" s="2" t="s">
        <v>469</v>
      </c>
      <c r="B21" s="2" t="s">
        <v>470</v>
      </c>
      <c r="C21" s="12" t="str">
        <f t="shared" si="0"/>
        <v xml:space="preserve">Generador de sonda y tonos  Fluke </v>
      </c>
      <c r="D21" s="9">
        <v>1</v>
      </c>
      <c r="E21" s="15">
        <f>TablaInventario[[#This Row],[Cantidad]]-(SUMIF(TablaMovimientos[ELEMENTO], TablaInventario[[#This Row],[Nombre]], TablaMovimientos[CANTIDAD RETIRADA]))</f>
        <v>59</v>
      </c>
      <c r="F21" s="2" t="s">
        <v>442</v>
      </c>
      <c r="G21" s="3"/>
      <c r="H21" s="10" t="s">
        <v>444</v>
      </c>
    </row>
    <row r="22" spans="1:8">
      <c r="A22" s="4" t="s">
        <v>471</v>
      </c>
      <c r="B22" s="4" t="s">
        <v>105</v>
      </c>
      <c r="C22" s="2" t="str">
        <f t="shared" si="0"/>
        <v xml:space="preserve">Cinta doble fax Tesa </v>
      </c>
      <c r="D22" s="7">
        <v>1</v>
      </c>
      <c r="E22" s="9">
        <f>TablaInventario[[#This Row],[Cantidad]]-(SUMIF(TablaMovimientos[ELEMENTO], TablaInventario[[#This Row],[Nombre]], TablaMovimientos[CANTIDAD RETIRADA]))</f>
        <v>8</v>
      </c>
      <c r="F22" s="4" t="s">
        <v>26</v>
      </c>
      <c r="G22" s="5"/>
      <c r="H22" s="10" t="s">
        <v>444</v>
      </c>
    </row>
    <row r="23" spans="1:8">
      <c r="A23" s="4" t="s">
        <v>472</v>
      </c>
      <c r="B23" s="4" t="s">
        <v>473</v>
      </c>
      <c r="C23" s="12" t="str">
        <f t="shared" si="0"/>
        <v xml:space="preserve">Puerto USB  4 port  </v>
      </c>
      <c r="D23" s="7">
        <v>1</v>
      </c>
      <c r="E23" s="15">
        <f>TablaInventario[[#This Row],[Cantidad]]-(SUMIF(TablaMovimientos[ELEMENTO], TablaInventario[[#This Row],[Nombre]], TablaMovimientos[CANTIDAD RETIRADA]))</f>
        <v>6</v>
      </c>
      <c r="F23" s="4" t="s">
        <v>26</v>
      </c>
      <c r="G23" s="5"/>
      <c r="H23" s="10" t="s">
        <v>444</v>
      </c>
    </row>
    <row r="24" spans="1:8">
      <c r="A24" s="4" t="s">
        <v>474</v>
      </c>
      <c r="B24" s="13"/>
      <c r="C24" s="12" t="str">
        <f t="shared" si="0"/>
        <v xml:space="preserve">Tarjeta wifi  </v>
      </c>
      <c r="D24" s="7">
        <v>13</v>
      </c>
      <c r="E24" s="15">
        <f>TablaInventario[[#This Row],[Cantidad]]-(SUMIF(TablaMovimientos[ELEMENTO], TablaInventario[[#This Row],[Nombre]], TablaMovimientos[CANTIDAD RETIRADA]))</f>
        <v>3</v>
      </c>
      <c r="F24" s="4" t="s">
        <v>26</v>
      </c>
      <c r="G24" s="5"/>
      <c r="H24" s="10" t="s">
        <v>444</v>
      </c>
    </row>
    <row r="25" spans="1:8">
      <c r="A25" s="4" t="s">
        <v>475</v>
      </c>
      <c r="B25" s="13"/>
      <c r="C25" s="12" t="str">
        <f t="shared" si="0"/>
        <v xml:space="preserve">Convertidor   </v>
      </c>
      <c r="D25" s="7">
        <v>3</v>
      </c>
      <c r="E25" s="15">
        <f>TablaInventario[[#This Row],[Cantidad]]-(SUMIF(TablaMovimientos[ELEMENTO], TablaInventario[[#This Row],[Nombre]], TablaMovimientos[CANTIDAD RETIRADA]))</f>
        <v>2</v>
      </c>
      <c r="F25" s="4" t="s">
        <v>26</v>
      </c>
      <c r="G25" s="5"/>
      <c r="H25" s="10" t="s">
        <v>444</v>
      </c>
    </row>
    <row r="26" spans="1:8">
      <c r="A26" s="4" t="s">
        <v>476</v>
      </c>
      <c r="B26" s="4" t="s">
        <v>477</v>
      </c>
      <c r="C26" s="12" t="str">
        <f t="shared" si="0"/>
        <v>Baterias de litio Sunbeam Paquete por 3</v>
      </c>
      <c r="D26" s="7">
        <v>10</v>
      </c>
      <c r="E26" s="15">
        <f>TablaInventario[[#This Row],[Cantidad]]-(SUMIF(TablaMovimientos[ELEMENTO], TablaInventario[[#This Row],[Nombre]], TablaMovimientos[CANTIDAD RETIRADA]))</f>
        <v>5</v>
      </c>
      <c r="F26" s="4" t="s">
        <v>478</v>
      </c>
      <c r="G26" s="5" t="s">
        <v>479</v>
      </c>
      <c r="H26" s="10" t="s">
        <v>444</v>
      </c>
    </row>
    <row r="27" spans="1:8">
      <c r="A27" s="4" t="s">
        <v>480</v>
      </c>
      <c r="B27" s="4" t="s">
        <v>257</v>
      </c>
      <c r="C27" s="12" t="str">
        <f t="shared" si="0"/>
        <v>Baterías de litio Sony Paquete por 5</v>
      </c>
      <c r="D27" s="7">
        <v>5</v>
      </c>
      <c r="E27" s="15">
        <f>TablaInventario[[#This Row],[Cantidad]]-(SUMIF(TablaMovimientos[ELEMENTO], TablaInventario[[#This Row],[Nombre]], TablaMovimientos[CANTIDAD RETIRADA]))</f>
        <v>5</v>
      </c>
      <c r="F27" s="4" t="s">
        <v>478</v>
      </c>
      <c r="G27" s="5" t="s">
        <v>481</v>
      </c>
      <c r="H27" s="10" t="s">
        <v>444</v>
      </c>
    </row>
    <row r="28" spans="1:8">
      <c r="A28" s="2" t="s">
        <v>476</v>
      </c>
      <c r="B28" s="18"/>
      <c r="C28" s="2" t="str">
        <f t="shared" si="0"/>
        <v xml:space="preserve">Baterias de litio  </v>
      </c>
      <c r="D28" s="9">
        <v>3</v>
      </c>
      <c r="E28" s="9">
        <f>TablaInventario[[#This Row],[Cantidad]]-(SUMIF(TablaMovimientos[ELEMENTO], TablaInventario[[#This Row],[Nombre]], TablaMovimientos[CANTIDAD RETIRADA]))</f>
        <v>3</v>
      </c>
      <c r="F28" s="2" t="s">
        <v>442</v>
      </c>
      <c r="G28" s="3"/>
      <c r="H28" s="10" t="s">
        <v>444</v>
      </c>
    </row>
    <row r="29" spans="1:8">
      <c r="A29" s="2" t="s">
        <v>482</v>
      </c>
      <c r="B29" s="18"/>
      <c r="C29" s="2" t="str">
        <f t="shared" si="0"/>
        <v xml:space="preserve">Bateria de 9V  </v>
      </c>
      <c r="D29" s="9">
        <v>10</v>
      </c>
      <c r="E29" s="9">
        <f>TablaInventario[[#This Row],[Cantidad]]-(SUMIF(TablaMovimientos[ELEMENTO], TablaInventario[[#This Row],[Nombre]], TablaMovimientos[CANTIDAD RETIRADA]))</f>
        <v>1</v>
      </c>
      <c r="F29" s="2" t="s">
        <v>26</v>
      </c>
      <c r="G29" s="3"/>
      <c r="H29" s="10" t="s">
        <v>444</v>
      </c>
    </row>
    <row r="30" spans="1:8">
      <c r="A30" s="2" t="s">
        <v>483</v>
      </c>
      <c r="B30" s="18"/>
      <c r="C30" s="2" t="str">
        <f t="shared" si="0"/>
        <v xml:space="preserve">Bateria de 1.5 V  </v>
      </c>
      <c r="D30" s="9">
        <v>19</v>
      </c>
      <c r="E30" s="9">
        <f>TablaInventario[[#This Row],[Cantidad]]-(SUMIF(TablaMovimientos[ELEMENTO], TablaInventario[[#This Row],[Nombre]], TablaMovimientos[CANTIDAD RETIRADA]))</f>
        <v>1</v>
      </c>
      <c r="F30" s="2" t="s">
        <v>442</v>
      </c>
      <c r="G30" s="3"/>
      <c r="H30" s="10" t="s">
        <v>444</v>
      </c>
    </row>
    <row r="31" spans="1:8">
      <c r="A31" s="2" t="s">
        <v>484</v>
      </c>
      <c r="B31" s="18"/>
      <c r="C31" s="2" t="str">
        <f t="shared" si="0"/>
        <v xml:space="preserve">Convertidor wifi   </v>
      </c>
      <c r="D31" s="9">
        <v>9</v>
      </c>
      <c r="E31" s="9">
        <f>TablaInventario[[#This Row],[Cantidad]]-(SUMIF(TablaMovimientos[ELEMENTO], TablaInventario[[#This Row],[Nombre]], TablaMovimientos[CANTIDAD RETIRADA]))</f>
        <v>5</v>
      </c>
      <c r="F31" s="2" t="s">
        <v>26</v>
      </c>
      <c r="G31" s="3"/>
      <c r="H31" s="10" t="s">
        <v>444</v>
      </c>
    </row>
    <row r="32" spans="1:8">
      <c r="A32" s="2" t="s">
        <v>485</v>
      </c>
      <c r="B32" s="18"/>
      <c r="C32" s="2" t="str">
        <f t="shared" si="0"/>
        <v xml:space="preserve">Tarjeta gráfica   </v>
      </c>
      <c r="D32" s="9">
        <v>13</v>
      </c>
      <c r="E32" s="9">
        <v>13</v>
      </c>
      <c r="F32" s="2" t="s">
        <v>26</v>
      </c>
      <c r="G32" s="3"/>
      <c r="H32" s="10" t="s">
        <v>444</v>
      </c>
    </row>
    <row r="33" spans="1:8">
      <c r="A33" s="2" t="s">
        <v>486</v>
      </c>
      <c r="B33" s="18"/>
      <c r="C33" s="2" t="str">
        <f t="shared" si="0"/>
        <v xml:space="preserve">Tarjeta   </v>
      </c>
      <c r="D33" s="9">
        <v>1</v>
      </c>
      <c r="E33" s="9">
        <f>TablaInventario[[#This Row],[Cantidad]]-(SUMIF(TablaMovimientos[ELEMENTO], TablaInventario[[#This Row],[Nombre]], TablaMovimientos[CANTIDAD RETIRADA]))</f>
        <v>22</v>
      </c>
      <c r="F33" s="2" t="s">
        <v>26</v>
      </c>
      <c r="G33" s="3"/>
      <c r="H33" s="10" t="s">
        <v>444</v>
      </c>
    </row>
    <row r="34" spans="1:8">
      <c r="A34" s="4" t="s">
        <v>487</v>
      </c>
      <c r="B34" s="4" t="s">
        <v>488</v>
      </c>
      <c r="C34" s="2" t="str">
        <f t="shared" ref="C34:C65" si="1">_xlfn.CONCAT(A34," ",B34," ",G34)</f>
        <v xml:space="preserve">Data projector Air Shot </v>
      </c>
      <c r="D34" s="7">
        <v>2</v>
      </c>
      <c r="E34" s="9">
        <f>TablaInventario[[#This Row],[Cantidad]]-(SUMIF(TablaMovimientos[ELEMENTO], TablaInventario[[#This Row],[Nombre]], TablaMovimientos[CANTIDAD RETIRADA]))</f>
        <v>1</v>
      </c>
      <c r="F34" s="4" t="s">
        <v>26</v>
      </c>
      <c r="G34" s="5"/>
      <c r="H34" s="10" t="s">
        <v>444</v>
      </c>
    </row>
    <row r="35" spans="1:8">
      <c r="A35" s="4" t="s">
        <v>489</v>
      </c>
      <c r="B35" s="4" t="s">
        <v>490</v>
      </c>
      <c r="C35" s="12" t="str">
        <f t="shared" si="1"/>
        <v xml:space="preserve">Tarjeta de expansión  Cisco </v>
      </c>
      <c r="D35" s="7">
        <v>1</v>
      </c>
      <c r="E35" s="15">
        <f>TablaInventario[[#This Row],[Cantidad]]-(SUMIF(TablaMovimientos[ELEMENTO], TablaInventario[[#This Row],[Nombre]], TablaMovimientos[CANTIDAD RETIRADA]))</f>
        <v>2</v>
      </c>
      <c r="F35" s="4" t="s">
        <v>442</v>
      </c>
      <c r="G35" s="5"/>
      <c r="H35" s="10" t="s">
        <v>444</v>
      </c>
    </row>
    <row r="36" spans="1:8">
      <c r="A36" s="4" t="s">
        <v>491</v>
      </c>
      <c r="B36" s="4" t="s">
        <v>492</v>
      </c>
      <c r="C36" s="12" t="str">
        <f t="shared" si="1"/>
        <v xml:space="preserve">Multímetro  Uni-T </v>
      </c>
      <c r="D36" s="7">
        <v>1</v>
      </c>
      <c r="E36" s="15">
        <f>TablaInventario[[#This Row],[Cantidad]]-(SUMIF(TablaMovimientos[ELEMENTO], TablaInventario[[#This Row],[Nombre]], TablaMovimientos[CANTIDAD RETIRADA]))</f>
        <v>1</v>
      </c>
      <c r="F36" s="4" t="s">
        <v>26</v>
      </c>
      <c r="G36" s="5"/>
      <c r="H36" s="10" t="s">
        <v>444</v>
      </c>
    </row>
    <row r="37" spans="1:8">
      <c r="A37" s="4" t="s">
        <v>454</v>
      </c>
      <c r="B37" s="4" t="s">
        <v>493</v>
      </c>
      <c r="C37" s="12" t="str">
        <f t="shared" si="1"/>
        <v>Memoria RAM  Lenovo 8GB</v>
      </c>
      <c r="D37" s="7">
        <v>59</v>
      </c>
      <c r="E37" s="15">
        <f>TablaInventario[[#This Row],[Cantidad]]-(SUMIF(TablaMovimientos[ELEMENTO], TablaInventario[[#This Row],[Nombre]], TablaMovimientos[CANTIDAD RETIRADA]))</f>
        <v>32</v>
      </c>
      <c r="F37" s="4" t="s">
        <v>26</v>
      </c>
      <c r="G37" s="5" t="s">
        <v>494</v>
      </c>
      <c r="H37" s="10" t="s">
        <v>444</v>
      </c>
    </row>
    <row r="38" spans="1:8">
      <c r="A38" s="4" t="s">
        <v>454</v>
      </c>
      <c r="B38" s="4" t="s">
        <v>455</v>
      </c>
      <c r="C38" s="12" t="str">
        <f t="shared" si="1"/>
        <v>Memoria RAM  Samsung 8GB</v>
      </c>
      <c r="D38" s="7">
        <v>1</v>
      </c>
      <c r="E38" s="15">
        <f>TablaInventario[[#This Row],[Cantidad]]-(SUMIF(TablaMovimientos[ELEMENTO], TablaInventario[[#This Row],[Nombre]], TablaMovimientos[CANTIDAD RETIRADA]))</f>
        <v>1</v>
      </c>
      <c r="F38" s="4" t="s">
        <v>442</v>
      </c>
      <c r="G38" s="5" t="s">
        <v>494</v>
      </c>
      <c r="H38" s="10" t="s">
        <v>444</v>
      </c>
    </row>
    <row r="39" spans="1:8">
      <c r="A39" s="4" t="s">
        <v>454</v>
      </c>
      <c r="B39" s="4" t="s">
        <v>495</v>
      </c>
      <c r="C39" s="12" t="str">
        <f t="shared" si="1"/>
        <v>Memoria RAM  hp 8GB</v>
      </c>
      <c r="D39" s="7">
        <v>2</v>
      </c>
      <c r="E39" s="15">
        <f>TablaInventario[[#This Row],[Cantidad]]-(SUMIF(TablaMovimientos[ELEMENTO], TablaInventario[[#This Row],[Nombre]], TablaMovimientos[CANTIDAD RETIRADA]))</f>
        <v>1</v>
      </c>
      <c r="F39" s="4" t="s">
        <v>26</v>
      </c>
      <c r="G39" s="5" t="s">
        <v>494</v>
      </c>
      <c r="H39" s="10" t="s">
        <v>444</v>
      </c>
    </row>
    <row r="40" spans="1:8">
      <c r="A40" s="4" t="s">
        <v>454</v>
      </c>
      <c r="B40" s="4" t="s">
        <v>450</v>
      </c>
      <c r="C40" s="12" t="str">
        <f t="shared" si="1"/>
        <v>Memoria RAM  XUE 8GB</v>
      </c>
      <c r="D40" s="7">
        <v>1</v>
      </c>
      <c r="E40" s="15">
        <f>TablaInventario[[#This Row],[Cantidad]]-(SUMIF(TablaMovimientos[ELEMENTO], TablaInventario[[#This Row],[Nombre]], TablaMovimientos[CANTIDAD RETIRADA]))</f>
        <v>2</v>
      </c>
      <c r="F40" s="4" t="s">
        <v>26</v>
      </c>
      <c r="G40" s="5" t="s">
        <v>494</v>
      </c>
      <c r="H40" s="10" t="s">
        <v>444</v>
      </c>
    </row>
    <row r="41" spans="1:8">
      <c r="A41" s="4" t="s">
        <v>454</v>
      </c>
      <c r="B41" s="4" t="s">
        <v>294</v>
      </c>
      <c r="C41" s="12" t="str">
        <f t="shared" si="1"/>
        <v>Memoria RAM  Crucial 8GB</v>
      </c>
      <c r="D41" s="7">
        <v>2</v>
      </c>
      <c r="E41" s="15">
        <f>TablaInventario[[#This Row],[Cantidad]]-(SUMIF(TablaMovimientos[ELEMENTO], TablaInventario[[#This Row],[Nombre]], TablaMovimientos[CANTIDAD RETIRADA]))</f>
        <v>10</v>
      </c>
      <c r="F41" s="4" t="s">
        <v>442</v>
      </c>
      <c r="G41" s="5" t="s">
        <v>494</v>
      </c>
      <c r="H41" s="10" t="s">
        <v>444</v>
      </c>
    </row>
    <row r="42" spans="1:8">
      <c r="A42" s="4" t="s">
        <v>496</v>
      </c>
      <c r="B42" s="4" t="s">
        <v>497</v>
      </c>
      <c r="C42" s="12" t="str">
        <f t="shared" si="1"/>
        <v xml:space="preserve">Cable Tester  Trendnet </v>
      </c>
      <c r="D42" s="7">
        <v>3</v>
      </c>
      <c r="E42" s="15">
        <f>TablaInventario[[#This Row],[Cantidad]]-(SUMIF(TablaMovimientos[ELEMENTO], TablaInventario[[#This Row],[Nombre]], TablaMovimientos[CANTIDAD RETIRADA]))</f>
        <v>2</v>
      </c>
      <c r="F42" s="4" t="s">
        <v>26</v>
      </c>
      <c r="G42" s="5"/>
      <c r="H42" s="10" t="s">
        <v>444</v>
      </c>
    </row>
    <row r="43" spans="1:8">
      <c r="A43" s="4" t="s">
        <v>498</v>
      </c>
      <c r="B43" s="4" t="s">
        <v>499</v>
      </c>
      <c r="C43" s="12" t="str">
        <f t="shared" si="1"/>
        <v xml:space="preserve">Thermal compound Arctic </v>
      </c>
      <c r="D43" s="7">
        <v>30</v>
      </c>
      <c r="E43" s="15">
        <f>TablaInventario[[#This Row],[Cantidad]]-(SUMIF(TablaMovimientos[ELEMENTO], TablaInventario[[#This Row],[Nombre]], TablaMovimientos[CANTIDAD RETIRADA]))</f>
        <v>3</v>
      </c>
      <c r="F43" s="4" t="s">
        <v>26</v>
      </c>
      <c r="G43" s="5"/>
      <c r="H43" s="10" t="s">
        <v>444</v>
      </c>
    </row>
    <row r="44" spans="1:8">
      <c r="A44" s="4" t="s">
        <v>500</v>
      </c>
      <c r="B44" s="13"/>
      <c r="C44" s="12" t="str">
        <f t="shared" si="1"/>
        <v xml:space="preserve">Tunner impresora   </v>
      </c>
      <c r="D44" s="7"/>
      <c r="E44" s="15">
        <f>TablaInventario[[#This Row],[Cantidad]]-(SUMIF(TablaMovimientos[ELEMENTO], TablaInventario[[#This Row],[Nombre]], TablaMovimientos[CANTIDAD RETIRADA]))</f>
        <v>5</v>
      </c>
      <c r="F44" s="4"/>
      <c r="G44" s="5"/>
      <c r="H44" s="10" t="s">
        <v>444</v>
      </c>
    </row>
    <row r="45" spans="1:8">
      <c r="A45" s="4" t="s">
        <v>501</v>
      </c>
      <c r="B45" s="4" t="s">
        <v>502</v>
      </c>
      <c r="C45" s="12" t="str">
        <f t="shared" si="1"/>
        <v xml:space="preserve">Impresora de tickets  Citizen </v>
      </c>
      <c r="D45" s="7">
        <v>1</v>
      </c>
      <c r="E45" s="15">
        <f>TablaInventario[[#This Row],[Cantidad]]-(SUMIF(TablaMovimientos[ELEMENTO], TablaInventario[[#This Row],[Nombre]], TablaMovimientos[CANTIDAD RETIRADA]))</f>
        <v>1</v>
      </c>
      <c r="F45" s="4" t="s">
        <v>26</v>
      </c>
      <c r="G45" s="5"/>
      <c r="H45" s="10" t="s">
        <v>444</v>
      </c>
    </row>
    <row r="46" spans="1:8">
      <c r="A46" s="4" t="s">
        <v>503</v>
      </c>
      <c r="B46" s="4" t="s">
        <v>120</v>
      </c>
      <c r="C46" s="12" t="str">
        <f t="shared" si="1"/>
        <v xml:space="preserve">Teclado  Genius </v>
      </c>
      <c r="D46" s="7">
        <v>3</v>
      </c>
      <c r="E46" s="15">
        <f>TablaInventario[[#This Row],[Cantidad]]-(SUMIF(TablaMovimientos[ELEMENTO], TablaInventario[[#This Row],[Nombre]], TablaMovimientos[CANTIDAD RETIRADA]))</f>
        <v>2</v>
      </c>
      <c r="F46" s="4" t="s">
        <v>26</v>
      </c>
      <c r="G46" s="5"/>
      <c r="H46" s="10" t="s">
        <v>444</v>
      </c>
    </row>
    <row r="47" spans="1:8">
      <c r="A47" s="4" t="s">
        <v>504</v>
      </c>
      <c r="B47" s="4" t="s">
        <v>505</v>
      </c>
      <c r="C47" s="12" t="str">
        <f t="shared" si="1"/>
        <v xml:space="preserve">Impresora de adhesivos  datamax </v>
      </c>
      <c r="D47" s="7">
        <v>2</v>
      </c>
      <c r="E47" s="15">
        <f>TablaInventario[[#This Row],[Cantidad]]-(SUMIF(TablaMovimientos[ELEMENTO], TablaInventario[[#This Row],[Nombre]], TablaMovimientos[CANTIDAD RETIRADA]))</f>
        <v>2</v>
      </c>
      <c r="F47" s="4" t="s">
        <v>26</v>
      </c>
      <c r="G47" s="5"/>
      <c r="H47" s="10" t="s">
        <v>444</v>
      </c>
    </row>
    <row r="48" spans="1:8">
      <c r="A48" s="4" t="s">
        <v>506</v>
      </c>
      <c r="B48" s="13"/>
      <c r="C48" s="12" t="str">
        <f t="shared" si="1"/>
        <v xml:space="preserve">Tarjeta de video  </v>
      </c>
      <c r="D48" s="7"/>
      <c r="E48" s="15">
        <f>TablaInventario[[#This Row],[Cantidad]]-(SUMIF(TablaMovimientos[ELEMENTO], TablaInventario[[#This Row],[Nombre]], TablaMovimientos[CANTIDAD RETIRADA]))</f>
        <v>1</v>
      </c>
      <c r="F48" s="4"/>
      <c r="G48" s="5"/>
      <c r="H48" s="10" t="s">
        <v>444</v>
      </c>
    </row>
    <row r="49" spans="1:8">
      <c r="A49" s="4" t="s">
        <v>507</v>
      </c>
      <c r="B49" s="13"/>
      <c r="C49" s="12" t="str">
        <f t="shared" si="1"/>
        <v xml:space="preserve">Tornillos para piso  </v>
      </c>
      <c r="D49" s="7">
        <v>1</v>
      </c>
      <c r="E49" s="15">
        <f>TablaInventario[[#This Row],[Cantidad]]-(SUMIF(TablaMovimientos[ELEMENTO], TablaInventario[[#This Row],[Nombre]], TablaMovimientos[CANTIDAD RETIRADA]))</f>
        <v>7</v>
      </c>
      <c r="F49" s="4" t="s">
        <v>10</v>
      </c>
      <c r="G49" s="5"/>
      <c r="H49" s="10" t="s">
        <v>444</v>
      </c>
    </row>
    <row r="50" spans="1:8">
      <c r="A50" s="4" t="s">
        <v>107</v>
      </c>
      <c r="B50" s="13"/>
      <c r="C50" s="12" t="str">
        <f t="shared" si="1"/>
        <v xml:space="preserve">Gafas  </v>
      </c>
      <c r="D50" s="7">
        <v>2</v>
      </c>
      <c r="E50" s="15">
        <f>TablaInventario[[#This Row],[Cantidad]]-(SUMIF(TablaMovimientos[ELEMENTO], TablaInventario[[#This Row],[Nombre]], TablaMovimientos[CANTIDAD RETIRADA]))</f>
        <v>1</v>
      </c>
      <c r="F50" s="4" t="s">
        <v>26</v>
      </c>
      <c r="G50" s="5"/>
      <c r="H50" s="10" t="s">
        <v>444</v>
      </c>
    </row>
    <row r="51" spans="1:8">
      <c r="A51" s="4" t="s">
        <v>508</v>
      </c>
      <c r="B51" s="13"/>
      <c r="C51" s="2" t="str">
        <f t="shared" si="1"/>
        <v xml:space="preserve">Protectores de ruido  </v>
      </c>
      <c r="D51" s="7">
        <v>1</v>
      </c>
      <c r="E51" s="9">
        <f>TablaInventario[[#This Row],[Cantidad]]-(SUMIF(TablaMovimientos[ELEMENTO], TablaInventario[[#This Row],[Nombre]], TablaMovimientos[CANTIDAD RETIRADA]))</f>
        <v>5</v>
      </c>
      <c r="F51" s="4" t="s">
        <v>26</v>
      </c>
      <c r="G51" s="5"/>
      <c r="H51" s="10" t="s">
        <v>444</v>
      </c>
    </row>
    <row r="52" spans="1:8">
      <c r="A52" s="4" t="s">
        <v>509</v>
      </c>
      <c r="B52" s="4" t="s">
        <v>510</v>
      </c>
      <c r="C52" s="12" t="str">
        <f t="shared" si="1"/>
        <v xml:space="preserve">Kit de brocas y chazos de pared Discover </v>
      </c>
      <c r="D52" s="7">
        <v>1</v>
      </c>
      <c r="E52" s="15">
        <f>TablaInventario[[#This Row],[Cantidad]]-(SUMIF(TablaMovimientos[ELEMENTO], TablaInventario[[#This Row],[Nombre]], TablaMovimientos[CANTIDAD RETIRADA]))</f>
        <v>4</v>
      </c>
      <c r="F52" s="4" t="s">
        <v>26</v>
      </c>
      <c r="G52" s="5"/>
      <c r="H52" s="10" t="s">
        <v>444</v>
      </c>
    </row>
    <row r="53" spans="1:8">
      <c r="A53" s="4" t="s">
        <v>511</v>
      </c>
      <c r="B53" s="4" t="s">
        <v>512</v>
      </c>
      <c r="C53" s="12" t="str">
        <f t="shared" si="1"/>
        <v>Ponchador de impacto Ideal Placa 181041</v>
      </c>
      <c r="D53" s="7">
        <v>1</v>
      </c>
      <c r="E53" s="15">
        <f>TablaInventario[[#This Row],[Cantidad]]-(SUMIF(TablaMovimientos[ELEMENTO], TablaInventario[[#This Row],[Nombre]], TablaMovimientos[CANTIDAD RETIRADA]))</f>
        <v>1</v>
      </c>
      <c r="F53" s="4" t="s">
        <v>26</v>
      </c>
      <c r="G53" s="5" t="s">
        <v>513</v>
      </c>
      <c r="H53" s="10" t="s">
        <v>444</v>
      </c>
    </row>
    <row r="54" spans="1:8">
      <c r="A54" s="4" t="s">
        <v>511</v>
      </c>
      <c r="B54" s="4" t="s">
        <v>512</v>
      </c>
      <c r="C54" s="12" t="str">
        <f t="shared" si="1"/>
        <v>Ponchador de impacto Ideal Placa 181040</v>
      </c>
      <c r="D54" s="7">
        <v>1</v>
      </c>
      <c r="E54" s="15">
        <f>TablaInventario[[#This Row],[Cantidad]]-(SUMIF(TablaMovimientos[ELEMENTO], TablaInventario[[#This Row],[Nombre]], TablaMovimientos[CANTIDAD RETIRADA]))</f>
        <v>4</v>
      </c>
      <c r="F54" s="4" t="s">
        <v>26</v>
      </c>
      <c r="G54" s="5" t="s">
        <v>514</v>
      </c>
      <c r="H54" s="10" t="s">
        <v>444</v>
      </c>
    </row>
    <row r="55" spans="1:8">
      <c r="A55" s="4" t="s">
        <v>511</v>
      </c>
      <c r="B55" s="4" t="s">
        <v>512</v>
      </c>
      <c r="C55" s="12" t="str">
        <f t="shared" si="1"/>
        <v>Ponchador de impacto Ideal Placa 181043</v>
      </c>
      <c r="D55" s="7">
        <v>1</v>
      </c>
      <c r="E55" s="15">
        <f>TablaInventario[[#This Row],[Cantidad]]-(SUMIF(TablaMovimientos[ELEMENTO], TablaInventario[[#This Row],[Nombre]], TablaMovimientos[CANTIDAD RETIRADA]))</f>
        <v>10</v>
      </c>
      <c r="F55" s="4" t="s">
        <v>26</v>
      </c>
      <c r="G55" s="5" t="s">
        <v>515</v>
      </c>
      <c r="H55" s="10" t="s">
        <v>444</v>
      </c>
    </row>
    <row r="56" spans="1:8">
      <c r="A56" s="4" t="s">
        <v>511</v>
      </c>
      <c r="B56" s="4" t="s">
        <v>512</v>
      </c>
      <c r="C56" s="12" t="str">
        <f t="shared" si="1"/>
        <v>Ponchador de impacto Ideal Placa 181045</v>
      </c>
      <c r="D56" s="7">
        <v>1</v>
      </c>
      <c r="E56" s="15">
        <f>TablaInventario[[#This Row],[Cantidad]]-(SUMIF(TablaMovimientos[ELEMENTO], TablaInventario[[#This Row],[Nombre]], TablaMovimientos[CANTIDAD RETIRADA]))</f>
        <v>2</v>
      </c>
      <c r="F56" s="4" t="s">
        <v>26</v>
      </c>
      <c r="G56" s="5" t="s">
        <v>516</v>
      </c>
      <c r="H56" s="10" t="s">
        <v>444</v>
      </c>
    </row>
    <row r="57" spans="1:8">
      <c r="A57" s="4" t="s">
        <v>511</v>
      </c>
      <c r="B57" s="4" t="s">
        <v>512</v>
      </c>
      <c r="C57" s="12" t="str">
        <f t="shared" si="1"/>
        <v>Ponchador de impacto Ideal Placa 181043</v>
      </c>
      <c r="D57" s="7">
        <v>1</v>
      </c>
      <c r="E57" s="15">
        <f>TablaInventario[[#This Row],[Cantidad]]-(SUMIF(TablaMovimientos[ELEMENTO], TablaInventario[[#This Row],[Nombre]], TablaMovimientos[CANTIDAD RETIRADA]))</f>
        <v>6</v>
      </c>
      <c r="F57" s="4" t="s">
        <v>26</v>
      </c>
      <c r="G57" s="5" t="s">
        <v>515</v>
      </c>
      <c r="H57" s="10" t="s">
        <v>444</v>
      </c>
    </row>
    <row r="58" spans="1:8">
      <c r="A58" s="4" t="s">
        <v>511</v>
      </c>
      <c r="B58" s="4" t="s">
        <v>517</v>
      </c>
      <c r="C58" s="12" t="str">
        <f t="shared" si="1"/>
        <v xml:space="preserve">Ponchador de impacto VTA </v>
      </c>
      <c r="D58" s="7">
        <v>1</v>
      </c>
      <c r="E58" s="15">
        <f>TablaInventario[[#This Row],[Cantidad]]-(SUMIF(TablaMovimientos[ELEMENTO], TablaInventario[[#This Row],[Nombre]], TablaMovimientos[CANTIDAD RETIRADA]))</f>
        <v>4</v>
      </c>
      <c r="F58" s="4" t="s">
        <v>26</v>
      </c>
      <c r="G58" s="5"/>
      <c r="H58" s="10" t="s">
        <v>444</v>
      </c>
    </row>
    <row r="59" spans="1:8">
      <c r="A59" s="4" t="s">
        <v>511</v>
      </c>
      <c r="B59" s="4" t="s">
        <v>518</v>
      </c>
      <c r="C59" s="12" t="str">
        <f t="shared" si="1"/>
        <v>Ponchador de impacto QUEST Placa 181050</v>
      </c>
      <c r="D59" s="7">
        <v>1</v>
      </c>
      <c r="E59" s="15">
        <f>TablaInventario[[#This Row],[Cantidad]]-(SUMIF(TablaMovimientos[ELEMENTO], TablaInventario[[#This Row],[Nombre]], TablaMovimientos[CANTIDAD RETIRADA]))</f>
        <v>13</v>
      </c>
      <c r="F59" s="4" t="s">
        <v>26</v>
      </c>
      <c r="G59" s="5" t="s">
        <v>519</v>
      </c>
      <c r="H59" s="10" t="s">
        <v>444</v>
      </c>
    </row>
    <row r="60" spans="1:8">
      <c r="A60" s="4" t="s">
        <v>511</v>
      </c>
      <c r="B60" s="4" t="s">
        <v>518</v>
      </c>
      <c r="C60" s="12" t="str">
        <f t="shared" si="1"/>
        <v>Ponchador de impacto QUEST Placa 181047</v>
      </c>
      <c r="D60" s="7">
        <v>1</v>
      </c>
      <c r="E60" s="15">
        <f>TablaInventario[[#This Row],[Cantidad]]-(SUMIF(TablaMovimientos[ELEMENTO], TablaInventario[[#This Row],[Nombre]], TablaMovimientos[CANTIDAD RETIRADA]))</f>
        <v>5</v>
      </c>
      <c r="F60" s="4" t="s">
        <v>26</v>
      </c>
      <c r="G60" s="5" t="s">
        <v>520</v>
      </c>
      <c r="H60" s="10" t="s">
        <v>444</v>
      </c>
    </row>
    <row r="61" spans="1:8">
      <c r="A61" s="4" t="s">
        <v>511</v>
      </c>
      <c r="B61" s="4" t="s">
        <v>518</v>
      </c>
      <c r="C61" s="12" t="str">
        <f t="shared" si="1"/>
        <v>Ponchador de impacto QUEST Placa 181046</v>
      </c>
      <c r="D61" s="7">
        <v>1</v>
      </c>
      <c r="E61" s="15">
        <f>TablaInventario[[#This Row],[Cantidad]]-(SUMIF(TablaMovimientos[ELEMENTO], TablaInventario[[#This Row],[Nombre]], TablaMovimientos[CANTIDAD RETIRADA]))</f>
        <v>2</v>
      </c>
      <c r="F61" s="4" t="s">
        <v>26</v>
      </c>
      <c r="G61" s="5" t="s">
        <v>521</v>
      </c>
      <c r="H61" s="10" t="s">
        <v>444</v>
      </c>
    </row>
    <row r="62" spans="1:8">
      <c r="A62" s="4" t="s">
        <v>511</v>
      </c>
      <c r="B62" s="4" t="s">
        <v>518</v>
      </c>
      <c r="C62" s="12" t="str">
        <f t="shared" si="1"/>
        <v xml:space="preserve">Ponchador de impacto QUEST </v>
      </c>
      <c r="D62" s="7">
        <v>3</v>
      </c>
      <c r="E62" s="15">
        <f>TablaInventario[[#This Row],[Cantidad]]-(SUMIF(TablaMovimientos[ELEMENTO], TablaInventario[[#This Row],[Nombre]], TablaMovimientos[CANTIDAD RETIRADA]))</f>
        <v>1</v>
      </c>
      <c r="F62" s="4" t="s">
        <v>26</v>
      </c>
      <c r="G62" s="5"/>
      <c r="H62" s="10" t="s">
        <v>444</v>
      </c>
    </row>
    <row r="63" spans="1:8">
      <c r="A63" s="4" t="s">
        <v>511</v>
      </c>
      <c r="B63" s="4" t="s">
        <v>518</v>
      </c>
      <c r="C63" s="12" t="str">
        <f t="shared" si="1"/>
        <v>Ponchador de impacto QUEST Placa 181051</v>
      </c>
      <c r="D63" s="7">
        <v>1</v>
      </c>
      <c r="E63" s="15">
        <f>TablaInventario[[#This Row],[Cantidad]]-(SUMIF(TablaMovimientos[ELEMENTO], TablaInventario[[#This Row],[Nombre]], TablaMovimientos[CANTIDAD RETIRADA]))</f>
        <v>2</v>
      </c>
      <c r="F63" s="4" t="s">
        <v>26</v>
      </c>
      <c r="G63" s="5" t="s">
        <v>522</v>
      </c>
      <c r="H63" s="10" t="s">
        <v>444</v>
      </c>
    </row>
    <row r="64" spans="1:8">
      <c r="A64" s="4" t="s">
        <v>523</v>
      </c>
      <c r="B64" s="13"/>
      <c r="C64" s="12" t="str">
        <f t="shared" si="1"/>
        <v xml:space="preserve">Ponchador  </v>
      </c>
      <c r="D64" s="7">
        <v>11</v>
      </c>
      <c r="E64" s="15">
        <f>TablaInventario[[#This Row],[Cantidad]]-(SUMIF(TablaMovimientos[ELEMENTO], TablaInventario[[#This Row],[Nombre]], TablaMovimientos[CANTIDAD RETIRADA]))</f>
        <v>19</v>
      </c>
      <c r="F64" s="4" t="s">
        <v>26</v>
      </c>
      <c r="G64" s="5"/>
      <c r="H64" s="10" t="s">
        <v>444</v>
      </c>
    </row>
    <row r="65" spans="1:8">
      <c r="A65" s="4" t="s">
        <v>523</v>
      </c>
      <c r="B65" s="13"/>
      <c r="C65" s="12" t="str">
        <f t="shared" si="1"/>
        <v>Ponchador  Placa 188557</v>
      </c>
      <c r="D65" s="7">
        <v>1</v>
      </c>
      <c r="E65" s="15">
        <f>TablaInventario[[#This Row],[Cantidad]]-(SUMIF(TablaMovimientos[ELEMENTO], TablaInventario[[#This Row],[Nombre]], TablaMovimientos[CANTIDAD RETIRADA]))</f>
        <v>2</v>
      </c>
      <c r="F65" s="4" t="s">
        <v>26</v>
      </c>
      <c r="G65" s="5" t="s">
        <v>524</v>
      </c>
      <c r="H65" s="10" t="s">
        <v>444</v>
      </c>
    </row>
    <row r="66" spans="1:8">
      <c r="A66" s="4" t="s">
        <v>523</v>
      </c>
      <c r="B66" s="13"/>
      <c r="C66" s="12" t="str">
        <f t="shared" ref="C66:C97" si="2">_xlfn.CONCAT(A66," ",B66," ",G66)</f>
        <v>Ponchador  Placa 109496</v>
      </c>
      <c r="D66" s="7">
        <v>1</v>
      </c>
      <c r="E66" s="15">
        <f>TablaInventario[[#This Row],[Cantidad]]-(SUMIF(TablaMovimientos[ELEMENTO], TablaInventario[[#This Row],[Nombre]], TablaMovimientos[CANTIDAD RETIRADA]))</f>
        <v>1</v>
      </c>
      <c r="F66" s="4" t="s">
        <v>26</v>
      </c>
      <c r="G66" s="5" t="s">
        <v>525</v>
      </c>
      <c r="H66" s="10" t="s">
        <v>444</v>
      </c>
    </row>
    <row r="67" spans="1:8">
      <c r="A67" s="4" t="s">
        <v>523</v>
      </c>
      <c r="B67" s="13"/>
      <c r="C67" s="12" t="str">
        <f t="shared" si="2"/>
        <v>Ponchador  Placa 188554</v>
      </c>
      <c r="D67" s="7">
        <v>1</v>
      </c>
      <c r="E67" s="15">
        <f>TablaInventario[[#This Row],[Cantidad]]-(SUMIF(TablaMovimientos[ELEMENTO], TablaInventario[[#This Row],[Nombre]], TablaMovimientos[CANTIDAD RETIRADA]))</f>
        <v>2</v>
      </c>
      <c r="F67" s="4" t="s">
        <v>26</v>
      </c>
      <c r="G67" s="5" t="s">
        <v>526</v>
      </c>
      <c r="H67" s="10" t="s">
        <v>444</v>
      </c>
    </row>
    <row r="68" spans="1:8">
      <c r="A68" s="4" t="s">
        <v>523</v>
      </c>
      <c r="B68" s="13"/>
      <c r="C68" s="12" t="str">
        <f t="shared" si="2"/>
        <v>Ponchador  Placa 181058</v>
      </c>
      <c r="D68" s="7">
        <v>1</v>
      </c>
      <c r="E68" s="15">
        <f>TablaInventario[[#This Row],[Cantidad]]-(SUMIF(TablaMovimientos[ELEMENTO], TablaInventario[[#This Row],[Nombre]], TablaMovimientos[CANTIDAD RETIRADA]))</f>
        <v>3</v>
      </c>
      <c r="F68" s="4" t="s">
        <v>26</v>
      </c>
      <c r="G68" s="5" t="s">
        <v>527</v>
      </c>
      <c r="H68" s="10" t="s">
        <v>444</v>
      </c>
    </row>
    <row r="69" spans="1:8">
      <c r="A69" s="4" t="s">
        <v>528</v>
      </c>
      <c r="B69" s="13"/>
      <c r="C69" s="12" t="str">
        <f t="shared" si="2"/>
        <v>Bolsas  Paquetes de bolsas</v>
      </c>
      <c r="D69" s="7">
        <v>1</v>
      </c>
      <c r="E69" s="15">
        <f>TablaInventario[[#This Row],[Cantidad]]-(SUMIF(TablaMovimientos[ELEMENTO], TablaInventario[[#This Row],[Nombre]], TablaMovimientos[CANTIDAD RETIRADA]))</f>
        <v>21</v>
      </c>
      <c r="F69" s="4" t="s">
        <v>529</v>
      </c>
      <c r="G69" s="5" t="s">
        <v>530</v>
      </c>
      <c r="H69" s="10" t="s">
        <v>444</v>
      </c>
    </row>
    <row r="70" spans="1:8">
      <c r="A70" s="4" t="s">
        <v>531</v>
      </c>
      <c r="B70" s="4" t="s">
        <v>492</v>
      </c>
      <c r="C70" s="12" t="str">
        <f t="shared" si="2"/>
        <v xml:space="preserve">Multimetro Uni-T </v>
      </c>
      <c r="D70" s="7">
        <v>1</v>
      </c>
      <c r="E70" s="15">
        <f>TablaInventario[[#This Row],[Cantidad]]-(SUMIF(TablaMovimientos[ELEMENTO], TablaInventario[[#This Row],[Nombre]], TablaMovimientos[CANTIDAD RETIRADA]))</f>
        <v>14</v>
      </c>
      <c r="F70" s="4" t="s">
        <v>26</v>
      </c>
      <c r="G70" s="5"/>
      <c r="H70" s="10" t="s">
        <v>444</v>
      </c>
    </row>
    <row r="71" spans="1:8">
      <c r="A71" s="4" t="s">
        <v>532</v>
      </c>
      <c r="B71" s="13"/>
      <c r="C71" s="12" t="str">
        <f t="shared" si="2"/>
        <v xml:space="preserve">Tornillos  </v>
      </c>
      <c r="D71" s="7">
        <v>1</v>
      </c>
      <c r="E71" s="15">
        <f>TablaInventario[[#This Row],[Cantidad]]-(SUMIF(TablaMovimientos[ELEMENTO], TablaInventario[[#This Row],[Nombre]], TablaMovimientos[CANTIDAD RETIRADA]))</f>
        <v>1</v>
      </c>
      <c r="F71" s="4" t="s">
        <v>533</v>
      </c>
      <c r="G71" s="5"/>
      <c r="H71" s="10" t="s">
        <v>444</v>
      </c>
    </row>
    <row r="72" spans="1:8">
      <c r="A72" s="4" t="s">
        <v>534</v>
      </c>
      <c r="B72" s="4" t="s">
        <v>535</v>
      </c>
      <c r="C72" s="12" t="str">
        <f t="shared" si="2"/>
        <v>Amarres Dexson Cada uno x100 y uno abierto</v>
      </c>
      <c r="D72" s="7">
        <v>3</v>
      </c>
      <c r="E72" s="15">
        <f>TablaInventario[[#This Row],[Cantidad]]-(SUMIF(TablaMovimientos[ELEMENTO], TablaInventario[[#This Row],[Nombre]], TablaMovimientos[CANTIDAD RETIRADA]))</f>
        <v>1</v>
      </c>
      <c r="F72" s="4" t="s">
        <v>536</v>
      </c>
      <c r="G72" s="5" t="s">
        <v>537</v>
      </c>
      <c r="H72" s="10" t="s">
        <v>444</v>
      </c>
    </row>
    <row r="73" spans="1:8">
      <c r="A73" s="4" t="s">
        <v>534</v>
      </c>
      <c r="B73" s="4" t="s">
        <v>66</v>
      </c>
      <c r="C73" s="12" t="str">
        <f t="shared" si="2"/>
        <v>Amarres Vigor Esta abierto</v>
      </c>
      <c r="D73" s="7">
        <v>1</v>
      </c>
      <c r="E73" s="15">
        <f>TablaInventario[[#This Row],[Cantidad]]-(SUMIF(TablaMovimientos[ELEMENTO], TablaInventario[[#This Row],[Nombre]], TablaMovimientos[CANTIDAD RETIRADA]))</f>
        <v>1</v>
      </c>
      <c r="F73" s="4" t="s">
        <v>478</v>
      </c>
      <c r="G73" s="5" t="s">
        <v>538</v>
      </c>
      <c r="H73" s="10" t="s">
        <v>444</v>
      </c>
    </row>
    <row r="74" spans="1:8">
      <c r="A74" s="4" t="s">
        <v>534</v>
      </c>
      <c r="B74" s="4" t="s">
        <v>58</v>
      </c>
      <c r="C74" s="12" t="str">
        <f t="shared" si="2"/>
        <v>Amarres Adler Cada uno x100</v>
      </c>
      <c r="D74" s="7">
        <v>2</v>
      </c>
      <c r="E74" s="15">
        <f>TablaInventario[[#This Row],[Cantidad]]-(SUMIF(TablaMovimientos[ELEMENTO], TablaInventario[[#This Row],[Nombre]], TablaMovimientos[CANTIDAD RETIRADA]))</f>
        <v>1</v>
      </c>
      <c r="F74" s="4" t="s">
        <v>536</v>
      </c>
      <c r="G74" s="5" t="s">
        <v>539</v>
      </c>
      <c r="H74" s="10" t="s">
        <v>444</v>
      </c>
    </row>
    <row r="75" spans="1:8">
      <c r="A75" s="4" t="s">
        <v>55</v>
      </c>
      <c r="B75" s="13"/>
      <c r="C75" s="2" t="str">
        <f t="shared" si="2"/>
        <v>Amarre  x4</v>
      </c>
      <c r="D75" s="7">
        <v>1</v>
      </c>
      <c r="E75" s="9">
        <f>TablaInventario[[#This Row],[Cantidad]]-(SUMIF(TablaMovimientos[ELEMENTO], TablaInventario[[#This Row],[Nombre]], TablaMovimientos[CANTIDAD RETIRADA]))</f>
        <v>1</v>
      </c>
      <c r="F75" s="4" t="s">
        <v>536</v>
      </c>
      <c r="G75" s="5" t="s">
        <v>540</v>
      </c>
      <c r="H75" s="10" t="s">
        <v>444</v>
      </c>
    </row>
    <row r="76" spans="1:8">
      <c r="A76" s="4" t="s">
        <v>541</v>
      </c>
      <c r="B76" s="13"/>
      <c r="C76" s="12" t="str">
        <f t="shared" si="2"/>
        <v xml:space="preserve">Antena de wifi  </v>
      </c>
      <c r="D76" s="7">
        <v>1</v>
      </c>
      <c r="E76" s="15">
        <f>TablaInventario[[#This Row],[Cantidad]]-(SUMIF(TablaMovimientos[ELEMENTO], TablaInventario[[#This Row],[Nombre]], TablaMovimientos[CANTIDAD RETIRADA]))</f>
        <v>7</v>
      </c>
      <c r="F76" s="4" t="s">
        <v>536</v>
      </c>
      <c r="G76" s="5"/>
      <c r="H76" s="10" t="s">
        <v>444</v>
      </c>
    </row>
    <row r="77" spans="1:8">
      <c r="A77" s="4" t="s">
        <v>542</v>
      </c>
      <c r="B77" s="13"/>
      <c r="C77" s="12" t="str">
        <f t="shared" si="2"/>
        <v xml:space="preserve">Moderboard  </v>
      </c>
      <c r="D77" s="7">
        <v>5</v>
      </c>
      <c r="E77" s="15">
        <f>TablaInventario[[#This Row],[Cantidad]]-(SUMIF(TablaMovimientos[ELEMENTO], TablaInventario[[#This Row],[Nombre]], TablaMovimientos[CANTIDAD RETIRADA]))</f>
        <v>1</v>
      </c>
      <c r="F77" s="4" t="s">
        <v>26</v>
      </c>
      <c r="G77" s="5"/>
      <c r="H77" s="10" t="s">
        <v>444</v>
      </c>
    </row>
    <row r="78" spans="1:8">
      <c r="A78" s="4" t="s">
        <v>543</v>
      </c>
      <c r="B78" s="4" t="s">
        <v>544</v>
      </c>
      <c r="C78" s="12" t="str">
        <f t="shared" si="2"/>
        <v>Switch  Tp-link x28 Placa 182747</v>
      </c>
      <c r="D78" s="7">
        <v>1</v>
      </c>
      <c r="E78" s="15">
        <f>TablaInventario[[#This Row],[Cantidad]]-(SUMIF(TablaMovimientos[ELEMENTO], TablaInventario[[#This Row],[Nombre]], TablaMovimientos[CANTIDAD RETIRADA]))</f>
        <v>7</v>
      </c>
      <c r="F78" s="4" t="s">
        <v>26</v>
      </c>
      <c r="G78" s="5" t="s">
        <v>545</v>
      </c>
      <c r="H78" s="10" t="s">
        <v>444</v>
      </c>
    </row>
    <row r="79" spans="1:8">
      <c r="A79" s="4" t="s">
        <v>17</v>
      </c>
      <c r="B79" s="4" t="s">
        <v>546</v>
      </c>
      <c r="C79" s="12" t="str">
        <f t="shared" si="2"/>
        <v xml:space="preserve">Guantes Excalibur5 </v>
      </c>
      <c r="D79" s="7">
        <v>1</v>
      </c>
      <c r="E79" s="15">
        <f>TablaInventario[[#This Row],[Cantidad]]-(SUMIF(TablaMovimientos[ELEMENTO], TablaInventario[[#This Row],[Nombre]], TablaMovimientos[CANTIDAD RETIRADA]))</f>
        <v>9</v>
      </c>
      <c r="F79" s="4" t="s">
        <v>26</v>
      </c>
      <c r="G79" s="5"/>
      <c r="H79" s="10" t="s">
        <v>444</v>
      </c>
    </row>
    <row r="80" spans="1:8">
      <c r="A80" s="4" t="s">
        <v>547</v>
      </c>
      <c r="B80" s="4" t="s">
        <v>548</v>
      </c>
      <c r="C80" s="12" t="str">
        <f t="shared" si="2"/>
        <v>Patch panel  3P Placa 181038 CAT 6 x24</v>
      </c>
      <c r="D80" s="7">
        <v>1</v>
      </c>
      <c r="E80" s="15">
        <f>TablaInventario[[#This Row],[Cantidad]]-(SUMIF(TablaMovimientos[ELEMENTO], TablaInventario[[#This Row],[Nombre]], TablaMovimientos[CANTIDAD RETIRADA]))</f>
        <v>4</v>
      </c>
      <c r="F80" s="4" t="s">
        <v>26</v>
      </c>
      <c r="G80" s="5" t="s">
        <v>549</v>
      </c>
      <c r="H80" s="10" t="s">
        <v>444</v>
      </c>
    </row>
    <row r="81" spans="1:8">
      <c r="A81" s="4" t="s">
        <v>547</v>
      </c>
      <c r="B81" s="4" t="s">
        <v>548</v>
      </c>
      <c r="C81" s="12" t="str">
        <f t="shared" si="2"/>
        <v>Patch panel  3P Placa 181039  CAT 6 x24</v>
      </c>
      <c r="D81" s="7">
        <v>1</v>
      </c>
      <c r="E81" s="15">
        <v>1</v>
      </c>
      <c r="F81" s="4" t="s">
        <v>26</v>
      </c>
      <c r="G81" s="5" t="s">
        <v>550</v>
      </c>
      <c r="H81" s="10" t="s">
        <v>444</v>
      </c>
    </row>
    <row r="82" spans="1:8">
      <c r="A82" s="4" t="s">
        <v>547</v>
      </c>
      <c r="B82" s="4" t="s">
        <v>548</v>
      </c>
      <c r="C82" s="12" t="str">
        <f t="shared" si="2"/>
        <v>Patch panel  3P Placa 181034 CAT 6 x24</v>
      </c>
      <c r="D82" s="7">
        <v>1</v>
      </c>
      <c r="E82" s="15">
        <v>1</v>
      </c>
      <c r="F82" s="4" t="s">
        <v>26</v>
      </c>
      <c r="G82" s="5" t="s">
        <v>551</v>
      </c>
      <c r="H82" s="10" t="s">
        <v>444</v>
      </c>
    </row>
    <row r="83" spans="1:8">
      <c r="A83" s="4" t="s">
        <v>547</v>
      </c>
      <c r="B83" s="4" t="s">
        <v>548</v>
      </c>
      <c r="C83" s="12" t="str">
        <f t="shared" si="2"/>
        <v>Patch panel  3P Placa 181035 CAT 6 x24</v>
      </c>
      <c r="D83" s="7">
        <v>1</v>
      </c>
      <c r="E83" s="15">
        <v>1</v>
      </c>
      <c r="F83" s="4" t="s">
        <v>26</v>
      </c>
      <c r="G83" s="5" t="s">
        <v>552</v>
      </c>
      <c r="H83" s="10" t="s">
        <v>444</v>
      </c>
    </row>
    <row r="84" spans="1:8">
      <c r="A84" s="4" t="s">
        <v>210</v>
      </c>
      <c r="B84" s="4" t="s">
        <v>553</v>
      </c>
      <c r="C84" s="12" t="str">
        <f t="shared" si="2"/>
        <v xml:space="preserve">Multitoma Computodo </v>
      </c>
      <c r="D84" s="7">
        <v>1</v>
      </c>
      <c r="E84" s="15">
        <f>TablaInventario[[#This Row],[Cantidad]]-(SUMIF(TablaMovimientos[ELEMENTO], TablaInventario[[#This Row],[Nombre]], TablaMovimientos[CANTIDAD RETIRADA]))</f>
        <v>3</v>
      </c>
      <c r="F84" s="4" t="s">
        <v>26</v>
      </c>
      <c r="G84" s="5"/>
      <c r="H84" s="10" t="s">
        <v>444</v>
      </c>
    </row>
    <row r="85" spans="1:8">
      <c r="A85" s="4" t="s">
        <v>210</v>
      </c>
      <c r="B85" s="4" t="s">
        <v>554</v>
      </c>
      <c r="C85" s="12" t="str">
        <f t="shared" si="2"/>
        <v xml:space="preserve">Multitoma New </v>
      </c>
      <c r="D85" s="7">
        <v>2</v>
      </c>
      <c r="E85" s="15">
        <f>TablaInventario[[#This Row],[Cantidad]]-(SUMIF(TablaMovimientos[ELEMENTO], TablaInventario[[#This Row],[Nombre]], TablaMovimientos[CANTIDAD RETIRADA]))</f>
        <v>1</v>
      </c>
      <c r="F85" s="4" t="s">
        <v>26</v>
      </c>
      <c r="G85" s="5"/>
      <c r="H85" s="10" t="s">
        <v>444</v>
      </c>
    </row>
    <row r="86" spans="1:8">
      <c r="A86" s="4" t="s">
        <v>210</v>
      </c>
      <c r="B86" s="4" t="s">
        <v>555</v>
      </c>
      <c r="C86" s="12" t="str">
        <f t="shared" si="2"/>
        <v xml:space="preserve">Multitoma Asoelectro </v>
      </c>
      <c r="D86" s="7">
        <v>1</v>
      </c>
      <c r="E86" s="15">
        <f>TablaInventario[[#This Row],[Cantidad]]-(SUMIF(TablaMovimientos[ELEMENTO], TablaInventario[[#This Row],[Nombre]], TablaMovimientos[CANTIDAD RETIRADA]))</f>
        <v>2</v>
      </c>
      <c r="F86" s="4" t="s">
        <v>26</v>
      </c>
      <c r="G86" s="5"/>
      <c r="H86" s="10" t="s">
        <v>444</v>
      </c>
    </row>
    <row r="87" spans="1:8">
      <c r="A87" s="4" t="s">
        <v>210</v>
      </c>
      <c r="B87" s="4" t="s">
        <v>213</v>
      </c>
      <c r="C87" s="12" t="str">
        <f t="shared" si="2"/>
        <v xml:space="preserve">Multitoma Alfa 3 </v>
      </c>
      <c r="D87" s="7">
        <v>1</v>
      </c>
      <c r="E87" s="15">
        <f>TablaInventario[[#This Row],[Cantidad]]-(SUMIF(TablaMovimientos[ELEMENTO], TablaInventario[[#This Row],[Nombre]], TablaMovimientos[CANTIDAD RETIRADA]))</f>
        <v>23</v>
      </c>
      <c r="F87" s="4" t="s">
        <v>442</v>
      </c>
      <c r="G87" s="5"/>
      <c r="H87" s="10" t="s">
        <v>444</v>
      </c>
    </row>
    <row r="88" spans="1:8">
      <c r="A88" s="4" t="s">
        <v>556</v>
      </c>
      <c r="B88" s="13"/>
      <c r="C88" s="12" t="str">
        <f t="shared" si="2"/>
        <v xml:space="preserve">T  </v>
      </c>
      <c r="D88" s="7">
        <v>6</v>
      </c>
      <c r="E88" s="15">
        <f>TablaInventario[[#This Row],[Cantidad]]-(SUMIF(TablaMovimientos[ELEMENTO], TablaInventario[[#This Row],[Nombre]], TablaMovimientos[CANTIDAD RETIRADA]))</f>
        <v>2</v>
      </c>
      <c r="F88" s="4" t="s">
        <v>26</v>
      </c>
      <c r="G88" s="5"/>
      <c r="H88" s="10" t="s">
        <v>444</v>
      </c>
    </row>
    <row r="89" spans="1:8">
      <c r="A89" s="4" t="s">
        <v>557</v>
      </c>
      <c r="B89" s="13"/>
      <c r="C89" s="12" t="str">
        <f t="shared" si="2"/>
        <v>Hojas de asistencia   Por aprox 500 hojas cada uno</v>
      </c>
      <c r="D89" s="7">
        <v>3</v>
      </c>
      <c r="E89" s="15">
        <f>TablaInventario[[#This Row],[Cantidad]]-(SUMIF(TablaMovimientos[ELEMENTO], TablaInventario[[#This Row],[Nombre]], TablaMovimientos[CANTIDAD RETIRADA]))</f>
        <v>3</v>
      </c>
      <c r="F89" s="4" t="s">
        <v>536</v>
      </c>
      <c r="G89" s="5" t="s">
        <v>558</v>
      </c>
      <c r="H89" s="10" t="s">
        <v>444</v>
      </c>
    </row>
    <row r="90" spans="1:8">
      <c r="A90" s="4" t="s">
        <v>557</v>
      </c>
      <c r="B90" s="13"/>
      <c r="C90" s="12" t="str">
        <f t="shared" si="2"/>
        <v>Hojas de asistencia   Por aprox 200 hojas cada uno</v>
      </c>
      <c r="D90" s="7">
        <v>1</v>
      </c>
      <c r="E90" s="15">
        <f>TablaInventario[[#This Row],[Cantidad]]-(SUMIF(TablaMovimientos[ELEMENTO], TablaInventario[[#This Row],[Nombre]], TablaMovimientos[CANTIDAD RETIRADA]))</f>
        <v>1</v>
      </c>
      <c r="F90" s="4" t="s">
        <v>559</v>
      </c>
      <c r="G90" s="5" t="s">
        <v>560</v>
      </c>
      <c r="H90" s="10" t="s">
        <v>444</v>
      </c>
    </row>
    <row r="91" spans="1:8">
      <c r="A91" s="4" t="s">
        <v>561</v>
      </c>
      <c r="B91" s="13"/>
      <c r="C91" s="12" t="str">
        <f t="shared" si="2"/>
        <v xml:space="preserve">Thiner  Empezado </v>
      </c>
      <c r="D91" s="7">
        <v>1</v>
      </c>
      <c r="E91" s="15">
        <f>TablaInventario[[#This Row],[Cantidad]]-(SUMIF(TablaMovimientos[ELEMENTO], TablaInventario[[#This Row],[Nombre]], TablaMovimientos[CANTIDAD RETIRADA]))</f>
        <v>7</v>
      </c>
      <c r="F91" s="4" t="s">
        <v>562</v>
      </c>
      <c r="G91" s="5" t="s">
        <v>563</v>
      </c>
      <c r="H91" s="10" t="s">
        <v>444</v>
      </c>
    </row>
    <row r="92" spans="1:8">
      <c r="A92" s="2" t="s">
        <v>564</v>
      </c>
      <c r="B92" s="18"/>
      <c r="C92" s="2" t="str">
        <f t="shared" si="2"/>
        <v xml:space="preserve">Alcohol  Empezado </v>
      </c>
      <c r="D92" s="9">
        <v>1</v>
      </c>
      <c r="E92" s="9">
        <f>TablaInventario[[#This Row],[Cantidad]]-(SUMIF(TablaMovimientos[ELEMENTO], TablaInventario[[#This Row],[Nombre]], TablaMovimientos[CANTIDAD RETIRADA]))</f>
        <v>3</v>
      </c>
      <c r="F92" s="2" t="s">
        <v>562</v>
      </c>
      <c r="G92" s="3" t="s">
        <v>563</v>
      </c>
      <c r="H92" s="10" t="s">
        <v>444</v>
      </c>
    </row>
    <row r="93" spans="1:8">
      <c r="A93" s="4" t="s">
        <v>565</v>
      </c>
      <c r="B93" s="4" t="s">
        <v>566</v>
      </c>
      <c r="C93" s="2" t="str">
        <f t="shared" si="2"/>
        <v>Alcohol  Químicos y cápsulas  Nuevo</v>
      </c>
      <c r="D93" s="7">
        <v>1</v>
      </c>
      <c r="E93" s="9">
        <f>TablaInventario[[#This Row],[Cantidad]]-(SUMIF(TablaMovimientos[ELEMENTO], TablaInventario[[#This Row],[Nombre]], TablaMovimientos[CANTIDAD RETIRADA]))</f>
        <v>2</v>
      </c>
      <c r="F93" s="4" t="s">
        <v>567</v>
      </c>
      <c r="G93" s="5" t="s">
        <v>568</v>
      </c>
      <c r="H93" s="10" t="s">
        <v>444</v>
      </c>
    </row>
    <row r="94" spans="1:8">
      <c r="A94" s="4" t="s">
        <v>569</v>
      </c>
      <c r="B94" s="13"/>
      <c r="C94" s="12" t="str">
        <f t="shared" si="2"/>
        <v xml:space="preserve">Gel antibacterial   Nuevo </v>
      </c>
      <c r="D94" s="7">
        <v>1</v>
      </c>
      <c r="E94" s="15">
        <f>TablaInventario[[#This Row],[Cantidad]]-(SUMIF(TablaMovimientos[ELEMENTO], TablaInventario[[#This Row],[Nombre]], TablaMovimientos[CANTIDAD RETIRADA]))</f>
        <v>2</v>
      </c>
      <c r="F94" s="4" t="s">
        <v>562</v>
      </c>
      <c r="G94" s="5" t="s">
        <v>570</v>
      </c>
      <c r="H94" s="10" t="s">
        <v>444</v>
      </c>
    </row>
    <row r="95" spans="1:8">
      <c r="A95" s="4" t="s">
        <v>571</v>
      </c>
      <c r="B95" s="13"/>
      <c r="C95" s="12" t="str">
        <f t="shared" si="2"/>
        <v>Sopladora  Con 3 boquillas</v>
      </c>
      <c r="D95" s="7">
        <v>1</v>
      </c>
      <c r="E95" s="15">
        <f>TablaInventario[[#This Row],[Cantidad]]-(SUMIF(TablaMovimientos[ELEMENTO], TablaInventario[[#This Row],[Nombre]], TablaMovimientos[CANTIDAD RETIRADA]))</f>
        <v>3</v>
      </c>
      <c r="F95" s="4" t="s">
        <v>26</v>
      </c>
      <c r="G95" s="5" t="s">
        <v>572</v>
      </c>
      <c r="H95" s="10" t="s">
        <v>444</v>
      </c>
    </row>
    <row r="96" spans="1:8">
      <c r="A96" s="2" t="s">
        <v>573</v>
      </c>
      <c r="B96" s="18"/>
      <c r="C96" s="2" t="str">
        <f t="shared" si="2"/>
        <v>Pistola de silicona   Tiene una barra de silicona</v>
      </c>
      <c r="D96" s="9">
        <v>3</v>
      </c>
      <c r="E96" s="9">
        <f>TablaInventario[[#This Row],[Cantidad]]-(SUMIF(TablaMovimientos[ELEMENTO], TablaInventario[[#This Row],[Nombre]], TablaMovimientos[CANTIDAD RETIRADA]))</f>
        <v>2</v>
      </c>
      <c r="F96" s="2" t="s">
        <v>26</v>
      </c>
      <c r="G96" s="3" t="s">
        <v>574</v>
      </c>
      <c r="H96" s="10" t="s">
        <v>444</v>
      </c>
    </row>
    <row r="97" spans="1:8">
      <c r="A97" s="2" t="s">
        <v>575</v>
      </c>
      <c r="B97" s="18"/>
      <c r="C97" s="2" t="str">
        <f t="shared" si="2"/>
        <v xml:space="preserve">Hoja de cegueta   </v>
      </c>
      <c r="D97" s="9">
        <v>1</v>
      </c>
      <c r="E97" s="9">
        <f>TablaInventario[[#This Row],[Cantidad]]-(SUMIF(TablaMovimientos[ELEMENTO], TablaInventario[[#This Row],[Nombre]], TablaMovimientos[CANTIDAD RETIRADA]))</f>
        <v>1</v>
      </c>
      <c r="F97" s="2" t="s">
        <v>26</v>
      </c>
      <c r="G97" s="3"/>
      <c r="H97" s="10" t="s">
        <v>444</v>
      </c>
    </row>
    <row r="98" spans="1:8">
      <c r="A98" s="4" t="s">
        <v>576</v>
      </c>
      <c r="B98" s="13"/>
      <c r="C98" s="2" t="str">
        <f t="shared" ref="C98:C129" si="3">_xlfn.CONCAT(A98," ",B98," ",G98)</f>
        <v>Conector RJ11  Conector 4 pines</v>
      </c>
      <c r="D98" s="7">
        <v>177</v>
      </c>
      <c r="E98" s="9">
        <f>TablaInventario[[#This Row],[Cantidad]]-(SUMIF(TablaMovimientos[ELEMENTO], TablaInventario[[#This Row],[Nombre]], TablaMovimientos[CANTIDAD RETIRADA]))</f>
        <v>1</v>
      </c>
      <c r="F98" s="2" t="s">
        <v>26</v>
      </c>
      <c r="G98" s="5" t="s">
        <v>577</v>
      </c>
      <c r="H98" s="10" t="s">
        <v>444</v>
      </c>
    </row>
    <row r="99" spans="1:8">
      <c r="A99" s="4" t="s">
        <v>578</v>
      </c>
      <c r="B99" s="13"/>
      <c r="C99" s="2" t="str">
        <f t="shared" si="3"/>
        <v>Cargador de portail   Diferentes marcas de cargadores portatiles</v>
      </c>
      <c r="D99" s="7">
        <v>20</v>
      </c>
      <c r="E99" s="9">
        <v>20</v>
      </c>
      <c r="F99" s="2" t="s">
        <v>26</v>
      </c>
      <c r="G99" s="5" t="s">
        <v>579</v>
      </c>
      <c r="H99" s="6" t="s">
        <v>580</v>
      </c>
    </row>
    <row r="100" spans="1:8">
      <c r="A100" s="4" t="s">
        <v>581</v>
      </c>
      <c r="B100" s="13"/>
      <c r="C100" s="2" t="str">
        <f t="shared" si="3"/>
        <v xml:space="preserve">Cable de poder para cargador portatil  Cable universal para cargadores portatiles </v>
      </c>
      <c r="D100" s="7">
        <v>5</v>
      </c>
      <c r="E100" s="9">
        <v>5</v>
      </c>
      <c r="F100" s="2" t="s">
        <v>26</v>
      </c>
      <c r="G100" s="5" t="s">
        <v>582</v>
      </c>
      <c r="H100" s="6" t="s">
        <v>580</v>
      </c>
    </row>
    <row r="101" spans="1:8">
      <c r="A101" s="4" t="s">
        <v>583</v>
      </c>
      <c r="B101" s="13"/>
      <c r="C101" s="12" t="str">
        <f t="shared" si="3"/>
        <v xml:space="preserve">Cargadores adicionales  No son cargargadores de portatil </v>
      </c>
      <c r="D101" s="7">
        <v>3</v>
      </c>
      <c r="E101" s="15">
        <v>3</v>
      </c>
      <c r="F101" s="2" t="s">
        <v>26</v>
      </c>
      <c r="G101" s="5" t="s">
        <v>584</v>
      </c>
      <c r="H101" s="6" t="s">
        <v>580</v>
      </c>
    </row>
    <row r="102" spans="1:8">
      <c r="A102" s="4" t="s">
        <v>585</v>
      </c>
      <c r="B102" s="4" t="s">
        <v>455</v>
      </c>
      <c r="C102" s="2" t="str">
        <f t="shared" si="3"/>
        <v>Lector de CD Samsung Portable DVD Writer Model SE-208</v>
      </c>
      <c r="D102" s="7">
        <v>2</v>
      </c>
      <c r="E102" s="9">
        <f>TablaInventario[[#This Row],[Cantidad]]-(SUMIF(TablaMovimientos[ELEMENTO], TablaInventario[[#This Row],[Nombre]], TablaMovimientos[CANTIDAD RETIRADA]))</f>
        <v>1</v>
      </c>
      <c r="F102" s="2" t="s">
        <v>26</v>
      </c>
      <c r="G102" s="5" t="s">
        <v>586</v>
      </c>
      <c r="H102" s="6" t="s">
        <v>587</v>
      </c>
    </row>
    <row r="103" spans="1:8">
      <c r="A103" s="4" t="s">
        <v>585</v>
      </c>
      <c r="B103" s="4" t="s">
        <v>455</v>
      </c>
      <c r="C103" s="12" t="str">
        <f t="shared" si="3"/>
        <v>Lector de CD Samsung Portable DVD Writer Model SE-208F</v>
      </c>
      <c r="D103" s="7">
        <v>1</v>
      </c>
      <c r="E103" s="15">
        <f>TablaInventario[[#This Row],[Cantidad]]-(SUMIF(TablaMovimientos[ELEMENTO], TablaInventario[[#This Row],[Nombre]], TablaMovimientos[CANTIDAD RETIRADA]))</f>
        <v>2</v>
      </c>
      <c r="F103" s="2" t="s">
        <v>26</v>
      </c>
      <c r="G103" s="5" t="s">
        <v>588</v>
      </c>
      <c r="H103" s="6" t="s">
        <v>587</v>
      </c>
    </row>
    <row r="104" spans="1:8">
      <c r="A104" s="4" t="s">
        <v>585</v>
      </c>
      <c r="B104" s="4" t="s">
        <v>589</v>
      </c>
      <c r="C104" s="12" t="str">
        <f t="shared" si="3"/>
        <v>Lector de CD DELL DW316</v>
      </c>
      <c r="D104" s="7">
        <v>1</v>
      </c>
      <c r="E104" s="15">
        <f>TablaInventario[[#This Row],[Cantidad]]-(SUMIF(TablaMovimientos[ELEMENTO], TablaInventario[[#This Row],[Nombre]], TablaMovimientos[CANTIDAD RETIRADA]))</f>
        <v>2</v>
      </c>
      <c r="F104" s="2" t="s">
        <v>26</v>
      </c>
      <c r="G104" s="5" t="s">
        <v>590</v>
      </c>
      <c r="H104" s="6" t="s">
        <v>587</v>
      </c>
    </row>
    <row r="105" spans="1:8">
      <c r="A105" s="4" t="s">
        <v>591</v>
      </c>
      <c r="B105" s="13"/>
      <c r="C105" s="12" t="str">
        <f t="shared" si="3"/>
        <v>Cable VGA   Cabezal de color blanco</v>
      </c>
      <c r="D105" s="7">
        <v>2</v>
      </c>
      <c r="E105" s="15">
        <v>2</v>
      </c>
      <c r="F105" s="2" t="s">
        <v>26</v>
      </c>
      <c r="G105" s="5" t="s">
        <v>592</v>
      </c>
      <c r="H105" s="6" t="s">
        <v>593</v>
      </c>
    </row>
    <row r="106" spans="1:8">
      <c r="A106" s="4" t="s">
        <v>591</v>
      </c>
      <c r="B106" s="13"/>
      <c r="C106" s="12" t="str">
        <f t="shared" si="3"/>
        <v>Cable VGA   Cabezal de color negro</v>
      </c>
      <c r="D106" s="7">
        <v>5</v>
      </c>
      <c r="E106" s="15">
        <f>TablaInventario[[#This Row],[Cantidad]]-(SUMIF(TablaMovimientos[ELEMENTO], TablaInventario[[#This Row],[Nombre]], TablaMovimientos[CANTIDAD RETIRADA]))</f>
        <v>2</v>
      </c>
      <c r="F106" s="2" t="s">
        <v>26</v>
      </c>
      <c r="G106" s="5" t="s">
        <v>594</v>
      </c>
      <c r="H106" s="6" t="s">
        <v>593</v>
      </c>
    </row>
    <row r="107" spans="1:8">
      <c r="A107" s="4" t="s">
        <v>591</v>
      </c>
      <c r="B107" s="13"/>
      <c r="C107" s="12" t="str">
        <f t="shared" si="3"/>
        <v>Cable VGA   Cabezal de color azul</v>
      </c>
      <c r="D107" s="7">
        <v>4</v>
      </c>
      <c r="E107" s="15">
        <f>TablaInventario[[#This Row],[Cantidad]]-(SUMIF(TablaMovimientos[ELEMENTO], TablaInventario[[#This Row],[Nombre]], TablaMovimientos[CANTIDAD RETIRADA]))</f>
        <v>2</v>
      </c>
      <c r="F107" s="2" t="s">
        <v>26</v>
      </c>
      <c r="G107" s="5" t="s">
        <v>595</v>
      </c>
      <c r="H107" s="6" t="s">
        <v>593</v>
      </c>
    </row>
    <row r="108" spans="1:8">
      <c r="A108" s="4" t="s">
        <v>596</v>
      </c>
      <c r="B108" s="4" t="s">
        <v>597</v>
      </c>
      <c r="C108" s="12" t="str">
        <f t="shared" si="3"/>
        <v>Router ETB TRTHG7M17495</v>
      </c>
      <c r="D108" s="7">
        <v>1</v>
      </c>
      <c r="E108" s="15">
        <f>TablaInventario[[#This Row],[Cantidad]]-(SUMIF(TablaMovimientos[ELEMENTO], TablaInventario[[#This Row],[Nombre]], TablaMovimientos[CANTIDAD RETIRADA]))</f>
        <v>2</v>
      </c>
      <c r="F108" s="2" t="s">
        <v>26</v>
      </c>
      <c r="G108" s="5" t="s">
        <v>598</v>
      </c>
      <c r="H108" s="6" t="s">
        <v>599</v>
      </c>
    </row>
    <row r="109" spans="1:8">
      <c r="A109" s="2" t="s">
        <v>596</v>
      </c>
      <c r="B109" s="2" t="s">
        <v>600</v>
      </c>
      <c r="C109" s="2" t="str">
        <f t="shared" si="3"/>
        <v>Router D-Link 0022B04C4DE6</v>
      </c>
      <c r="D109" s="9">
        <v>1</v>
      </c>
      <c r="E109" s="9">
        <f>TablaInventario[[#This Row],[Cantidad]]-(SUMIF(TablaMovimientos[ELEMENTO], TablaInventario[[#This Row],[Nombre]], TablaMovimientos[CANTIDAD RETIRADA]))</f>
        <v>1</v>
      </c>
      <c r="F109" s="2" t="s">
        <v>26</v>
      </c>
      <c r="G109" s="3" t="s">
        <v>601</v>
      </c>
      <c r="H109" s="6" t="s">
        <v>599</v>
      </c>
    </row>
    <row r="110" spans="1:8">
      <c r="A110" s="2" t="s">
        <v>596</v>
      </c>
      <c r="B110" s="2" t="s">
        <v>600</v>
      </c>
      <c r="C110" s="2" t="str">
        <f t="shared" si="3"/>
        <v>Router D-Link 00219143C2E2</v>
      </c>
      <c r="D110" s="7">
        <v>1</v>
      </c>
      <c r="E110" s="9">
        <f>TablaInventario[[#This Row],[Cantidad]]-(SUMIF(TablaMovimientos[ELEMENTO], TablaInventario[[#This Row],[Nombre]], TablaMovimientos[CANTIDAD RETIRADA]))</f>
        <v>2</v>
      </c>
      <c r="F110" s="2" t="s">
        <v>26</v>
      </c>
      <c r="G110" s="5" t="s">
        <v>602</v>
      </c>
      <c r="H110" s="6" t="s">
        <v>599</v>
      </c>
    </row>
    <row r="111" spans="1:8">
      <c r="A111" s="2" t="s">
        <v>596</v>
      </c>
      <c r="B111" s="2" t="s">
        <v>600</v>
      </c>
      <c r="C111" s="12" t="str">
        <f t="shared" si="3"/>
        <v>Router D-Link 0022B089F382</v>
      </c>
      <c r="D111" s="7">
        <v>1</v>
      </c>
      <c r="E111" s="15">
        <f>TablaInventario[[#This Row],[Cantidad]]-(SUMIF(TablaMovimientos[ELEMENTO], TablaInventario[[#This Row],[Nombre]], TablaMovimientos[CANTIDAD RETIRADA]))</f>
        <v>1</v>
      </c>
      <c r="F111" s="2" t="s">
        <v>26</v>
      </c>
      <c r="G111" s="5" t="s">
        <v>603</v>
      </c>
      <c r="H111" s="6" t="s">
        <v>599</v>
      </c>
    </row>
    <row r="112" spans="1:8">
      <c r="A112" s="2" t="s">
        <v>596</v>
      </c>
      <c r="B112" s="4" t="s">
        <v>604</v>
      </c>
      <c r="C112" s="2" t="str">
        <f t="shared" si="3"/>
        <v>Router HUAWEI T9E8W1B14006624</v>
      </c>
      <c r="D112" s="7">
        <v>1</v>
      </c>
      <c r="E112" s="9">
        <f>TablaInventario[[#This Row],[Cantidad]]-(SUMIF(TablaMovimientos[ELEMENTO], TablaInventario[[#This Row],[Nombre]], TablaMovimientos[CANTIDAD RETIRADA]))</f>
        <v>1</v>
      </c>
      <c r="F112" s="2" t="s">
        <v>26</v>
      </c>
      <c r="G112" s="5" t="s">
        <v>605</v>
      </c>
      <c r="H112" s="6" t="s">
        <v>599</v>
      </c>
    </row>
    <row r="113" spans="1:8">
      <c r="A113" s="4" t="s">
        <v>606</v>
      </c>
      <c r="B113" s="4" t="s">
        <v>607</v>
      </c>
      <c r="C113" s="12" t="str">
        <f t="shared" si="3"/>
        <v>Switch TRENDnet TL-SF1016D, S: 0229A1A01852</v>
      </c>
      <c r="D113" s="7">
        <v>1</v>
      </c>
      <c r="E113" s="15">
        <f>TablaInventario[[#This Row],[Cantidad]]-(SUMIF(TablaMovimientos[ELEMENTO], TablaInventario[[#This Row],[Nombre]], TablaMovimientos[CANTIDAD RETIRADA]))</f>
        <v>2</v>
      </c>
      <c r="F113" s="2" t="s">
        <v>26</v>
      </c>
      <c r="G113" s="5" t="s">
        <v>608</v>
      </c>
      <c r="H113" s="6" t="s">
        <v>599</v>
      </c>
    </row>
    <row r="114" spans="1:8">
      <c r="A114" s="4" t="s">
        <v>606</v>
      </c>
      <c r="B114" s="4" t="s">
        <v>609</v>
      </c>
      <c r="C114" s="12" t="str">
        <f t="shared" si="3"/>
        <v>Switch TP-LINK TL-SF1016D, S: 218BA19000622</v>
      </c>
      <c r="D114" s="7">
        <v>1</v>
      </c>
      <c r="E114" s="15">
        <f>TablaInventario[[#This Row],[Cantidad]]-(SUMIF(TablaMovimientos[ELEMENTO], TablaInventario[[#This Row],[Nombre]], TablaMovimientos[CANTIDAD RETIRADA]))</f>
        <v>4</v>
      </c>
      <c r="F114" s="2" t="s">
        <v>26</v>
      </c>
      <c r="G114" s="5" t="s">
        <v>610</v>
      </c>
      <c r="H114" s="6" t="s">
        <v>599</v>
      </c>
    </row>
    <row r="115" spans="1:8">
      <c r="A115" s="4" t="s">
        <v>606</v>
      </c>
      <c r="B115" s="4" t="s">
        <v>609</v>
      </c>
      <c r="C115" s="12" t="str">
        <f t="shared" si="3"/>
        <v>Switch TP-LINK TL-SF1016D, S: 214B563003554</v>
      </c>
      <c r="D115" s="7">
        <v>1</v>
      </c>
      <c r="E115" s="15">
        <f>TablaInventario[[#This Row],[Cantidad]]-(SUMIF(TablaMovimientos[ELEMENTO], TablaInventario[[#This Row],[Nombre]], TablaMovimientos[CANTIDAD RETIRADA]))</f>
        <v>3</v>
      </c>
      <c r="F115" s="2" t="s">
        <v>26</v>
      </c>
      <c r="G115" s="5" t="s">
        <v>611</v>
      </c>
      <c r="H115" s="6" t="s">
        <v>599</v>
      </c>
    </row>
    <row r="116" spans="1:8">
      <c r="A116" s="4" t="s">
        <v>606</v>
      </c>
      <c r="B116" s="4" t="s">
        <v>609</v>
      </c>
      <c r="C116" s="12" t="str">
        <f t="shared" si="3"/>
        <v>Switch TP-LINK TL-SF1016D, S: 214B382001991</v>
      </c>
      <c r="D116" s="7">
        <v>1</v>
      </c>
      <c r="E116" s="15">
        <f>TablaInventario[[#This Row],[Cantidad]]-(SUMIF(TablaMovimientos[ELEMENTO], TablaInventario[[#This Row],[Nombre]], TablaMovimientos[CANTIDAD RETIRADA]))</f>
        <v>5</v>
      </c>
      <c r="F116" s="2" t="s">
        <v>26</v>
      </c>
      <c r="G116" s="5" t="s">
        <v>612</v>
      </c>
      <c r="H116" s="6" t="s">
        <v>599</v>
      </c>
    </row>
    <row r="117" spans="1:8">
      <c r="A117" s="4" t="s">
        <v>606</v>
      </c>
      <c r="B117" s="4" t="s">
        <v>609</v>
      </c>
      <c r="C117" s="12" t="str">
        <f t="shared" si="3"/>
        <v>Switch TP-LINK TL-SF1016D, S: 216B178001479</v>
      </c>
      <c r="D117" s="7">
        <v>1</v>
      </c>
      <c r="E117" s="15">
        <f>TablaInventario[[#This Row],[Cantidad]]-(SUMIF(TablaMovimientos[ELEMENTO], TablaInventario[[#This Row],[Nombre]], TablaMovimientos[CANTIDAD RETIRADA]))</f>
        <v>1</v>
      </c>
      <c r="F117" s="2" t="s">
        <v>26</v>
      </c>
      <c r="G117" s="5" t="s">
        <v>613</v>
      </c>
      <c r="H117" s="6" t="s">
        <v>599</v>
      </c>
    </row>
    <row r="118" spans="1:8">
      <c r="A118" s="4" t="s">
        <v>606</v>
      </c>
      <c r="B118" s="4" t="s">
        <v>609</v>
      </c>
      <c r="C118" s="12" t="str">
        <f t="shared" si="3"/>
        <v>Switch TP-LINK TL-SF1016D, S:216B178001471</v>
      </c>
      <c r="D118" s="7">
        <v>1</v>
      </c>
      <c r="E118" s="15">
        <f>TablaInventario[[#This Row],[Cantidad]]-(SUMIF(TablaMovimientos[ELEMENTO], TablaInventario[[#This Row],[Nombre]], TablaMovimientos[CANTIDAD RETIRADA]))</f>
        <v>4</v>
      </c>
      <c r="F118" s="2" t="s">
        <v>26</v>
      </c>
      <c r="G118" s="5" t="s">
        <v>614</v>
      </c>
      <c r="H118" s="6" t="s">
        <v>599</v>
      </c>
    </row>
    <row r="119" spans="1:8">
      <c r="A119" s="4" t="s">
        <v>596</v>
      </c>
      <c r="B119" s="4" t="s">
        <v>490</v>
      </c>
      <c r="C119" s="2" t="str">
        <f t="shared" si="3"/>
        <v>Router Cisco Placa: 404975, S: CSV21J543238</v>
      </c>
      <c r="D119" s="7">
        <v>1</v>
      </c>
      <c r="E119" s="9">
        <f>TablaInventario[[#This Row],[Cantidad]]-(SUMIF(TablaMovimientos[ELEMENTO], TablaInventario[[#This Row],[Nombre]], TablaMovimientos[CANTIDAD RETIRADA]))</f>
        <v>50</v>
      </c>
      <c r="F119" s="2" t="s">
        <v>26</v>
      </c>
      <c r="G119" s="5" t="s">
        <v>615</v>
      </c>
      <c r="H119" s="6" t="s">
        <v>599</v>
      </c>
    </row>
    <row r="120" spans="1:8">
      <c r="A120" s="2" t="s">
        <v>616</v>
      </c>
      <c r="B120" s="18"/>
      <c r="C120" s="2" t="str">
        <f t="shared" si="3"/>
        <v>Power adapter  Model: GA-0502000</v>
      </c>
      <c r="D120" s="9">
        <v>2</v>
      </c>
      <c r="E120" s="9">
        <f>TablaInventario[[#This Row],[Cantidad]]-(SUMIF(TablaMovimientos[ELEMENTO], TablaInventario[[#This Row],[Nombre]], TablaMovimientos[CANTIDAD RETIRADA]))</f>
        <v>9</v>
      </c>
      <c r="F120" s="2" t="s">
        <v>26</v>
      </c>
      <c r="G120" s="3" t="s">
        <v>617</v>
      </c>
      <c r="H120" s="10" t="s">
        <v>618</v>
      </c>
    </row>
    <row r="121" spans="1:8">
      <c r="A121" s="2" t="s">
        <v>616</v>
      </c>
      <c r="B121" s="4" t="s">
        <v>619</v>
      </c>
      <c r="C121" s="2" t="str">
        <f t="shared" si="3"/>
        <v>Power adapter ALCATEL Model: S004ACUD500055</v>
      </c>
      <c r="D121" s="7">
        <v>1</v>
      </c>
      <c r="E121" s="9">
        <f>TablaInventario[[#This Row],[Cantidad]]-(SUMIF(TablaMovimientos[ELEMENTO], TablaInventario[[#This Row],[Nombre]], TablaMovimientos[CANTIDAD RETIRADA]))</f>
        <v>12</v>
      </c>
      <c r="F121" s="2" t="s">
        <v>26</v>
      </c>
      <c r="G121" s="5" t="s">
        <v>620</v>
      </c>
      <c r="H121" s="10" t="s">
        <v>618</v>
      </c>
    </row>
    <row r="122" spans="1:8">
      <c r="A122" s="2" t="s">
        <v>616</v>
      </c>
      <c r="B122" s="4" t="s">
        <v>455</v>
      </c>
      <c r="C122" s="12" t="str">
        <f t="shared" si="3"/>
        <v>Power adapter Samsung Model: EP-TA200</v>
      </c>
      <c r="D122" s="7">
        <v>1</v>
      </c>
      <c r="E122" s="15">
        <f>TablaInventario[[#This Row],[Cantidad]]-(SUMIF(TablaMovimientos[ELEMENTO], TablaInventario[[#This Row],[Nombre]], TablaMovimientos[CANTIDAD RETIRADA]))</f>
        <v>8</v>
      </c>
      <c r="F122" s="2" t="s">
        <v>26</v>
      </c>
      <c r="G122" s="5" t="s">
        <v>621</v>
      </c>
      <c r="H122" s="10" t="s">
        <v>618</v>
      </c>
    </row>
    <row r="123" spans="1:8">
      <c r="A123" s="2" t="s">
        <v>616</v>
      </c>
      <c r="B123" s="4" t="s">
        <v>622</v>
      </c>
      <c r="C123" s="12" t="str">
        <f t="shared" si="3"/>
        <v>Power adapter Chicony Model: W12-010N3A</v>
      </c>
      <c r="D123" s="7">
        <v>1</v>
      </c>
      <c r="E123" s="15">
        <f>TablaInventario[[#This Row],[Cantidad]]-(SUMIF(TablaMovimientos[ELEMENTO], TablaInventario[[#This Row],[Nombre]], TablaMovimientos[CANTIDAD RETIRADA]))</f>
        <v>3</v>
      </c>
      <c r="F123" s="2" t="s">
        <v>26</v>
      </c>
      <c r="G123" s="5" t="s">
        <v>623</v>
      </c>
      <c r="H123" s="10" t="s">
        <v>618</v>
      </c>
    </row>
    <row r="124" spans="1:8">
      <c r="A124" s="2" t="s">
        <v>616</v>
      </c>
      <c r="B124" s="4" t="s">
        <v>624</v>
      </c>
      <c r="C124" s="12" t="str">
        <f t="shared" si="3"/>
        <v>Power adapter LANIX Model: Ilum L950-C</v>
      </c>
      <c r="D124" s="7">
        <v>1</v>
      </c>
      <c r="E124" s="15">
        <f>TablaInventario[[#This Row],[Cantidad]]-(SUMIF(TablaMovimientos[ELEMENTO], TablaInventario[[#This Row],[Nombre]], TablaMovimientos[CANTIDAD RETIRADA]))</f>
        <v>3</v>
      </c>
      <c r="F124" s="2" t="s">
        <v>26</v>
      </c>
      <c r="G124" s="5" t="s">
        <v>625</v>
      </c>
      <c r="H124" s="10" t="s">
        <v>618</v>
      </c>
    </row>
    <row r="125" spans="1:8">
      <c r="A125" s="2" t="s">
        <v>616</v>
      </c>
      <c r="B125" s="4" t="s">
        <v>626</v>
      </c>
      <c r="C125" s="12" t="str">
        <f t="shared" si="3"/>
        <v>Power adapter nonr Model JQ3102</v>
      </c>
      <c r="D125" s="7">
        <v>1</v>
      </c>
      <c r="E125" s="15">
        <f>TablaInventario[[#This Row],[Cantidad]]-(SUMIF(TablaMovimientos[ELEMENTO], TablaInventario[[#This Row],[Nombre]], TablaMovimientos[CANTIDAD RETIRADA]))</f>
        <v>13</v>
      </c>
      <c r="F125" s="2" t="s">
        <v>26</v>
      </c>
      <c r="G125" s="5" t="s">
        <v>627</v>
      </c>
      <c r="H125" s="10" t="s">
        <v>618</v>
      </c>
    </row>
    <row r="126" spans="1:8">
      <c r="A126" s="2" t="s">
        <v>628</v>
      </c>
      <c r="B126" s="13"/>
      <c r="C126" s="2" t="str">
        <f t="shared" si="3"/>
        <v xml:space="preserve">Cable conversor tipo C  CONV USB a USB-C </v>
      </c>
      <c r="D126" s="7">
        <v>2</v>
      </c>
      <c r="E126" s="9">
        <f>TablaInventario[[#This Row],[Cantidad]]-(SUMIF(TablaMovimientos[ELEMENTO], TablaInventario[[#This Row],[Nombre]], TablaMovimientos[CANTIDAD RETIRADA]))</f>
        <v>21</v>
      </c>
      <c r="F126" s="2" t="s">
        <v>26</v>
      </c>
      <c r="G126" s="5" t="s">
        <v>629</v>
      </c>
      <c r="H126" s="10" t="s">
        <v>618</v>
      </c>
    </row>
    <row r="127" spans="1:8">
      <c r="A127" s="2" t="s">
        <v>628</v>
      </c>
      <c r="B127" s="4" t="s">
        <v>217</v>
      </c>
      <c r="C127" s="2" t="str">
        <f t="shared" si="3"/>
        <v xml:space="preserve">Cable conversor tipo C XÜE CONV USB a USB-C </v>
      </c>
      <c r="D127" s="7">
        <v>1</v>
      </c>
      <c r="E127" s="9">
        <f>TablaInventario[[#This Row],[Cantidad]]-(SUMIF(TablaMovimientos[ELEMENTO], TablaInventario[[#This Row],[Nombre]], TablaMovimientos[CANTIDAD RETIRADA]))</f>
        <v>14</v>
      </c>
      <c r="F127" s="2" t="s">
        <v>26</v>
      </c>
      <c r="G127" s="5" t="s">
        <v>629</v>
      </c>
      <c r="H127" s="10" t="s">
        <v>618</v>
      </c>
    </row>
    <row r="128" spans="1:8">
      <c r="A128" s="4" t="s">
        <v>630</v>
      </c>
      <c r="B128" s="4" t="s">
        <v>217</v>
      </c>
      <c r="C128" s="2" t="str">
        <f t="shared" si="3"/>
        <v>Cable conversor tipo DVI-D XÜE CONV DisplayPort a DVI-D hembra</v>
      </c>
      <c r="D128" s="7">
        <v>1</v>
      </c>
      <c r="E128" s="9">
        <f>TablaInventario[[#This Row],[Cantidad]]-(SUMIF(TablaMovimientos[ELEMENTO], TablaInventario[[#This Row],[Nombre]], TablaMovimientos[CANTIDAD RETIRADA]))</f>
        <v>3</v>
      </c>
      <c r="F128" s="2" t="s">
        <v>26</v>
      </c>
      <c r="G128" s="5" t="s">
        <v>631</v>
      </c>
      <c r="H128" s="10" t="s">
        <v>618</v>
      </c>
    </row>
    <row r="129" spans="1:8">
      <c r="A129" s="4" t="s">
        <v>632</v>
      </c>
      <c r="B129" s="13"/>
      <c r="C129" s="12" t="str">
        <f t="shared" si="3"/>
        <v>Cable conversor HDMI a VGA  Cable conversor HDMI a VGA con audio</v>
      </c>
      <c r="D129" s="7">
        <v>1</v>
      </c>
      <c r="E129" s="15">
        <f>TablaInventario[[#This Row],[Cantidad]]-(SUMIF(TablaMovimientos[ELEMENTO], TablaInventario[[#This Row],[Nombre]], TablaMovimientos[CANTIDAD RETIRADA]))</f>
        <v>3</v>
      </c>
      <c r="F129" s="2" t="s">
        <v>26</v>
      </c>
      <c r="G129" s="5" t="s">
        <v>633</v>
      </c>
      <c r="H129" s="10" t="s">
        <v>618</v>
      </c>
    </row>
    <row r="130" spans="1:8">
      <c r="A130" s="4" t="s">
        <v>632</v>
      </c>
      <c r="B130" s="4" t="s">
        <v>217</v>
      </c>
      <c r="C130" s="2" t="str">
        <f t="shared" ref="C130:C161" si="4">_xlfn.CONCAT(A130," ",B130," ",G130)</f>
        <v>Cable conversor HDMI a VGA XÜE Cable conversor HDMI a VGA con audio</v>
      </c>
      <c r="D130" s="7">
        <v>1</v>
      </c>
      <c r="E130" s="9">
        <f>TablaInventario[[#This Row],[Cantidad]]-(SUMIF(TablaMovimientos[ELEMENTO], TablaInventario[[#This Row],[Nombre]], TablaMovimientos[CANTIDAD RETIRADA]))</f>
        <v>17</v>
      </c>
      <c r="F130" s="2" t="s">
        <v>26</v>
      </c>
      <c r="G130" s="17" t="s">
        <v>633</v>
      </c>
      <c r="H130" s="10" t="s">
        <v>618</v>
      </c>
    </row>
    <row r="131" spans="1:8">
      <c r="A131" s="2" t="s">
        <v>634</v>
      </c>
      <c r="B131" s="18"/>
      <c r="C131" s="2" t="str">
        <f t="shared" si="4"/>
        <v>Cable conversor tipo micro USB  CONV USB a MicroUSB</v>
      </c>
      <c r="D131" s="9">
        <v>1</v>
      </c>
      <c r="E131" s="9">
        <f>TablaInventario[[#This Row],[Cantidad]]-(SUMIF(TablaMovimientos[ELEMENTO], TablaInventario[[#This Row],[Nombre]], TablaMovimientos[CANTIDAD RETIRADA]))</f>
        <v>13</v>
      </c>
      <c r="F131" s="2" t="s">
        <v>26</v>
      </c>
      <c r="G131" s="3" t="s">
        <v>635</v>
      </c>
      <c r="H131" s="10" t="s">
        <v>618</v>
      </c>
    </row>
    <row r="132" spans="1:8" ht="28.5">
      <c r="A132" s="4" t="s">
        <v>636</v>
      </c>
      <c r="B132" s="13"/>
      <c r="C132" s="2" t="str">
        <f t="shared" si="4"/>
        <v>Adaptador RJ45 Puerto LAN A USB  Cable RJ45 A USB, esta en una bolsa de XÜE</v>
      </c>
      <c r="D132" s="9">
        <v>1</v>
      </c>
      <c r="E132" s="9">
        <f>TablaInventario[[#This Row],[Cantidad]]-(SUMIF(TablaMovimientos[ELEMENTO], TablaInventario[[#This Row],[Nombre]], TablaMovimientos[CANTIDAD RETIRADA]))</f>
        <v>3</v>
      </c>
      <c r="F132" s="2" t="s">
        <v>26</v>
      </c>
      <c r="G132" s="5" t="s">
        <v>637</v>
      </c>
      <c r="H132" s="10" t="s">
        <v>618</v>
      </c>
    </row>
    <row r="133" spans="1:8">
      <c r="A133" s="4" t="s">
        <v>638</v>
      </c>
      <c r="B133" s="13"/>
      <c r="C133" s="2" t="str">
        <f t="shared" si="4"/>
        <v xml:space="preserve">Cable TRS  </v>
      </c>
      <c r="D133" s="9">
        <v>3</v>
      </c>
      <c r="E133" s="9">
        <v>3</v>
      </c>
      <c r="F133" s="2" t="s">
        <v>26</v>
      </c>
      <c r="G133" s="5"/>
      <c r="H133" s="10" t="s">
        <v>618</v>
      </c>
    </row>
    <row r="134" spans="1:8">
      <c r="A134" s="4" t="s">
        <v>639</v>
      </c>
      <c r="B134" s="13"/>
      <c r="C134" s="12" t="str">
        <f t="shared" si="4"/>
        <v>Conversor DVI-D a HDMI  CONV DVI-D 24-1PIN a HDMI 19-PIN</v>
      </c>
      <c r="D134" s="9">
        <v>2</v>
      </c>
      <c r="E134" s="15">
        <f>TablaInventario[[#This Row],[Cantidad]]-(SUMIF(TablaMovimientos[ELEMENTO], TablaInventario[[#This Row],[Nombre]], TablaMovimientos[CANTIDAD RETIRADA]))</f>
        <v>43</v>
      </c>
      <c r="F134" s="2" t="s">
        <v>26</v>
      </c>
      <c r="G134" s="5" t="s">
        <v>640</v>
      </c>
      <c r="H134" s="10" t="s">
        <v>618</v>
      </c>
    </row>
    <row r="135" spans="1:8">
      <c r="A135" s="4" t="s">
        <v>641</v>
      </c>
      <c r="B135" s="4" t="s">
        <v>642</v>
      </c>
      <c r="C135" s="2" t="str">
        <f t="shared" si="4"/>
        <v>DVI to DisplayPort Adapter with USB power  StarTech.com PART # DVI2DP2</v>
      </c>
      <c r="D135" s="9">
        <v>2</v>
      </c>
      <c r="E135" s="9">
        <f>TablaInventario[[#This Row],[Cantidad]]-(SUMIF(TablaMovimientos[ELEMENTO], TablaInventario[[#This Row],[Nombre]], TablaMovimientos[CANTIDAD RETIRADA]))</f>
        <v>10</v>
      </c>
      <c r="F135" s="2" t="s">
        <v>26</v>
      </c>
      <c r="G135" s="5" t="s">
        <v>643</v>
      </c>
      <c r="H135" s="10" t="s">
        <v>618</v>
      </c>
    </row>
    <row r="136" spans="1:8">
      <c r="A136" s="4" t="s">
        <v>644</v>
      </c>
      <c r="B136" s="4" t="s">
        <v>645</v>
      </c>
      <c r="C136" s="2" t="str">
        <f t="shared" si="4"/>
        <v>Pilas recargables GP 2700 Series</v>
      </c>
      <c r="D136" s="7">
        <v>1</v>
      </c>
      <c r="E136" s="9">
        <f>TablaInventario[[#This Row],[Cantidad]]-(SUMIF(TablaMovimientos[ELEMENTO], TablaInventario[[#This Row],[Nombre]], TablaMovimientos[CANTIDAD RETIRADA]))</f>
        <v>8</v>
      </c>
      <c r="F136" s="2" t="s">
        <v>10</v>
      </c>
      <c r="G136" s="5" t="s">
        <v>646</v>
      </c>
      <c r="H136" s="10" t="s">
        <v>618</v>
      </c>
    </row>
    <row r="137" spans="1:8">
      <c r="A137" s="2" t="s">
        <v>647</v>
      </c>
      <c r="B137" s="18"/>
      <c r="C137" s="2" t="str">
        <f t="shared" si="4"/>
        <v>Soportes de modulos  Para modulo WIFI</v>
      </c>
      <c r="D137" s="9">
        <v>10</v>
      </c>
      <c r="E137" s="9">
        <f>TablaInventario[[#This Row],[Cantidad]]-(SUMIF(TablaMovimientos[ELEMENTO], TablaInventario[[#This Row],[Nombre]], TablaMovimientos[CANTIDAD RETIRADA]))</f>
        <v>6</v>
      </c>
      <c r="F137" s="2" t="s">
        <v>26</v>
      </c>
      <c r="G137" s="3" t="s">
        <v>648</v>
      </c>
      <c r="H137" s="10" t="s">
        <v>618</v>
      </c>
    </row>
    <row r="138" spans="1:8">
      <c r="A138" s="2" t="s">
        <v>649</v>
      </c>
      <c r="B138" s="2" t="s">
        <v>650</v>
      </c>
      <c r="C138" s="2" t="str">
        <f t="shared" si="4"/>
        <v>Modulo WIFI EPSON Model: WN7512BEP</v>
      </c>
      <c r="D138" s="9">
        <v>23</v>
      </c>
      <c r="E138" s="9">
        <f>TablaInventario[[#This Row],[Cantidad]]-(SUMIF(TablaMovimientos[ELEMENTO], TablaInventario[[#This Row],[Nombre]], TablaMovimientos[CANTIDAD RETIRADA]))</f>
        <v>1</v>
      </c>
      <c r="F138" s="2" t="s">
        <v>26</v>
      </c>
      <c r="G138" s="3" t="s">
        <v>651</v>
      </c>
      <c r="H138" s="10" t="s">
        <v>618</v>
      </c>
    </row>
    <row r="139" spans="1:8">
      <c r="A139" s="4" t="s">
        <v>652</v>
      </c>
      <c r="B139" s="4" t="s">
        <v>653</v>
      </c>
      <c r="C139" s="2" t="str">
        <f t="shared" si="4"/>
        <v xml:space="preserve">Extension y divisor de cable de poder Longwell Cable de poder doble </v>
      </c>
      <c r="D139" s="7">
        <v>1</v>
      </c>
      <c r="E139" s="9">
        <f>TablaInventario[[#This Row],[Cantidad]]-(SUMIF(TablaMovimientos[ELEMENTO], TablaInventario[[#This Row],[Nombre]], TablaMovimientos[CANTIDAD RETIRADA]))</f>
        <v>1</v>
      </c>
      <c r="F139" s="2" t="s">
        <v>26</v>
      </c>
      <c r="G139" s="5" t="s">
        <v>654</v>
      </c>
      <c r="H139" s="10" t="s">
        <v>655</v>
      </c>
    </row>
    <row r="140" spans="1:8">
      <c r="A140" s="4" t="s">
        <v>656</v>
      </c>
      <c r="B140" s="13"/>
      <c r="C140" s="12" t="str">
        <f t="shared" si="4"/>
        <v xml:space="preserve">Adaptador DisplayPort a HDMI  </v>
      </c>
      <c r="D140" s="7">
        <v>3</v>
      </c>
      <c r="E140" s="15">
        <f>TablaInventario[[#This Row],[Cantidad]]-(SUMIF(TablaMovimientos[ELEMENTO], TablaInventario[[#This Row],[Nombre]], TablaMovimientos[CANTIDAD RETIRADA]))</f>
        <v>18</v>
      </c>
      <c r="F140" s="2" t="s">
        <v>26</v>
      </c>
      <c r="G140" s="5"/>
      <c r="H140" s="10" t="s">
        <v>655</v>
      </c>
    </row>
    <row r="141" spans="1:8">
      <c r="A141" s="4" t="s">
        <v>657</v>
      </c>
      <c r="B141" s="13"/>
      <c r="C141" s="12" t="str">
        <f t="shared" si="4"/>
        <v>Cable de HDMI a Mini HDMI  L = 1.5 m</v>
      </c>
      <c r="D141" s="7">
        <v>1</v>
      </c>
      <c r="E141" s="15">
        <f>TablaInventario[[#This Row],[Cantidad]]-(SUMIF(TablaMovimientos[ELEMENTO], TablaInventario[[#This Row],[Nombre]], TablaMovimientos[CANTIDAD RETIRADA]))</f>
        <v>6</v>
      </c>
      <c r="F141" s="2" t="s">
        <v>26</v>
      </c>
      <c r="G141" s="5" t="s">
        <v>658</v>
      </c>
      <c r="H141" s="10" t="s">
        <v>655</v>
      </c>
    </row>
    <row r="142" spans="1:8">
      <c r="A142" s="2" t="s">
        <v>659</v>
      </c>
      <c r="B142" s="18"/>
      <c r="C142" s="2" t="str">
        <f t="shared" si="4"/>
        <v>Extendor de HDMI   Extensores de HDMI hay de 2 tipos</v>
      </c>
      <c r="D142" s="9">
        <v>31</v>
      </c>
      <c r="E142" s="9">
        <f>TablaInventario[[#This Row],[Cantidad]]-(SUMIF(TablaMovimientos[ELEMENTO], TablaInventario[[#This Row],[Nombre]], TablaMovimientos[CANTIDAD RETIRADA]))</f>
        <v>7</v>
      </c>
      <c r="F142" s="2" t="s">
        <v>26</v>
      </c>
      <c r="G142" s="3" t="s">
        <v>660</v>
      </c>
      <c r="H142" s="10" t="s">
        <v>655</v>
      </c>
    </row>
    <row r="143" spans="1:8">
      <c r="A143" s="2" t="s">
        <v>661</v>
      </c>
      <c r="B143" s="18"/>
      <c r="C143" s="2" t="str">
        <f t="shared" si="4"/>
        <v xml:space="preserve">Conversor de HDMI a Mini HDMI  </v>
      </c>
      <c r="D143" s="9">
        <v>2</v>
      </c>
      <c r="E143" s="9">
        <f>TablaInventario[[#This Row],[Cantidad]]-(SUMIF(TablaMovimientos[ELEMENTO], TablaInventario[[#This Row],[Nombre]], TablaMovimientos[CANTIDAD RETIRADA]))</f>
        <v>8</v>
      </c>
      <c r="F143" s="2" t="s">
        <v>26</v>
      </c>
      <c r="G143" s="3"/>
      <c r="H143" s="10" t="s">
        <v>655</v>
      </c>
    </row>
    <row r="144" spans="1:8">
      <c r="A144" s="4" t="s">
        <v>662</v>
      </c>
      <c r="B144" s="13"/>
      <c r="C144" s="2" t="str">
        <f t="shared" si="4"/>
        <v xml:space="preserve">adaptador VGA a HDMI  </v>
      </c>
      <c r="D144" s="7">
        <v>1</v>
      </c>
      <c r="E144" s="9">
        <f>TablaInventario[[#This Row],[Cantidad]]-(SUMIF(TablaMovimientos[ELEMENTO], TablaInventario[[#This Row],[Nombre]], TablaMovimientos[CANTIDAD RETIRADA]))</f>
        <v>4</v>
      </c>
      <c r="F144" s="2" t="s">
        <v>26</v>
      </c>
      <c r="G144" s="5"/>
      <c r="H144" s="10" t="s">
        <v>655</v>
      </c>
    </row>
    <row r="145" spans="1:8">
      <c r="A145" s="4" t="s">
        <v>663</v>
      </c>
      <c r="B145" s="13"/>
      <c r="C145" s="12" t="str">
        <f t="shared" si="4"/>
        <v xml:space="preserve">Cable HDMI a puerto C  </v>
      </c>
      <c r="D145" s="7">
        <v>1</v>
      </c>
      <c r="E145" s="15">
        <f>TablaInventario[[#This Row],[Cantidad]]-(SUMIF(TablaMovimientos[ELEMENTO], TablaInventario[[#This Row],[Nombre]], TablaMovimientos[CANTIDAD RETIRADA]))</f>
        <v>1</v>
      </c>
      <c r="F145" s="2" t="s">
        <v>26</v>
      </c>
      <c r="G145" s="5"/>
      <c r="H145" s="10" t="s">
        <v>655</v>
      </c>
    </row>
    <row r="146" spans="1:8">
      <c r="A146" s="4" t="s">
        <v>663</v>
      </c>
      <c r="B146" s="4" t="s">
        <v>217</v>
      </c>
      <c r="C146" s="12" t="str">
        <f t="shared" si="4"/>
        <v xml:space="preserve">Cable HDMI a puerto C XÜE </v>
      </c>
      <c r="D146" s="7">
        <v>1</v>
      </c>
      <c r="E146" s="15">
        <f>TablaInventario[[#This Row],[Cantidad]]-(SUMIF(TablaMovimientos[ELEMENTO], TablaInventario[[#This Row],[Nombre]], TablaMovimientos[CANTIDAD RETIRADA]))</f>
        <v>1</v>
      </c>
      <c r="F146" s="2" t="s">
        <v>26</v>
      </c>
      <c r="G146" s="5"/>
      <c r="H146" s="10" t="s">
        <v>655</v>
      </c>
    </row>
    <row r="147" spans="1:8">
      <c r="A147" s="4" t="s">
        <v>664</v>
      </c>
      <c r="B147" s="13"/>
      <c r="C147" s="12" t="str">
        <f t="shared" si="4"/>
        <v xml:space="preserve">Cable HDMI a Mini DisplayPort  </v>
      </c>
      <c r="D147" s="7">
        <v>1</v>
      </c>
      <c r="E147" s="15">
        <f>TablaInventario[[#This Row],[Cantidad]]-(SUMIF(TablaMovimientos[ELEMENTO], TablaInventario[[#This Row],[Nombre]], TablaMovimientos[CANTIDAD RETIRADA]))</f>
        <v>114</v>
      </c>
      <c r="F147" s="2" t="s">
        <v>26</v>
      </c>
      <c r="G147" s="5"/>
      <c r="H147" s="10" t="s">
        <v>655</v>
      </c>
    </row>
    <row r="148" spans="1:8">
      <c r="A148" s="4" t="s">
        <v>665</v>
      </c>
      <c r="B148" s="13"/>
      <c r="C148" s="12" t="str">
        <f t="shared" si="4"/>
        <v xml:space="preserve">Adaptador Mini DisplayPort a DisplayPort  </v>
      </c>
      <c r="D148" s="7">
        <v>28</v>
      </c>
      <c r="E148" s="15">
        <f>TablaInventario[[#This Row],[Cantidad]]-(SUMIF(TablaMovimientos[ELEMENTO], TablaInventario[[#This Row],[Nombre]], TablaMovimientos[CANTIDAD RETIRADA]))</f>
        <v>4</v>
      </c>
      <c r="F148" s="2" t="s">
        <v>26</v>
      </c>
      <c r="G148" s="5"/>
      <c r="H148" s="10" t="s">
        <v>655</v>
      </c>
    </row>
    <row r="149" spans="1:8">
      <c r="A149" s="4" t="s">
        <v>639</v>
      </c>
      <c r="B149" s="4" t="s">
        <v>217</v>
      </c>
      <c r="C149" s="12" t="str">
        <f t="shared" si="4"/>
        <v xml:space="preserve">Conversor DVI-D a HDMI XÜE </v>
      </c>
      <c r="D149" s="7">
        <v>8</v>
      </c>
      <c r="E149" s="15">
        <f>TablaInventario[[#This Row],[Cantidad]]-(SUMIF(TablaMovimientos[ELEMENTO], TablaInventario[[#This Row],[Nombre]], TablaMovimientos[CANTIDAD RETIRADA]))</f>
        <v>7</v>
      </c>
      <c r="F149" s="2" t="s">
        <v>26</v>
      </c>
      <c r="G149" s="5"/>
      <c r="H149" s="10" t="s">
        <v>655</v>
      </c>
    </row>
    <row r="150" spans="1:8">
      <c r="A150" s="4" t="s">
        <v>666</v>
      </c>
      <c r="B150" s="13"/>
      <c r="C150" s="12" t="str">
        <f t="shared" si="4"/>
        <v xml:space="preserve">Adaptador DVI-D a VGA  </v>
      </c>
      <c r="D150" s="7">
        <v>18</v>
      </c>
      <c r="E150" s="15">
        <f>TablaInventario[[#This Row],[Cantidad]]-(SUMIF(TablaMovimientos[ELEMENTO], TablaInventario[[#This Row],[Nombre]], TablaMovimientos[CANTIDAD RETIRADA]))</f>
        <v>3</v>
      </c>
      <c r="F150" s="2" t="s">
        <v>26</v>
      </c>
      <c r="G150" s="5"/>
      <c r="H150" s="10" t="s">
        <v>655</v>
      </c>
    </row>
    <row r="151" spans="1:8">
      <c r="A151" s="2" t="s">
        <v>667</v>
      </c>
      <c r="B151" s="18"/>
      <c r="C151" s="2" t="str">
        <f t="shared" si="4"/>
        <v xml:space="preserve">Mouses  </v>
      </c>
      <c r="D151" s="9">
        <v>33</v>
      </c>
      <c r="E151" s="9">
        <f>TablaInventario[[#This Row],[Cantidad]]-(SUMIF(TablaMovimientos[ELEMENTO], TablaInventario[[#This Row],[Nombre]], TablaMovimientos[CANTIDAD RETIRADA]))</f>
        <v>15</v>
      </c>
      <c r="F151" s="2" t="s">
        <v>26</v>
      </c>
      <c r="G151" s="3"/>
      <c r="H151" s="10" t="s">
        <v>668</v>
      </c>
    </row>
    <row r="152" spans="1:8">
      <c r="A152" s="2" t="s">
        <v>669</v>
      </c>
      <c r="B152" s="18"/>
      <c r="C152" s="2" t="str">
        <f t="shared" si="4"/>
        <v xml:space="preserve">Cargador   Tipo N (5.5 mm) </v>
      </c>
      <c r="D152" s="9">
        <v>9</v>
      </c>
      <c r="E152" s="9">
        <f>TablaInventario[[#This Row],[Cantidad]]-(SUMIF(TablaMovimientos[ELEMENTO], TablaInventario[[#This Row],[Nombre]], TablaMovimientos[CANTIDAD RETIRADA]))</f>
        <v>11</v>
      </c>
      <c r="F152" s="2" t="s">
        <v>26</v>
      </c>
      <c r="G152" s="3" t="s">
        <v>670</v>
      </c>
      <c r="H152" s="10" t="s">
        <v>671</v>
      </c>
    </row>
    <row r="153" spans="1:8">
      <c r="A153" s="2" t="s">
        <v>669</v>
      </c>
      <c r="B153" s="18"/>
      <c r="C153" s="2" t="str">
        <f t="shared" si="4"/>
        <v>Cargador   Conector coaxial de 5.5 mm</v>
      </c>
      <c r="D153" s="9">
        <v>4</v>
      </c>
      <c r="E153" s="9">
        <f>TablaInventario[[#This Row],[Cantidad]]-(SUMIF(TablaMovimientos[ELEMENTO], TablaInventario[[#This Row],[Nombre]], TablaMovimientos[CANTIDAD RETIRADA]))</f>
        <v>12</v>
      </c>
      <c r="F153" s="2"/>
      <c r="G153" s="3" t="s">
        <v>672</v>
      </c>
      <c r="H153" s="10" t="s">
        <v>671</v>
      </c>
    </row>
    <row r="154" spans="1:8">
      <c r="A154" s="2" t="s">
        <v>669</v>
      </c>
      <c r="B154" s="18"/>
      <c r="C154" s="2" t="str">
        <f t="shared" si="4"/>
        <v>Cargador   conector coaxial 6.0 mm</v>
      </c>
      <c r="D154" s="9">
        <v>3</v>
      </c>
      <c r="E154" s="9">
        <f>TablaInventario[[#This Row],[Cantidad]]-(SUMIF(TablaMovimientos[ELEMENTO], TablaInventario[[#This Row],[Nombre]], TablaMovimientos[CANTIDAD RETIRADA]))</f>
        <v>13</v>
      </c>
      <c r="F154" s="2"/>
      <c r="G154" s="3" t="s">
        <v>673</v>
      </c>
      <c r="H154" s="10" t="s">
        <v>671</v>
      </c>
    </row>
    <row r="155" spans="1:8">
      <c r="A155" s="2" t="s">
        <v>669</v>
      </c>
      <c r="B155" s="2" t="s">
        <v>674</v>
      </c>
      <c r="C155" s="2" t="str">
        <f t="shared" si="4"/>
        <v>Cargador  Alcatel cargador alcatel tablet pico pin ics01</v>
      </c>
      <c r="D155" s="9">
        <v>1</v>
      </c>
      <c r="E155" s="9">
        <f>TablaInventario[[#This Row],[Cantidad]]-(SUMIF(TablaMovimientos[ELEMENTO], TablaInventario[[#This Row],[Nombre]], TablaMovimientos[CANTIDAD RETIRADA]))</f>
        <v>9</v>
      </c>
      <c r="F155" s="2"/>
      <c r="G155" s="3" t="s">
        <v>675</v>
      </c>
      <c r="H155" s="10" t="s">
        <v>671</v>
      </c>
    </row>
    <row r="156" spans="1:8">
      <c r="A156" s="2" t="s">
        <v>885</v>
      </c>
      <c r="B156" s="4" t="s">
        <v>45</v>
      </c>
      <c r="C156" s="19" t="str">
        <f t="shared" si="4"/>
        <v>Delantal peto en carnaza Generico blanca</v>
      </c>
      <c r="D156" s="7">
        <v>2</v>
      </c>
      <c r="E156" s="20">
        <f>TablaInventario[[#This Row],[Cantidad]]-(SUMIF(TablaMovimientos[ELEMENTO], TablaInventario[[#This Row],[Nombre]], TablaMovimientos[CANTIDAD RETIRADA]))</f>
        <v>9</v>
      </c>
      <c r="F156" s="4" t="s">
        <v>26</v>
      </c>
      <c r="G156" s="5" t="s">
        <v>886</v>
      </c>
      <c r="H156" s="6" t="s">
        <v>357</v>
      </c>
    </row>
    <row r="157" spans="1:8">
      <c r="A157" s="2" t="s">
        <v>887</v>
      </c>
      <c r="B157" s="4" t="s">
        <v>45</v>
      </c>
      <c r="C157" s="19" t="str">
        <f t="shared" si="4"/>
        <v xml:space="preserve">Guantes en carnaza Generico 3 pares </v>
      </c>
      <c r="D157" s="7">
        <v>6</v>
      </c>
      <c r="E157" s="20">
        <f>TablaInventario[[#This Row],[Cantidad]]-(SUMIF(TablaMovimientos[ELEMENTO], TablaInventario[[#This Row],[Nombre]], TablaMovimientos[CANTIDAD RETIRADA]))</f>
        <v>4</v>
      </c>
      <c r="F157" s="4" t="s">
        <v>442</v>
      </c>
      <c r="G157" s="5" t="s">
        <v>888</v>
      </c>
      <c r="H157" s="6" t="s">
        <v>357</v>
      </c>
    </row>
    <row r="158" spans="1:8">
      <c r="A158" s="2" t="s">
        <v>8</v>
      </c>
      <c r="B158" s="4" t="s">
        <v>889</v>
      </c>
      <c r="C158" s="21" t="str">
        <f t="shared" si="4"/>
        <v>Tapabocas nitta n95</v>
      </c>
      <c r="D158" s="7">
        <v>40</v>
      </c>
      <c r="E158" s="22">
        <f>TablaInventario[[#This Row],[Cantidad]]-(SUMIF(TablaMovimientos[ELEMENTO], TablaInventario[[#This Row],[Nombre]], TablaMovimientos[CANTIDAD RETIRADA]))</f>
        <v>4</v>
      </c>
      <c r="F158" s="4" t="s">
        <v>442</v>
      </c>
      <c r="G158" s="5" t="s">
        <v>890</v>
      </c>
      <c r="H158" s="6" t="s">
        <v>357</v>
      </c>
    </row>
    <row r="159" spans="1:8">
      <c r="A159" s="2" t="s">
        <v>891</v>
      </c>
      <c r="B159" s="4" t="s">
        <v>892</v>
      </c>
      <c r="C159" s="21" t="str">
        <f t="shared" si="4"/>
        <v>Guantes aislantes  Regeltex latex 26500 V talla 36cm</v>
      </c>
      <c r="D159" s="7">
        <v>5</v>
      </c>
      <c r="E159" s="22">
        <f>TablaInventario[[#This Row],[Cantidad]]-(SUMIF(TablaMovimientos[ELEMENTO], TablaInventario[[#This Row],[Nombre]], TablaMovimientos[CANTIDAD RETIRADA]))</f>
        <v>84</v>
      </c>
      <c r="F159" s="4" t="s">
        <v>536</v>
      </c>
      <c r="G159" s="5" t="s">
        <v>893</v>
      </c>
      <c r="H159" s="6" t="s">
        <v>357</v>
      </c>
    </row>
    <row r="160" spans="1:8">
      <c r="A160" s="4" t="s">
        <v>894</v>
      </c>
      <c r="B160" s="4" t="s">
        <v>45</v>
      </c>
      <c r="C160" s="19" t="str">
        <f t="shared" si="4"/>
        <v>Trapos de gafas Generico bolsa blanca</v>
      </c>
      <c r="D160" s="7">
        <v>1</v>
      </c>
      <c r="E160" s="20">
        <f>TablaInventario[[#This Row],[Cantidad]]-(SUMIF(TablaMovimientos[ELEMENTO], TablaInventario[[#This Row],[Nombre]], TablaMovimientos[CANTIDAD RETIRADA]))</f>
        <v>2</v>
      </c>
      <c r="F160" s="4" t="s">
        <v>529</v>
      </c>
      <c r="G160" s="5" t="s">
        <v>897</v>
      </c>
      <c r="H160" s="6"/>
    </row>
    <row r="161" spans="1:8">
      <c r="A161" s="4" t="s">
        <v>895</v>
      </c>
      <c r="B161" s="4" t="s">
        <v>45</v>
      </c>
      <c r="C161" s="21" t="str">
        <f t="shared" si="4"/>
        <v xml:space="preserve">Guantes de Nylon  Generico bolsa Colsubsidio </v>
      </c>
      <c r="D161" s="7">
        <v>1</v>
      </c>
      <c r="E161" s="22">
        <f>TablaInventario[[#This Row],[Cantidad]]-(SUMIF(TablaMovimientos[ELEMENTO], TablaInventario[[#This Row],[Nombre]], TablaMovimientos[CANTIDAD RETIRADA]))</f>
        <v>1</v>
      </c>
      <c r="F161" s="4" t="s">
        <v>529</v>
      </c>
      <c r="G161" s="5" t="s">
        <v>896</v>
      </c>
      <c r="H16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9DB5-58B9-4A71-840D-F8093BCC76C0}">
  <dimension ref="A1:J36"/>
  <sheetViews>
    <sheetView workbookViewId="0">
      <selection activeCell="B15" sqref="B15"/>
    </sheetView>
  </sheetViews>
  <sheetFormatPr baseColWidth="10" defaultColWidth="9" defaultRowHeight="14.25"/>
  <cols>
    <col min="1" max="1" width="11.125" style="11" bestFit="1" customWidth="1"/>
    <col min="2" max="2" width="44.375" bestFit="1" customWidth="1"/>
    <col min="3" max="3" width="12.375" customWidth="1"/>
    <col min="4" max="4" width="13.5" customWidth="1"/>
    <col min="5" max="5" width="13.625" customWidth="1"/>
    <col min="6" max="6" width="27.5" customWidth="1"/>
    <col min="7" max="7" width="19" bestFit="1" customWidth="1"/>
    <col min="8" max="8" width="23" customWidth="1"/>
    <col min="10" max="10" width="24.5" customWidth="1"/>
    <col min="16" max="16" width="10.25" customWidth="1"/>
  </cols>
  <sheetData>
    <row r="1" spans="1:10" ht="28.5">
      <c r="A1" s="11" t="s">
        <v>676</v>
      </c>
      <c r="B1" t="s">
        <v>677</v>
      </c>
      <c r="C1" s="1" t="s">
        <v>678</v>
      </c>
      <c r="D1" s="1" t="s">
        <v>679</v>
      </c>
      <c r="E1" t="s">
        <v>5</v>
      </c>
      <c r="F1" s="1" t="s">
        <v>680</v>
      </c>
      <c r="G1" t="s">
        <v>681</v>
      </c>
      <c r="H1" t="s">
        <v>682</v>
      </c>
      <c r="J1" t="s">
        <v>683</v>
      </c>
    </row>
    <row r="2" spans="1:10">
      <c r="A2" s="11">
        <v>45622</v>
      </c>
      <c r="B2" t="s">
        <v>684</v>
      </c>
      <c r="C2">
        <v>1</v>
      </c>
      <c r="D2" t="e">
        <f>INDEX(TablaInventario[Cantidad Actual],MATCH(B2,TablaInventario[Nombre],0))</f>
        <v>#N/A</v>
      </c>
      <c r="E2" t="e">
        <f>INDEX(TablaInventario[Empaque],MATCH(B2,TablaInventario[Nombre],0))</f>
        <v>#N/A</v>
      </c>
      <c r="F2" t="s">
        <v>685</v>
      </c>
      <c r="H2" t="s">
        <v>686</v>
      </c>
      <c r="J2" t="s">
        <v>687</v>
      </c>
    </row>
    <row r="3" spans="1:10">
      <c r="A3" s="11">
        <v>45622</v>
      </c>
      <c r="B3" t="s">
        <v>899</v>
      </c>
      <c r="C3">
        <v>1</v>
      </c>
      <c r="D3" t="e">
        <f>INDEX(TablaInventario[Cantidad Actual],MATCH(B3,TablaInventario[Nombre],0))</f>
        <v>#N/A</v>
      </c>
      <c r="E3" t="e">
        <f>INDEX(TablaInventario[Empaque],MATCH(B3,TablaInventario[Nombre],0))</f>
        <v>#N/A</v>
      </c>
      <c r="F3" t="s">
        <v>688</v>
      </c>
      <c r="H3" t="s">
        <v>689</v>
      </c>
      <c r="J3" t="s">
        <v>690</v>
      </c>
    </row>
    <row r="4" spans="1:10">
      <c r="A4" s="11">
        <v>45622</v>
      </c>
      <c r="B4" t="s">
        <v>900</v>
      </c>
      <c r="C4">
        <v>1</v>
      </c>
      <c r="D4" t="e">
        <f>INDEX(TablaInventario[Cantidad Actual],MATCH(B4,TablaInventario[Nombre],0))</f>
        <v>#N/A</v>
      </c>
      <c r="E4" t="e">
        <f>INDEX(TablaInventario[Empaque],MATCH(B4,TablaInventario[Nombre],0))</f>
        <v>#N/A</v>
      </c>
      <c r="F4" t="s">
        <v>685</v>
      </c>
      <c r="H4" t="s">
        <v>690</v>
      </c>
      <c r="J4" t="s">
        <v>689</v>
      </c>
    </row>
    <row r="5" spans="1:10">
      <c r="A5" s="11">
        <v>45624</v>
      </c>
      <c r="B5" t="s">
        <v>901</v>
      </c>
      <c r="C5">
        <v>3</v>
      </c>
      <c r="D5" t="e">
        <f>INDEX(TablaInventario[Cantidad Actual],MATCH(B5,TablaInventario[Nombre],0))</f>
        <v>#N/A</v>
      </c>
      <c r="E5" t="e">
        <f>INDEX(TablaInventario[Empaque],MATCH(B5,TablaInventario[Nombre],0))</f>
        <v>#N/A</v>
      </c>
      <c r="F5" t="s">
        <v>685</v>
      </c>
      <c r="H5" t="s">
        <v>689</v>
      </c>
      <c r="J5" t="s">
        <v>691</v>
      </c>
    </row>
    <row r="6" spans="1:10">
      <c r="A6" s="11">
        <v>45624</v>
      </c>
      <c r="B6" t="s">
        <v>902</v>
      </c>
      <c r="C6">
        <v>5</v>
      </c>
      <c r="D6" t="e">
        <f>INDEX(TablaInventario[Cantidad Actual],MATCH(B6,TablaInventario[Nombre],0))</f>
        <v>#N/A</v>
      </c>
      <c r="E6" t="e">
        <f>INDEX(TablaInventario[Empaque],MATCH(B6,TablaInventario[Nombre],0))</f>
        <v>#N/A</v>
      </c>
      <c r="H6" t="s">
        <v>689</v>
      </c>
      <c r="J6" t="s">
        <v>692</v>
      </c>
    </row>
    <row r="7" spans="1:10">
      <c r="A7" s="11">
        <v>45594</v>
      </c>
      <c r="B7" t="s">
        <v>693</v>
      </c>
      <c r="C7">
        <v>1</v>
      </c>
      <c r="D7" t="e">
        <f>INDEX(TablaInventario[Cantidad Actual],MATCH(B7,TablaInventario[Nombre],0))</f>
        <v>#N/A</v>
      </c>
      <c r="E7" t="e">
        <f>INDEX(TablaInventario[Empaque],MATCH(B7,TablaInventario[Nombre],0))</f>
        <v>#N/A</v>
      </c>
      <c r="H7" t="s">
        <v>686</v>
      </c>
      <c r="J7" t="s">
        <v>694</v>
      </c>
    </row>
    <row r="8" spans="1:10">
      <c r="A8" s="11">
        <v>45594</v>
      </c>
      <c r="B8" t="s">
        <v>695</v>
      </c>
      <c r="C8">
        <v>1</v>
      </c>
      <c r="D8" t="e">
        <f>INDEX(TablaInventario[Cantidad Actual],MATCH(B8,TablaInventario[Nombre],0))</f>
        <v>#N/A</v>
      </c>
      <c r="E8" t="e">
        <f>INDEX(TablaInventario[Empaque],MATCH(B8,TablaInventario[Nombre],0))</f>
        <v>#N/A</v>
      </c>
      <c r="H8" t="s">
        <v>686</v>
      </c>
      <c r="J8" t="s">
        <v>696</v>
      </c>
    </row>
    <row r="9" spans="1:10">
      <c r="A9" s="11">
        <v>45594</v>
      </c>
      <c r="B9" t="s">
        <v>811</v>
      </c>
      <c r="C9">
        <v>0</v>
      </c>
      <c r="D9" t="e">
        <f>INDEX(TablaInventario[Cantidad Actual],MATCH(B9,TablaInventario[Nombre],0))</f>
        <v>#N/A</v>
      </c>
      <c r="E9" t="e">
        <f>INDEX(TablaInventario[Empaque],MATCH(B9,TablaInventario[Nombre],0))</f>
        <v>#N/A</v>
      </c>
      <c r="H9" t="s">
        <v>697</v>
      </c>
      <c r="J9" t="s">
        <v>698</v>
      </c>
    </row>
    <row r="10" spans="1:10">
      <c r="A10" s="11">
        <v>45578</v>
      </c>
      <c r="B10" t="s">
        <v>905</v>
      </c>
      <c r="C10">
        <v>1</v>
      </c>
      <c r="D10" t="e">
        <f>INDEX(TablaInventario[Cantidad Actual],MATCH(B10,TablaInventario[Nombre],0))</f>
        <v>#N/A</v>
      </c>
      <c r="E10" t="e">
        <f>INDEX(TablaInventario[Empaque],MATCH(B10,TablaInventario[Nombre],0))</f>
        <v>#N/A</v>
      </c>
      <c r="F10" t="s">
        <v>699</v>
      </c>
      <c r="H10" t="s">
        <v>700</v>
      </c>
      <c r="J10" t="s">
        <v>701</v>
      </c>
    </row>
    <row r="11" spans="1:10">
      <c r="A11" s="11">
        <v>45594</v>
      </c>
      <c r="B11" t="s">
        <v>702</v>
      </c>
      <c r="C11">
        <v>1</v>
      </c>
      <c r="D11" t="e">
        <f>INDEX(TablaInventario[Cantidad Actual],MATCH(B11,TablaInventario[Nombre],0))</f>
        <v>#N/A</v>
      </c>
      <c r="E11" t="e">
        <f>INDEX(TablaInventario[Empaque],MATCH(B11,TablaInventario[Nombre],0))</f>
        <v>#N/A</v>
      </c>
      <c r="F11" t="s">
        <v>688</v>
      </c>
      <c r="H11" t="s">
        <v>689</v>
      </c>
      <c r="J11" t="s">
        <v>697</v>
      </c>
    </row>
    <row r="12" spans="1:10">
      <c r="A12" s="11">
        <v>45594</v>
      </c>
      <c r="B12" t="s">
        <v>904</v>
      </c>
      <c r="C12">
        <v>1</v>
      </c>
      <c r="D12" t="e">
        <f>INDEX(TablaInventario[Cantidad Actual],MATCH(B12,TablaInventario[Nombre],0))</f>
        <v>#N/A</v>
      </c>
      <c r="E12" t="e">
        <f>INDEX(TablaInventario[Empaque],MATCH(B12,TablaInventario[Nombre],0))</f>
        <v>#N/A</v>
      </c>
      <c r="F12" t="s">
        <v>685</v>
      </c>
      <c r="H12" t="s">
        <v>689</v>
      </c>
      <c r="J12" t="s">
        <v>703</v>
      </c>
    </row>
    <row r="13" spans="1:10">
      <c r="A13" s="11">
        <v>45594</v>
      </c>
      <c r="B13" t="s">
        <v>898</v>
      </c>
      <c r="C13">
        <v>1</v>
      </c>
      <c r="D13" t="e">
        <f>INDEX(TablaInventario[Cantidad Actual],MATCH(B13,TablaInventario[Nombre],0))</f>
        <v>#N/A</v>
      </c>
      <c r="E13" t="e">
        <f>INDEX(TablaInventario[Empaque],MATCH(B13,TablaInventario[Nombre],0))</f>
        <v>#N/A</v>
      </c>
      <c r="F13" t="s">
        <v>688</v>
      </c>
      <c r="H13" t="s">
        <v>704</v>
      </c>
      <c r="J13" t="s">
        <v>705</v>
      </c>
    </row>
    <row r="14" spans="1:10">
      <c r="A14" s="11">
        <v>45595</v>
      </c>
      <c r="B14" t="s">
        <v>907</v>
      </c>
      <c r="C14">
        <v>0</v>
      </c>
      <c r="D14" t="e">
        <f>INDEX(TablaInventario[Cantidad Actual],MATCH(B14,TablaInventario[Nombre],0))</f>
        <v>#N/A</v>
      </c>
      <c r="E14" t="e">
        <f>INDEX(TablaInventario[Empaque],MATCH(B14,TablaInventario[Nombre],0))</f>
        <v>#N/A</v>
      </c>
      <c r="F14" t="s">
        <v>685</v>
      </c>
      <c r="H14" t="s">
        <v>689</v>
      </c>
      <c r="J14" t="s">
        <v>706</v>
      </c>
    </row>
    <row r="15" spans="1:10">
      <c r="A15" s="11">
        <v>45595</v>
      </c>
      <c r="B15" t="s">
        <v>909</v>
      </c>
      <c r="C15">
        <v>24</v>
      </c>
      <c r="D15" t="e">
        <f>INDEX(TablaInventario[Cantidad Actual],MATCH(B15,TablaInventario[Nombre],0))</f>
        <v>#N/A</v>
      </c>
      <c r="E15" t="e">
        <f>INDEX(TablaInventario[Empaque],MATCH(B15,TablaInventario[Nombre],0))</f>
        <v>#N/A</v>
      </c>
      <c r="F15" t="s">
        <v>707</v>
      </c>
      <c r="H15" t="s">
        <v>708</v>
      </c>
      <c r="J15" t="s">
        <v>686</v>
      </c>
    </row>
    <row r="16" spans="1:10">
      <c r="A16" s="11">
        <v>45595</v>
      </c>
      <c r="B16" t="s">
        <v>863</v>
      </c>
      <c r="C16">
        <v>1</v>
      </c>
      <c r="D16" t="e">
        <f>INDEX(TablaInventario[Cantidad Actual],MATCH(B16,TablaInventario[Nombre],0))</f>
        <v>#N/A</v>
      </c>
      <c r="E16" t="e">
        <f>INDEX(TablaInventario[Empaque],MATCH(B16,TablaInventario[Nombre],0))</f>
        <v>#N/A</v>
      </c>
      <c r="F16" t="s">
        <v>709</v>
      </c>
      <c r="H16" t="s">
        <v>689</v>
      </c>
      <c r="J16" t="s">
        <v>708</v>
      </c>
    </row>
    <row r="17" spans="1:10">
      <c r="A17" s="11">
        <v>45595</v>
      </c>
      <c r="B17" t="s">
        <v>710</v>
      </c>
      <c r="C17">
        <v>2</v>
      </c>
      <c r="D17" t="e">
        <f>INDEX(TablaInventario[Cantidad Actual],MATCH(B17,TablaInventario[Nombre],0))</f>
        <v>#N/A</v>
      </c>
      <c r="E17" t="e">
        <f>INDEX(TablaInventario[Empaque],MATCH(B17,TablaInventario[Nombre],0))</f>
        <v>#N/A</v>
      </c>
      <c r="F17" t="s">
        <v>685</v>
      </c>
      <c r="H17" t="s">
        <v>689</v>
      </c>
      <c r="J17" t="s">
        <v>711</v>
      </c>
    </row>
    <row r="18" spans="1:10">
      <c r="A18" s="11">
        <v>45630</v>
      </c>
      <c r="B18" t="s">
        <v>712</v>
      </c>
      <c r="C18">
        <v>9</v>
      </c>
      <c r="D18" t="e">
        <f>INDEX(TablaInventario[Cantidad Actual],MATCH(B18,TablaInventario[Nombre],0))</f>
        <v>#N/A</v>
      </c>
      <c r="E18" t="e">
        <f>INDEX(TablaInventario[Empaque],MATCH(B18,TablaInventario[Nombre],0))</f>
        <v>#N/A</v>
      </c>
      <c r="F18" t="s">
        <v>685</v>
      </c>
      <c r="G18" t="s">
        <v>713</v>
      </c>
      <c r="H18" t="s">
        <v>689</v>
      </c>
      <c r="J18" t="s">
        <v>700</v>
      </c>
    </row>
    <row r="19" spans="1:10">
      <c r="A19" s="11">
        <v>45630</v>
      </c>
      <c r="B19" t="s">
        <v>845</v>
      </c>
      <c r="C19">
        <v>9</v>
      </c>
      <c r="D19" t="e">
        <f>INDEX(TablaInventario[Cantidad Actual],MATCH(B19,TablaInventario[Nombre],0))</f>
        <v>#N/A</v>
      </c>
      <c r="E19" t="e">
        <f>INDEX(TablaInventario[Empaque],MATCH(B19,TablaInventario[Nombre],0))</f>
        <v>#N/A</v>
      </c>
      <c r="F19" t="s">
        <v>685</v>
      </c>
      <c r="G19" t="s">
        <v>713</v>
      </c>
      <c r="H19" t="s">
        <v>689</v>
      </c>
      <c r="J19" t="s">
        <v>704</v>
      </c>
    </row>
    <row r="20" spans="1:10">
      <c r="A20" s="11">
        <v>45630</v>
      </c>
      <c r="B20" t="s">
        <v>714</v>
      </c>
      <c r="C20">
        <v>2</v>
      </c>
      <c r="D20" t="e">
        <f>INDEX(TablaInventario[Cantidad Actual],MATCH(B20,TablaInventario[Nombre],0))</f>
        <v>#N/A</v>
      </c>
      <c r="E20" t="e">
        <f>INDEX(TablaInventario[Empaque],MATCH(B20,TablaInventario[Nombre],0))</f>
        <v>#N/A</v>
      </c>
      <c r="F20" t="s">
        <v>715</v>
      </c>
      <c r="H20" t="s">
        <v>700</v>
      </c>
      <c r="J20" t="s">
        <v>716</v>
      </c>
    </row>
    <row r="21" spans="1:10">
      <c r="A21" s="11">
        <v>45630</v>
      </c>
      <c r="B21" t="s">
        <v>702</v>
      </c>
      <c r="C21">
        <v>2</v>
      </c>
      <c r="D21" t="e">
        <f>INDEX(TablaInventario[Cantidad Actual],MATCH(B21,TablaInventario[Nombre],0))</f>
        <v>#N/A</v>
      </c>
      <c r="E21" t="e">
        <f>INDEX(TablaInventario[Empaque],MATCH(B21,TablaInventario[Nombre],0))</f>
        <v>#N/A</v>
      </c>
      <c r="F21" t="s">
        <v>717</v>
      </c>
      <c r="H21" t="s">
        <v>698</v>
      </c>
      <c r="J21" t="s">
        <v>718</v>
      </c>
    </row>
    <row r="22" spans="1:10">
      <c r="A22" s="11">
        <v>45677</v>
      </c>
      <c r="B22" t="s">
        <v>719</v>
      </c>
      <c r="C22">
        <v>1</v>
      </c>
      <c r="D22" t="e">
        <f>INDEX(TablaInventario[Cantidad Actual],MATCH(B22,TablaInventario[Nombre],0))</f>
        <v>#N/A</v>
      </c>
      <c r="E22" t="e">
        <f>INDEX(TablaInventario[Empaque],MATCH(B22,TablaInventario[Nombre],0))</f>
        <v>#N/A</v>
      </c>
      <c r="F22" t="s">
        <v>685</v>
      </c>
      <c r="G22" t="s">
        <v>720</v>
      </c>
      <c r="H22" t="s">
        <v>690</v>
      </c>
    </row>
    <row r="23" spans="1:10">
      <c r="A23" s="11">
        <v>45677</v>
      </c>
      <c r="B23" t="s">
        <v>721</v>
      </c>
      <c r="C23">
        <v>1</v>
      </c>
      <c r="D23" t="e">
        <f>INDEX(TablaInventario[Cantidad Actual],MATCH(B23,TablaInventario[Nombre],0))</f>
        <v>#N/A</v>
      </c>
      <c r="E23" t="e">
        <f>INDEX(TablaInventario[Empaque],MATCH(B23,TablaInventario[Nombre],0))</f>
        <v>#N/A</v>
      </c>
      <c r="F23" t="s">
        <v>685</v>
      </c>
      <c r="G23" t="s">
        <v>720</v>
      </c>
      <c r="H23" t="s">
        <v>690</v>
      </c>
    </row>
    <row r="24" spans="1:10">
      <c r="A24" s="11">
        <v>45680</v>
      </c>
      <c r="B24" t="s">
        <v>811</v>
      </c>
      <c r="C24">
        <v>4</v>
      </c>
      <c r="D24" t="e">
        <f>INDEX(TablaInventario[Cantidad Actual],MATCH(B24,TablaInventario[Nombre],0))</f>
        <v>#N/A</v>
      </c>
      <c r="E24" t="e">
        <f>INDEX(TablaInventario[Empaque],MATCH(B24,TablaInventario[Nombre],0))</f>
        <v>#N/A</v>
      </c>
      <c r="F24" t="s">
        <v>812</v>
      </c>
      <c r="G24" t="s">
        <v>813</v>
      </c>
      <c r="H24" t="s">
        <v>697</v>
      </c>
    </row>
    <row r="25" spans="1:10">
      <c r="A25" s="11">
        <v>45680</v>
      </c>
      <c r="B25" t="s">
        <v>820</v>
      </c>
      <c r="C25">
        <v>3</v>
      </c>
      <c r="D25" t="e">
        <f>INDEX(TablaInventario[Cantidad Actual],MATCH(B25,TablaInventario[Nombre],0))</f>
        <v>#N/A</v>
      </c>
      <c r="E25" t="e">
        <f>INDEX(TablaInventario[Empaque],MATCH(B25,TablaInventario[Nombre],0))</f>
        <v>#N/A</v>
      </c>
      <c r="F25" t="s">
        <v>685</v>
      </c>
      <c r="H25" t="s">
        <v>689</v>
      </c>
    </row>
    <row r="26" spans="1:10">
      <c r="A26" s="16">
        <v>45681</v>
      </c>
      <c r="B26" t="s">
        <v>903</v>
      </c>
      <c r="C26">
        <v>4</v>
      </c>
      <c r="D26" t="e">
        <f>INDEX(TablaInventario[Cantidad Actual],MATCH(B26,TablaInventario[Nombre],0))</f>
        <v>#N/A</v>
      </c>
      <c r="E26" t="e">
        <f>INDEX(TablaInventario[Empaque],MATCH(B26,TablaInventario[Nombre],0))</f>
        <v>#N/A</v>
      </c>
      <c r="F26" t="s">
        <v>812</v>
      </c>
      <c r="H26" t="s">
        <v>689</v>
      </c>
    </row>
    <row r="27" spans="1:10">
      <c r="D27" t="e">
        <f>INDEX(TablaInventario[Cantidad Actual],MATCH(B27,TablaInventario[Nombre],0))</f>
        <v>#N/A</v>
      </c>
      <c r="E27" t="e">
        <f>INDEX(TablaInventario[Empaque],MATCH(B27,TablaInventario[Nombre],0))</f>
        <v>#N/A</v>
      </c>
    </row>
    <row r="28" spans="1:10">
      <c r="D28" t="e">
        <f>INDEX(TablaInventario[Cantidad Actual],MATCH(B28,TablaInventario[Nombre],0))</f>
        <v>#N/A</v>
      </c>
      <c r="E28" t="e">
        <f>INDEX(TablaInventario[Empaque],MATCH(B28,TablaInventario[Nombre],0))</f>
        <v>#N/A</v>
      </c>
    </row>
    <row r="29" spans="1:10">
      <c r="D29" t="e">
        <f>INDEX(TablaInventario[Cantidad Actual],MATCH(B29,TablaInventario[Nombre],0))</f>
        <v>#N/A</v>
      </c>
      <c r="E29" t="e">
        <f>INDEX(TablaInventario[Empaque],MATCH(B29,TablaInventario[Nombre],0))</f>
        <v>#N/A</v>
      </c>
    </row>
    <row r="30" spans="1:10">
      <c r="D30" t="e">
        <f>INDEX(TablaInventario[Cantidad Actual],MATCH(B30,TablaInventario[Nombre],0))</f>
        <v>#N/A</v>
      </c>
      <c r="E30" t="e">
        <f>INDEX(TablaInventario[Empaque],MATCH(B30,TablaInventario[Nombre],0))</f>
        <v>#N/A</v>
      </c>
    </row>
    <row r="31" spans="1:10">
      <c r="A31" s="23"/>
      <c r="D31" s="24" t="e">
        <f>INDEX(TablaInventario[Cantidad Actual],MATCH(B31,TablaInventario[Nombre],0))</f>
        <v>#N/A</v>
      </c>
      <c r="E31" s="24" t="e">
        <f>INDEX(TablaInventario[Empaque],MATCH(B31,TablaInventario[Nombre],0))</f>
        <v>#N/A</v>
      </c>
    </row>
    <row r="32" spans="1:10">
      <c r="A32" s="23"/>
      <c r="D32" s="24" t="e">
        <f>INDEX(TablaInventario[Cantidad Actual],MATCH(B32,TablaInventario[Nombre],0))</f>
        <v>#N/A</v>
      </c>
      <c r="E32" s="24" t="e">
        <f>INDEX(TablaInventario[Empaque],MATCH(B32,TablaInventario[Nombre],0))</f>
        <v>#N/A</v>
      </c>
    </row>
    <row r="33" spans="1:5">
      <c r="A33" s="23"/>
      <c r="D33" s="24" t="e">
        <f>INDEX(TablaInventario[Cantidad Actual],MATCH(B33,TablaInventario[Nombre],0))</f>
        <v>#N/A</v>
      </c>
      <c r="E33" s="24" t="e">
        <f>INDEX(TablaInventario[Empaque],MATCH(B33,TablaInventario[Nombre],0))</f>
        <v>#N/A</v>
      </c>
    </row>
    <row r="34" spans="1:5">
      <c r="A34" s="23"/>
      <c r="D34" s="24" t="e">
        <f>INDEX(TablaInventario[Cantidad Actual],MATCH(B34,TablaInventario[Nombre],0))</f>
        <v>#N/A</v>
      </c>
      <c r="E34" s="24" t="e">
        <f>INDEX(TablaInventario[Empaque],MATCH(B34,TablaInventario[Nombre],0))</f>
        <v>#N/A</v>
      </c>
    </row>
    <row r="35" spans="1:5">
      <c r="A35" s="23"/>
      <c r="D35" s="24" t="e">
        <f>INDEX(TablaInventario[Cantidad Actual],MATCH(B35,TablaInventario[Nombre],0))</f>
        <v>#N/A</v>
      </c>
      <c r="E35" s="24" t="e">
        <f>INDEX(TablaInventario[Empaque],MATCH(B35,TablaInventario[Nombre],0))</f>
        <v>#N/A</v>
      </c>
    </row>
    <row r="36" spans="1:5">
      <c r="A36" s="23"/>
      <c r="D36" s="24" t="e">
        <f>INDEX(TablaInventario[Cantidad Actual],MATCH(B36,TablaInventario[Nombre],0))</f>
        <v>#N/A</v>
      </c>
      <c r="E36" s="24" t="e">
        <f>INDEX(TablaInventario[Empaque],MATCH(B36,TablaInventario[Nombre],0))</f>
        <v>#N/A</v>
      </c>
    </row>
  </sheetData>
  <phoneticPr fontId="5" alignment="center"/>
  <dataValidations count="1">
    <dataValidation type="list" allowBlank="1" showInputMessage="1" showErrorMessage="1" sqref="H2:H36" xr:uid="{3F53D034-9FE3-4C92-AE3C-0100CE2A7C2D}">
      <formula1>$J$2:$J$21</formula1>
    </dataValidation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E54ED5-96E0-4681-9EDE-1DE88A6CECF3}">
          <x14:formula1>
            <xm:f>Inventario!$C:$C</xm:f>
          </x14:formula1>
          <xm:sqref>B2:B36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inv. centro de acopio</vt:lpstr>
      <vt:lpstr>Movimientos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SALAS INFORMÁTICA</dc:creator>
  <cp:keywords/>
  <dc:description/>
  <cp:lastModifiedBy>JIMMY JAIBER TAMAYO QUIROGA</cp:lastModifiedBy>
  <cp:revision/>
  <dcterms:created xsi:type="dcterms:W3CDTF">2024-10-28T11:59:32Z</dcterms:created>
  <dcterms:modified xsi:type="dcterms:W3CDTF">2025-02-05T00:23:02Z</dcterms:modified>
  <cp:category/>
  <cp:contentStatus/>
</cp:coreProperties>
</file>