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Jimmy Tamayo Q\Documents\inventario_app\data\"/>
    </mc:Choice>
  </mc:AlternateContent>
  <xr:revisionPtr revIDLastSave="0" documentId="13_ncr:1_{3A687DBF-0999-4841-A8E3-55C604D43DF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ventario" sheetId="2" r:id="rId1"/>
    <sheet name="Movimien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1" i="2" l="1"/>
  <c r="D402" i="2"/>
  <c r="D400" i="2"/>
  <c r="D399" i="2"/>
  <c r="F399" i="2" s="1"/>
  <c r="D398" i="2"/>
  <c r="F398" i="2" s="1"/>
  <c r="D397" i="2"/>
  <c r="F397" i="2" s="1"/>
  <c r="D394" i="2"/>
  <c r="F394" i="2" s="1"/>
  <c r="D395" i="2"/>
  <c r="F395" i="2" s="1"/>
  <c r="D396" i="2"/>
  <c r="F396" i="2" s="1"/>
  <c r="D393" i="2"/>
  <c r="F393" i="2" s="1"/>
  <c r="D382" i="2"/>
  <c r="D383" i="2"/>
  <c r="D384" i="2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D385" i="2"/>
  <c r="F385" i="2" s="1"/>
  <c r="D386" i="2"/>
  <c r="F386" i="2" s="1"/>
  <c r="D387" i="2"/>
  <c r="D388" i="2"/>
  <c r="F388" i="2" s="1"/>
  <c r="D389" i="2"/>
  <c r="F389" i="2" s="1"/>
  <c r="D390" i="2"/>
  <c r="F390" i="2" s="1"/>
  <c r="D391" i="2"/>
  <c r="F391" i="2" s="1"/>
  <c r="D392" i="2"/>
  <c r="F392" i="2" s="1"/>
  <c r="F381" i="2"/>
  <c r="F387" i="2"/>
  <c r="D355" i="2"/>
  <c r="F355" i="2" s="1"/>
  <c r="D356" i="2"/>
  <c r="F356" i="2" s="1"/>
  <c r="D357" i="2"/>
  <c r="F357" i="2" s="1"/>
  <c r="D352" i="2"/>
  <c r="F352" i="2" s="1"/>
  <c r="D353" i="2"/>
  <c r="F353" i="2" s="1"/>
  <c r="D354" i="2"/>
  <c r="F354" i="2" s="1"/>
  <c r="D358" i="2"/>
  <c r="F358" i="2" s="1"/>
  <c r="D359" i="2"/>
  <c r="F359" i="2" s="1"/>
  <c r="D360" i="2"/>
  <c r="F360" i="2" s="1"/>
  <c r="D361" i="2"/>
  <c r="F361" i="2" s="1"/>
  <c r="D362" i="2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F362" i="2"/>
  <c r="F369" i="2"/>
  <c r="D350" i="2"/>
  <c r="F350" i="2" s="1"/>
  <c r="D351" i="2"/>
  <c r="D2" i="2"/>
  <c r="D3" i="2"/>
  <c r="D4" i="2"/>
  <c r="F4" i="2" s="1"/>
  <c r="D5" i="2"/>
  <c r="F5" i="2" s="1"/>
  <c r="D6" i="2"/>
  <c r="D7" i="2"/>
  <c r="D8" i="2"/>
  <c r="F8" i="2" s="1"/>
  <c r="D17" i="2"/>
  <c r="F17" i="2" s="1"/>
  <c r="D18" i="2"/>
  <c r="D19" i="2"/>
  <c r="F19" i="2" s="1"/>
  <c r="D22" i="2"/>
  <c r="D23" i="2"/>
  <c r="D24" i="2"/>
  <c r="D25" i="2"/>
  <c r="F25" i="2" s="1"/>
  <c r="D26" i="2"/>
  <c r="F26" i="2" s="1"/>
  <c r="D28" i="2"/>
  <c r="F28" i="2" s="1"/>
  <c r="D29" i="2"/>
  <c r="D30" i="2"/>
  <c r="D31" i="2"/>
  <c r="D32" i="2"/>
  <c r="F32" i="2" s="1"/>
  <c r="D35" i="2"/>
  <c r="F35" i="2" s="1"/>
  <c r="D36" i="2"/>
  <c r="D41" i="2"/>
  <c r="D42" i="2"/>
  <c r="D43" i="2"/>
  <c r="F43" i="2" s="1"/>
  <c r="D44" i="2"/>
  <c r="F44" i="2" s="1"/>
  <c r="D45" i="2"/>
  <c r="F45" i="2" s="1"/>
  <c r="D46" i="2"/>
  <c r="F46" i="2" s="1"/>
  <c r="D47" i="2"/>
  <c r="D48" i="2"/>
  <c r="D49" i="2"/>
  <c r="F49" i="2" s="1"/>
  <c r="D50" i="2"/>
  <c r="F50" i="2" s="1"/>
  <c r="D52" i="2"/>
  <c r="D57" i="2"/>
  <c r="D58" i="2"/>
  <c r="D61" i="2"/>
  <c r="D68" i="2"/>
  <c r="D69" i="2"/>
  <c r="D70" i="2"/>
  <c r="F70" i="2" s="1"/>
  <c r="D71" i="2"/>
  <c r="F71" i="2" s="1"/>
  <c r="D72" i="2"/>
  <c r="F72" i="2" s="1"/>
  <c r="D73" i="2"/>
  <c r="D74" i="2"/>
  <c r="F74" i="2" s="1"/>
  <c r="D75" i="2"/>
  <c r="F75" i="2" s="1"/>
  <c r="D80" i="2"/>
  <c r="D86" i="2"/>
  <c r="F86" i="2" s="1"/>
  <c r="D87" i="2"/>
  <c r="D88" i="2"/>
  <c r="D89" i="2"/>
  <c r="D90" i="2"/>
  <c r="D97" i="2"/>
  <c r="F97" i="2" s="1"/>
  <c r="D98" i="2"/>
  <c r="D99" i="2"/>
  <c r="F99" i="2" s="1"/>
  <c r="D100" i="2"/>
  <c r="F100" i="2" s="1"/>
  <c r="D101" i="2"/>
  <c r="F101" i="2" s="1"/>
  <c r="D117" i="2"/>
  <c r="F117" i="2" s="1"/>
  <c r="D118" i="2"/>
  <c r="D122" i="2"/>
  <c r="D123" i="2"/>
  <c r="F123" i="2" s="1"/>
  <c r="D124" i="2"/>
  <c r="D126" i="2"/>
  <c r="F126" i="2" s="1"/>
  <c r="D135" i="2"/>
  <c r="F135" i="2" s="1"/>
  <c r="D138" i="2"/>
  <c r="F138" i="2" s="1"/>
  <c r="D140" i="2"/>
  <c r="F140" i="2" s="1"/>
  <c r="D143" i="2"/>
  <c r="F143" i="2" s="1"/>
  <c r="D147" i="2"/>
  <c r="F147" i="2" s="1"/>
  <c r="D148" i="2"/>
  <c r="F148" i="2" s="1"/>
  <c r="D149" i="2"/>
  <c r="F149" i="2" s="1"/>
  <c r="D171" i="2"/>
  <c r="F171" i="2" s="1"/>
  <c r="D172" i="2"/>
  <c r="D179" i="2"/>
  <c r="F179" i="2" s="1"/>
  <c r="D180" i="2"/>
  <c r="D184" i="2"/>
  <c r="D185" i="2"/>
  <c r="F185" i="2" s="1"/>
  <c r="D186" i="2"/>
  <c r="F186" i="2" s="1"/>
  <c r="D187" i="2"/>
  <c r="F187" i="2" s="1"/>
  <c r="D188" i="2"/>
  <c r="D189" i="2"/>
  <c r="D191" i="2"/>
  <c r="F191" i="2" s="1"/>
  <c r="D192" i="2"/>
  <c r="F192" i="2" s="1"/>
  <c r="D193" i="2"/>
  <c r="F193" i="2" s="1"/>
  <c r="D194" i="2"/>
  <c r="D195" i="2"/>
  <c r="F195" i="2" s="1"/>
  <c r="D196" i="2"/>
  <c r="D197" i="2"/>
  <c r="D199" i="2"/>
  <c r="F199" i="2" s="1"/>
  <c r="D202" i="2"/>
  <c r="F202" i="2" s="1"/>
  <c r="D204" i="2"/>
  <c r="D208" i="2"/>
  <c r="D209" i="2"/>
  <c r="D211" i="2"/>
  <c r="F211" i="2" s="1"/>
  <c r="D215" i="2"/>
  <c r="F215" i="2" s="1"/>
  <c r="D216" i="2"/>
  <c r="F216" i="2" s="1"/>
  <c r="D217" i="2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D224" i="2"/>
  <c r="D225" i="2"/>
  <c r="D226" i="2"/>
  <c r="F226" i="2" s="1"/>
  <c r="D227" i="2"/>
  <c r="F227" i="2" s="1"/>
  <c r="D228" i="2"/>
  <c r="D229" i="2"/>
  <c r="D230" i="2"/>
  <c r="F230" i="2" s="1"/>
  <c r="D231" i="2"/>
  <c r="D232" i="2"/>
  <c r="F232" i="2" s="1"/>
  <c r="D233" i="2"/>
  <c r="F233" i="2" s="1"/>
  <c r="D234" i="2"/>
  <c r="F234" i="2" s="1"/>
  <c r="D235" i="2"/>
  <c r="F235" i="2" s="1"/>
  <c r="D236" i="2"/>
  <c r="D237" i="2"/>
  <c r="D238" i="2"/>
  <c r="F238" i="2" s="1"/>
  <c r="D239" i="2"/>
  <c r="F239" i="2" s="1"/>
  <c r="D240" i="2"/>
  <c r="D241" i="2"/>
  <c r="D242" i="2"/>
  <c r="D243" i="2"/>
  <c r="F243" i="2" s="1"/>
  <c r="D244" i="2"/>
  <c r="F244" i="2" s="1"/>
  <c r="D245" i="2"/>
  <c r="F245" i="2" s="1"/>
  <c r="D246" i="2"/>
  <c r="F246" i="2" s="1"/>
  <c r="D247" i="2"/>
  <c r="D248" i="2"/>
  <c r="D249" i="2"/>
  <c r="D252" i="2"/>
  <c r="F252" i="2" s="1"/>
  <c r="D253" i="2"/>
  <c r="F253" i="2" s="1"/>
  <c r="D254" i="2"/>
  <c r="D257" i="2"/>
  <c r="D260" i="2"/>
  <c r="D264" i="2"/>
  <c r="F264" i="2" s="1"/>
  <c r="D266" i="2"/>
  <c r="D267" i="2"/>
  <c r="F267" i="2" s="1"/>
  <c r="D268" i="2"/>
  <c r="F268" i="2" s="1"/>
  <c r="D269" i="2"/>
  <c r="D270" i="2"/>
  <c r="D271" i="2"/>
  <c r="D272" i="2"/>
  <c r="F272" i="2" s="1"/>
  <c r="D273" i="2"/>
  <c r="F273" i="2" s="1"/>
  <c r="D275" i="2"/>
  <c r="F275" i="2" s="1"/>
  <c r="D276" i="2"/>
  <c r="D277" i="2"/>
  <c r="F277" i="2" s="1"/>
  <c r="D278" i="2"/>
  <c r="F278" i="2" s="1"/>
  <c r="D279" i="2"/>
  <c r="D280" i="2"/>
  <c r="F280" i="2" s="1"/>
  <c r="D281" i="2"/>
  <c r="F281" i="2" s="1"/>
  <c r="D282" i="2"/>
  <c r="F282" i="2" s="1"/>
  <c r="D284" i="2"/>
  <c r="F284" i="2" s="1"/>
  <c r="D285" i="2"/>
  <c r="D286" i="2"/>
  <c r="D287" i="2"/>
  <c r="F287" i="2" s="1"/>
  <c r="D288" i="2"/>
  <c r="D290" i="2"/>
  <c r="F290" i="2" s="1"/>
  <c r="D291" i="2"/>
  <c r="F291" i="2" s="1"/>
  <c r="D292" i="2"/>
  <c r="D300" i="2"/>
  <c r="F300" i="2" s="1"/>
  <c r="D301" i="2"/>
  <c r="F301" i="2" s="1"/>
  <c r="D306" i="2"/>
  <c r="F306" i="2" s="1"/>
  <c r="D308" i="2"/>
  <c r="D309" i="2"/>
  <c r="D310" i="2"/>
  <c r="D311" i="2"/>
  <c r="F311" i="2" s="1"/>
  <c r="D312" i="2"/>
  <c r="F312" i="2" s="1"/>
  <c r="D313" i="2"/>
  <c r="F313" i="2" s="1"/>
  <c r="D314" i="2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D327" i="2"/>
  <c r="F327" i="2" s="1"/>
  <c r="D328" i="2"/>
  <c r="F328" i="2" s="1"/>
  <c r="D329" i="2"/>
  <c r="F329" i="2" s="1"/>
  <c r="D330" i="2"/>
  <c r="D331" i="2"/>
  <c r="F331" i="2" s="1"/>
  <c r="D332" i="2"/>
  <c r="F332" i="2" s="1"/>
  <c r="D333" i="2"/>
  <c r="D334" i="2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F340" i="2"/>
  <c r="F351" i="2"/>
  <c r="F334" i="2"/>
  <c r="F330" i="2"/>
  <c r="F326" i="2"/>
  <c r="C303" i="2"/>
  <c r="D303" i="2" s="1"/>
  <c r="F303" i="2" s="1"/>
  <c r="F2" i="2"/>
  <c r="F6" i="2"/>
  <c r="F7" i="2"/>
  <c r="F18" i="2"/>
  <c r="F22" i="2"/>
  <c r="F23" i="2"/>
  <c r="F24" i="2"/>
  <c r="F29" i="2"/>
  <c r="F30" i="2"/>
  <c r="F31" i="2"/>
  <c r="F36" i="2"/>
  <c r="F41" i="2"/>
  <c r="F42" i="2"/>
  <c r="F47" i="2"/>
  <c r="F48" i="2"/>
  <c r="F52" i="2"/>
  <c r="F57" i="2"/>
  <c r="F58" i="2"/>
  <c r="F61" i="2"/>
  <c r="F68" i="2"/>
  <c r="F69" i="2"/>
  <c r="F73" i="2"/>
  <c r="F80" i="2"/>
  <c r="F87" i="2"/>
  <c r="F88" i="2"/>
  <c r="F89" i="2"/>
  <c r="F90" i="2"/>
  <c r="F98" i="2"/>
  <c r="F118" i="2"/>
  <c r="F122" i="2"/>
  <c r="F124" i="2"/>
  <c r="F172" i="2"/>
  <c r="F180" i="2"/>
  <c r="F184" i="2"/>
  <c r="F188" i="2"/>
  <c r="F189" i="2"/>
  <c r="F194" i="2"/>
  <c r="F196" i="2"/>
  <c r="F197" i="2"/>
  <c r="F204" i="2"/>
  <c r="F208" i="2"/>
  <c r="F209" i="2"/>
  <c r="F217" i="2"/>
  <c r="F223" i="2"/>
  <c r="F224" i="2"/>
  <c r="F225" i="2"/>
  <c r="F228" i="2"/>
  <c r="F229" i="2"/>
  <c r="F231" i="2"/>
  <c r="F236" i="2"/>
  <c r="F237" i="2"/>
  <c r="F240" i="2"/>
  <c r="F241" i="2"/>
  <c r="F242" i="2"/>
  <c r="F247" i="2"/>
  <c r="F248" i="2"/>
  <c r="F249" i="2"/>
  <c r="F254" i="2"/>
  <c r="F257" i="2"/>
  <c r="F260" i="2"/>
  <c r="F266" i="2"/>
  <c r="F269" i="2"/>
  <c r="F270" i="2"/>
  <c r="F271" i="2"/>
  <c r="F276" i="2"/>
  <c r="F279" i="2"/>
  <c r="F285" i="2"/>
  <c r="F286" i="2"/>
  <c r="F288" i="2"/>
  <c r="F292" i="2"/>
  <c r="F308" i="2"/>
  <c r="F309" i="2"/>
  <c r="F310" i="2"/>
  <c r="F314" i="2"/>
  <c r="C307" i="2"/>
  <c r="D307" i="2" s="1"/>
  <c r="F307" i="2" s="1"/>
  <c r="C305" i="2"/>
  <c r="D305" i="2" s="1"/>
  <c r="F305" i="2" s="1"/>
  <c r="C304" i="2"/>
  <c r="D304" i="2" s="1"/>
  <c r="F304" i="2" s="1"/>
  <c r="C302" i="2"/>
  <c r="D302" i="2" s="1"/>
  <c r="F302" i="2" s="1"/>
  <c r="C299" i="2"/>
  <c r="D299" i="2" s="1"/>
  <c r="F299" i="2" s="1"/>
  <c r="C298" i="2"/>
  <c r="D298" i="2" s="1"/>
  <c r="F298" i="2" s="1"/>
  <c r="C297" i="2"/>
  <c r="D297" i="2" s="1"/>
  <c r="F297" i="2" s="1"/>
  <c r="C296" i="2"/>
  <c r="D296" i="2" s="1"/>
  <c r="F296" i="2" s="1"/>
  <c r="C295" i="2"/>
  <c r="D295" i="2" s="1"/>
  <c r="F295" i="2" s="1"/>
  <c r="C294" i="2"/>
  <c r="D294" i="2" s="1"/>
  <c r="F294" i="2" s="1"/>
  <c r="C293" i="2"/>
  <c r="D293" i="2" s="1"/>
  <c r="F293" i="2" s="1"/>
  <c r="C289" i="2"/>
  <c r="D289" i="2" s="1"/>
  <c r="F289" i="2" s="1"/>
  <c r="C283" i="2"/>
  <c r="D283" i="2" s="1"/>
  <c r="F283" i="2" s="1"/>
  <c r="C274" i="2"/>
  <c r="D274" i="2" s="1"/>
  <c r="F274" i="2" s="1"/>
  <c r="C265" i="2"/>
  <c r="D265" i="2" s="1"/>
  <c r="F265" i="2" s="1"/>
  <c r="C263" i="2"/>
  <c r="D263" i="2" s="1"/>
  <c r="F263" i="2" s="1"/>
  <c r="C262" i="2"/>
  <c r="D262" i="2" s="1"/>
  <c r="F262" i="2" s="1"/>
  <c r="C261" i="2"/>
  <c r="D261" i="2" s="1"/>
  <c r="F261" i="2" s="1"/>
  <c r="C259" i="2"/>
  <c r="D259" i="2" s="1"/>
  <c r="F259" i="2" s="1"/>
  <c r="C258" i="2"/>
  <c r="D258" i="2" s="1"/>
  <c r="F258" i="2" s="1"/>
  <c r="C256" i="2"/>
  <c r="D256" i="2" s="1"/>
  <c r="F256" i="2" s="1"/>
  <c r="C255" i="2"/>
  <c r="D255" i="2" s="1"/>
  <c r="F255" i="2" s="1"/>
  <c r="C251" i="2"/>
  <c r="D251" i="2" s="1"/>
  <c r="F251" i="2" s="1"/>
  <c r="C250" i="2"/>
  <c r="D250" i="2" s="1"/>
  <c r="F250" i="2" s="1"/>
  <c r="C214" i="2"/>
  <c r="D214" i="2" s="1"/>
  <c r="F214" i="2" s="1"/>
  <c r="C213" i="2"/>
  <c r="D213" i="2" s="1"/>
  <c r="F213" i="2" s="1"/>
  <c r="C212" i="2"/>
  <c r="D212" i="2" s="1"/>
  <c r="F212" i="2" s="1"/>
  <c r="C210" i="2"/>
  <c r="D210" i="2" s="1"/>
  <c r="F210" i="2" s="1"/>
  <c r="C207" i="2"/>
  <c r="D207" i="2" s="1"/>
  <c r="F207" i="2" s="1"/>
  <c r="C206" i="2"/>
  <c r="D206" i="2" s="1"/>
  <c r="F206" i="2" s="1"/>
  <c r="C205" i="2"/>
  <c r="D205" i="2" s="1"/>
  <c r="F205" i="2" s="1"/>
  <c r="C203" i="2"/>
  <c r="D203" i="2" s="1"/>
  <c r="F203" i="2" s="1"/>
  <c r="C201" i="2"/>
  <c r="D201" i="2" s="1"/>
  <c r="F201" i="2" s="1"/>
  <c r="C200" i="2"/>
  <c r="D200" i="2" s="1"/>
  <c r="F200" i="2" s="1"/>
  <c r="C198" i="2"/>
  <c r="D198" i="2" s="1"/>
  <c r="F198" i="2" s="1"/>
  <c r="C190" i="2"/>
  <c r="D190" i="2" s="1"/>
  <c r="F190" i="2" s="1"/>
  <c r="C183" i="2"/>
  <c r="D183" i="2" s="1"/>
  <c r="F183" i="2" s="1"/>
  <c r="C182" i="2"/>
  <c r="D182" i="2" s="1"/>
  <c r="F182" i="2" s="1"/>
  <c r="C181" i="2"/>
  <c r="D181" i="2" s="1"/>
  <c r="F181" i="2" s="1"/>
  <c r="C178" i="2"/>
  <c r="D178" i="2" s="1"/>
  <c r="F178" i="2" s="1"/>
  <c r="C177" i="2"/>
  <c r="D177" i="2" s="1"/>
  <c r="F177" i="2" s="1"/>
  <c r="C176" i="2"/>
  <c r="D176" i="2" s="1"/>
  <c r="F176" i="2" s="1"/>
  <c r="C175" i="2"/>
  <c r="D175" i="2" s="1"/>
  <c r="F175" i="2" s="1"/>
  <c r="C174" i="2"/>
  <c r="D174" i="2" s="1"/>
  <c r="F174" i="2" s="1"/>
  <c r="C173" i="2"/>
  <c r="D173" i="2" s="1"/>
  <c r="F173" i="2" s="1"/>
  <c r="C170" i="2"/>
  <c r="D170" i="2" s="1"/>
  <c r="F170" i="2" s="1"/>
  <c r="C169" i="2"/>
  <c r="D169" i="2" s="1"/>
  <c r="F169" i="2" s="1"/>
  <c r="C168" i="2"/>
  <c r="D168" i="2" s="1"/>
  <c r="F168" i="2" s="1"/>
  <c r="C167" i="2"/>
  <c r="D167" i="2" s="1"/>
  <c r="F167" i="2" s="1"/>
  <c r="C166" i="2"/>
  <c r="D166" i="2" s="1"/>
  <c r="F166" i="2" s="1"/>
  <c r="C165" i="2"/>
  <c r="D165" i="2" s="1"/>
  <c r="F165" i="2" s="1"/>
  <c r="C164" i="2"/>
  <c r="D164" i="2" s="1"/>
  <c r="F164" i="2" s="1"/>
  <c r="C163" i="2"/>
  <c r="D163" i="2" s="1"/>
  <c r="F163" i="2" s="1"/>
  <c r="C162" i="2"/>
  <c r="D162" i="2" s="1"/>
  <c r="F162" i="2" s="1"/>
  <c r="C161" i="2"/>
  <c r="D161" i="2" s="1"/>
  <c r="F161" i="2" s="1"/>
  <c r="C160" i="2"/>
  <c r="D160" i="2" s="1"/>
  <c r="F160" i="2" s="1"/>
  <c r="C159" i="2"/>
  <c r="D159" i="2" s="1"/>
  <c r="F159" i="2" s="1"/>
  <c r="C158" i="2"/>
  <c r="D158" i="2" s="1"/>
  <c r="F158" i="2" s="1"/>
  <c r="C157" i="2"/>
  <c r="D157" i="2" s="1"/>
  <c r="F157" i="2" s="1"/>
  <c r="C156" i="2"/>
  <c r="D156" i="2" s="1"/>
  <c r="F156" i="2" s="1"/>
  <c r="C155" i="2"/>
  <c r="D155" i="2" s="1"/>
  <c r="F155" i="2" s="1"/>
  <c r="C154" i="2"/>
  <c r="D154" i="2" s="1"/>
  <c r="F154" i="2" s="1"/>
  <c r="C153" i="2"/>
  <c r="D153" i="2" s="1"/>
  <c r="F153" i="2" s="1"/>
  <c r="C152" i="2"/>
  <c r="D152" i="2" s="1"/>
  <c r="F152" i="2" s="1"/>
  <c r="C151" i="2"/>
  <c r="D151" i="2" s="1"/>
  <c r="F151" i="2" s="1"/>
  <c r="C150" i="2"/>
  <c r="D150" i="2" s="1"/>
  <c r="F150" i="2" s="1"/>
  <c r="C146" i="2"/>
  <c r="D146" i="2" s="1"/>
  <c r="F146" i="2" s="1"/>
  <c r="C145" i="2"/>
  <c r="D145" i="2" s="1"/>
  <c r="F145" i="2" s="1"/>
  <c r="C144" i="2"/>
  <c r="D144" i="2" s="1"/>
  <c r="F144" i="2" s="1"/>
  <c r="C142" i="2"/>
  <c r="D142" i="2" s="1"/>
  <c r="F142" i="2" s="1"/>
  <c r="C141" i="2"/>
  <c r="D141" i="2" s="1"/>
  <c r="F141" i="2" s="1"/>
  <c r="C139" i="2"/>
  <c r="D139" i="2" s="1"/>
  <c r="F139" i="2" s="1"/>
  <c r="C137" i="2"/>
  <c r="D137" i="2" s="1"/>
  <c r="F137" i="2" s="1"/>
  <c r="C136" i="2"/>
  <c r="D136" i="2" s="1"/>
  <c r="F136" i="2" s="1"/>
  <c r="C134" i="2"/>
  <c r="D134" i="2" s="1"/>
  <c r="F134" i="2" s="1"/>
  <c r="C133" i="2"/>
  <c r="D133" i="2" s="1"/>
  <c r="F133" i="2" s="1"/>
  <c r="C132" i="2"/>
  <c r="D132" i="2" s="1"/>
  <c r="F132" i="2" s="1"/>
  <c r="C131" i="2"/>
  <c r="D131" i="2" s="1"/>
  <c r="F131" i="2" s="1"/>
  <c r="C130" i="2"/>
  <c r="D130" i="2" s="1"/>
  <c r="F130" i="2" s="1"/>
  <c r="C129" i="2"/>
  <c r="D129" i="2" s="1"/>
  <c r="F129" i="2" s="1"/>
  <c r="C128" i="2"/>
  <c r="D128" i="2" s="1"/>
  <c r="F128" i="2" s="1"/>
  <c r="C127" i="2"/>
  <c r="D127" i="2" s="1"/>
  <c r="F127" i="2" s="1"/>
  <c r="C125" i="2"/>
  <c r="D125" i="2" s="1"/>
  <c r="F125" i="2" s="1"/>
  <c r="C121" i="2"/>
  <c r="D121" i="2" s="1"/>
  <c r="F121" i="2" s="1"/>
  <c r="C120" i="2"/>
  <c r="D120" i="2" s="1"/>
  <c r="F120" i="2" s="1"/>
  <c r="C119" i="2"/>
  <c r="D119" i="2" s="1"/>
  <c r="F119" i="2" s="1"/>
  <c r="C116" i="2"/>
  <c r="D116" i="2" s="1"/>
  <c r="F116" i="2" s="1"/>
  <c r="C115" i="2"/>
  <c r="D115" i="2" s="1"/>
  <c r="F115" i="2" s="1"/>
  <c r="C114" i="2"/>
  <c r="D114" i="2" s="1"/>
  <c r="F114" i="2" s="1"/>
  <c r="C113" i="2"/>
  <c r="D113" i="2" s="1"/>
  <c r="F113" i="2" s="1"/>
  <c r="C112" i="2"/>
  <c r="D112" i="2" s="1"/>
  <c r="F112" i="2" s="1"/>
  <c r="C111" i="2"/>
  <c r="D111" i="2" s="1"/>
  <c r="F111" i="2" s="1"/>
  <c r="C110" i="2"/>
  <c r="D110" i="2" s="1"/>
  <c r="F110" i="2" s="1"/>
  <c r="C109" i="2"/>
  <c r="D109" i="2" s="1"/>
  <c r="F109" i="2" s="1"/>
  <c r="C108" i="2"/>
  <c r="D108" i="2" s="1"/>
  <c r="F108" i="2" s="1"/>
  <c r="C107" i="2"/>
  <c r="D107" i="2" s="1"/>
  <c r="F107" i="2" s="1"/>
  <c r="C106" i="2"/>
  <c r="D106" i="2" s="1"/>
  <c r="F106" i="2" s="1"/>
  <c r="C105" i="2"/>
  <c r="D105" i="2" s="1"/>
  <c r="F105" i="2" s="1"/>
  <c r="C104" i="2"/>
  <c r="D104" i="2" s="1"/>
  <c r="F104" i="2" s="1"/>
  <c r="C103" i="2"/>
  <c r="D103" i="2" s="1"/>
  <c r="F103" i="2" s="1"/>
  <c r="C102" i="2"/>
  <c r="D102" i="2" s="1"/>
  <c r="F102" i="2" s="1"/>
  <c r="C96" i="2"/>
  <c r="D96" i="2" s="1"/>
  <c r="F96" i="2" s="1"/>
  <c r="C95" i="2"/>
  <c r="D95" i="2" s="1"/>
  <c r="F95" i="2" s="1"/>
  <c r="C94" i="2"/>
  <c r="D94" i="2" s="1"/>
  <c r="F94" i="2" s="1"/>
  <c r="C93" i="2"/>
  <c r="D93" i="2" s="1"/>
  <c r="F93" i="2" s="1"/>
  <c r="C92" i="2"/>
  <c r="D92" i="2" s="1"/>
  <c r="F92" i="2" s="1"/>
  <c r="C91" i="2"/>
  <c r="D91" i="2" s="1"/>
  <c r="F91" i="2" s="1"/>
  <c r="C85" i="2"/>
  <c r="D85" i="2" s="1"/>
  <c r="F85" i="2" s="1"/>
  <c r="C84" i="2"/>
  <c r="D84" i="2" s="1"/>
  <c r="F84" i="2" s="1"/>
  <c r="C83" i="2"/>
  <c r="D83" i="2" s="1"/>
  <c r="F83" i="2" s="1"/>
  <c r="C82" i="2"/>
  <c r="D82" i="2" s="1"/>
  <c r="F82" i="2" s="1"/>
  <c r="C81" i="2"/>
  <c r="D81" i="2" s="1"/>
  <c r="F81" i="2" s="1"/>
  <c r="C79" i="2"/>
  <c r="D79" i="2" s="1"/>
  <c r="F79" i="2" s="1"/>
  <c r="C78" i="2"/>
  <c r="D78" i="2" s="1"/>
  <c r="F78" i="2" s="1"/>
  <c r="C77" i="2"/>
  <c r="D77" i="2" s="1"/>
  <c r="F77" i="2" s="1"/>
  <c r="C76" i="2"/>
  <c r="D76" i="2" s="1"/>
  <c r="F76" i="2" s="1"/>
  <c r="C67" i="2"/>
  <c r="D67" i="2" s="1"/>
  <c r="F67" i="2" s="1"/>
  <c r="C66" i="2"/>
  <c r="D66" i="2" s="1"/>
  <c r="F66" i="2" s="1"/>
  <c r="C65" i="2"/>
  <c r="D65" i="2" s="1"/>
  <c r="F65" i="2" s="1"/>
  <c r="C64" i="2"/>
  <c r="D64" i="2" s="1"/>
  <c r="F64" i="2" s="1"/>
  <c r="C63" i="2"/>
  <c r="D63" i="2" s="1"/>
  <c r="F63" i="2" s="1"/>
  <c r="C62" i="2"/>
  <c r="D62" i="2" s="1"/>
  <c r="F62" i="2" s="1"/>
  <c r="C60" i="2"/>
  <c r="D60" i="2" s="1"/>
  <c r="F60" i="2" s="1"/>
  <c r="C59" i="2"/>
  <c r="D59" i="2" s="1"/>
  <c r="F59" i="2" s="1"/>
  <c r="C56" i="2"/>
  <c r="D56" i="2" s="1"/>
  <c r="F56" i="2" s="1"/>
  <c r="C55" i="2"/>
  <c r="D55" i="2" s="1"/>
  <c r="F55" i="2" s="1"/>
  <c r="C54" i="2"/>
  <c r="D54" i="2" s="1"/>
  <c r="F54" i="2" s="1"/>
  <c r="C53" i="2"/>
  <c r="D53" i="2" s="1"/>
  <c r="F53" i="2" s="1"/>
  <c r="C51" i="2"/>
  <c r="D51" i="2" s="1"/>
  <c r="F51" i="2" s="1"/>
  <c r="C40" i="2"/>
  <c r="D40" i="2" s="1"/>
  <c r="F40" i="2" s="1"/>
  <c r="C39" i="2"/>
  <c r="D39" i="2" s="1"/>
  <c r="F39" i="2" s="1"/>
  <c r="C38" i="2"/>
  <c r="D38" i="2" s="1"/>
  <c r="F38" i="2" s="1"/>
  <c r="C37" i="2"/>
  <c r="D37" i="2" s="1"/>
  <c r="F37" i="2" s="1"/>
  <c r="C34" i="2"/>
  <c r="D34" i="2" s="1"/>
  <c r="F34" i="2" s="1"/>
  <c r="C33" i="2"/>
  <c r="D33" i="2" s="1"/>
  <c r="F33" i="2" s="1"/>
  <c r="C27" i="2"/>
  <c r="D27" i="2" s="1"/>
  <c r="F27" i="2" s="1"/>
  <c r="C21" i="2"/>
  <c r="D21" i="2" s="1"/>
  <c r="F21" i="2" s="1"/>
  <c r="C20" i="2"/>
  <c r="D20" i="2" s="1"/>
  <c r="F20" i="2" s="1"/>
  <c r="C10" i="2"/>
  <c r="D10" i="2" s="1"/>
  <c r="F10" i="2" s="1"/>
  <c r="C11" i="2"/>
  <c r="D11" i="2" s="1"/>
  <c r="F11" i="2" s="1"/>
  <c r="C12" i="2"/>
  <c r="D12" i="2" s="1"/>
  <c r="F12" i="2" s="1"/>
  <c r="C13" i="2"/>
  <c r="D13" i="2" s="1"/>
  <c r="F13" i="2" s="1"/>
  <c r="C14" i="2"/>
  <c r="D14" i="2" s="1"/>
  <c r="F14" i="2" s="1"/>
  <c r="C15" i="2"/>
  <c r="D15" i="2" s="1"/>
  <c r="F15" i="2" s="1"/>
  <c r="C16" i="2"/>
  <c r="D16" i="2" s="1"/>
  <c r="F16" i="2" s="1"/>
  <c r="C9" i="2"/>
  <c r="D9" i="2" s="1"/>
  <c r="F9" i="2" s="1"/>
  <c r="D2" i="3" l="1"/>
  <c r="D9" i="3"/>
  <c r="D13" i="3"/>
  <c r="D30" i="3"/>
  <c r="D14" i="3"/>
  <c r="D20" i="3"/>
  <c r="D10" i="3"/>
  <c r="D7" i="3"/>
  <c r="E23" i="3"/>
  <c r="E15" i="3"/>
  <c r="E7" i="3"/>
  <c r="E29" i="3"/>
  <c r="D29" i="3"/>
  <c r="E18" i="3"/>
  <c r="D24" i="3"/>
  <c r="D19" i="3"/>
  <c r="D18" i="3"/>
  <c r="D12" i="3"/>
  <c r="E22" i="3"/>
  <c r="E14" i="3"/>
  <c r="E6" i="3"/>
  <c r="E28" i="3"/>
  <c r="D28" i="3"/>
  <c r="D6" i="3"/>
  <c r="E24" i="3"/>
  <c r="D17" i="3"/>
  <c r="F3" i="2"/>
  <c r="E21" i="3"/>
  <c r="E13" i="3"/>
  <c r="E5" i="3"/>
  <c r="E27" i="3"/>
  <c r="D27" i="3"/>
  <c r="E2" i="3"/>
  <c r="D22" i="3"/>
  <c r="E20" i="3"/>
  <c r="E12" i="3"/>
  <c r="E4" i="3"/>
  <c r="E26" i="3"/>
  <c r="D26" i="3"/>
  <c r="E10" i="3"/>
  <c r="D11" i="3"/>
  <c r="D21" i="3"/>
  <c r="D15" i="3"/>
  <c r="D8" i="3"/>
  <c r="E19" i="3"/>
  <c r="E11" i="3"/>
  <c r="E3" i="3"/>
  <c r="E25" i="3"/>
  <c r="D25" i="3"/>
  <c r="D5" i="3"/>
  <c r="E17" i="3"/>
  <c r="E9" i="3"/>
  <c r="E31" i="3"/>
  <c r="D31" i="3"/>
  <c r="D4" i="3"/>
  <c r="D3" i="3"/>
  <c r="D16" i="3"/>
  <c r="D23" i="3"/>
  <c r="E16" i="3"/>
  <c r="E8" i="3"/>
  <c r="E30" i="3"/>
</calcChain>
</file>

<file path=xl/sharedStrings.xml><?xml version="1.0" encoding="utf-8"?>
<sst xmlns="http://schemas.openxmlformats.org/spreadsheetml/2006/main" count="1705" uniqueCount="642">
  <si>
    <t>Elemento</t>
  </si>
  <si>
    <t>Marca</t>
  </si>
  <si>
    <t>EMPAQUE</t>
  </si>
  <si>
    <t>Tapabocas</t>
  </si>
  <si>
    <t>Colnofex</t>
  </si>
  <si>
    <t>Caja</t>
  </si>
  <si>
    <t>50  c\u</t>
  </si>
  <si>
    <t>Stand 1</t>
  </si>
  <si>
    <t>One Fit</t>
  </si>
  <si>
    <t>20  c\u, estan abiertas</t>
  </si>
  <si>
    <t>3M</t>
  </si>
  <si>
    <t>50  c\u, estan abiertas</t>
  </si>
  <si>
    <t>Guantes</t>
  </si>
  <si>
    <t>Max Bold</t>
  </si>
  <si>
    <t>100  c\u</t>
  </si>
  <si>
    <t>Task Pro</t>
  </si>
  <si>
    <t>Smart Guard</t>
  </si>
  <si>
    <t>Retirado 1 caja para centro de acopio 26/11/2024</t>
  </si>
  <si>
    <t>Kramer</t>
  </si>
  <si>
    <t>100  c\u, una esta abierta</t>
  </si>
  <si>
    <t>Tacos</t>
  </si>
  <si>
    <t>Unidad</t>
  </si>
  <si>
    <t>Revisar Cantidad</t>
  </si>
  <si>
    <t>Remache Ciego</t>
  </si>
  <si>
    <t>Revisar Marca</t>
  </si>
  <si>
    <t>Tomas Receptáculo</t>
  </si>
  <si>
    <t>Revisar Empaque</t>
  </si>
  <si>
    <t>Clavijas Trifásicas</t>
  </si>
  <si>
    <t>Revisar Descripción</t>
  </si>
  <si>
    <t>Candado Aleman</t>
  </si>
  <si>
    <t>Revisar Ubicación</t>
  </si>
  <si>
    <t>Gancho Legajador</t>
  </si>
  <si>
    <t>Socket Eléctrico</t>
  </si>
  <si>
    <t xml:space="preserve">10 piezas </t>
  </si>
  <si>
    <t>Cerrojo</t>
  </si>
  <si>
    <t>Retirado 1 para Edilberto Suarez</t>
  </si>
  <si>
    <t>Cinta</t>
  </si>
  <si>
    <t>Plymouth</t>
  </si>
  <si>
    <t>9,1 mt</t>
  </si>
  <si>
    <t>3M EPR</t>
  </si>
  <si>
    <t>Chapa Bola</t>
  </si>
  <si>
    <t>3 a 2</t>
  </si>
  <si>
    <t>Amarre</t>
  </si>
  <si>
    <t>Karluz</t>
  </si>
  <si>
    <t>1 abierta</t>
  </si>
  <si>
    <t>Adler</t>
  </si>
  <si>
    <t>Nylin Cable</t>
  </si>
  <si>
    <t>Yonyu</t>
  </si>
  <si>
    <t>Schneider</t>
  </si>
  <si>
    <t>30 cm</t>
  </si>
  <si>
    <t>Amarre Multiusos</t>
  </si>
  <si>
    <t>15 cm</t>
  </si>
  <si>
    <t>Vigor</t>
  </si>
  <si>
    <t>Lizeth</t>
  </si>
  <si>
    <t>Uduke</t>
  </si>
  <si>
    <t>20 cm</t>
  </si>
  <si>
    <t>10 cm</t>
  </si>
  <si>
    <t>Resmas de Papel</t>
  </si>
  <si>
    <t>500 hojas</t>
  </si>
  <si>
    <t>Metro 3M</t>
  </si>
  <si>
    <t>Metro</t>
  </si>
  <si>
    <t>Lukfin</t>
  </si>
  <si>
    <t>Cintas de Enmascarar</t>
  </si>
  <si>
    <t>2 usadas</t>
  </si>
  <si>
    <t>Cinta Facil</t>
  </si>
  <si>
    <t>Nailo Multiusos</t>
  </si>
  <si>
    <t>Desengrapadora</t>
  </si>
  <si>
    <t>Clips Mariposa</t>
  </si>
  <si>
    <t>Gema</t>
  </si>
  <si>
    <t>Leader</t>
  </si>
  <si>
    <t>Triton</t>
  </si>
  <si>
    <t>Grapas</t>
  </si>
  <si>
    <t>Wingo</t>
  </si>
  <si>
    <t>Clips Standar</t>
  </si>
  <si>
    <t>Boligrafos</t>
  </si>
  <si>
    <t>Clips</t>
  </si>
  <si>
    <t>Se retiro 1 caja para el centro de acopio 26/11/2024</t>
  </si>
  <si>
    <t>Grapa Industrial</t>
  </si>
  <si>
    <t>Grapa</t>
  </si>
  <si>
    <t>Huelleros</t>
  </si>
  <si>
    <t>Silpal</t>
  </si>
  <si>
    <t>Reflector Recargable</t>
  </si>
  <si>
    <t>Caretas</t>
  </si>
  <si>
    <t>Estan abiertas</t>
  </si>
  <si>
    <t>Casquete</t>
  </si>
  <si>
    <t>Linternas</t>
  </si>
  <si>
    <t>Una esta rota</t>
  </si>
  <si>
    <t>Cinta Doble Fax</t>
  </si>
  <si>
    <t>Tesa</t>
  </si>
  <si>
    <t>Tesa Power</t>
  </si>
  <si>
    <t>Gafas</t>
  </si>
  <si>
    <t>Una abierta</t>
  </si>
  <si>
    <t>Gafas de Seguridad</t>
  </si>
  <si>
    <t>Guantes de Seguridad</t>
  </si>
  <si>
    <t>Protectores de Oido</t>
  </si>
  <si>
    <t>Bombillos</t>
  </si>
  <si>
    <t>Placa Eléctrica</t>
  </si>
  <si>
    <t>Clavijas con Seguro</t>
  </si>
  <si>
    <t>Caja de Derivación</t>
  </si>
  <si>
    <t>Teclado Inalámbrico</t>
  </si>
  <si>
    <t>Genius</t>
  </si>
  <si>
    <t>Retirado 28 nov</t>
  </si>
  <si>
    <t>Teclado Alámbrico</t>
  </si>
  <si>
    <t>5 Retirados 28 nov</t>
  </si>
  <si>
    <t>Gel Antibacterial</t>
  </si>
  <si>
    <t>ASEC</t>
  </si>
  <si>
    <t>3.75 lt</t>
  </si>
  <si>
    <t>Stand 2</t>
  </si>
  <si>
    <t>TPC</t>
  </si>
  <si>
    <t xml:space="preserve">1 galón </t>
  </si>
  <si>
    <t>Jabón Para Manos</t>
  </si>
  <si>
    <t>ALIMPIEZA EU</t>
  </si>
  <si>
    <t>3.75 lt, gastado</t>
  </si>
  <si>
    <t>La Campana</t>
  </si>
  <si>
    <t>Retirado 29 oct</t>
  </si>
  <si>
    <t>Capibell</t>
  </si>
  <si>
    <t>4 lt, gastado</t>
  </si>
  <si>
    <t>Tekno</t>
  </si>
  <si>
    <t>Alcohol al 70%</t>
  </si>
  <si>
    <t>Galones</t>
  </si>
  <si>
    <t>Pegante Madera</t>
  </si>
  <si>
    <t>4 kl</t>
  </si>
  <si>
    <t>Transformador</t>
  </si>
  <si>
    <t>12 V a 115 V</t>
  </si>
  <si>
    <t>30 V a 115 V</t>
  </si>
  <si>
    <t>Antimicrobial</t>
  </si>
  <si>
    <t>BioSpada</t>
  </si>
  <si>
    <t>240 ml</t>
  </si>
  <si>
    <t>Aceite 3 en 1</t>
  </si>
  <si>
    <t>135 ml</t>
  </si>
  <si>
    <t>162 ml</t>
  </si>
  <si>
    <t>30 ml</t>
  </si>
  <si>
    <t>90 ml</t>
  </si>
  <si>
    <t>Limpiador de Contactos</t>
  </si>
  <si>
    <t xml:space="preserve">300 ml </t>
  </si>
  <si>
    <t>Limpiador Electrónico</t>
  </si>
  <si>
    <t>Phinnix</t>
  </si>
  <si>
    <t>Espuma Limpiadora</t>
  </si>
  <si>
    <t>CH Industrial</t>
  </si>
  <si>
    <t>370 ml</t>
  </si>
  <si>
    <t>Grass Multiusos</t>
  </si>
  <si>
    <t>Truper</t>
  </si>
  <si>
    <t>450 gr</t>
  </si>
  <si>
    <t>Pintura en Spray</t>
  </si>
  <si>
    <t>LogiPaint</t>
  </si>
  <si>
    <t>400 ml</t>
  </si>
  <si>
    <t>Pintumanfel</t>
  </si>
  <si>
    <t>Laca Multiusos Negra</t>
  </si>
  <si>
    <t>16 oz</t>
  </si>
  <si>
    <t>Laca Multiusos Amarilla</t>
  </si>
  <si>
    <t>Laca Multiusos Blanca</t>
  </si>
  <si>
    <t>Laca Multiusos Roja</t>
  </si>
  <si>
    <t>Válvula de Bloqueo</t>
  </si>
  <si>
    <t>Caimán-caimán</t>
  </si>
  <si>
    <t>Juego de Llaves Combinadas</t>
  </si>
  <si>
    <t>Stanley</t>
  </si>
  <si>
    <t>20 piezas</t>
  </si>
  <si>
    <t>Cable Duple</t>
  </si>
  <si>
    <t>Centelsa</t>
  </si>
  <si>
    <t>14 AWG</t>
  </si>
  <si>
    <t>Cable Eléctrico Negro</t>
  </si>
  <si>
    <t>STAUBLI</t>
  </si>
  <si>
    <t>100 mt</t>
  </si>
  <si>
    <t>Cable Eléctrico Rojo</t>
  </si>
  <si>
    <t>Force</t>
  </si>
  <si>
    <t>12 piezas</t>
  </si>
  <si>
    <t>Cable Negro</t>
  </si>
  <si>
    <t>Rollo</t>
  </si>
  <si>
    <t>213 mt</t>
  </si>
  <si>
    <t xml:space="preserve">Termoencogible </t>
  </si>
  <si>
    <t>5 mm</t>
  </si>
  <si>
    <t>8/4 mm</t>
  </si>
  <si>
    <t>8 mm</t>
  </si>
  <si>
    <t>7 mm</t>
  </si>
  <si>
    <t>15 mm</t>
  </si>
  <si>
    <t>12 mm</t>
  </si>
  <si>
    <t>3 mm</t>
  </si>
  <si>
    <t>6 mm</t>
  </si>
  <si>
    <t>Termoencogible Amarilla</t>
  </si>
  <si>
    <t>Termoencogible Roja</t>
  </si>
  <si>
    <t>PVA Blanco</t>
  </si>
  <si>
    <t>1.75 mm</t>
  </si>
  <si>
    <t>Extensión Negra</t>
  </si>
  <si>
    <t>8mt</t>
  </si>
  <si>
    <t>Extension Naranja</t>
  </si>
  <si>
    <t>5 mts</t>
  </si>
  <si>
    <t>Multitoma</t>
  </si>
  <si>
    <t>Alemana</t>
  </si>
  <si>
    <t>250 V</t>
  </si>
  <si>
    <t>Alfa 3</t>
  </si>
  <si>
    <t>Retirado 1 para decanutra 13 oct Diego Jimenez</t>
  </si>
  <si>
    <t xml:space="preserve">Cable Alemán </t>
  </si>
  <si>
    <t>Toma Lógica Azul</t>
  </si>
  <si>
    <t>Toma Logica Roja</t>
  </si>
  <si>
    <t>Cable Display Port</t>
  </si>
  <si>
    <t>XÜE</t>
  </si>
  <si>
    <t>Cable HDMI</t>
  </si>
  <si>
    <t>Nicols</t>
  </si>
  <si>
    <t>3 mt</t>
  </si>
  <si>
    <t>Cable 3 en 1 HDTV</t>
  </si>
  <si>
    <t>HDTV</t>
  </si>
  <si>
    <t>Cable HDMI Rojo Malla</t>
  </si>
  <si>
    <t>WIT</t>
  </si>
  <si>
    <t>Mini Display Port 4K</t>
  </si>
  <si>
    <t xml:space="preserve">Extensión USB </t>
  </si>
  <si>
    <t>Cable HDMI a Mini HMDI</t>
  </si>
  <si>
    <t>Conversor VGA a HDMI</t>
  </si>
  <si>
    <t>Cable de Impresora Corto</t>
  </si>
  <si>
    <t>Cable de Impresora Largo</t>
  </si>
  <si>
    <t>Medidor de Potencia</t>
  </si>
  <si>
    <t>Stand 3</t>
  </si>
  <si>
    <t>Bombillas</t>
  </si>
  <si>
    <t>Parlantes</t>
  </si>
  <si>
    <t>HP</t>
  </si>
  <si>
    <t>VGA a HDMI</t>
  </si>
  <si>
    <t>Pasta Termica</t>
  </si>
  <si>
    <t>20 metros</t>
  </si>
  <si>
    <t>Retirado 1 para Edilberto Suarez 29/10/2024</t>
  </si>
  <si>
    <t>HDMI Switch</t>
  </si>
  <si>
    <t xml:space="preserve">Guantes </t>
  </si>
  <si>
    <t xml:space="preserve">Retirado 29 oct centro de acopio </t>
  </si>
  <si>
    <t>Conversor DVI a Display Port</t>
  </si>
  <si>
    <t>DVI a Display Port con USB</t>
  </si>
  <si>
    <t>VGA</t>
  </si>
  <si>
    <t>Display Port a VGA</t>
  </si>
  <si>
    <t xml:space="preserve"> CONVERSAD HDMI a Tipo C</t>
  </si>
  <si>
    <t>Conversor HDMI a Display Port</t>
  </si>
  <si>
    <t>Mouse</t>
  </si>
  <si>
    <t>Mouse con Cable</t>
  </si>
  <si>
    <t>Xtech</t>
  </si>
  <si>
    <t>Uno fuera de la caja</t>
  </si>
  <si>
    <t>Raspberry PI 4</t>
  </si>
  <si>
    <t xml:space="preserve">CD </t>
  </si>
  <si>
    <t>10 por caja</t>
  </si>
  <si>
    <t>CD</t>
  </si>
  <si>
    <t>Disquet</t>
  </si>
  <si>
    <t>Mini CD</t>
  </si>
  <si>
    <t xml:space="preserve">Protoboard </t>
  </si>
  <si>
    <t>2 por bolsa</t>
  </si>
  <si>
    <t>Pasta para Soldar</t>
  </si>
  <si>
    <t>55 g</t>
  </si>
  <si>
    <t xml:space="preserve">Estaño 0,7 mm </t>
  </si>
  <si>
    <t>100 g</t>
  </si>
  <si>
    <t xml:space="preserve">Estaño 0,8 mm </t>
  </si>
  <si>
    <t>250 g</t>
  </si>
  <si>
    <t>Estaño 0,8 mm</t>
  </si>
  <si>
    <t>500 g</t>
  </si>
  <si>
    <t>1 m</t>
  </si>
  <si>
    <t>Fusible 500 mA</t>
  </si>
  <si>
    <t>Fusible 250 mA</t>
  </si>
  <si>
    <t>Fusible 20 A</t>
  </si>
  <si>
    <t>Base para Cautin</t>
  </si>
  <si>
    <t>Piedras Montadas set x10</t>
  </si>
  <si>
    <t>Tomas Eléctricas</t>
  </si>
  <si>
    <t>Estuche de Toma</t>
  </si>
  <si>
    <t>20 por caja</t>
  </si>
  <si>
    <t>Cables de Red</t>
  </si>
  <si>
    <t>3 m</t>
  </si>
  <si>
    <t>Panduit</t>
  </si>
  <si>
    <t>6,10 m</t>
  </si>
  <si>
    <t xml:space="preserve">Cables de Red </t>
  </si>
  <si>
    <t>High Speed</t>
  </si>
  <si>
    <t>2 m</t>
  </si>
  <si>
    <t xml:space="preserve">Cadenas Plásticas </t>
  </si>
  <si>
    <t xml:space="preserve">Abierta </t>
  </si>
  <si>
    <t>Puertos HDMI</t>
  </si>
  <si>
    <t>Puertos VGA</t>
  </si>
  <si>
    <t>Transistor 2N3055</t>
  </si>
  <si>
    <t>USB Slim DVD</t>
  </si>
  <si>
    <t xml:space="preserve">Estación de Soldar </t>
  </si>
  <si>
    <t>Baterias</t>
  </si>
  <si>
    <t>Sony</t>
  </si>
  <si>
    <t>Panasonic</t>
  </si>
  <si>
    <t xml:space="preserve">Estuche de Toma un Puesto </t>
  </si>
  <si>
    <t>Memoria RAM 8GB</t>
  </si>
  <si>
    <t>Memoria RAM 16GB</t>
  </si>
  <si>
    <t xml:space="preserve">Soporte Ajustable para Proyector </t>
  </si>
  <si>
    <t>TECHGO</t>
  </si>
  <si>
    <t>Stand 6</t>
  </si>
  <si>
    <t>1,8 mt</t>
  </si>
  <si>
    <t>Stand 4</t>
  </si>
  <si>
    <t>Diademas</t>
  </si>
  <si>
    <t>POLY</t>
  </si>
  <si>
    <t>Kits de Limpieza</t>
  </si>
  <si>
    <t>Posh</t>
  </si>
  <si>
    <t>Kits de limpieza</t>
  </si>
  <si>
    <t>Opulk</t>
  </si>
  <si>
    <t>Kits de Limpieza Total</t>
  </si>
  <si>
    <t>cleaner</t>
  </si>
  <si>
    <t>Kit Pantalla Interactiva</t>
  </si>
  <si>
    <t>Fuente de poder</t>
  </si>
  <si>
    <t>Unitec</t>
  </si>
  <si>
    <t>Teclado</t>
  </si>
  <si>
    <t xml:space="preserve"> Conversor HDMI a mini HDMI</t>
  </si>
  <si>
    <t>Startec</t>
  </si>
  <si>
    <t>Protector de Voltaje</t>
  </si>
  <si>
    <t>Troen</t>
  </si>
  <si>
    <t>Sperian</t>
  </si>
  <si>
    <t>Caja HDMI</t>
  </si>
  <si>
    <t>Extractor de Aire con Rejilla</t>
  </si>
  <si>
    <t>Mercury</t>
  </si>
  <si>
    <t>Enchufe Hembra</t>
  </si>
  <si>
    <t>Enchufe Macho</t>
  </si>
  <si>
    <t>Espiral Plastico</t>
  </si>
  <si>
    <t>10 mt</t>
  </si>
  <si>
    <t>Espiral Plastico 3\4"</t>
  </si>
  <si>
    <t>5 mt</t>
  </si>
  <si>
    <t>Microprocesador</t>
  </si>
  <si>
    <t>Intel Galileo</t>
  </si>
  <si>
    <t xml:space="preserve">Caja de Derivación </t>
  </si>
  <si>
    <t xml:space="preserve">Tapas de Tomas </t>
  </si>
  <si>
    <t>100 cada una</t>
  </si>
  <si>
    <t>Cable USB</t>
  </si>
  <si>
    <t>Tomas reguladas</t>
  </si>
  <si>
    <t>EBCHQ</t>
  </si>
  <si>
    <t>Soporte Videobeam</t>
  </si>
  <si>
    <t>NB</t>
  </si>
  <si>
    <t xml:space="preserve">Tripode Tablets </t>
  </si>
  <si>
    <t>Tomas Reguladas</t>
  </si>
  <si>
    <t>Pistola Codigo de Barras</t>
  </si>
  <si>
    <t>retirado para centro de acopio 30/10</t>
  </si>
  <si>
    <t xml:space="preserve">Repuesto Sensor Puerta </t>
  </si>
  <si>
    <t>Cinta Adhesiva Azul 3D</t>
  </si>
  <si>
    <t>Tablet</t>
  </si>
  <si>
    <t>Lenovo A2 30HC</t>
  </si>
  <si>
    <t>2017112800094 Con cargador</t>
  </si>
  <si>
    <t>2017112800078 Con cargador</t>
  </si>
  <si>
    <t>2017112800076 Con cargador</t>
  </si>
  <si>
    <t>2017112800092 Con cargador</t>
  </si>
  <si>
    <t>2017112800075 Con cargador</t>
  </si>
  <si>
    <t xml:space="preserve">2017112800088 sin cargador </t>
  </si>
  <si>
    <t xml:space="preserve">2017112800090 sin cargador </t>
  </si>
  <si>
    <t xml:space="preserve">2017112800080 sin cargador </t>
  </si>
  <si>
    <t>2017112800081 sin cargador</t>
  </si>
  <si>
    <t>2017112800093 sin cargador</t>
  </si>
  <si>
    <t>2017112800073 Con cargador</t>
  </si>
  <si>
    <t xml:space="preserve">Osciloscopio Mano y Accesorios </t>
  </si>
  <si>
    <t>OWON</t>
  </si>
  <si>
    <t>Stand 5</t>
  </si>
  <si>
    <t>Commscope UTP</t>
  </si>
  <si>
    <t>Carrete</t>
  </si>
  <si>
    <t>Guayas de Seguridad</t>
  </si>
  <si>
    <t>Piso</t>
  </si>
  <si>
    <t>retirado 24 para equipos de laboratorios</t>
  </si>
  <si>
    <t>Batería Para Cámara</t>
  </si>
  <si>
    <t>Panasonic DMC-GH3</t>
  </si>
  <si>
    <t>Batería Para Servidor</t>
  </si>
  <si>
    <t>Dell</t>
  </si>
  <si>
    <t>Referencia NU209, 3.7 V</t>
  </si>
  <si>
    <t>Cable USB Para Disco Externo</t>
  </si>
  <si>
    <t>WD</t>
  </si>
  <si>
    <t>Marca WD</t>
  </si>
  <si>
    <t xml:space="preserve">Cable de Poder Disco Almacenamiento </t>
  </si>
  <si>
    <t>4 pines mini a 2 salidas</t>
  </si>
  <si>
    <t>Conversor USB 3.0 a LAN RJ45</t>
  </si>
  <si>
    <t>1000 MB</t>
  </si>
  <si>
    <t>Conversor HDMI a VGA con Audio</t>
  </si>
  <si>
    <t>Marca XUE</t>
  </si>
  <si>
    <t>Conversor Mini Display Port a HDMI</t>
  </si>
  <si>
    <t>Blancos</t>
  </si>
  <si>
    <t>Cable HDMI con Adaptadores</t>
  </si>
  <si>
    <t>HDTV High Speed</t>
  </si>
  <si>
    <t>HDTV High Speed, 1 adaptador mini HDMI a HDMI</t>
  </si>
  <si>
    <t>Motherboard</t>
  </si>
  <si>
    <t>M93 Intel Q87 VPR WIN DPK</t>
  </si>
  <si>
    <t>retirado 1 para remplazar del equipo 706-6</t>
  </si>
  <si>
    <t>4 pines a 1 salidas</t>
  </si>
  <si>
    <t>Cable SATA</t>
  </si>
  <si>
    <t>Tóner</t>
  </si>
  <si>
    <t>Dell 2350dn</t>
  </si>
  <si>
    <t>Retirado 2 para centro de acopio 30/10/2024</t>
  </si>
  <si>
    <t>Anilladora</t>
  </si>
  <si>
    <t>Serrucho</t>
  </si>
  <si>
    <t>Segueta</t>
  </si>
  <si>
    <t>Juego de Destornilladores</t>
  </si>
  <si>
    <t>69 - 172 Falta 1 pequeño - mediano</t>
  </si>
  <si>
    <t>Set de Brocas</t>
  </si>
  <si>
    <t>Brocas A.C.</t>
  </si>
  <si>
    <t>Set de Destornilladores</t>
  </si>
  <si>
    <t>Toolcraft</t>
  </si>
  <si>
    <t>Total</t>
  </si>
  <si>
    <t>Set de brocas WIN</t>
  </si>
  <si>
    <t>Win</t>
  </si>
  <si>
    <t>Falta 1</t>
  </si>
  <si>
    <t>Pinz de Corte Diagonal</t>
  </si>
  <si>
    <t>Pretool</t>
  </si>
  <si>
    <t>8"</t>
  </si>
  <si>
    <t>HDMI 5T01 SWITCH</t>
  </si>
  <si>
    <t>Set Destornilladores de Presición</t>
  </si>
  <si>
    <t>Alicate de presición</t>
  </si>
  <si>
    <t>10"</t>
  </si>
  <si>
    <t>Brochas</t>
  </si>
  <si>
    <t>Caribe</t>
  </si>
  <si>
    <t>63.5mm</t>
  </si>
  <si>
    <t>Brocha</t>
  </si>
  <si>
    <t>50.8mm</t>
  </si>
  <si>
    <t>38.1mm</t>
  </si>
  <si>
    <t>Pinza de Corte Diagonal</t>
  </si>
  <si>
    <t>6"</t>
  </si>
  <si>
    <t>Lima Triangular</t>
  </si>
  <si>
    <t>Herragro</t>
  </si>
  <si>
    <t>Llave BRISTOL</t>
  </si>
  <si>
    <t>Bristol</t>
  </si>
  <si>
    <t>8 piezas</t>
  </si>
  <si>
    <t>Bisturí</t>
  </si>
  <si>
    <t>Azul</t>
  </si>
  <si>
    <t>Crimpine Modular</t>
  </si>
  <si>
    <t>Network Tool</t>
  </si>
  <si>
    <t>Crimpine Tool</t>
  </si>
  <si>
    <t>Coax YAC-3</t>
  </si>
  <si>
    <t>Alicates</t>
  </si>
  <si>
    <t>Irimo</t>
  </si>
  <si>
    <t>Alicate</t>
  </si>
  <si>
    <t>Crescent</t>
  </si>
  <si>
    <t>Amarillo</t>
  </si>
  <si>
    <t>Broca</t>
  </si>
  <si>
    <t>Bosch</t>
  </si>
  <si>
    <t>6.5mm</t>
  </si>
  <si>
    <t>DR SOCKET SET 2X TOOLS</t>
  </si>
  <si>
    <t>1/2"</t>
  </si>
  <si>
    <t>Guaya</t>
  </si>
  <si>
    <t>Argomtech</t>
  </si>
  <si>
    <t>Cable VGA Azul</t>
  </si>
  <si>
    <t>5m</t>
  </si>
  <si>
    <t>1.8m</t>
  </si>
  <si>
    <t>3m</t>
  </si>
  <si>
    <t>Cable VGA Negro</t>
  </si>
  <si>
    <t>Soporte en L</t>
  </si>
  <si>
    <t>Azul Tamaño Variado</t>
  </si>
  <si>
    <t>Cable VGA Beige</t>
  </si>
  <si>
    <t>Adaptador Fuente de Alimentación</t>
  </si>
  <si>
    <t>WELL SHIN WS-012A-1</t>
  </si>
  <si>
    <t>WELL SHIN WS-009</t>
  </si>
  <si>
    <t>Cable de Poder</t>
  </si>
  <si>
    <t xml:space="preserve">Conectores  RJ45 </t>
  </si>
  <si>
    <t xml:space="preserve">Unidad </t>
  </si>
  <si>
    <t>Conector Color Rojo</t>
  </si>
  <si>
    <t>Armario 1 Centro de acopio</t>
  </si>
  <si>
    <t>Conectores RJ45 QPCOM</t>
  </si>
  <si>
    <t>Conector Color Azul</t>
  </si>
  <si>
    <t>Capturadora de Video HDMI</t>
  </si>
  <si>
    <t>Caja Blanco con Azul</t>
  </si>
  <si>
    <t xml:space="preserve">HD Convertidor de Video </t>
  </si>
  <si>
    <t>XUE</t>
  </si>
  <si>
    <t>Caja azul</t>
  </si>
  <si>
    <t xml:space="preserve">Tóner Negro </t>
  </si>
  <si>
    <t>2350dn</t>
  </si>
  <si>
    <t xml:space="preserve">Memoria RAM </t>
  </si>
  <si>
    <t>Samsung</t>
  </si>
  <si>
    <t>2GB</t>
  </si>
  <si>
    <t>Patriot</t>
  </si>
  <si>
    <t>2GB con Placa Azul</t>
  </si>
  <si>
    <t>512MB</t>
  </si>
  <si>
    <t>1GB</t>
  </si>
  <si>
    <t>NANYA</t>
  </si>
  <si>
    <t>Value select</t>
  </si>
  <si>
    <t>RAMAXEL</t>
  </si>
  <si>
    <t>4GB</t>
  </si>
  <si>
    <t>Transcend</t>
  </si>
  <si>
    <t>Kingston</t>
  </si>
  <si>
    <t>Cables Sata</t>
  </si>
  <si>
    <t>STEEL PRO</t>
  </si>
  <si>
    <t xml:space="preserve">Generador de sonda y tonos </t>
  </si>
  <si>
    <t>Fluke</t>
  </si>
  <si>
    <t>Cinta doble fax</t>
  </si>
  <si>
    <t xml:space="preserve">Puerto USB </t>
  </si>
  <si>
    <t xml:space="preserve">4 port </t>
  </si>
  <si>
    <t>Tarjeta wifi</t>
  </si>
  <si>
    <t xml:space="preserve">Convertidor </t>
  </si>
  <si>
    <t>Baterias de litio</t>
  </si>
  <si>
    <t>Sunbeam</t>
  </si>
  <si>
    <t xml:space="preserve">Paquete </t>
  </si>
  <si>
    <t>Paquete por 3</t>
  </si>
  <si>
    <t>Baterías de litio</t>
  </si>
  <si>
    <t>Paquete por 5</t>
  </si>
  <si>
    <t>Bateria de 9V</t>
  </si>
  <si>
    <t>Bateria de 1.5 V</t>
  </si>
  <si>
    <t xml:space="preserve">Convertidor wifi </t>
  </si>
  <si>
    <t xml:space="preserve">Tarjeta gráfica </t>
  </si>
  <si>
    <t xml:space="preserve">Tarjeta </t>
  </si>
  <si>
    <t>Data projector</t>
  </si>
  <si>
    <t>Air Shot</t>
  </si>
  <si>
    <t xml:space="preserve">Tarjeta de expansión </t>
  </si>
  <si>
    <t>Cisco</t>
  </si>
  <si>
    <t xml:space="preserve">Multímetro </t>
  </si>
  <si>
    <t>Uni-T</t>
  </si>
  <si>
    <t>Lenovo</t>
  </si>
  <si>
    <t>8GB</t>
  </si>
  <si>
    <t>hp</t>
  </si>
  <si>
    <t>Crucial</t>
  </si>
  <si>
    <t xml:space="preserve">Cable Tester </t>
  </si>
  <si>
    <t>Trendnet</t>
  </si>
  <si>
    <t>Thermal compound</t>
  </si>
  <si>
    <t>Arctic</t>
  </si>
  <si>
    <t xml:space="preserve">Tunner impresora </t>
  </si>
  <si>
    <t xml:space="preserve">Impresora de tickets </t>
  </si>
  <si>
    <t>Citizen</t>
  </si>
  <si>
    <t xml:space="preserve">Teclado </t>
  </si>
  <si>
    <t xml:space="preserve">Impresora de adhesivos </t>
  </si>
  <si>
    <t>datamax</t>
  </si>
  <si>
    <t>Tarjeta de video</t>
  </si>
  <si>
    <t>Tornillos para piso</t>
  </si>
  <si>
    <t>Protectores de ruido</t>
  </si>
  <si>
    <t>Kit de brocas y chazos de pared</t>
  </si>
  <si>
    <t>Discover</t>
  </si>
  <si>
    <t>Ponchador de impacto</t>
  </si>
  <si>
    <t>Ideal</t>
  </si>
  <si>
    <t>Placa 181041</t>
  </si>
  <si>
    <t>Placa 181040</t>
  </si>
  <si>
    <t>Placa 181043</t>
  </si>
  <si>
    <t>Placa 181045</t>
  </si>
  <si>
    <t>VTA</t>
  </si>
  <si>
    <t>QUEST</t>
  </si>
  <si>
    <t>Placa 181050</t>
  </si>
  <si>
    <t>Placa 181047</t>
  </si>
  <si>
    <t>Placa 181046</t>
  </si>
  <si>
    <t>Placa 181051</t>
  </si>
  <si>
    <t>Ponchador</t>
  </si>
  <si>
    <t>Placa 188557</t>
  </si>
  <si>
    <t>Placa 109496</t>
  </si>
  <si>
    <t>Placa 188554</t>
  </si>
  <si>
    <t>Placa 181058</t>
  </si>
  <si>
    <t>Bolsas</t>
  </si>
  <si>
    <t>Bolsa</t>
  </si>
  <si>
    <t>Paquetes de bolsas</t>
  </si>
  <si>
    <t>Multimetro</t>
  </si>
  <si>
    <t>Tornillos</t>
  </si>
  <si>
    <t>Frasco</t>
  </si>
  <si>
    <t>Amarres</t>
  </si>
  <si>
    <t>Dexson</t>
  </si>
  <si>
    <t>Paquete</t>
  </si>
  <si>
    <t>Cada uno x100 y uno abierto</t>
  </si>
  <si>
    <t>Esta abierto</t>
  </si>
  <si>
    <t>Cada uno x100</t>
  </si>
  <si>
    <t>x4</t>
  </si>
  <si>
    <t>Antena de wifi</t>
  </si>
  <si>
    <t>Moderboard</t>
  </si>
  <si>
    <t xml:space="preserve">Switch </t>
  </si>
  <si>
    <t>Tp-link</t>
  </si>
  <si>
    <t>x28 Placa 182747</t>
  </si>
  <si>
    <t>Excalibur5</t>
  </si>
  <si>
    <t xml:space="preserve">Patch panel </t>
  </si>
  <si>
    <t>3P</t>
  </si>
  <si>
    <t>Placa 181038 CAT 6 x24</t>
  </si>
  <si>
    <t>Placa 181039  CAT 6 x24</t>
  </si>
  <si>
    <t>Placa 181034 CAT 6 x24</t>
  </si>
  <si>
    <t>Placa 181035 CAT 6 x24</t>
  </si>
  <si>
    <t>Computodo</t>
  </si>
  <si>
    <t>New</t>
  </si>
  <si>
    <t>Asoelectro</t>
  </si>
  <si>
    <t>T</t>
  </si>
  <si>
    <t xml:space="preserve">Hojas de asistencia </t>
  </si>
  <si>
    <t>Por aprox 500 hojas cada uno</t>
  </si>
  <si>
    <t xml:space="preserve">Caja </t>
  </si>
  <si>
    <t>Por aprox 200 hojas cada uno</t>
  </si>
  <si>
    <t>Thiner</t>
  </si>
  <si>
    <t>Galon</t>
  </si>
  <si>
    <t xml:space="preserve">Empezado </t>
  </si>
  <si>
    <t>Alcohol</t>
  </si>
  <si>
    <t xml:space="preserve">Alcohol </t>
  </si>
  <si>
    <t xml:space="preserve">Químicos y cápsulas </t>
  </si>
  <si>
    <t xml:space="preserve">Galón </t>
  </si>
  <si>
    <t>Nuevo</t>
  </si>
  <si>
    <t xml:space="preserve">Gel antibacterial </t>
  </si>
  <si>
    <t xml:space="preserve">Nuevo </t>
  </si>
  <si>
    <t>Sopladora</t>
  </si>
  <si>
    <t>Con 3 boquillas</t>
  </si>
  <si>
    <t xml:space="preserve">Pistola de silicona </t>
  </si>
  <si>
    <t>Tiene una barra de silicona</t>
  </si>
  <si>
    <t xml:space="preserve">Hoja de cegueta </t>
  </si>
  <si>
    <t>Conector RJ11</t>
  </si>
  <si>
    <t>Conector 4 pines</t>
  </si>
  <si>
    <t xml:space="preserve">Cargador de portail </t>
  </si>
  <si>
    <t>Diferentes marcas de cargadores portatiles</t>
  </si>
  <si>
    <t>Cajon Cargador PC</t>
  </si>
  <si>
    <t>Cable de poder para cargador portatil</t>
  </si>
  <si>
    <t xml:space="preserve">Cable universal para cargadores portatiles </t>
  </si>
  <si>
    <t>Cargadores adicionales</t>
  </si>
  <si>
    <t xml:space="preserve">No son cargargadores de portatil </t>
  </si>
  <si>
    <t>FECHA</t>
  </si>
  <si>
    <t>ELEMENTO</t>
  </si>
  <si>
    <t>CANTIDAD RETIRADA</t>
  </si>
  <si>
    <t>CANTIDAD ACTUAL</t>
  </si>
  <si>
    <t>UTILIZACIÓN/UBICACIÓN</t>
  </si>
  <si>
    <t>OBSERVACIONES</t>
  </si>
  <si>
    <t>RETIRADO POR</t>
  </si>
  <si>
    <t>CPS</t>
  </si>
  <si>
    <t>Guantes Smart Guard 100  c\u</t>
  </si>
  <si>
    <t>Centro de Acopio</t>
  </si>
  <si>
    <t>SANTIAGO DELGADO</t>
  </si>
  <si>
    <t>JEAN CORCHUELO</t>
  </si>
  <si>
    <t xml:space="preserve">Cerrojo Stand 1 </t>
  </si>
  <si>
    <t>Edilberto Suarez</t>
  </si>
  <si>
    <t>JIMMY TAMAYO</t>
  </si>
  <si>
    <t>DAVID VELÁSQUEZ</t>
  </si>
  <si>
    <t xml:space="preserve">Clips Leader </t>
  </si>
  <si>
    <t xml:space="preserve">Teclado Inalámbrico Genius </t>
  </si>
  <si>
    <t>KAREN RODRÍGUEZ</t>
  </si>
  <si>
    <t xml:space="preserve">Teclado Alámbrico Genius </t>
  </si>
  <si>
    <t>LEIDY ACOSTA</t>
  </si>
  <si>
    <t>Jabón Para Manos La Campana 3.75 lt, gastado</t>
  </si>
  <si>
    <t>LUISA CAJAMARCA</t>
  </si>
  <si>
    <t>Antimicrobial BioSpada 240 ml</t>
  </si>
  <si>
    <t>MANUEL ROPERO</t>
  </si>
  <si>
    <t>PVA Blanco Stand 2 1.75 mm</t>
  </si>
  <si>
    <t>CAMILO PEÑA</t>
  </si>
  <si>
    <t>JEAN SABACH</t>
  </si>
  <si>
    <t xml:space="preserve">Multitoma Alfa 3 </t>
  </si>
  <si>
    <t>Decanatura Diego Jimenez</t>
  </si>
  <si>
    <t>DIEGO JIMÉNEZ</t>
  </si>
  <si>
    <t>DANIEL ARISTIZÁBAL</t>
  </si>
  <si>
    <t>Cable HDMI Nicols 20 metros</t>
  </si>
  <si>
    <t xml:space="preserve">Guantes  Stand 3 </t>
  </si>
  <si>
    <t>WILLIAM RODRÍGUEZ</t>
  </si>
  <si>
    <t xml:space="preserve">Soporte Ajustable para Proyector  TECHGO </t>
  </si>
  <si>
    <t>YEISON GUTIÉRREZ</t>
  </si>
  <si>
    <t>LINA TEJADA</t>
  </si>
  <si>
    <t xml:space="preserve">Pistola Codigo de Barras Stand 4 </t>
  </si>
  <si>
    <t>CAMILA GUALDRÍA</t>
  </si>
  <si>
    <t xml:space="preserve">Guayas de Seguridad Piso </t>
  </si>
  <si>
    <t>Laboratorios</t>
  </si>
  <si>
    <t>MICHAEL MORA</t>
  </si>
  <si>
    <t>Motherboard Stand 5 M93 Intel Q87 VPR WIN DPK</t>
  </si>
  <si>
    <t>Equipo 706 - 6</t>
  </si>
  <si>
    <t>Tóner Dell Dell 2350dn</t>
  </si>
  <si>
    <t>DANIEL PULIDO</t>
  </si>
  <si>
    <t>Espiral Plastico Adler 10 mt</t>
  </si>
  <si>
    <t>Para adecuar salas</t>
  </si>
  <si>
    <t>Espiral Plastico 3\4" Stand 4 5 mt</t>
  </si>
  <si>
    <t>Mouse Xtech Uno fuera de la caja</t>
  </si>
  <si>
    <t>Coordinación de labs</t>
  </si>
  <si>
    <t>ELSA PATRICIA</t>
  </si>
  <si>
    <t>Auditorio y centro de acopio</t>
  </si>
  <si>
    <t>NELSON GRANADOS</t>
  </si>
  <si>
    <t>-</t>
  </si>
  <si>
    <t>Empaque</t>
  </si>
  <si>
    <t>Elemento_Movimiento</t>
  </si>
  <si>
    <t>Cantidad_Inicial</t>
  </si>
  <si>
    <t>Cantidad_Actual</t>
  </si>
  <si>
    <t>Descripcion</t>
  </si>
  <si>
    <t>Lugar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</si>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</sst>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6"/>
      <name val="Yu 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C8C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1" fillId="3" borderId="5" xfId="0" applyFont="1" applyFill="1" applyBorder="1"/>
    <xf numFmtId="16" fontId="0" fillId="3" borderId="5" xfId="0" applyNumberForma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0" xfId="0" applyFill="1" applyBorder="1"/>
    <xf numFmtId="0" fontId="0" fillId="2" borderId="7" xfId="0" applyFill="1" applyBorder="1" applyAlignment="1">
      <alignment wrapText="1"/>
    </xf>
    <xf numFmtId="0" fontId="0" fillId="2" borderId="6" xfId="0" applyFill="1" applyBorder="1"/>
    <xf numFmtId="0" fontId="1" fillId="2" borderId="5" xfId="0" applyFont="1" applyFill="1" applyBorder="1"/>
    <xf numFmtId="0" fontId="0" fillId="4" borderId="7" xfId="0" applyFill="1" applyBorder="1" applyAlignment="1">
      <alignment wrapText="1"/>
    </xf>
    <xf numFmtId="0" fontId="1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2" fillId="3" borderId="0" xfId="0" applyFont="1" applyFill="1"/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1" fontId="0" fillId="0" borderId="0" xfId="0" applyNumberFormat="1"/>
    <xf numFmtId="0" fontId="0" fillId="3" borderId="12" xfId="0" applyFill="1" applyBorder="1"/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1" fontId="0" fillId="3" borderId="2" xfId="0" applyNumberFormat="1" applyFill="1" applyBorder="1"/>
    <xf numFmtId="0" fontId="3" fillId="5" borderId="5" xfId="0" applyFont="1" applyFill="1" applyBorder="1" applyAlignment="1">
      <alignment horizontal="left"/>
    </xf>
    <xf numFmtId="1" fontId="0" fillId="3" borderId="5" xfId="0" applyNumberFormat="1" applyFill="1" applyBorder="1"/>
    <xf numFmtId="0" fontId="0" fillId="6" borderId="5" xfId="0" applyFill="1" applyBorder="1"/>
    <xf numFmtId="0" fontId="0" fillId="0" borderId="14" xfId="0" applyBorder="1"/>
    <xf numFmtId="0" fontId="0" fillId="0" borderId="16" xfId="0" applyBorder="1"/>
    <xf numFmtId="0" fontId="0" fillId="5" borderId="5" xfId="0" applyFill="1" applyBorder="1" applyAlignment="1">
      <alignment horizontal="left"/>
    </xf>
    <xf numFmtId="0" fontId="3" fillId="7" borderId="5" xfId="0" applyFont="1" applyFill="1" applyBorder="1"/>
    <xf numFmtId="0" fontId="0" fillId="7" borderId="5" xfId="0" applyFill="1" applyBorder="1"/>
    <xf numFmtId="0" fontId="0" fillId="8" borderId="5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6" xfId="0" applyFill="1" applyBorder="1"/>
    <xf numFmtId="0" fontId="0" fillId="5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3" borderId="0" xfId="0" applyFill="1" applyAlignment="1">
      <alignment horizontal="left"/>
    </xf>
    <xf numFmtId="14" fontId="4" fillId="0" borderId="0" xfId="0" applyNumberFormat="1" applyFont="1" applyAlignment="1">
      <alignment wrapText="1"/>
    </xf>
  </cellXfs>
  <cellStyles count="1">
    <cellStyle name="Normal" xfId="0" builtinId="0"/>
  </cellStyles>
  <dxfs count="13">
    <dxf>
      <fill>
        <patternFill patternType="solid">
          <fgColor indexed="64"/>
          <bgColor theme="0"/>
        </patternFill>
      </fill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numFmt numFmtId="0" formatCode="General"/>
    </dxf>
    <dxf>
      <numFmt numFmtId="0" formatCode="General"/>
    </dxf>
    <dxf>
      <numFmt numFmtId="164" formatCode="d/mm/yyyy"/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theme="1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6A6A22-DC08-425B-9D53-DB72FD9AA21A}" name="TablaInventario" displayName="TablaInventario" ref="A1:I402" totalsRowShown="0" dataDxfId="12">
  <autoFilter ref="A1:I402" xr:uid="{606A6A22-DC08-425B-9D53-DB72FD9AA21A}"/>
  <tableColumns count="9">
    <tableColumn id="8" xr3:uid="{055ECC0B-0D75-47B1-A9A9-1C0D49D354D0}" name="id" dataDxfId="0"/>
    <tableColumn id="1" xr3:uid="{7292173E-44F9-4618-A70E-6CC69B30437D}" name="Elemento" dataDxfId="11"/>
    <tableColumn id="2" xr3:uid="{3C54B749-E605-4AE2-BA23-AA62060A1FD6}" name="Marca" dataDxfId="10"/>
    <tableColumn id="7" xr3:uid="{B469684B-1B9C-4F50-BA44-DAD5303EB90F}" name="Elemento_Movimiento" dataDxfId="9">
      <calculatedColumnFormula>_xlfn.CONCAT(B2," ",C2," ",H2)</calculatedColumnFormula>
    </tableColumn>
    <tableColumn id="3" xr3:uid="{73A612E5-DBD7-49A2-A1A9-1DE0B6A2BFDE}" name="Cantidad_Inicial" dataDxfId="8"/>
    <tableColumn id="9" xr3:uid="{0E839DD9-965E-44B7-8B18-1E0F12A82AEA}" name="Cantidad_Actual" dataDxfId="7">
      <calculatedColumnFormula>TablaInventario[[#This Row],[Cantidad_Inicial]]-(SUMIF(TablaMovimientos[ELEMENTO], TablaInventario[[#This Row],[Elemento_Movimiento]], TablaMovimientos[CANTIDAD RETIRADA]))</calculatedColumnFormula>
    </tableColumn>
    <tableColumn id="4" xr3:uid="{BE8E863C-2CB1-4E8A-938A-46C067DE4792}" name="Empaque" dataDxfId="6"/>
    <tableColumn id="5" xr3:uid="{CAB1D258-2421-4997-B766-0D355149A6FB}" name="Descripcion" dataDxfId="5"/>
    <tableColumn id="6" xr3:uid="{F91C69DC-4E36-4E32-A539-C0A93C875E58}" name="Lugar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6F90B3-0F40-44E9-955B-8030E7C74E65}" name="TablaMovimientos" displayName="TablaMovimientos" ref="A1:H31" totalsRowShown="0">
  <autoFilter ref="A1:H31" xr:uid="{036F90B3-0F40-44E9-955B-8030E7C74E65}"/>
  <tableColumns count="8">
    <tableColumn id="1" xr3:uid="{8501DBAC-5CE7-41C6-AD13-83CC25DF289C}" name="FECHA" dataDxfId="3"/>
    <tableColumn id="2" xr3:uid="{EC43468F-A7C4-468A-BF26-840062C47F48}" name="ELEMENTO"/>
    <tableColumn id="4" xr3:uid="{8D998610-39D6-49F1-A8BA-22EE8E818506}" name="CANTIDAD RETIRADA"/>
    <tableColumn id="3" xr3:uid="{91CA58FF-8AC7-4CC4-BC29-895EC0A1E7E3}" name="CANTIDAD ACTUAL" dataDxfId="2">
      <calculatedColumnFormula>INDEX(TablaInventario[Cantidad_Actual],MATCH(B2,TablaInventario[Elemento_Movimiento],0))</calculatedColumnFormula>
    </tableColumn>
    <tableColumn id="5" xr3:uid="{B95E89E5-7995-4791-96AA-335FB8A0972A}" name="EMPAQUE" dataDxfId="1">
      <calculatedColumnFormula>INDEX(TablaInventario[Empaque],MATCH(B2,TablaInventario[Elemento_Movimiento],0))</calculatedColumnFormula>
    </tableColumn>
    <tableColumn id="6" xr3:uid="{87350A59-5C66-4F3F-AB6A-7D06B9C1C357}" name="UTILIZACIÓN/UBICACIÓN"/>
    <tableColumn id="7" xr3:uid="{373A413E-98C2-444A-A4B0-61A465BBDA55}" name="OBSERVACIONES"/>
    <tableColumn id="8" xr3:uid="{6EADAF50-1319-4C74-BA18-F3541DE94247}" name="RETIRADO P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BC17D4-A99D-4747-B346-6EE0DDAFFBCB}" name="Tabla1" displayName="Tabla1" ref="J1:J21" totalsRowShown="0">
  <autoFilter ref="J1:J21" xr:uid="{60BC17D4-A99D-4747-B346-6EE0DDAFFBCB}"/>
  <tableColumns count="1">
    <tableColumn id="1" xr3:uid="{864F3C12-361B-4655-A2C2-3ACDB0DADAD7}" name="C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D0F4-9DCA-4377-BAD4-40AFB9EB2AE5}">
  <sheetPr>
    <pageSetUpPr fitToPage="1"/>
  </sheetPr>
  <dimension ref="A1:M402"/>
  <sheetViews>
    <sheetView tabSelected="1" workbookViewId="0">
      <pane ySplit="1" topLeftCell="A2" activePane="bottomLeft" state="frozen"/>
      <selection activeCell="A298" sqref="A298"/>
      <selection pane="bottomLeft" activeCell="B4" sqref="B4"/>
    </sheetView>
  </sheetViews>
  <sheetFormatPr defaultColWidth="9" defaultRowHeight="14.5" x14ac:dyDescent="0.35"/>
  <cols>
    <col min="1" max="1" width="4.7265625" bestFit="1" customWidth="1"/>
    <col min="2" max="2" width="21.08984375" bestFit="1" customWidth="1"/>
    <col min="3" max="3" width="52" bestFit="1" customWidth="1"/>
    <col min="4" max="4" width="17.08984375" bestFit="1" customWidth="1"/>
    <col min="5" max="5" width="19.36328125" customWidth="1"/>
    <col min="6" max="6" width="11.90625" bestFit="1" customWidth="1"/>
    <col min="7" max="7" width="37.08984375" bestFit="1" customWidth="1"/>
    <col min="8" max="8" width="24.90625" bestFit="1" customWidth="1"/>
    <col min="9" max="9" width="12.36328125" customWidth="1"/>
    <col min="10" max="10" width="12.6328125" customWidth="1"/>
    <col min="12" max="12" width="18.26953125" bestFit="1" customWidth="1"/>
  </cols>
  <sheetData>
    <row r="1" spans="1:13" x14ac:dyDescent="0.35">
      <c r="A1" t="s">
        <v>641</v>
      </c>
      <c r="B1" t="s">
        <v>0</v>
      </c>
      <c r="C1" t="s">
        <v>1</v>
      </c>
      <c r="D1" t="s">
        <v>636</v>
      </c>
      <c r="E1" t="s">
        <v>637</v>
      </c>
      <c r="F1" t="s">
        <v>638</v>
      </c>
      <c r="G1" t="s">
        <v>635</v>
      </c>
      <c r="H1" t="s">
        <v>639</v>
      </c>
      <c r="I1" t="s">
        <v>640</v>
      </c>
    </row>
    <row r="2" spans="1:13" x14ac:dyDescent="0.35">
      <c r="A2" s="5">
        <v>1</v>
      </c>
      <c r="B2" s="5" t="s">
        <v>3</v>
      </c>
      <c r="C2" s="5" t="s">
        <v>4</v>
      </c>
      <c r="D2" s="5" t="str">
        <f t="shared" ref="D2:D65" si="0">_xlfn.CONCAT(B2," ",C2," ",H2)</f>
        <v>Tapabocas Colnofex 50  c\u</v>
      </c>
      <c r="E2" s="25">
        <v>12</v>
      </c>
      <c r="F2" s="25">
        <f>TablaInventario[[#This Row],[Cantidad_Inicial]]-(SUMIF(TablaMovimientos[ELEMENTO], TablaInventario[[#This Row],[Elemento_Movimiento]], TablaMovimientos[CANTIDAD RETIRADA]))</f>
        <v>12</v>
      </c>
      <c r="G2" s="6" t="s">
        <v>5</v>
      </c>
      <c r="H2" s="7" t="s">
        <v>6</v>
      </c>
      <c r="I2" s="8" t="s">
        <v>7</v>
      </c>
    </row>
    <row r="3" spans="1:13" x14ac:dyDescent="0.35">
      <c r="A3" s="9">
        <v>2</v>
      </c>
      <c r="B3" s="9" t="s">
        <v>3</v>
      </c>
      <c r="C3" s="9" t="s">
        <v>8</v>
      </c>
      <c r="D3" s="9" t="str">
        <f t="shared" si="0"/>
        <v>Tapabocas One Fit 20  c\u, estan abiertas</v>
      </c>
      <c r="E3" s="26">
        <v>2</v>
      </c>
      <c r="F3" s="25">
        <f>TablaInventario[[#This Row],[Cantidad_Inicial]]-(SUMIF(TablaMovimientos[ELEMENTO], TablaInventario[[#This Row],[Elemento_Movimiento]], TablaMovimientos[CANTIDAD RETIRADA]))</f>
        <v>2</v>
      </c>
      <c r="G3" s="9" t="s">
        <v>5</v>
      </c>
      <c r="H3" s="10" t="s">
        <v>9</v>
      </c>
      <c r="I3" s="11" t="s">
        <v>7</v>
      </c>
    </row>
    <row r="4" spans="1:13" x14ac:dyDescent="0.35">
      <c r="A4" s="5">
        <v>3</v>
      </c>
      <c r="B4" s="9" t="s">
        <v>3</v>
      </c>
      <c r="C4" s="9" t="s">
        <v>10</v>
      </c>
      <c r="D4" s="9" t="str">
        <f t="shared" si="0"/>
        <v>Tapabocas 3M 50  c\u, estan abiertas</v>
      </c>
      <c r="E4" s="26">
        <v>3</v>
      </c>
      <c r="F4" s="25">
        <f>TablaInventario[[#This Row],[Cantidad_Inicial]]-(SUMIF(TablaMovimientos[ELEMENTO], TablaInventario[[#This Row],[Elemento_Movimiento]], TablaMovimientos[CANTIDAD RETIRADA]))</f>
        <v>3</v>
      </c>
      <c r="G4" s="9" t="s">
        <v>5</v>
      </c>
      <c r="H4" s="10" t="s">
        <v>11</v>
      </c>
      <c r="I4" s="11" t="s">
        <v>7</v>
      </c>
    </row>
    <row r="5" spans="1:13" x14ac:dyDescent="0.35">
      <c r="A5" s="9">
        <v>4</v>
      </c>
      <c r="B5" s="9" t="s">
        <v>12</v>
      </c>
      <c r="C5" s="9" t="s">
        <v>13</v>
      </c>
      <c r="D5" s="9" t="str">
        <f t="shared" si="0"/>
        <v>Guantes Max Bold 100  c\u</v>
      </c>
      <c r="E5" s="26">
        <v>15</v>
      </c>
      <c r="F5" s="25">
        <f>TablaInventario[[#This Row],[Cantidad_Inicial]]-(SUMIF(TablaMovimientos[ELEMENTO], TablaInventario[[#This Row],[Elemento_Movimiento]], TablaMovimientos[CANTIDAD RETIRADA]))</f>
        <v>15</v>
      </c>
      <c r="G5" s="9" t="s">
        <v>5</v>
      </c>
      <c r="H5" s="10" t="s">
        <v>14</v>
      </c>
      <c r="I5" s="11" t="s">
        <v>7</v>
      </c>
    </row>
    <row r="6" spans="1:13" x14ac:dyDescent="0.35">
      <c r="A6" s="5">
        <v>5</v>
      </c>
      <c r="B6" s="9" t="s">
        <v>12</v>
      </c>
      <c r="C6" s="9" t="s">
        <v>15</v>
      </c>
      <c r="D6" s="9" t="str">
        <f t="shared" si="0"/>
        <v>Guantes Task Pro 100  c\u</v>
      </c>
      <c r="E6" s="26">
        <v>27</v>
      </c>
      <c r="F6" s="25">
        <f>TablaInventario[[#This Row],[Cantidad_Inicial]]-(SUMIF(TablaMovimientos[ELEMENTO], TablaInventario[[#This Row],[Elemento_Movimiento]], TablaMovimientos[CANTIDAD RETIRADA]))</f>
        <v>27</v>
      </c>
      <c r="G6" s="9" t="s">
        <v>5</v>
      </c>
      <c r="H6" s="10" t="s">
        <v>14</v>
      </c>
      <c r="I6" s="11" t="s">
        <v>7</v>
      </c>
    </row>
    <row r="7" spans="1:13" x14ac:dyDescent="0.35">
      <c r="A7" s="9">
        <v>6</v>
      </c>
      <c r="B7" s="9" t="s">
        <v>12</v>
      </c>
      <c r="C7" s="9" t="s">
        <v>16</v>
      </c>
      <c r="D7" s="9" t="str">
        <f t="shared" si="0"/>
        <v>Guantes Smart Guard 100  c\u</v>
      </c>
      <c r="E7" s="26">
        <v>5</v>
      </c>
      <c r="F7" s="25">
        <f>TablaInventario[[#This Row],[Cantidad_Inicial]]-(SUMIF(TablaMovimientos[ELEMENTO], TablaInventario[[#This Row],[Elemento_Movimiento]], TablaMovimientos[CANTIDAD RETIRADA]))</f>
        <v>4</v>
      </c>
      <c r="G7" s="9" t="s">
        <v>5</v>
      </c>
      <c r="H7" s="10" t="s">
        <v>14</v>
      </c>
      <c r="I7" s="11" t="s">
        <v>7</v>
      </c>
      <c r="J7" t="s">
        <v>17</v>
      </c>
    </row>
    <row r="8" spans="1:13" x14ac:dyDescent="0.35">
      <c r="A8" s="5">
        <v>7</v>
      </c>
      <c r="B8" s="9" t="s">
        <v>12</v>
      </c>
      <c r="C8" s="9" t="s">
        <v>18</v>
      </c>
      <c r="D8" s="9" t="str">
        <f t="shared" si="0"/>
        <v>Guantes Kramer 100  c\u, una esta abierta</v>
      </c>
      <c r="E8" s="26">
        <v>2</v>
      </c>
      <c r="F8" s="25">
        <f>TablaInventario[[#This Row],[Cantidad_Inicial]]-(SUMIF(TablaMovimientos[ELEMENTO], TablaInventario[[#This Row],[Elemento_Movimiento]], TablaMovimientos[CANTIDAD RETIRADA]))</f>
        <v>2</v>
      </c>
      <c r="G8" s="9" t="s">
        <v>5</v>
      </c>
      <c r="H8" s="10" t="s">
        <v>19</v>
      </c>
      <c r="I8" s="11" t="s">
        <v>7</v>
      </c>
    </row>
    <row r="9" spans="1:13" x14ac:dyDescent="0.35">
      <c r="A9" s="9">
        <v>8</v>
      </c>
      <c r="B9" s="9" t="s">
        <v>20</v>
      </c>
      <c r="C9" s="40" t="str">
        <f>I9</f>
        <v>Stand 1</v>
      </c>
      <c r="D9" s="9" t="str">
        <f t="shared" si="0"/>
        <v xml:space="preserve">Tacos Stand 1 </v>
      </c>
      <c r="E9" s="26">
        <v>6</v>
      </c>
      <c r="F9" s="26">
        <f>TablaInventario[[#This Row],[Cantidad_Inicial]]-(SUMIF(TablaMovimientos[ELEMENTO], TablaInventario[[#This Row],[Elemento_Movimiento]], TablaMovimientos[CANTIDAD RETIRADA]))</f>
        <v>6</v>
      </c>
      <c r="G9" s="9" t="s">
        <v>21</v>
      </c>
      <c r="H9" s="46"/>
      <c r="I9" s="11" t="s">
        <v>7</v>
      </c>
      <c r="L9" s="51">
        <v>2</v>
      </c>
      <c r="M9" s="41" t="s">
        <v>22</v>
      </c>
    </row>
    <row r="10" spans="1:13" x14ac:dyDescent="0.35">
      <c r="A10" s="5">
        <v>9</v>
      </c>
      <c r="B10" s="9" t="s">
        <v>23</v>
      </c>
      <c r="C10" s="40" t="str">
        <f t="shared" ref="C10:C16" si="1">I10</f>
        <v>Stand 1</v>
      </c>
      <c r="D10" s="9" t="str">
        <f t="shared" si="0"/>
        <v xml:space="preserve">Remache Ciego Stand 1 </v>
      </c>
      <c r="E10" s="26">
        <v>3</v>
      </c>
      <c r="F10" s="26">
        <f>TablaInventario[[#This Row],[Cantidad_Inicial]]-(SUMIF(TablaMovimientos[ELEMENTO], TablaInventario[[#This Row],[Elemento_Movimiento]], TablaMovimientos[CANTIDAD RETIRADA]))</f>
        <v>3</v>
      </c>
      <c r="G10" s="9" t="s">
        <v>5</v>
      </c>
      <c r="H10" s="46"/>
      <c r="I10" s="11" t="s">
        <v>7</v>
      </c>
      <c r="L10" s="52">
        <v>150</v>
      </c>
      <c r="M10" s="41" t="s">
        <v>24</v>
      </c>
    </row>
    <row r="11" spans="1:13" x14ac:dyDescent="0.35">
      <c r="A11" s="9">
        <v>10</v>
      </c>
      <c r="B11" s="9" t="s">
        <v>25</v>
      </c>
      <c r="C11" s="40" t="str">
        <f t="shared" si="1"/>
        <v>Stand 1</v>
      </c>
      <c r="D11" s="9" t="str">
        <f t="shared" si="0"/>
        <v xml:space="preserve">Tomas Receptáculo Stand 1 </v>
      </c>
      <c r="E11" s="26">
        <v>5</v>
      </c>
      <c r="F11" s="26">
        <f>TablaInventario[[#This Row],[Cantidad_Inicial]]-(SUMIF(TablaMovimientos[ELEMENTO], TablaInventario[[#This Row],[Elemento_Movimiento]], TablaMovimientos[CANTIDAD RETIRADA]))</f>
        <v>5</v>
      </c>
      <c r="G11" s="9" t="s">
        <v>5</v>
      </c>
      <c r="H11" s="46"/>
      <c r="I11" s="11" t="s">
        <v>7</v>
      </c>
      <c r="L11" s="53">
        <v>19</v>
      </c>
      <c r="M11" s="41" t="s">
        <v>26</v>
      </c>
    </row>
    <row r="12" spans="1:13" x14ac:dyDescent="0.35">
      <c r="A12" s="5">
        <v>11</v>
      </c>
      <c r="B12" s="9" t="s">
        <v>27</v>
      </c>
      <c r="C12" s="40" t="str">
        <f t="shared" si="1"/>
        <v>Stand 1</v>
      </c>
      <c r="D12" s="9" t="str">
        <f t="shared" si="0"/>
        <v xml:space="preserve">Clavijas Trifásicas Stand 1 </v>
      </c>
      <c r="E12" s="26">
        <v>5</v>
      </c>
      <c r="F12" s="26">
        <f>TablaInventario[[#This Row],[Cantidad_Inicial]]-(SUMIF(TablaMovimientos[ELEMENTO], TablaInventario[[#This Row],[Elemento_Movimiento]], TablaMovimientos[CANTIDAD RETIRADA]))</f>
        <v>5</v>
      </c>
      <c r="G12" s="9" t="s">
        <v>21</v>
      </c>
      <c r="H12" s="46"/>
      <c r="I12" s="11" t="s">
        <v>7</v>
      </c>
      <c r="L12" s="54">
        <v>152</v>
      </c>
      <c r="M12" s="41" t="s">
        <v>28</v>
      </c>
    </row>
    <row r="13" spans="1:13" x14ac:dyDescent="0.35">
      <c r="A13" s="9">
        <v>12</v>
      </c>
      <c r="B13" s="9" t="s">
        <v>29</v>
      </c>
      <c r="C13" s="40" t="str">
        <f t="shared" si="1"/>
        <v>Stand 1</v>
      </c>
      <c r="D13" s="9" t="str">
        <f t="shared" si="0"/>
        <v xml:space="preserve">Candado Aleman Stand 1 </v>
      </c>
      <c r="E13" s="26">
        <v>8</v>
      </c>
      <c r="F13" s="26">
        <f>TablaInventario[[#This Row],[Cantidad_Inicial]]-(SUMIF(TablaMovimientos[ELEMENTO], TablaInventario[[#This Row],[Elemento_Movimiento]], TablaMovimientos[CANTIDAD RETIRADA]))</f>
        <v>8</v>
      </c>
      <c r="G13" s="9" t="s">
        <v>21</v>
      </c>
      <c r="H13" s="46"/>
      <c r="I13" s="11" t="s">
        <v>7</v>
      </c>
      <c r="L13" s="55">
        <v>3</v>
      </c>
      <c r="M13" s="42" t="s">
        <v>30</v>
      </c>
    </row>
    <row r="14" spans="1:13" x14ac:dyDescent="0.35">
      <c r="A14" s="5">
        <v>13</v>
      </c>
      <c r="B14" s="9" t="s">
        <v>31</v>
      </c>
      <c r="C14" s="40" t="str">
        <f t="shared" si="1"/>
        <v>Stand 1</v>
      </c>
      <c r="D14" s="9" t="str">
        <f t="shared" si="0"/>
        <v>Gancho Legajador Stand 1 100  c\u</v>
      </c>
      <c r="E14" s="26">
        <v>1</v>
      </c>
      <c r="F14" s="26">
        <f>TablaInventario[[#This Row],[Cantidad_Inicial]]-(SUMIF(TablaMovimientos[ELEMENTO], TablaInventario[[#This Row],[Elemento_Movimiento]], TablaMovimientos[CANTIDAD RETIRADA]))</f>
        <v>1</v>
      </c>
      <c r="G14" s="9" t="s">
        <v>21</v>
      </c>
      <c r="H14" s="10" t="s">
        <v>14</v>
      </c>
      <c r="I14" s="11" t="s">
        <v>7</v>
      </c>
    </row>
    <row r="15" spans="1:13" x14ac:dyDescent="0.35">
      <c r="A15" s="9">
        <v>14</v>
      </c>
      <c r="B15" s="9" t="s">
        <v>32</v>
      </c>
      <c r="C15" s="40" t="str">
        <f t="shared" si="1"/>
        <v>Stand 1</v>
      </c>
      <c r="D15" s="9" t="str">
        <f t="shared" si="0"/>
        <v xml:space="preserve">Socket Eléctrico Stand 1 10 piezas </v>
      </c>
      <c r="E15" s="26">
        <v>4</v>
      </c>
      <c r="F15" s="26">
        <f>TablaInventario[[#This Row],[Cantidad_Inicial]]-(SUMIF(TablaMovimientos[ELEMENTO], TablaInventario[[#This Row],[Elemento_Movimiento]], TablaMovimientos[CANTIDAD RETIRADA]))</f>
        <v>4</v>
      </c>
      <c r="G15" s="9" t="s">
        <v>5</v>
      </c>
      <c r="H15" s="10" t="s">
        <v>33</v>
      </c>
      <c r="I15" s="11" t="s">
        <v>7</v>
      </c>
    </row>
    <row r="16" spans="1:13" x14ac:dyDescent="0.35">
      <c r="A16" s="5">
        <v>15</v>
      </c>
      <c r="B16" s="9" t="s">
        <v>34</v>
      </c>
      <c r="C16" s="40" t="str">
        <f t="shared" si="1"/>
        <v>Stand 1</v>
      </c>
      <c r="D16" s="9" t="str">
        <f t="shared" si="0"/>
        <v xml:space="preserve">Cerrojo Stand 1 </v>
      </c>
      <c r="E16" s="26">
        <v>1</v>
      </c>
      <c r="F16" s="26">
        <f>TablaInventario[[#This Row],[Cantidad_Inicial]]-(SUMIF(TablaMovimientos[ELEMENTO], TablaInventario[[#This Row],[Elemento_Movimiento]], TablaMovimientos[CANTIDAD RETIRADA]))</f>
        <v>0</v>
      </c>
      <c r="G16" s="9" t="s">
        <v>5</v>
      </c>
      <c r="H16" s="46"/>
      <c r="I16" s="11" t="s">
        <v>7</v>
      </c>
      <c r="J16" t="s">
        <v>35</v>
      </c>
    </row>
    <row r="17" spans="1:9" x14ac:dyDescent="0.35">
      <c r="A17" s="9">
        <v>16</v>
      </c>
      <c r="B17" s="9" t="s">
        <v>36</v>
      </c>
      <c r="C17" s="9" t="s">
        <v>37</v>
      </c>
      <c r="D17" s="9" t="str">
        <f t="shared" si="0"/>
        <v xml:space="preserve">Cinta Plymouth </v>
      </c>
      <c r="E17" s="26">
        <v>1</v>
      </c>
      <c r="F17" s="26">
        <f>TablaInventario[[#This Row],[Cantidad_Inicial]]-(SUMIF(TablaMovimientos[ELEMENTO], TablaInventario[[#This Row],[Elemento_Movimiento]], TablaMovimientos[CANTIDAD RETIRADA]))</f>
        <v>1</v>
      </c>
      <c r="G17" s="9" t="s">
        <v>5</v>
      </c>
      <c r="H17" s="46"/>
      <c r="I17" s="11" t="s">
        <v>7</v>
      </c>
    </row>
    <row r="18" spans="1:9" x14ac:dyDescent="0.35">
      <c r="A18" s="5">
        <v>17</v>
      </c>
      <c r="B18" s="9" t="s">
        <v>36</v>
      </c>
      <c r="C18" s="9" t="s">
        <v>10</v>
      </c>
      <c r="D18" s="9" t="str">
        <f t="shared" si="0"/>
        <v>Cinta 3M 9,1 mt</v>
      </c>
      <c r="E18" s="26">
        <v>13</v>
      </c>
      <c r="F18" s="26">
        <f>TablaInventario[[#This Row],[Cantidad_Inicial]]-(SUMIF(TablaMovimientos[ELEMENTO], TablaInventario[[#This Row],[Elemento_Movimiento]], TablaMovimientos[CANTIDAD RETIRADA]))</f>
        <v>13</v>
      </c>
      <c r="G18" s="9" t="s">
        <v>5</v>
      </c>
      <c r="H18" s="10" t="s">
        <v>38</v>
      </c>
      <c r="I18" s="11" t="s">
        <v>7</v>
      </c>
    </row>
    <row r="19" spans="1:9" x14ac:dyDescent="0.35">
      <c r="A19" s="9">
        <v>18</v>
      </c>
      <c r="B19" s="9" t="s">
        <v>36</v>
      </c>
      <c r="C19" s="9" t="s">
        <v>39</v>
      </c>
      <c r="D19" s="9" t="str">
        <f t="shared" si="0"/>
        <v>Cinta 3M EPR 9,1 mt</v>
      </c>
      <c r="E19" s="26">
        <v>7</v>
      </c>
      <c r="F19" s="26">
        <f>TablaInventario[[#This Row],[Cantidad_Inicial]]-(SUMIF(TablaMovimientos[ELEMENTO], TablaInventario[[#This Row],[Elemento_Movimiento]], TablaMovimientos[CANTIDAD RETIRADA]))</f>
        <v>7</v>
      </c>
      <c r="G19" s="9" t="s">
        <v>5</v>
      </c>
      <c r="H19" s="10" t="s">
        <v>38</v>
      </c>
      <c r="I19" s="11" t="s">
        <v>7</v>
      </c>
    </row>
    <row r="20" spans="1:9" x14ac:dyDescent="0.35">
      <c r="A20" s="5">
        <v>19</v>
      </c>
      <c r="B20" s="9" t="s">
        <v>40</v>
      </c>
      <c r="C20" s="40" t="str">
        <f t="shared" ref="C20:C21" si="2">I20</f>
        <v>Stand 1</v>
      </c>
      <c r="D20" s="9" t="str">
        <f t="shared" si="0"/>
        <v xml:space="preserve">Chapa Bola Stand 1 </v>
      </c>
      <c r="E20" s="26">
        <v>9</v>
      </c>
      <c r="F20" s="26">
        <f>TablaInventario[[#This Row],[Cantidad_Inicial]]-(SUMIF(TablaMovimientos[ELEMENTO], TablaInventario[[#This Row],[Elemento_Movimiento]], TablaMovimientos[CANTIDAD RETIRADA]))</f>
        <v>9</v>
      </c>
      <c r="G20" s="9" t="s">
        <v>21</v>
      </c>
      <c r="H20" s="46"/>
      <c r="I20" s="11" t="s">
        <v>7</v>
      </c>
    </row>
    <row r="21" spans="1:9" x14ac:dyDescent="0.35">
      <c r="A21" s="9">
        <v>20</v>
      </c>
      <c r="B21" s="9" t="s">
        <v>41</v>
      </c>
      <c r="C21" s="40" t="str">
        <f t="shared" si="2"/>
        <v>Stand 1</v>
      </c>
      <c r="D21" s="9" t="str">
        <f t="shared" si="0"/>
        <v xml:space="preserve">3 a 2 Stand 1 </v>
      </c>
      <c r="E21" s="26">
        <v>59</v>
      </c>
      <c r="F21" s="26">
        <f>TablaInventario[[#This Row],[Cantidad_Inicial]]-(SUMIF(TablaMovimientos[ELEMENTO], TablaInventario[[#This Row],[Elemento_Movimiento]], TablaMovimientos[CANTIDAD RETIRADA]))</f>
        <v>59</v>
      </c>
      <c r="G21" s="9" t="s">
        <v>21</v>
      </c>
      <c r="H21" s="46"/>
      <c r="I21" s="11" t="s">
        <v>7</v>
      </c>
    </row>
    <row r="22" spans="1:9" x14ac:dyDescent="0.35">
      <c r="A22" s="5">
        <v>21</v>
      </c>
      <c r="B22" s="9" t="s">
        <v>42</v>
      </c>
      <c r="C22" s="9" t="s">
        <v>43</v>
      </c>
      <c r="D22" s="9" t="str">
        <f t="shared" si="0"/>
        <v>Amarre Karluz 1 abierta</v>
      </c>
      <c r="E22" s="26">
        <v>8</v>
      </c>
      <c r="F22" s="26">
        <f>TablaInventario[[#This Row],[Cantidad_Inicial]]-(SUMIF(TablaMovimientos[ELEMENTO], TablaInventario[[#This Row],[Elemento_Movimiento]], TablaMovimientos[CANTIDAD RETIRADA]))</f>
        <v>8</v>
      </c>
      <c r="G22" s="9" t="s">
        <v>21</v>
      </c>
      <c r="H22" s="46" t="s">
        <v>44</v>
      </c>
      <c r="I22" s="11" t="s">
        <v>7</v>
      </c>
    </row>
    <row r="23" spans="1:9" x14ac:dyDescent="0.35">
      <c r="A23" s="9">
        <v>22</v>
      </c>
      <c r="B23" s="9" t="s">
        <v>42</v>
      </c>
      <c r="C23" s="9" t="s">
        <v>45</v>
      </c>
      <c r="D23" s="9" t="str">
        <f t="shared" si="0"/>
        <v xml:space="preserve">Amarre Adler </v>
      </c>
      <c r="E23" s="26">
        <v>6</v>
      </c>
      <c r="F23" s="26">
        <f>TablaInventario[[#This Row],[Cantidad_Inicial]]-(SUMIF(TablaMovimientos[ELEMENTO], TablaInventario[[#This Row],[Elemento_Movimiento]], TablaMovimientos[CANTIDAD RETIRADA]))</f>
        <v>6</v>
      </c>
      <c r="G23" s="9" t="s">
        <v>21</v>
      </c>
      <c r="H23" s="46"/>
      <c r="I23" s="11" t="s">
        <v>7</v>
      </c>
    </row>
    <row r="24" spans="1:9" x14ac:dyDescent="0.35">
      <c r="A24" s="5">
        <v>23</v>
      </c>
      <c r="B24" s="9" t="s">
        <v>42</v>
      </c>
      <c r="C24" s="9" t="s">
        <v>46</v>
      </c>
      <c r="D24" s="9" t="str">
        <f t="shared" si="0"/>
        <v xml:space="preserve">Amarre Nylin Cable </v>
      </c>
      <c r="E24" s="26">
        <v>3</v>
      </c>
      <c r="F24" s="26">
        <f>TablaInventario[[#This Row],[Cantidad_Inicial]]-(SUMIF(TablaMovimientos[ELEMENTO], TablaInventario[[#This Row],[Elemento_Movimiento]], TablaMovimientos[CANTIDAD RETIRADA]))</f>
        <v>3</v>
      </c>
      <c r="G24" s="9" t="s">
        <v>21</v>
      </c>
      <c r="H24" s="46"/>
      <c r="I24" s="11" t="s">
        <v>7</v>
      </c>
    </row>
    <row r="25" spans="1:9" x14ac:dyDescent="0.35">
      <c r="A25" s="9">
        <v>24</v>
      </c>
      <c r="B25" s="9" t="s">
        <v>42</v>
      </c>
      <c r="C25" s="9" t="s">
        <v>47</v>
      </c>
      <c r="D25" s="9" t="str">
        <f t="shared" si="0"/>
        <v xml:space="preserve">Amarre Yonyu </v>
      </c>
      <c r="E25" s="26">
        <v>2</v>
      </c>
      <c r="F25" s="26">
        <f>TablaInventario[[#This Row],[Cantidad_Inicial]]-(SUMIF(TablaMovimientos[ELEMENTO], TablaInventario[[#This Row],[Elemento_Movimiento]], TablaMovimientos[CANTIDAD RETIRADA]))</f>
        <v>2</v>
      </c>
      <c r="G25" s="9" t="s">
        <v>21</v>
      </c>
      <c r="H25" s="46"/>
      <c r="I25" s="11" t="s">
        <v>7</v>
      </c>
    </row>
    <row r="26" spans="1:9" x14ac:dyDescent="0.35">
      <c r="A26" s="5">
        <v>25</v>
      </c>
      <c r="B26" s="9" t="s">
        <v>42</v>
      </c>
      <c r="C26" s="9" t="s">
        <v>48</v>
      </c>
      <c r="D26" s="9" t="str">
        <f t="shared" si="0"/>
        <v>Amarre Schneider 30 cm</v>
      </c>
      <c r="E26" s="26">
        <v>5</v>
      </c>
      <c r="F26" s="26">
        <f>TablaInventario[[#This Row],[Cantidad_Inicial]]-(SUMIF(TablaMovimientos[ELEMENTO], TablaInventario[[#This Row],[Elemento_Movimiento]], TablaMovimientos[CANTIDAD RETIRADA]))</f>
        <v>5</v>
      </c>
      <c r="G26" s="9" t="s">
        <v>21</v>
      </c>
      <c r="H26" s="10" t="s">
        <v>49</v>
      </c>
      <c r="I26" s="11" t="s">
        <v>7</v>
      </c>
    </row>
    <row r="27" spans="1:9" x14ac:dyDescent="0.35">
      <c r="A27" s="9">
        <v>26</v>
      </c>
      <c r="B27" s="9" t="s">
        <v>50</v>
      </c>
      <c r="C27" s="40" t="str">
        <f t="shared" ref="C27" si="3">I27</f>
        <v>Stand 1</v>
      </c>
      <c r="D27" s="9" t="str">
        <f t="shared" si="0"/>
        <v xml:space="preserve">Amarre Multiusos Stand 1 </v>
      </c>
      <c r="E27" s="26">
        <v>5</v>
      </c>
      <c r="F27" s="26">
        <f>TablaInventario[[#This Row],[Cantidad_Inicial]]-(SUMIF(TablaMovimientos[ELEMENTO], TablaInventario[[#This Row],[Elemento_Movimiento]], TablaMovimientos[CANTIDAD RETIRADA]))</f>
        <v>5</v>
      </c>
      <c r="G27" s="9" t="s">
        <v>21</v>
      </c>
      <c r="H27" s="46"/>
      <c r="I27" s="11" t="s">
        <v>7</v>
      </c>
    </row>
    <row r="28" spans="1:9" x14ac:dyDescent="0.35">
      <c r="A28" s="5">
        <v>27</v>
      </c>
      <c r="B28" s="9" t="s">
        <v>42</v>
      </c>
      <c r="C28" s="9" t="s">
        <v>48</v>
      </c>
      <c r="D28" s="9" t="str">
        <f t="shared" si="0"/>
        <v>Amarre Schneider 15 cm</v>
      </c>
      <c r="E28" s="26">
        <v>3</v>
      </c>
      <c r="F28" s="26">
        <f>TablaInventario[[#This Row],[Cantidad_Inicial]]-(SUMIF(TablaMovimientos[ELEMENTO], TablaInventario[[#This Row],[Elemento_Movimiento]], TablaMovimientos[CANTIDAD RETIRADA]))</f>
        <v>3</v>
      </c>
      <c r="G28" s="9" t="s">
        <v>21</v>
      </c>
      <c r="H28" s="10" t="s">
        <v>51</v>
      </c>
      <c r="I28" s="11" t="s">
        <v>7</v>
      </c>
    </row>
    <row r="29" spans="1:9" x14ac:dyDescent="0.35">
      <c r="A29" s="9">
        <v>28</v>
      </c>
      <c r="B29" s="9" t="s">
        <v>42</v>
      </c>
      <c r="C29" s="9" t="s">
        <v>52</v>
      </c>
      <c r="D29" s="9" t="str">
        <f t="shared" si="0"/>
        <v xml:space="preserve">Amarre Vigor </v>
      </c>
      <c r="E29" s="26">
        <v>1</v>
      </c>
      <c r="F29" s="26">
        <f>TablaInventario[[#This Row],[Cantidad_Inicial]]-(SUMIF(TablaMovimientos[ELEMENTO], TablaInventario[[#This Row],[Elemento_Movimiento]], TablaMovimientos[CANTIDAD RETIRADA]))</f>
        <v>1</v>
      </c>
      <c r="G29" s="9" t="s">
        <v>21</v>
      </c>
      <c r="H29" s="46"/>
      <c r="I29" s="11" t="s">
        <v>7</v>
      </c>
    </row>
    <row r="30" spans="1:9" x14ac:dyDescent="0.35">
      <c r="A30" s="5">
        <v>29</v>
      </c>
      <c r="B30" s="9" t="s">
        <v>42</v>
      </c>
      <c r="C30" s="9" t="s">
        <v>53</v>
      </c>
      <c r="D30" s="9" t="str">
        <f t="shared" si="0"/>
        <v xml:space="preserve">Amarre Lizeth </v>
      </c>
      <c r="E30" s="26">
        <v>1</v>
      </c>
      <c r="F30" s="26">
        <f>TablaInventario[[#This Row],[Cantidad_Inicial]]-(SUMIF(TablaMovimientos[ELEMENTO], TablaInventario[[#This Row],[Elemento_Movimiento]], TablaMovimientos[CANTIDAD RETIRADA]))</f>
        <v>1</v>
      </c>
      <c r="G30" s="9" t="s">
        <v>21</v>
      </c>
      <c r="H30" s="46"/>
      <c r="I30" s="11" t="s">
        <v>7</v>
      </c>
    </row>
    <row r="31" spans="1:9" x14ac:dyDescent="0.35">
      <c r="A31" s="9">
        <v>30</v>
      </c>
      <c r="B31" s="9" t="s">
        <v>42</v>
      </c>
      <c r="C31" s="9" t="s">
        <v>54</v>
      </c>
      <c r="D31" s="9" t="str">
        <f t="shared" si="0"/>
        <v>Amarre Uduke 20 cm</v>
      </c>
      <c r="E31" s="26">
        <v>5</v>
      </c>
      <c r="F31" s="26">
        <f>TablaInventario[[#This Row],[Cantidad_Inicial]]-(SUMIF(TablaMovimientos[ELEMENTO], TablaInventario[[#This Row],[Elemento_Movimiento]], TablaMovimientos[CANTIDAD RETIRADA]))</f>
        <v>5</v>
      </c>
      <c r="G31" s="9" t="s">
        <v>21</v>
      </c>
      <c r="H31" s="10" t="s">
        <v>55</v>
      </c>
      <c r="I31" s="11" t="s">
        <v>7</v>
      </c>
    </row>
    <row r="32" spans="1:9" x14ac:dyDescent="0.35">
      <c r="A32" s="5">
        <v>31</v>
      </c>
      <c r="B32" s="9" t="s">
        <v>42</v>
      </c>
      <c r="C32" s="9" t="s">
        <v>54</v>
      </c>
      <c r="D32" s="9" t="str">
        <f t="shared" si="0"/>
        <v>Amarre Uduke 10 cm</v>
      </c>
      <c r="E32" s="26">
        <v>5</v>
      </c>
      <c r="F32" s="26">
        <f>TablaInventario[[#This Row],[Cantidad_Inicial]]-(SUMIF(TablaMovimientos[ELEMENTO], TablaInventario[[#This Row],[Elemento_Movimiento]], TablaMovimientos[CANTIDAD RETIRADA]))</f>
        <v>5</v>
      </c>
      <c r="G32" s="9" t="s">
        <v>21</v>
      </c>
      <c r="H32" s="10" t="s">
        <v>56</v>
      </c>
      <c r="I32" s="11" t="s">
        <v>7</v>
      </c>
    </row>
    <row r="33" spans="1:10" x14ac:dyDescent="0.35">
      <c r="A33" s="9">
        <v>32</v>
      </c>
      <c r="B33" s="9" t="s">
        <v>57</v>
      </c>
      <c r="C33" s="40" t="str">
        <f t="shared" ref="C33:C34" si="4">I33</f>
        <v>Stand 1</v>
      </c>
      <c r="D33" s="9" t="str">
        <f t="shared" si="0"/>
        <v>Resmas de Papel Stand 1 500 hojas</v>
      </c>
      <c r="E33" s="26">
        <v>22</v>
      </c>
      <c r="F33" s="26">
        <f>TablaInventario[[#This Row],[Cantidad_Inicial]]-(SUMIF(TablaMovimientos[ELEMENTO], TablaInventario[[#This Row],[Elemento_Movimiento]], TablaMovimientos[CANTIDAD RETIRADA]))</f>
        <v>22</v>
      </c>
      <c r="G33" s="9" t="s">
        <v>21</v>
      </c>
      <c r="H33" s="10" t="s">
        <v>58</v>
      </c>
      <c r="I33" s="11" t="s">
        <v>7</v>
      </c>
    </row>
    <row r="34" spans="1:10" x14ac:dyDescent="0.35">
      <c r="A34" s="5">
        <v>33</v>
      </c>
      <c r="B34" s="9" t="s">
        <v>59</v>
      </c>
      <c r="C34" s="40" t="str">
        <f t="shared" si="4"/>
        <v>Stand 1</v>
      </c>
      <c r="D34" s="9" t="str">
        <f t="shared" si="0"/>
        <v xml:space="preserve">Metro 3M Stand 1 </v>
      </c>
      <c r="E34" s="26">
        <v>1</v>
      </c>
      <c r="F34" s="26">
        <f>TablaInventario[[#This Row],[Cantidad_Inicial]]-(SUMIF(TablaMovimientos[ELEMENTO], TablaInventario[[#This Row],[Elemento_Movimiento]], TablaMovimientos[CANTIDAD RETIRADA]))</f>
        <v>1</v>
      </c>
      <c r="G34" s="9" t="s">
        <v>21</v>
      </c>
      <c r="H34" s="46"/>
      <c r="I34" s="11" t="s">
        <v>7</v>
      </c>
    </row>
    <row r="35" spans="1:10" x14ac:dyDescent="0.35">
      <c r="A35" s="9">
        <v>34</v>
      </c>
      <c r="B35" s="9" t="s">
        <v>60</v>
      </c>
      <c r="C35" s="9" t="s">
        <v>61</v>
      </c>
      <c r="D35" s="9" t="str">
        <f t="shared" si="0"/>
        <v xml:space="preserve">Metro Lukfin </v>
      </c>
      <c r="E35" s="26">
        <v>2</v>
      </c>
      <c r="F35" s="26">
        <f>TablaInventario[[#This Row],[Cantidad_Inicial]]-(SUMIF(TablaMovimientos[ELEMENTO], TablaInventario[[#This Row],[Elemento_Movimiento]], TablaMovimientos[CANTIDAD RETIRADA]))</f>
        <v>2</v>
      </c>
      <c r="G35" s="9" t="s">
        <v>21</v>
      </c>
      <c r="H35" s="46"/>
      <c r="I35" s="11" t="s">
        <v>7</v>
      </c>
    </row>
    <row r="36" spans="1:10" x14ac:dyDescent="0.35">
      <c r="A36" s="5">
        <v>35</v>
      </c>
      <c r="B36" s="9" t="s">
        <v>12</v>
      </c>
      <c r="C36" s="40" t="s">
        <v>7</v>
      </c>
      <c r="D36" s="9" t="str">
        <f t="shared" si="0"/>
        <v xml:space="preserve">Guantes Stand 1 </v>
      </c>
      <c r="E36" s="26">
        <v>1</v>
      </c>
      <c r="F36" s="26">
        <f>TablaInventario[[#This Row],[Cantidad_Inicial]]-(SUMIF(TablaMovimientos[ELEMENTO], TablaInventario[[#This Row],[Elemento_Movimiento]], TablaMovimientos[CANTIDAD RETIRADA]))</f>
        <v>1</v>
      </c>
      <c r="G36" s="9" t="s">
        <v>21</v>
      </c>
      <c r="H36" s="46"/>
      <c r="I36" s="11" t="s">
        <v>7</v>
      </c>
    </row>
    <row r="37" spans="1:10" x14ac:dyDescent="0.35">
      <c r="A37" s="9">
        <v>36</v>
      </c>
      <c r="B37" s="9" t="s">
        <v>62</v>
      </c>
      <c r="C37" s="40" t="str">
        <f t="shared" ref="C37:C40" si="5">I37</f>
        <v>Stand 1</v>
      </c>
      <c r="D37" s="9" t="str">
        <f t="shared" si="0"/>
        <v>Cintas de Enmascarar Stand 1 2 usadas</v>
      </c>
      <c r="E37" s="26">
        <v>32</v>
      </c>
      <c r="F37" s="26">
        <f>TablaInventario[[#This Row],[Cantidad_Inicial]]-(SUMIF(TablaMovimientos[ELEMENTO], TablaInventario[[#This Row],[Elemento_Movimiento]], TablaMovimientos[CANTIDAD RETIRADA]))</f>
        <v>32</v>
      </c>
      <c r="G37" s="9" t="s">
        <v>21</v>
      </c>
      <c r="H37" s="46" t="s">
        <v>63</v>
      </c>
      <c r="I37" s="11" t="s">
        <v>7</v>
      </c>
    </row>
    <row r="38" spans="1:10" x14ac:dyDescent="0.35">
      <c r="A38" s="5">
        <v>37</v>
      </c>
      <c r="B38" s="9" t="s">
        <v>64</v>
      </c>
      <c r="C38" s="40" t="str">
        <f t="shared" si="5"/>
        <v>Stand 1</v>
      </c>
      <c r="D38" s="9" t="str">
        <f t="shared" si="0"/>
        <v xml:space="preserve">Cinta Facil Stand 1 </v>
      </c>
      <c r="E38" s="26">
        <v>1</v>
      </c>
      <c r="F38" s="26">
        <f>TablaInventario[[#This Row],[Cantidad_Inicial]]-(SUMIF(TablaMovimientos[ELEMENTO], TablaInventario[[#This Row],[Elemento_Movimiento]], TablaMovimientos[CANTIDAD RETIRADA]))</f>
        <v>1</v>
      </c>
      <c r="G38" s="9" t="s">
        <v>21</v>
      </c>
      <c r="H38" s="46"/>
      <c r="I38" s="11" t="s">
        <v>7</v>
      </c>
    </row>
    <row r="39" spans="1:10" x14ac:dyDescent="0.35">
      <c r="A39" s="9">
        <v>38</v>
      </c>
      <c r="B39" s="9" t="s">
        <v>65</v>
      </c>
      <c r="C39" s="40" t="str">
        <f t="shared" si="5"/>
        <v>Stand 1</v>
      </c>
      <c r="D39" s="9" t="str">
        <f t="shared" si="0"/>
        <v xml:space="preserve">Nailo Multiusos Stand 1 </v>
      </c>
      <c r="E39" s="26">
        <v>1</v>
      </c>
      <c r="F39" s="26">
        <f>TablaInventario[[#This Row],[Cantidad_Inicial]]-(SUMIF(TablaMovimientos[ELEMENTO], TablaInventario[[#This Row],[Elemento_Movimiento]], TablaMovimientos[CANTIDAD RETIRADA]))</f>
        <v>1</v>
      </c>
      <c r="G39" s="9" t="s">
        <v>21</v>
      </c>
      <c r="H39" s="46"/>
      <c r="I39" s="11" t="s">
        <v>7</v>
      </c>
    </row>
    <row r="40" spans="1:10" x14ac:dyDescent="0.35">
      <c r="A40" s="5">
        <v>39</v>
      </c>
      <c r="B40" s="9" t="s">
        <v>66</v>
      </c>
      <c r="C40" s="40" t="str">
        <f t="shared" si="5"/>
        <v>Stand 1</v>
      </c>
      <c r="D40" s="9" t="str">
        <f t="shared" si="0"/>
        <v xml:space="preserve">Desengrapadora Stand 1 </v>
      </c>
      <c r="E40" s="26">
        <v>2</v>
      </c>
      <c r="F40" s="26">
        <f>TablaInventario[[#This Row],[Cantidad_Inicial]]-(SUMIF(TablaMovimientos[ELEMENTO], TablaInventario[[#This Row],[Elemento_Movimiento]], TablaMovimientos[CANTIDAD RETIRADA]))</f>
        <v>2</v>
      </c>
      <c r="G40" s="9" t="s">
        <v>21</v>
      </c>
      <c r="H40" s="46"/>
      <c r="I40" s="11" t="s">
        <v>7</v>
      </c>
    </row>
    <row r="41" spans="1:10" x14ac:dyDescent="0.35">
      <c r="A41" s="9">
        <v>40</v>
      </c>
      <c r="B41" s="9" t="s">
        <v>67</v>
      </c>
      <c r="C41" s="9" t="s">
        <v>68</v>
      </c>
      <c r="D41" s="9" t="str">
        <f t="shared" si="0"/>
        <v xml:space="preserve">Clips Mariposa Gema </v>
      </c>
      <c r="E41" s="26">
        <v>10</v>
      </c>
      <c r="F41" s="26">
        <f>TablaInventario[[#This Row],[Cantidad_Inicial]]-(SUMIF(TablaMovimientos[ELEMENTO], TablaInventario[[#This Row],[Elemento_Movimiento]], TablaMovimientos[CANTIDAD RETIRADA]))</f>
        <v>10</v>
      </c>
      <c r="G41" s="9" t="s">
        <v>5</v>
      </c>
      <c r="H41" s="46"/>
      <c r="I41" s="11" t="s">
        <v>7</v>
      </c>
    </row>
    <row r="42" spans="1:10" x14ac:dyDescent="0.35">
      <c r="A42" s="5">
        <v>41</v>
      </c>
      <c r="B42" s="9" t="s">
        <v>67</v>
      </c>
      <c r="C42" s="9" t="s">
        <v>69</v>
      </c>
      <c r="D42" s="9" t="str">
        <f t="shared" si="0"/>
        <v xml:space="preserve">Clips Mariposa Leader </v>
      </c>
      <c r="E42" s="26">
        <v>2</v>
      </c>
      <c r="F42" s="26">
        <f>TablaInventario[[#This Row],[Cantidad_Inicial]]-(SUMIF(TablaMovimientos[ELEMENTO], TablaInventario[[#This Row],[Elemento_Movimiento]], TablaMovimientos[CANTIDAD RETIRADA]))</f>
        <v>2</v>
      </c>
      <c r="G42" s="9" t="s">
        <v>5</v>
      </c>
      <c r="H42" s="46"/>
      <c r="I42" s="11" t="s">
        <v>7</v>
      </c>
    </row>
    <row r="43" spans="1:10" x14ac:dyDescent="0.35">
      <c r="A43" s="9">
        <v>42</v>
      </c>
      <c r="B43" s="9" t="s">
        <v>67</v>
      </c>
      <c r="C43" s="9" t="s">
        <v>70</v>
      </c>
      <c r="D43" s="9" t="str">
        <f t="shared" si="0"/>
        <v xml:space="preserve">Clips Mariposa Triton </v>
      </c>
      <c r="E43" s="26">
        <v>3</v>
      </c>
      <c r="F43" s="26">
        <f>TablaInventario[[#This Row],[Cantidad_Inicial]]-(SUMIF(TablaMovimientos[ELEMENTO], TablaInventario[[#This Row],[Elemento_Movimiento]], TablaMovimientos[CANTIDAD RETIRADA]))</f>
        <v>3</v>
      </c>
      <c r="G43" s="9" t="s">
        <v>5</v>
      </c>
      <c r="H43" s="46"/>
      <c r="I43" s="11" t="s">
        <v>7</v>
      </c>
    </row>
    <row r="44" spans="1:10" x14ac:dyDescent="0.35">
      <c r="A44" s="5">
        <v>43</v>
      </c>
      <c r="B44" s="9" t="s">
        <v>71</v>
      </c>
      <c r="C44" s="9" t="s">
        <v>70</v>
      </c>
      <c r="D44" s="9" t="str">
        <f t="shared" si="0"/>
        <v xml:space="preserve">Grapas Triton </v>
      </c>
      <c r="E44" s="26">
        <v>5</v>
      </c>
      <c r="F44" s="26">
        <f>TablaInventario[[#This Row],[Cantidad_Inicial]]-(SUMIF(TablaMovimientos[ELEMENTO], TablaInventario[[#This Row],[Elemento_Movimiento]], TablaMovimientos[CANTIDAD RETIRADA]))</f>
        <v>5</v>
      </c>
      <c r="G44" s="9" t="s">
        <v>5</v>
      </c>
      <c r="H44" s="46"/>
      <c r="I44" s="11" t="s">
        <v>7</v>
      </c>
    </row>
    <row r="45" spans="1:10" x14ac:dyDescent="0.35">
      <c r="A45" s="9">
        <v>44</v>
      </c>
      <c r="B45" s="9" t="s">
        <v>71</v>
      </c>
      <c r="C45" s="9" t="s">
        <v>72</v>
      </c>
      <c r="D45" s="9" t="str">
        <f t="shared" si="0"/>
        <v xml:space="preserve">Grapas Wingo </v>
      </c>
      <c r="E45" s="26">
        <v>1</v>
      </c>
      <c r="F45" s="26">
        <f>TablaInventario[[#This Row],[Cantidad_Inicial]]-(SUMIF(TablaMovimientos[ELEMENTO], TablaInventario[[#This Row],[Elemento_Movimiento]], TablaMovimientos[CANTIDAD RETIRADA]))</f>
        <v>1</v>
      </c>
      <c r="G45" s="9" t="s">
        <v>5</v>
      </c>
      <c r="H45" s="46"/>
      <c r="I45" s="11" t="s">
        <v>7</v>
      </c>
    </row>
    <row r="46" spans="1:10" x14ac:dyDescent="0.35">
      <c r="A46" s="5">
        <v>45</v>
      </c>
      <c r="B46" s="9" t="s">
        <v>73</v>
      </c>
      <c r="C46" s="9" t="s">
        <v>70</v>
      </c>
      <c r="D46" s="9" t="str">
        <f t="shared" si="0"/>
        <v xml:space="preserve">Clips Standar Triton </v>
      </c>
      <c r="E46" s="26">
        <v>2</v>
      </c>
      <c r="F46" s="26">
        <f>TablaInventario[[#This Row],[Cantidad_Inicial]]-(SUMIF(TablaMovimientos[ELEMENTO], TablaInventario[[#This Row],[Elemento_Movimiento]], TablaMovimientos[CANTIDAD RETIRADA]))</f>
        <v>2</v>
      </c>
      <c r="G46" s="9" t="s">
        <v>5</v>
      </c>
      <c r="H46" s="46"/>
      <c r="I46" s="11" t="s">
        <v>7</v>
      </c>
    </row>
    <row r="47" spans="1:10" x14ac:dyDescent="0.35">
      <c r="A47" s="9">
        <v>46</v>
      </c>
      <c r="B47" s="9" t="s">
        <v>74</v>
      </c>
      <c r="C47" s="9" t="s">
        <v>70</v>
      </c>
      <c r="D47" s="9" t="str">
        <f t="shared" si="0"/>
        <v xml:space="preserve">Boligrafos Triton </v>
      </c>
      <c r="E47" s="26">
        <v>2</v>
      </c>
      <c r="F47" s="26">
        <f>TablaInventario[[#This Row],[Cantidad_Inicial]]-(SUMIF(TablaMovimientos[ELEMENTO], TablaInventario[[#This Row],[Elemento_Movimiento]], TablaMovimientos[CANTIDAD RETIRADA]))</f>
        <v>2</v>
      </c>
      <c r="G47" s="9" t="s">
        <v>5</v>
      </c>
      <c r="H47" s="46"/>
      <c r="I47" s="11" t="s">
        <v>7</v>
      </c>
    </row>
    <row r="48" spans="1:10" x14ac:dyDescent="0.35">
      <c r="A48" s="5">
        <v>47</v>
      </c>
      <c r="B48" s="9" t="s">
        <v>75</v>
      </c>
      <c r="C48" s="9" t="s">
        <v>69</v>
      </c>
      <c r="D48" s="9" t="str">
        <f t="shared" si="0"/>
        <v xml:space="preserve">Clips Leader </v>
      </c>
      <c r="E48" s="26">
        <v>1</v>
      </c>
      <c r="F48" s="26">
        <f>TablaInventario[[#This Row],[Cantidad_Inicial]]-(SUMIF(TablaMovimientos[ELEMENTO], TablaInventario[[#This Row],[Elemento_Movimiento]], TablaMovimientos[CANTIDAD RETIRADA]))</f>
        <v>0</v>
      </c>
      <c r="G48" s="9" t="s">
        <v>5</v>
      </c>
      <c r="H48" s="46"/>
      <c r="I48" s="11" t="s">
        <v>7</v>
      </c>
      <c r="J48" t="s">
        <v>76</v>
      </c>
    </row>
    <row r="49" spans="1:9" x14ac:dyDescent="0.35">
      <c r="A49" s="9">
        <v>48</v>
      </c>
      <c r="B49" s="9" t="s">
        <v>77</v>
      </c>
      <c r="C49" s="9" t="s">
        <v>70</v>
      </c>
      <c r="D49" s="9" t="str">
        <f t="shared" si="0"/>
        <v xml:space="preserve">Grapa Industrial Triton </v>
      </c>
      <c r="E49" s="26">
        <v>7</v>
      </c>
      <c r="F49" s="26">
        <f>TablaInventario[[#This Row],[Cantidad_Inicial]]-(SUMIF(TablaMovimientos[ELEMENTO], TablaInventario[[#This Row],[Elemento_Movimiento]], TablaMovimientos[CANTIDAD RETIRADA]))</f>
        <v>7</v>
      </c>
      <c r="G49" s="9" t="s">
        <v>5</v>
      </c>
      <c r="H49" s="46"/>
      <c r="I49" s="11" t="s">
        <v>7</v>
      </c>
    </row>
    <row r="50" spans="1:9" x14ac:dyDescent="0.35">
      <c r="A50" s="5">
        <v>49</v>
      </c>
      <c r="B50" s="9" t="s">
        <v>78</v>
      </c>
      <c r="C50" s="9" t="s">
        <v>72</v>
      </c>
      <c r="D50" s="9" t="str">
        <f t="shared" si="0"/>
        <v xml:space="preserve">Grapa Wingo </v>
      </c>
      <c r="E50" s="26">
        <v>1</v>
      </c>
      <c r="F50" s="26">
        <f>TablaInventario[[#This Row],[Cantidad_Inicial]]-(SUMIF(TablaMovimientos[ELEMENTO], TablaInventario[[#This Row],[Elemento_Movimiento]], TablaMovimientos[CANTIDAD RETIRADA]))</f>
        <v>1</v>
      </c>
      <c r="G50" s="9" t="s">
        <v>5</v>
      </c>
      <c r="H50" s="46"/>
      <c r="I50" s="11" t="s">
        <v>7</v>
      </c>
    </row>
    <row r="51" spans="1:9" x14ac:dyDescent="0.35">
      <c r="A51" s="9">
        <v>50</v>
      </c>
      <c r="B51" s="9" t="s">
        <v>74</v>
      </c>
      <c r="C51" s="40" t="str">
        <f t="shared" ref="C51" si="6">I51</f>
        <v>Stand 1</v>
      </c>
      <c r="D51" s="9" t="str">
        <f t="shared" si="0"/>
        <v xml:space="preserve">Boligrafos Stand 1 </v>
      </c>
      <c r="E51" s="26">
        <v>5</v>
      </c>
      <c r="F51" s="26">
        <f>TablaInventario[[#This Row],[Cantidad_Inicial]]-(SUMIF(TablaMovimientos[ELEMENTO], TablaInventario[[#This Row],[Elemento_Movimiento]], TablaMovimientos[CANTIDAD RETIRADA]))</f>
        <v>5</v>
      </c>
      <c r="G51" s="9" t="s">
        <v>21</v>
      </c>
      <c r="H51" s="46"/>
      <c r="I51" s="11" t="s">
        <v>7</v>
      </c>
    </row>
    <row r="52" spans="1:9" x14ac:dyDescent="0.35">
      <c r="A52" s="5">
        <v>51</v>
      </c>
      <c r="B52" s="9" t="s">
        <v>79</v>
      </c>
      <c r="C52" s="9" t="s">
        <v>80</v>
      </c>
      <c r="D52" s="9" t="str">
        <f t="shared" si="0"/>
        <v xml:space="preserve">Huelleros Silpal </v>
      </c>
      <c r="E52" s="26">
        <v>4</v>
      </c>
      <c r="F52" s="26">
        <f>TablaInventario[[#This Row],[Cantidad_Inicial]]-(SUMIF(TablaMovimientos[ELEMENTO], TablaInventario[[#This Row],[Elemento_Movimiento]], TablaMovimientos[CANTIDAD RETIRADA]))</f>
        <v>4</v>
      </c>
      <c r="G52" s="9" t="s">
        <v>21</v>
      </c>
      <c r="H52" s="46"/>
      <c r="I52" s="11" t="s">
        <v>7</v>
      </c>
    </row>
    <row r="53" spans="1:9" x14ac:dyDescent="0.35">
      <c r="A53" s="9">
        <v>52</v>
      </c>
      <c r="B53" s="9" t="s">
        <v>81</v>
      </c>
      <c r="C53" s="40" t="str">
        <f t="shared" ref="C53:C56" si="7">I53</f>
        <v>Stand 1</v>
      </c>
      <c r="D53" s="9" t="str">
        <f t="shared" si="0"/>
        <v xml:space="preserve">Reflector Recargable Stand 1 </v>
      </c>
      <c r="E53" s="26">
        <v>1</v>
      </c>
      <c r="F53" s="26">
        <f>TablaInventario[[#This Row],[Cantidad_Inicial]]-(SUMIF(TablaMovimientos[ELEMENTO], TablaInventario[[#This Row],[Elemento_Movimiento]], TablaMovimientos[CANTIDAD RETIRADA]))</f>
        <v>1</v>
      </c>
      <c r="G53" s="9" t="s">
        <v>21</v>
      </c>
      <c r="H53" s="46"/>
      <c r="I53" s="11" t="s">
        <v>7</v>
      </c>
    </row>
    <row r="54" spans="1:9" x14ac:dyDescent="0.35">
      <c r="A54" s="5">
        <v>53</v>
      </c>
      <c r="B54" s="9" t="s">
        <v>82</v>
      </c>
      <c r="C54" s="40" t="str">
        <f t="shared" si="7"/>
        <v>Stand 1</v>
      </c>
      <c r="D54" s="9" t="str">
        <f t="shared" si="0"/>
        <v>Caretas Stand 1 Estan abiertas</v>
      </c>
      <c r="E54" s="26">
        <v>4</v>
      </c>
      <c r="F54" s="26">
        <f>TablaInventario[[#This Row],[Cantidad_Inicial]]-(SUMIF(TablaMovimientos[ELEMENTO], TablaInventario[[#This Row],[Elemento_Movimiento]], TablaMovimientos[CANTIDAD RETIRADA]))</f>
        <v>4</v>
      </c>
      <c r="G54" s="9" t="s">
        <v>21</v>
      </c>
      <c r="H54" s="46" t="s">
        <v>83</v>
      </c>
      <c r="I54" s="11" t="s">
        <v>7</v>
      </c>
    </row>
    <row r="55" spans="1:9" x14ac:dyDescent="0.35">
      <c r="A55" s="9">
        <v>54</v>
      </c>
      <c r="B55" s="9" t="s">
        <v>84</v>
      </c>
      <c r="C55" s="40" t="str">
        <f t="shared" si="7"/>
        <v>Stand 1</v>
      </c>
      <c r="D55" s="9" t="str">
        <f t="shared" si="0"/>
        <v xml:space="preserve">Casquete Stand 1 </v>
      </c>
      <c r="E55" s="26">
        <v>10</v>
      </c>
      <c r="F55" s="26">
        <f>TablaInventario[[#This Row],[Cantidad_Inicial]]-(SUMIF(TablaMovimientos[ELEMENTO], TablaInventario[[#This Row],[Elemento_Movimiento]], TablaMovimientos[CANTIDAD RETIRADA]))</f>
        <v>10</v>
      </c>
      <c r="G55" s="9" t="s">
        <v>21</v>
      </c>
      <c r="H55" s="46"/>
      <c r="I55" s="11" t="s">
        <v>7</v>
      </c>
    </row>
    <row r="56" spans="1:9" x14ac:dyDescent="0.35">
      <c r="A56" s="5">
        <v>55</v>
      </c>
      <c r="B56" s="9" t="s">
        <v>85</v>
      </c>
      <c r="C56" s="40" t="str">
        <f t="shared" si="7"/>
        <v>Stand 1</v>
      </c>
      <c r="D56" s="9" t="str">
        <f t="shared" si="0"/>
        <v>Linternas Stand 1 Una esta rota</v>
      </c>
      <c r="E56" s="26">
        <v>2</v>
      </c>
      <c r="F56" s="26">
        <f>TablaInventario[[#This Row],[Cantidad_Inicial]]-(SUMIF(TablaMovimientos[ELEMENTO], TablaInventario[[#This Row],[Elemento_Movimiento]], TablaMovimientos[CANTIDAD RETIRADA]))</f>
        <v>2</v>
      </c>
      <c r="G56" s="9" t="s">
        <v>21</v>
      </c>
      <c r="H56" s="46" t="s">
        <v>86</v>
      </c>
      <c r="I56" s="11" t="s">
        <v>7</v>
      </c>
    </row>
    <row r="57" spans="1:9" x14ac:dyDescent="0.35">
      <c r="A57" s="9">
        <v>56</v>
      </c>
      <c r="B57" s="9" t="s">
        <v>87</v>
      </c>
      <c r="C57" s="9" t="s">
        <v>88</v>
      </c>
      <c r="D57" s="9" t="str">
        <f t="shared" si="0"/>
        <v xml:space="preserve">Cinta Doble Fax Tesa </v>
      </c>
      <c r="E57" s="26">
        <v>6</v>
      </c>
      <c r="F57" s="26">
        <f>TablaInventario[[#This Row],[Cantidad_Inicial]]-(SUMIF(TablaMovimientos[ELEMENTO], TablaInventario[[#This Row],[Elemento_Movimiento]], TablaMovimientos[CANTIDAD RETIRADA]))</f>
        <v>6</v>
      </c>
      <c r="G57" s="9" t="s">
        <v>21</v>
      </c>
      <c r="H57" s="46"/>
      <c r="I57" s="11" t="s">
        <v>7</v>
      </c>
    </row>
    <row r="58" spans="1:9" x14ac:dyDescent="0.35">
      <c r="A58" s="5">
        <v>57</v>
      </c>
      <c r="B58" s="9" t="s">
        <v>87</v>
      </c>
      <c r="C58" s="9" t="s">
        <v>89</v>
      </c>
      <c r="D58" s="9" t="str">
        <f t="shared" si="0"/>
        <v xml:space="preserve">Cinta Doble Fax Tesa Power </v>
      </c>
      <c r="E58" s="26">
        <v>4</v>
      </c>
      <c r="F58" s="26">
        <f>TablaInventario[[#This Row],[Cantidad_Inicial]]-(SUMIF(TablaMovimientos[ELEMENTO], TablaInventario[[#This Row],[Elemento_Movimiento]], TablaMovimientos[CANTIDAD RETIRADA]))</f>
        <v>4</v>
      </c>
      <c r="G58" s="9" t="s">
        <v>21</v>
      </c>
      <c r="H58" s="46"/>
      <c r="I58" s="11" t="s">
        <v>7</v>
      </c>
    </row>
    <row r="59" spans="1:9" x14ac:dyDescent="0.35">
      <c r="A59" s="9">
        <v>58</v>
      </c>
      <c r="B59" s="9" t="s">
        <v>90</v>
      </c>
      <c r="C59" s="40" t="str">
        <f t="shared" ref="C59:C60" si="8">I59</f>
        <v>Stand 1</v>
      </c>
      <c r="D59" s="9" t="str">
        <f t="shared" si="0"/>
        <v>Gafas Stand 1 Una abierta</v>
      </c>
      <c r="E59" s="26">
        <v>13</v>
      </c>
      <c r="F59" s="26">
        <f>TablaInventario[[#This Row],[Cantidad_Inicial]]-(SUMIF(TablaMovimientos[ELEMENTO], TablaInventario[[#This Row],[Elemento_Movimiento]], TablaMovimientos[CANTIDAD RETIRADA]))</f>
        <v>13</v>
      </c>
      <c r="G59" s="9" t="s">
        <v>21</v>
      </c>
      <c r="H59" s="46" t="s">
        <v>91</v>
      </c>
      <c r="I59" s="11" t="s">
        <v>7</v>
      </c>
    </row>
    <row r="60" spans="1:9" x14ac:dyDescent="0.35">
      <c r="A60" s="5">
        <v>59</v>
      </c>
      <c r="B60" s="9" t="s">
        <v>92</v>
      </c>
      <c r="C60" s="40" t="str">
        <f t="shared" si="8"/>
        <v>Stand 1</v>
      </c>
      <c r="D60" s="9" t="str">
        <f t="shared" si="0"/>
        <v xml:space="preserve">Gafas de Seguridad Stand 1 </v>
      </c>
      <c r="E60" s="26">
        <v>5</v>
      </c>
      <c r="F60" s="26">
        <f>TablaInventario[[#This Row],[Cantidad_Inicial]]-(SUMIF(TablaMovimientos[ELEMENTO], TablaInventario[[#This Row],[Elemento_Movimiento]], TablaMovimientos[CANTIDAD RETIRADA]))</f>
        <v>5</v>
      </c>
      <c r="G60" s="9" t="s">
        <v>21</v>
      </c>
      <c r="H60" s="46"/>
      <c r="I60" s="11" t="s">
        <v>7</v>
      </c>
    </row>
    <row r="61" spans="1:9" x14ac:dyDescent="0.35">
      <c r="A61" s="9">
        <v>60</v>
      </c>
      <c r="B61" s="9" t="s">
        <v>93</v>
      </c>
      <c r="C61" s="40" t="s">
        <v>7</v>
      </c>
      <c r="D61" s="9" t="str">
        <f t="shared" si="0"/>
        <v xml:space="preserve">Guantes de Seguridad Stand 1 </v>
      </c>
      <c r="E61" s="26">
        <v>2</v>
      </c>
      <c r="F61" s="26">
        <f>TablaInventario[[#This Row],[Cantidad_Inicial]]-(SUMIF(TablaMovimientos[ELEMENTO], TablaInventario[[#This Row],[Elemento_Movimiento]], TablaMovimientos[CANTIDAD RETIRADA]))</f>
        <v>2</v>
      </c>
      <c r="G61" s="9" t="s">
        <v>21</v>
      </c>
      <c r="H61" s="46"/>
      <c r="I61" s="11" t="s">
        <v>7</v>
      </c>
    </row>
    <row r="62" spans="1:9" x14ac:dyDescent="0.35">
      <c r="A62" s="5">
        <v>61</v>
      </c>
      <c r="B62" s="9" t="s">
        <v>94</v>
      </c>
      <c r="C62" s="40" t="str">
        <f t="shared" ref="C62:C67" si="9">I62</f>
        <v>Stand 1</v>
      </c>
      <c r="D62" s="9" t="str">
        <f t="shared" si="0"/>
        <v xml:space="preserve">Protectores de Oido Stand 1 </v>
      </c>
      <c r="E62" s="26">
        <v>1</v>
      </c>
      <c r="F62" s="26">
        <f>TablaInventario[[#This Row],[Cantidad_Inicial]]-(SUMIF(TablaMovimientos[ELEMENTO], TablaInventario[[#This Row],[Elemento_Movimiento]], TablaMovimientos[CANTIDAD RETIRADA]))</f>
        <v>1</v>
      </c>
      <c r="G62" s="9" t="s">
        <v>21</v>
      </c>
      <c r="H62" s="46"/>
      <c r="I62" s="11" t="s">
        <v>7</v>
      </c>
    </row>
    <row r="63" spans="1:9" x14ac:dyDescent="0.35">
      <c r="A63" s="9">
        <v>62</v>
      </c>
      <c r="B63" s="9" t="s">
        <v>95</v>
      </c>
      <c r="C63" s="40" t="str">
        <f t="shared" si="9"/>
        <v>Stand 1</v>
      </c>
      <c r="D63" s="9" t="str">
        <f t="shared" si="0"/>
        <v xml:space="preserve">Bombillos Stand 1 </v>
      </c>
      <c r="E63" s="26">
        <v>2</v>
      </c>
      <c r="F63" s="26">
        <f>TablaInventario[[#This Row],[Cantidad_Inicial]]-(SUMIF(TablaMovimientos[ELEMENTO], TablaInventario[[#This Row],[Elemento_Movimiento]], TablaMovimientos[CANTIDAD RETIRADA]))</f>
        <v>2</v>
      </c>
      <c r="G63" s="9" t="s">
        <v>21</v>
      </c>
      <c r="H63" s="46"/>
      <c r="I63" s="11" t="s">
        <v>7</v>
      </c>
    </row>
    <row r="64" spans="1:9" x14ac:dyDescent="0.35">
      <c r="A64" s="5">
        <v>63</v>
      </c>
      <c r="B64" s="9" t="s">
        <v>96</v>
      </c>
      <c r="C64" s="40" t="str">
        <f t="shared" si="9"/>
        <v>Stand 1</v>
      </c>
      <c r="D64" s="9" t="str">
        <f t="shared" si="0"/>
        <v xml:space="preserve">Placa Eléctrica Stand 1 </v>
      </c>
      <c r="E64" s="26">
        <v>19</v>
      </c>
      <c r="F64" s="26">
        <f>TablaInventario[[#This Row],[Cantidad_Inicial]]-(SUMIF(TablaMovimientos[ELEMENTO], TablaInventario[[#This Row],[Elemento_Movimiento]], TablaMovimientos[CANTIDAD RETIRADA]))</f>
        <v>19</v>
      </c>
      <c r="G64" s="9" t="s">
        <v>21</v>
      </c>
      <c r="H64" s="46"/>
      <c r="I64" s="11" t="s">
        <v>7</v>
      </c>
    </row>
    <row r="65" spans="1:10" x14ac:dyDescent="0.35">
      <c r="A65" s="9">
        <v>64</v>
      </c>
      <c r="B65" s="9" t="s">
        <v>97</v>
      </c>
      <c r="C65" s="40" t="str">
        <f t="shared" si="9"/>
        <v>Stand 1</v>
      </c>
      <c r="D65" s="9" t="str">
        <f t="shared" si="0"/>
        <v>Clavijas con Seguro Stand 1 12</v>
      </c>
      <c r="E65" s="26">
        <v>2</v>
      </c>
      <c r="F65" s="26">
        <f>TablaInventario[[#This Row],[Cantidad_Inicial]]-(SUMIF(TablaMovimientos[ELEMENTO], TablaInventario[[#This Row],[Elemento_Movimiento]], TablaMovimientos[CANTIDAD RETIRADA]))</f>
        <v>2</v>
      </c>
      <c r="G65" s="9" t="s">
        <v>5</v>
      </c>
      <c r="H65" s="46">
        <v>12</v>
      </c>
      <c r="I65" s="11" t="s">
        <v>7</v>
      </c>
    </row>
    <row r="66" spans="1:10" x14ac:dyDescent="0.35">
      <c r="A66" s="5">
        <v>65</v>
      </c>
      <c r="B66" s="9" t="s">
        <v>98</v>
      </c>
      <c r="C66" s="40" t="str">
        <f t="shared" si="9"/>
        <v>Stand 1</v>
      </c>
      <c r="D66" s="9" t="str">
        <f t="shared" ref="D66:D129" si="10">_xlfn.CONCAT(B66," ",C66," ",H66)</f>
        <v>Caja de Derivación Stand 1 501</v>
      </c>
      <c r="E66" s="26">
        <v>1</v>
      </c>
      <c r="F66" s="26">
        <f>TablaInventario[[#This Row],[Cantidad_Inicial]]-(SUMIF(TablaMovimientos[ELEMENTO], TablaInventario[[#This Row],[Elemento_Movimiento]], TablaMovimientos[CANTIDAD RETIRADA]))</f>
        <v>1</v>
      </c>
      <c r="G66" s="9" t="s">
        <v>21</v>
      </c>
      <c r="H66" s="46">
        <v>501</v>
      </c>
      <c r="I66" s="11" t="s">
        <v>7</v>
      </c>
    </row>
    <row r="67" spans="1:10" x14ac:dyDescent="0.35">
      <c r="A67" s="9">
        <v>66</v>
      </c>
      <c r="B67" s="9" t="s">
        <v>98</v>
      </c>
      <c r="C67" s="40" t="str">
        <f t="shared" si="9"/>
        <v>Stand 1</v>
      </c>
      <c r="D67" s="9" t="str">
        <f t="shared" si="10"/>
        <v>Caja de Derivación Stand 1 503</v>
      </c>
      <c r="E67" s="26">
        <v>2</v>
      </c>
      <c r="F67" s="26">
        <f>TablaInventario[[#This Row],[Cantidad_Inicial]]-(SUMIF(TablaMovimientos[ELEMENTO], TablaInventario[[#This Row],[Elemento_Movimiento]], TablaMovimientos[CANTIDAD RETIRADA]))</f>
        <v>2</v>
      </c>
      <c r="G67" s="9" t="s">
        <v>21</v>
      </c>
      <c r="H67" s="46">
        <v>503</v>
      </c>
      <c r="I67" s="11" t="s">
        <v>7</v>
      </c>
    </row>
    <row r="68" spans="1:10" x14ac:dyDescent="0.35">
      <c r="A68" s="5">
        <v>67</v>
      </c>
      <c r="B68" s="9" t="s">
        <v>99</v>
      </c>
      <c r="C68" s="9" t="s">
        <v>100</v>
      </c>
      <c r="D68" s="9" t="str">
        <f t="shared" si="10"/>
        <v xml:space="preserve">Teclado Inalámbrico Genius </v>
      </c>
      <c r="E68" s="26">
        <v>3</v>
      </c>
      <c r="F68" s="26">
        <f>TablaInventario[[#This Row],[Cantidad_Inicial]]-(SUMIF(TablaMovimientos[ELEMENTO], TablaInventario[[#This Row],[Elemento_Movimiento]], TablaMovimientos[CANTIDAD RETIRADA]))</f>
        <v>0</v>
      </c>
      <c r="G68" s="9" t="s">
        <v>21</v>
      </c>
      <c r="H68" s="46"/>
      <c r="I68" s="50"/>
      <c r="J68" t="s">
        <v>101</v>
      </c>
    </row>
    <row r="69" spans="1:10" x14ac:dyDescent="0.35">
      <c r="A69" s="9">
        <v>68</v>
      </c>
      <c r="B69" s="9" t="s">
        <v>102</v>
      </c>
      <c r="C69" s="9" t="s">
        <v>100</v>
      </c>
      <c r="D69" s="9" t="str">
        <f t="shared" si="10"/>
        <v xml:space="preserve">Teclado Alámbrico Genius </v>
      </c>
      <c r="E69" s="26">
        <v>21</v>
      </c>
      <c r="F69" s="26">
        <f>TablaInventario[[#This Row],[Cantidad_Inicial]]-(SUMIF(TablaMovimientos[ELEMENTO], TablaInventario[[#This Row],[Elemento_Movimiento]], TablaMovimientos[CANTIDAD RETIRADA]))</f>
        <v>16</v>
      </c>
      <c r="G69" s="9" t="s">
        <v>21</v>
      </c>
      <c r="H69" s="46"/>
      <c r="I69" s="50"/>
      <c r="J69" t="s">
        <v>103</v>
      </c>
    </row>
    <row r="70" spans="1:10" x14ac:dyDescent="0.35">
      <c r="A70" s="5">
        <v>69</v>
      </c>
      <c r="B70" s="9" t="s">
        <v>104</v>
      </c>
      <c r="C70" s="9" t="s">
        <v>105</v>
      </c>
      <c r="D70" s="9" t="str">
        <f t="shared" si="10"/>
        <v>Gel Antibacterial ASEC 3.75 lt</v>
      </c>
      <c r="E70" s="26">
        <v>14</v>
      </c>
      <c r="F70" s="26">
        <f>TablaInventario[[#This Row],[Cantidad_Inicial]]-(SUMIF(TablaMovimientos[ELEMENTO], TablaInventario[[#This Row],[Elemento_Movimiento]], TablaMovimientos[CANTIDAD RETIRADA]))</f>
        <v>14</v>
      </c>
      <c r="G70" s="9" t="s">
        <v>21</v>
      </c>
      <c r="H70" s="10" t="s">
        <v>106</v>
      </c>
      <c r="I70" s="11" t="s">
        <v>107</v>
      </c>
    </row>
    <row r="71" spans="1:10" x14ac:dyDescent="0.35">
      <c r="A71" s="9">
        <v>70</v>
      </c>
      <c r="B71" s="9" t="s">
        <v>104</v>
      </c>
      <c r="C71" s="9" t="s">
        <v>108</v>
      </c>
      <c r="D71" s="9" t="str">
        <f t="shared" si="10"/>
        <v xml:space="preserve">Gel Antibacterial TPC 1 galón </v>
      </c>
      <c r="E71" s="26">
        <v>1</v>
      </c>
      <c r="F71" s="26">
        <f>TablaInventario[[#This Row],[Cantidad_Inicial]]-(SUMIF(TablaMovimientos[ELEMENTO], TablaInventario[[#This Row],[Elemento_Movimiento]], TablaMovimientos[CANTIDAD RETIRADA]))</f>
        <v>1</v>
      </c>
      <c r="G71" s="9" t="s">
        <v>21</v>
      </c>
      <c r="H71" s="10" t="s">
        <v>109</v>
      </c>
      <c r="I71" s="11" t="s">
        <v>107</v>
      </c>
    </row>
    <row r="72" spans="1:10" x14ac:dyDescent="0.35">
      <c r="A72" s="5">
        <v>71</v>
      </c>
      <c r="B72" s="9" t="s">
        <v>110</v>
      </c>
      <c r="C72" s="9" t="s">
        <v>111</v>
      </c>
      <c r="D72" s="9" t="str">
        <f t="shared" si="10"/>
        <v>Jabón Para Manos ALIMPIEZA EU 3.75 lt, gastado</v>
      </c>
      <c r="E72" s="26">
        <v>1</v>
      </c>
      <c r="F72" s="26">
        <f>TablaInventario[[#This Row],[Cantidad_Inicial]]-(SUMIF(TablaMovimientos[ELEMENTO], TablaInventario[[#This Row],[Elemento_Movimiento]], TablaMovimientos[CANTIDAD RETIRADA]))</f>
        <v>1</v>
      </c>
      <c r="G72" s="9" t="s">
        <v>21</v>
      </c>
      <c r="H72" s="10" t="s">
        <v>112</v>
      </c>
      <c r="I72" s="11" t="s">
        <v>107</v>
      </c>
    </row>
    <row r="73" spans="1:10" x14ac:dyDescent="0.35">
      <c r="A73" s="9">
        <v>72</v>
      </c>
      <c r="B73" s="9" t="s">
        <v>110</v>
      </c>
      <c r="C73" s="9" t="s">
        <v>113</v>
      </c>
      <c r="D73" s="9" t="str">
        <f t="shared" si="10"/>
        <v>Jabón Para Manos La Campana 3.75 lt, gastado</v>
      </c>
      <c r="E73" s="26">
        <v>1</v>
      </c>
      <c r="F73" s="26">
        <f>TablaInventario[[#This Row],[Cantidad_Inicial]]-(SUMIF(TablaMovimientos[ELEMENTO], TablaInventario[[#This Row],[Elemento_Movimiento]], TablaMovimientos[CANTIDAD RETIRADA]))</f>
        <v>0</v>
      </c>
      <c r="G73" s="9" t="s">
        <v>21</v>
      </c>
      <c r="H73" s="10" t="s">
        <v>112</v>
      </c>
      <c r="I73" s="11" t="s">
        <v>107</v>
      </c>
      <c r="J73" t="s">
        <v>114</v>
      </c>
    </row>
    <row r="74" spans="1:10" x14ac:dyDescent="0.35">
      <c r="A74" s="5">
        <v>73</v>
      </c>
      <c r="B74" s="9" t="s">
        <v>110</v>
      </c>
      <c r="C74" s="9" t="s">
        <v>115</v>
      </c>
      <c r="D74" s="9" t="str">
        <f t="shared" si="10"/>
        <v>Jabón Para Manos Capibell 4 lt, gastado</v>
      </c>
      <c r="E74" s="26">
        <v>1</v>
      </c>
      <c r="F74" s="26">
        <f>TablaInventario[[#This Row],[Cantidad_Inicial]]-(SUMIF(TablaMovimientos[ELEMENTO], TablaInventario[[#This Row],[Elemento_Movimiento]], TablaMovimientos[CANTIDAD RETIRADA]))</f>
        <v>1</v>
      </c>
      <c r="G74" s="9" t="s">
        <v>21</v>
      </c>
      <c r="H74" s="10" t="s">
        <v>116</v>
      </c>
      <c r="I74" s="11" t="s">
        <v>107</v>
      </c>
    </row>
    <row r="75" spans="1:10" x14ac:dyDescent="0.35">
      <c r="A75" s="9">
        <v>74</v>
      </c>
      <c r="B75" s="9" t="s">
        <v>110</v>
      </c>
      <c r="C75" s="9" t="s">
        <v>117</v>
      </c>
      <c r="D75" s="9" t="str">
        <f t="shared" si="10"/>
        <v xml:space="preserve">Jabón Para Manos Tekno 1 galón </v>
      </c>
      <c r="E75" s="26">
        <v>1</v>
      </c>
      <c r="F75" s="26">
        <f>TablaInventario[[#This Row],[Cantidad_Inicial]]-(SUMIF(TablaMovimientos[ELEMENTO], TablaInventario[[#This Row],[Elemento_Movimiento]], TablaMovimientos[CANTIDAD RETIRADA]))</f>
        <v>1</v>
      </c>
      <c r="G75" s="9" t="s">
        <v>21</v>
      </c>
      <c r="H75" s="10" t="s">
        <v>109</v>
      </c>
      <c r="I75" s="11" t="s">
        <v>107</v>
      </c>
    </row>
    <row r="76" spans="1:10" x14ac:dyDescent="0.35">
      <c r="A76" s="5">
        <v>75</v>
      </c>
      <c r="B76" s="9" t="s">
        <v>118</v>
      </c>
      <c r="C76" s="40" t="str">
        <f t="shared" ref="C76:C79" si="11">I76</f>
        <v>Stand 2</v>
      </c>
      <c r="D76" s="9" t="str">
        <f t="shared" si="10"/>
        <v>Alcohol al 70% Stand 2 Galones</v>
      </c>
      <c r="E76" s="26">
        <v>7</v>
      </c>
      <c r="F76" s="26">
        <f>TablaInventario[[#This Row],[Cantidad_Inicial]]-(SUMIF(TablaMovimientos[ELEMENTO], TablaInventario[[#This Row],[Elemento_Movimiento]], TablaMovimientos[CANTIDAD RETIRADA]))</f>
        <v>7</v>
      </c>
      <c r="G76" s="9" t="s">
        <v>21</v>
      </c>
      <c r="H76" s="10" t="s">
        <v>119</v>
      </c>
      <c r="I76" s="11" t="s">
        <v>107</v>
      </c>
    </row>
    <row r="77" spans="1:10" x14ac:dyDescent="0.35">
      <c r="A77" s="9">
        <v>76</v>
      </c>
      <c r="B77" s="9" t="s">
        <v>120</v>
      </c>
      <c r="C77" s="40" t="str">
        <f t="shared" si="11"/>
        <v>Stand 2</v>
      </c>
      <c r="D77" s="9" t="str">
        <f t="shared" si="10"/>
        <v>Pegante Madera Stand 2 4 kl</v>
      </c>
      <c r="E77" s="26">
        <v>1</v>
      </c>
      <c r="F77" s="26">
        <f>TablaInventario[[#This Row],[Cantidad_Inicial]]-(SUMIF(TablaMovimientos[ELEMENTO], TablaInventario[[#This Row],[Elemento_Movimiento]], TablaMovimientos[CANTIDAD RETIRADA]))</f>
        <v>1</v>
      </c>
      <c r="G77" s="9" t="s">
        <v>21</v>
      </c>
      <c r="H77" s="10" t="s">
        <v>121</v>
      </c>
      <c r="I77" s="11" t="s">
        <v>107</v>
      </c>
    </row>
    <row r="78" spans="1:10" x14ac:dyDescent="0.35">
      <c r="A78" s="5">
        <v>77</v>
      </c>
      <c r="B78" s="9" t="s">
        <v>122</v>
      </c>
      <c r="C78" s="40" t="str">
        <f t="shared" si="11"/>
        <v>Stand 2</v>
      </c>
      <c r="D78" s="9" t="str">
        <f t="shared" si="10"/>
        <v>Transformador Stand 2 12 V a 115 V</v>
      </c>
      <c r="E78" s="26">
        <v>7</v>
      </c>
      <c r="F78" s="26">
        <f>TablaInventario[[#This Row],[Cantidad_Inicial]]-(SUMIF(TablaMovimientos[ELEMENTO], TablaInventario[[#This Row],[Elemento_Movimiento]], TablaMovimientos[CANTIDAD RETIRADA]))</f>
        <v>7</v>
      </c>
      <c r="G78" s="9" t="s">
        <v>21</v>
      </c>
      <c r="H78" s="10" t="s">
        <v>123</v>
      </c>
      <c r="I78" s="11" t="s">
        <v>107</v>
      </c>
    </row>
    <row r="79" spans="1:10" x14ac:dyDescent="0.35">
      <c r="A79" s="9">
        <v>78</v>
      </c>
      <c r="B79" s="9" t="s">
        <v>122</v>
      </c>
      <c r="C79" s="40" t="str">
        <f t="shared" si="11"/>
        <v>Stand 2</v>
      </c>
      <c r="D79" s="9" t="str">
        <f t="shared" si="10"/>
        <v>Transformador Stand 2 30 V a 115 V</v>
      </c>
      <c r="E79" s="26">
        <v>9</v>
      </c>
      <c r="F79" s="26">
        <f>TablaInventario[[#This Row],[Cantidad_Inicial]]-(SUMIF(TablaMovimientos[ELEMENTO], TablaInventario[[#This Row],[Elemento_Movimiento]], TablaMovimientos[CANTIDAD RETIRADA]))</f>
        <v>9</v>
      </c>
      <c r="G79" s="9" t="s">
        <v>21</v>
      </c>
      <c r="H79" s="10" t="s">
        <v>124</v>
      </c>
      <c r="I79" s="11" t="s">
        <v>107</v>
      </c>
    </row>
    <row r="80" spans="1:10" x14ac:dyDescent="0.35">
      <c r="A80" s="5">
        <v>79</v>
      </c>
      <c r="B80" s="9" t="s">
        <v>125</v>
      </c>
      <c r="C80" s="9" t="s">
        <v>126</v>
      </c>
      <c r="D80" s="9" t="str">
        <f t="shared" si="10"/>
        <v>Antimicrobial BioSpada 240 ml</v>
      </c>
      <c r="E80" s="26">
        <v>4</v>
      </c>
      <c r="F80" s="26">
        <f>TablaInventario[[#This Row],[Cantidad_Inicial]]-(SUMIF(TablaMovimientos[ELEMENTO], TablaInventario[[#This Row],[Elemento_Movimiento]], TablaMovimientos[CANTIDAD RETIRADA]))</f>
        <v>3</v>
      </c>
      <c r="G80" s="9" t="s">
        <v>21</v>
      </c>
      <c r="H80" s="10" t="s">
        <v>127</v>
      </c>
      <c r="I80" s="11" t="s">
        <v>107</v>
      </c>
      <c r="J80" t="s">
        <v>114</v>
      </c>
    </row>
    <row r="81" spans="1:9" x14ac:dyDescent="0.35">
      <c r="A81" s="9">
        <v>80</v>
      </c>
      <c r="B81" s="9" t="s">
        <v>128</v>
      </c>
      <c r="C81" s="40" t="str">
        <f t="shared" ref="C81:C85" si="12">I81</f>
        <v>Stand 2</v>
      </c>
      <c r="D81" s="9" t="str">
        <f t="shared" si="10"/>
        <v>Aceite 3 en 1 Stand 2 135 ml</v>
      </c>
      <c r="E81" s="26">
        <v>4</v>
      </c>
      <c r="F81" s="26">
        <f>TablaInventario[[#This Row],[Cantidad_Inicial]]-(SUMIF(TablaMovimientos[ELEMENTO], TablaInventario[[#This Row],[Elemento_Movimiento]], TablaMovimientos[CANTIDAD RETIRADA]))</f>
        <v>4</v>
      </c>
      <c r="G81" s="9" t="s">
        <v>21</v>
      </c>
      <c r="H81" s="10" t="s">
        <v>129</v>
      </c>
      <c r="I81" s="11" t="s">
        <v>107</v>
      </c>
    </row>
    <row r="82" spans="1:9" x14ac:dyDescent="0.35">
      <c r="A82" s="5">
        <v>81</v>
      </c>
      <c r="B82" s="9" t="s">
        <v>128</v>
      </c>
      <c r="C82" s="40" t="str">
        <f t="shared" si="12"/>
        <v>Stand 2</v>
      </c>
      <c r="D82" s="9" t="str">
        <f t="shared" si="10"/>
        <v>Aceite 3 en 1 Stand 2 162 ml</v>
      </c>
      <c r="E82" s="26">
        <v>1</v>
      </c>
      <c r="F82" s="26">
        <f>TablaInventario[[#This Row],[Cantidad_Inicial]]-(SUMIF(TablaMovimientos[ELEMENTO], TablaInventario[[#This Row],[Elemento_Movimiento]], TablaMovimientos[CANTIDAD RETIRADA]))</f>
        <v>1</v>
      </c>
      <c r="G82" s="9" t="s">
        <v>21</v>
      </c>
      <c r="H82" s="10" t="s">
        <v>130</v>
      </c>
      <c r="I82" s="11" t="s">
        <v>107</v>
      </c>
    </row>
    <row r="83" spans="1:9" x14ac:dyDescent="0.35">
      <c r="A83" s="9">
        <v>82</v>
      </c>
      <c r="B83" s="9" t="s">
        <v>128</v>
      </c>
      <c r="C83" s="40" t="str">
        <f t="shared" si="12"/>
        <v>Stand 2</v>
      </c>
      <c r="D83" s="9" t="str">
        <f t="shared" si="10"/>
        <v>Aceite 3 en 1 Stand 2 30 ml</v>
      </c>
      <c r="E83" s="26">
        <v>4</v>
      </c>
      <c r="F83" s="26">
        <f>TablaInventario[[#This Row],[Cantidad_Inicial]]-(SUMIF(TablaMovimientos[ELEMENTO], TablaInventario[[#This Row],[Elemento_Movimiento]], TablaMovimientos[CANTIDAD RETIRADA]))</f>
        <v>4</v>
      </c>
      <c r="G83" s="9" t="s">
        <v>21</v>
      </c>
      <c r="H83" s="10" t="s">
        <v>131</v>
      </c>
      <c r="I83" s="11" t="s">
        <v>107</v>
      </c>
    </row>
    <row r="84" spans="1:9" x14ac:dyDescent="0.35">
      <c r="A84" s="5">
        <v>83</v>
      </c>
      <c r="B84" s="9" t="s">
        <v>128</v>
      </c>
      <c r="C84" s="40" t="str">
        <f t="shared" si="12"/>
        <v>Stand 2</v>
      </c>
      <c r="D84" s="9" t="str">
        <f t="shared" si="10"/>
        <v>Aceite 3 en 1 Stand 2 90 ml</v>
      </c>
      <c r="E84" s="26">
        <v>3</v>
      </c>
      <c r="F84" s="26">
        <f>TablaInventario[[#This Row],[Cantidad_Inicial]]-(SUMIF(TablaMovimientos[ELEMENTO], TablaInventario[[#This Row],[Elemento_Movimiento]], TablaMovimientos[CANTIDAD RETIRADA]))</f>
        <v>3</v>
      </c>
      <c r="G84" s="9" t="s">
        <v>21</v>
      </c>
      <c r="H84" s="10" t="s">
        <v>132</v>
      </c>
      <c r="I84" s="11" t="s">
        <v>107</v>
      </c>
    </row>
    <row r="85" spans="1:9" x14ac:dyDescent="0.35">
      <c r="A85" s="9">
        <v>84</v>
      </c>
      <c r="B85" s="9" t="s">
        <v>133</v>
      </c>
      <c r="C85" s="40" t="str">
        <f t="shared" si="12"/>
        <v>Stand 2</v>
      </c>
      <c r="D85" s="9" t="str">
        <f t="shared" si="10"/>
        <v xml:space="preserve">Limpiador de Contactos Stand 2 300 ml </v>
      </c>
      <c r="E85" s="26">
        <v>1</v>
      </c>
      <c r="F85" s="26">
        <f>TablaInventario[[#This Row],[Cantidad_Inicial]]-(SUMIF(TablaMovimientos[ELEMENTO], TablaInventario[[#This Row],[Elemento_Movimiento]], TablaMovimientos[CANTIDAD RETIRADA]))</f>
        <v>1</v>
      </c>
      <c r="G85" s="9" t="s">
        <v>21</v>
      </c>
      <c r="H85" s="10" t="s">
        <v>134</v>
      </c>
      <c r="I85" s="11" t="s">
        <v>107</v>
      </c>
    </row>
    <row r="86" spans="1:9" x14ac:dyDescent="0.35">
      <c r="A86" s="5">
        <v>85</v>
      </c>
      <c r="B86" s="9" t="s">
        <v>135</v>
      </c>
      <c r="C86" s="9" t="s">
        <v>136</v>
      </c>
      <c r="D86" s="9" t="str">
        <f t="shared" si="10"/>
        <v>Limpiador Electrónico Phinnix 240 ml</v>
      </c>
      <c r="E86" s="26">
        <v>2</v>
      </c>
      <c r="F86" s="26">
        <f>TablaInventario[[#This Row],[Cantidad_Inicial]]-(SUMIF(TablaMovimientos[ELEMENTO], TablaInventario[[#This Row],[Elemento_Movimiento]], TablaMovimientos[CANTIDAD RETIRADA]))</f>
        <v>2</v>
      </c>
      <c r="G86" s="9" t="s">
        <v>21</v>
      </c>
      <c r="H86" s="10" t="s">
        <v>127</v>
      </c>
      <c r="I86" s="11" t="s">
        <v>107</v>
      </c>
    </row>
    <row r="87" spans="1:9" x14ac:dyDescent="0.35">
      <c r="A87" s="9">
        <v>86</v>
      </c>
      <c r="B87" s="9" t="s">
        <v>137</v>
      </c>
      <c r="C87" s="9" t="s">
        <v>138</v>
      </c>
      <c r="D87" s="9" t="str">
        <f t="shared" si="10"/>
        <v>Espuma Limpiadora CH Industrial 370 ml</v>
      </c>
      <c r="E87" s="26">
        <v>23</v>
      </c>
      <c r="F87" s="26">
        <f>TablaInventario[[#This Row],[Cantidad_Inicial]]-(SUMIF(TablaMovimientos[ELEMENTO], TablaInventario[[#This Row],[Elemento_Movimiento]], TablaMovimientos[CANTIDAD RETIRADA]))</f>
        <v>23</v>
      </c>
      <c r="G87" s="9" t="s">
        <v>21</v>
      </c>
      <c r="H87" s="10" t="s">
        <v>139</v>
      </c>
      <c r="I87" s="11" t="s">
        <v>107</v>
      </c>
    </row>
    <row r="88" spans="1:9" x14ac:dyDescent="0.35">
      <c r="A88" s="5">
        <v>87</v>
      </c>
      <c r="B88" s="9" t="s">
        <v>140</v>
      </c>
      <c r="C88" s="9" t="s">
        <v>141</v>
      </c>
      <c r="D88" s="9" t="str">
        <f t="shared" si="10"/>
        <v>Grass Multiusos Truper 450 gr</v>
      </c>
      <c r="E88" s="26">
        <v>2</v>
      </c>
      <c r="F88" s="26">
        <f>TablaInventario[[#This Row],[Cantidad_Inicial]]-(SUMIF(TablaMovimientos[ELEMENTO], TablaInventario[[#This Row],[Elemento_Movimiento]], TablaMovimientos[CANTIDAD RETIRADA]))</f>
        <v>2</v>
      </c>
      <c r="G88" s="9" t="s">
        <v>21</v>
      </c>
      <c r="H88" s="10" t="s">
        <v>142</v>
      </c>
      <c r="I88" s="11" t="s">
        <v>107</v>
      </c>
    </row>
    <row r="89" spans="1:9" x14ac:dyDescent="0.35">
      <c r="A89" s="9">
        <v>88</v>
      </c>
      <c r="B89" s="9" t="s">
        <v>143</v>
      </c>
      <c r="C89" s="9" t="s">
        <v>144</v>
      </c>
      <c r="D89" s="9" t="str">
        <f t="shared" si="10"/>
        <v>Pintura en Spray LogiPaint 400 ml</v>
      </c>
      <c r="E89" s="26">
        <v>3</v>
      </c>
      <c r="F89" s="26">
        <f>TablaInventario[[#This Row],[Cantidad_Inicial]]-(SUMIF(TablaMovimientos[ELEMENTO], TablaInventario[[#This Row],[Elemento_Movimiento]], TablaMovimientos[CANTIDAD RETIRADA]))</f>
        <v>3</v>
      </c>
      <c r="G89" s="9" t="s">
        <v>21</v>
      </c>
      <c r="H89" s="10" t="s">
        <v>145</v>
      </c>
      <c r="I89" s="11" t="s">
        <v>107</v>
      </c>
    </row>
    <row r="90" spans="1:9" x14ac:dyDescent="0.35">
      <c r="A90" s="5">
        <v>89</v>
      </c>
      <c r="B90" s="9" t="s">
        <v>143</v>
      </c>
      <c r="C90" s="9" t="s">
        <v>146</v>
      </c>
      <c r="D90" s="9" t="str">
        <f t="shared" si="10"/>
        <v>Pintura en Spray Pintumanfel 400 ml</v>
      </c>
      <c r="E90" s="26">
        <v>1</v>
      </c>
      <c r="F90" s="26">
        <f>TablaInventario[[#This Row],[Cantidad_Inicial]]-(SUMIF(TablaMovimientos[ELEMENTO], TablaInventario[[#This Row],[Elemento_Movimiento]], TablaMovimientos[CANTIDAD RETIRADA]))</f>
        <v>1</v>
      </c>
      <c r="G90" s="9" t="s">
        <v>21</v>
      </c>
      <c r="H90" s="10" t="s">
        <v>145</v>
      </c>
      <c r="I90" s="11" t="s">
        <v>107</v>
      </c>
    </row>
    <row r="91" spans="1:9" x14ac:dyDescent="0.35">
      <c r="A91" s="9">
        <v>90</v>
      </c>
      <c r="B91" s="9" t="s">
        <v>147</v>
      </c>
      <c r="C91" s="40" t="str">
        <f t="shared" ref="C91:C96" si="13">I91</f>
        <v>Stand 2</v>
      </c>
      <c r="D91" s="9" t="str">
        <f t="shared" si="10"/>
        <v>Laca Multiusos Negra Stand 2 16 oz</v>
      </c>
      <c r="E91" s="26">
        <v>7</v>
      </c>
      <c r="F91" s="26">
        <f>TablaInventario[[#This Row],[Cantidad_Inicial]]-(SUMIF(TablaMovimientos[ELEMENTO], TablaInventario[[#This Row],[Elemento_Movimiento]], TablaMovimientos[CANTIDAD RETIRADA]))</f>
        <v>7</v>
      </c>
      <c r="G91" s="9" t="s">
        <v>21</v>
      </c>
      <c r="H91" s="10" t="s">
        <v>148</v>
      </c>
      <c r="I91" s="11" t="s">
        <v>107</v>
      </c>
    </row>
    <row r="92" spans="1:9" x14ac:dyDescent="0.35">
      <c r="A92" s="5">
        <v>91</v>
      </c>
      <c r="B92" s="9" t="s">
        <v>149</v>
      </c>
      <c r="C92" s="40" t="str">
        <f t="shared" si="13"/>
        <v>Stand 2</v>
      </c>
      <c r="D92" s="9" t="str">
        <f t="shared" si="10"/>
        <v>Laca Multiusos Amarilla Stand 2 16 oz</v>
      </c>
      <c r="E92" s="26">
        <v>3</v>
      </c>
      <c r="F92" s="26">
        <f>TablaInventario[[#This Row],[Cantidad_Inicial]]-(SUMIF(TablaMovimientos[ELEMENTO], TablaInventario[[#This Row],[Elemento_Movimiento]], TablaMovimientos[CANTIDAD RETIRADA]))</f>
        <v>3</v>
      </c>
      <c r="G92" s="9" t="s">
        <v>21</v>
      </c>
      <c r="H92" s="10" t="s">
        <v>148</v>
      </c>
      <c r="I92" s="11" t="s">
        <v>107</v>
      </c>
    </row>
    <row r="93" spans="1:9" x14ac:dyDescent="0.35">
      <c r="A93" s="9">
        <v>92</v>
      </c>
      <c r="B93" s="9" t="s">
        <v>150</v>
      </c>
      <c r="C93" s="40" t="str">
        <f t="shared" si="13"/>
        <v>Stand 2</v>
      </c>
      <c r="D93" s="9" t="str">
        <f t="shared" si="10"/>
        <v>Laca Multiusos Blanca Stand 2 16 oz</v>
      </c>
      <c r="E93" s="26">
        <v>2</v>
      </c>
      <c r="F93" s="26">
        <f>TablaInventario[[#This Row],[Cantidad_Inicial]]-(SUMIF(TablaMovimientos[ELEMENTO], TablaInventario[[#This Row],[Elemento_Movimiento]], TablaMovimientos[CANTIDAD RETIRADA]))</f>
        <v>2</v>
      </c>
      <c r="G93" s="9" t="s">
        <v>21</v>
      </c>
      <c r="H93" s="10" t="s">
        <v>148</v>
      </c>
      <c r="I93" s="11" t="s">
        <v>107</v>
      </c>
    </row>
    <row r="94" spans="1:9" x14ac:dyDescent="0.35">
      <c r="A94" s="5">
        <v>93</v>
      </c>
      <c r="B94" s="9" t="s">
        <v>151</v>
      </c>
      <c r="C94" s="40" t="str">
        <f t="shared" si="13"/>
        <v>Stand 2</v>
      </c>
      <c r="D94" s="9" t="str">
        <f t="shared" si="10"/>
        <v>Laca Multiusos Roja Stand 2 16 oz</v>
      </c>
      <c r="E94" s="26">
        <v>2</v>
      </c>
      <c r="F94" s="26">
        <f>TablaInventario[[#This Row],[Cantidad_Inicial]]-(SUMIF(TablaMovimientos[ELEMENTO], TablaInventario[[#This Row],[Elemento_Movimiento]], TablaMovimientos[CANTIDAD RETIRADA]))</f>
        <v>2</v>
      </c>
      <c r="G94" s="9" t="s">
        <v>21</v>
      </c>
      <c r="H94" s="10" t="s">
        <v>148</v>
      </c>
      <c r="I94" s="11" t="s">
        <v>107</v>
      </c>
    </row>
    <row r="95" spans="1:9" x14ac:dyDescent="0.35">
      <c r="A95" s="9">
        <v>94</v>
      </c>
      <c r="B95" s="9" t="s">
        <v>152</v>
      </c>
      <c r="C95" s="40" t="str">
        <f t="shared" si="13"/>
        <v>Stand 2</v>
      </c>
      <c r="D95" s="9" t="str">
        <f t="shared" si="10"/>
        <v xml:space="preserve">Válvula de Bloqueo Stand 2 </v>
      </c>
      <c r="E95" s="26">
        <v>3</v>
      </c>
      <c r="F95" s="26">
        <f>TablaInventario[[#This Row],[Cantidad_Inicial]]-(SUMIF(TablaMovimientos[ELEMENTO], TablaInventario[[#This Row],[Elemento_Movimiento]], TablaMovimientos[CANTIDAD RETIRADA]))</f>
        <v>3</v>
      </c>
      <c r="G95" s="9" t="s">
        <v>21</v>
      </c>
      <c r="H95" s="46"/>
      <c r="I95" s="11" t="s">
        <v>107</v>
      </c>
    </row>
    <row r="96" spans="1:9" x14ac:dyDescent="0.35">
      <c r="A96" s="5">
        <v>95</v>
      </c>
      <c r="B96" s="12" t="s">
        <v>153</v>
      </c>
      <c r="C96" s="40" t="str">
        <f t="shared" si="13"/>
        <v>Stand 2</v>
      </c>
      <c r="D96" s="9" t="str">
        <f t="shared" si="10"/>
        <v xml:space="preserve">Caimán-caimán Stand 2 </v>
      </c>
      <c r="E96" s="26">
        <v>2</v>
      </c>
      <c r="F96" s="26">
        <f>TablaInventario[[#This Row],[Cantidad_Inicial]]-(SUMIF(TablaMovimientos[ELEMENTO], TablaInventario[[#This Row],[Elemento_Movimiento]], TablaMovimientos[CANTIDAD RETIRADA]))</f>
        <v>2</v>
      </c>
      <c r="G96" s="9" t="s">
        <v>21</v>
      </c>
      <c r="H96" s="46"/>
      <c r="I96" s="11" t="s">
        <v>107</v>
      </c>
    </row>
    <row r="97" spans="1:9" ht="29" x14ac:dyDescent="0.35">
      <c r="A97" s="9">
        <v>96</v>
      </c>
      <c r="B97" s="12" t="s">
        <v>154</v>
      </c>
      <c r="C97" s="9" t="s">
        <v>155</v>
      </c>
      <c r="D97" s="9" t="str">
        <f t="shared" si="10"/>
        <v>Juego de Llaves Combinadas Stanley 20 piezas</v>
      </c>
      <c r="E97" s="26">
        <v>1</v>
      </c>
      <c r="F97" s="26">
        <f>TablaInventario[[#This Row],[Cantidad_Inicial]]-(SUMIF(TablaMovimientos[ELEMENTO], TablaInventario[[#This Row],[Elemento_Movimiento]], TablaMovimientos[CANTIDAD RETIRADA]))</f>
        <v>1</v>
      </c>
      <c r="G97" s="9" t="s">
        <v>21</v>
      </c>
      <c r="H97" s="10" t="s">
        <v>156</v>
      </c>
      <c r="I97" s="11" t="s">
        <v>107</v>
      </c>
    </row>
    <row r="98" spans="1:9" x14ac:dyDescent="0.35">
      <c r="A98" s="5">
        <v>97</v>
      </c>
      <c r="B98" s="12" t="s">
        <v>157</v>
      </c>
      <c r="C98" s="9" t="s">
        <v>158</v>
      </c>
      <c r="D98" s="9" t="str">
        <f t="shared" si="10"/>
        <v>Cable Duple Centelsa 14 AWG</v>
      </c>
      <c r="E98" s="26">
        <v>1</v>
      </c>
      <c r="F98" s="26">
        <f>TablaInventario[[#This Row],[Cantidad_Inicial]]-(SUMIF(TablaMovimientos[ELEMENTO], TablaInventario[[#This Row],[Elemento_Movimiento]], TablaMovimientos[CANTIDAD RETIRADA]))</f>
        <v>1</v>
      </c>
      <c r="G98" s="9" t="s">
        <v>21</v>
      </c>
      <c r="H98" s="10" t="s">
        <v>159</v>
      </c>
      <c r="I98" s="11" t="s">
        <v>107</v>
      </c>
    </row>
    <row r="99" spans="1:9" x14ac:dyDescent="0.35">
      <c r="A99" s="9">
        <v>98</v>
      </c>
      <c r="B99" s="12" t="s">
        <v>160</v>
      </c>
      <c r="C99" s="9" t="s">
        <v>161</v>
      </c>
      <c r="D99" s="9" t="str">
        <f t="shared" si="10"/>
        <v>Cable Eléctrico Negro STAUBLI 100 mt</v>
      </c>
      <c r="E99" s="26">
        <v>4</v>
      </c>
      <c r="F99" s="26">
        <f>TablaInventario[[#This Row],[Cantidad_Inicial]]-(SUMIF(TablaMovimientos[ELEMENTO], TablaInventario[[#This Row],[Elemento_Movimiento]], TablaMovimientos[CANTIDAD RETIRADA]))</f>
        <v>4</v>
      </c>
      <c r="G99" s="9" t="s">
        <v>21</v>
      </c>
      <c r="H99" s="10" t="s">
        <v>162</v>
      </c>
      <c r="I99" s="11" t="s">
        <v>107</v>
      </c>
    </row>
    <row r="100" spans="1:9" x14ac:dyDescent="0.35">
      <c r="A100" s="5">
        <v>99</v>
      </c>
      <c r="B100" s="12" t="s">
        <v>163</v>
      </c>
      <c r="C100" s="13" t="s">
        <v>161</v>
      </c>
      <c r="D100" s="13" t="str">
        <f t="shared" si="10"/>
        <v>Cable Eléctrico Rojo STAUBLI 100 mt</v>
      </c>
      <c r="E100" s="26">
        <v>4</v>
      </c>
      <c r="F100" s="26">
        <f>TablaInventario[[#This Row],[Cantidad_Inicial]]-(SUMIF(TablaMovimientos[ELEMENTO], TablaInventario[[#This Row],[Elemento_Movimiento]], TablaMovimientos[CANTIDAD RETIRADA]))</f>
        <v>4</v>
      </c>
      <c r="G100" s="9" t="s">
        <v>21</v>
      </c>
      <c r="H100" s="10" t="s">
        <v>162</v>
      </c>
      <c r="I100" s="11" t="s">
        <v>107</v>
      </c>
    </row>
    <row r="101" spans="1:9" ht="29" x14ac:dyDescent="0.35">
      <c r="A101" s="9">
        <v>100</v>
      </c>
      <c r="B101" s="12" t="s">
        <v>154</v>
      </c>
      <c r="C101" s="13" t="s">
        <v>164</v>
      </c>
      <c r="D101" s="13" t="str">
        <f t="shared" si="10"/>
        <v>Juego de Llaves Combinadas Force 12 piezas</v>
      </c>
      <c r="E101" s="26">
        <v>1</v>
      </c>
      <c r="F101" s="26">
        <f>TablaInventario[[#This Row],[Cantidad_Inicial]]-(SUMIF(TablaMovimientos[ELEMENTO], TablaInventario[[#This Row],[Elemento_Movimiento]], TablaMovimientos[CANTIDAD RETIRADA]))</f>
        <v>1</v>
      </c>
      <c r="G101" s="9" t="s">
        <v>21</v>
      </c>
      <c r="H101" s="10" t="s">
        <v>165</v>
      </c>
      <c r="I101" s="11" t="s">
        <v>107</v>
      </c>
    </row>
    <row r="102" spans="1:9" x14ac:dyDescent="0.35">
      <c r="A102" s="5">
        <v>101</v>
      </c>
      <c r="B102" s="12" t="s">
        <v>166</v>
      </c>
      <c r="C102" s="40" t="str">
        <f t="shared" ref="C102:C116" si="14">I102</f>
        <v>Stand 2</v>
      </c>
      <c r="D102" s="9" t="str">
        <f t="shared" si="10"/>
        <v>Cable Negro Stand 2 213 mt</v>
      </c>
      <c r="E102" s="43"/>
      <c r="F102" s="26">
        <f>TablaInventario[[#This Row],[Cantidad_Inicial]]-(SUMIF(TablaMovimientos[ELEMENTO], TablaInventario[[#This Row],[Elemento_Movimiento]], TablaMovimientos[CANTIDAD RETIRADA]))</f>
        <v>0</v>
      </c>
      <c r="G102" s="9" t="s">
        <v>167</v>
      </c>
      <c r="H102" s="10" t="s">
        <v>168</v>
      </c>
      <c r="I102" s="11" t="s">
        <v>107</v>
      </c>
    </row>
    <row r="103" spans="1:9" x14ac:dyDescent="0.35">
      <c r="A103" s="9">
        <v>102</v>
      </c>
      <c r="B103" s="12" t="s">
        <v>169</v>
      </c>
      <c r="C103" s="40" t="str">
        <f t="shared" si="14"/>
        <v>Stand 2</v>
      </c>
      <c r="D103" s="9" t="str">
        <f t="shared" si="10"/>
        <v>Termoencogible  Stand 2 5 mm</v>
      </c>
      <c r="E103" s="26">
        <v>2</v>
      </c>
      <c r="F103" s="26">
        <f>TablaInventario[[#This Row],[Cantidad_Inicial]]-(SUMIF(TablaMovimientos[ELEMENTO], TablaInventario[[#This Row],[Elemento_Movimiento]], TablaMovimientos[CANTIDAD RETIRADA]))</f>
        <v>2</v>
      </c>
      <c r="G103" s="9" t="s">
        <v>21</v>
      </c>
      <c r="H103" s="10" t="s">
        <v>170</v>
      </c>
      <c r="I103" s="11" t="s">
        <v>107</v>
      </c>
    </row>
    <row r="104" spans="1:9" x14ac:dyDescent="0.35">
      <c r="A104" s="5">
        <v>103</v>
      </c>
      <c r="B104" s="12" t="s">
        <v>169</v>
      </c>
      <c r="C104" s="40" t="str">
        <f t="shared" si="14"/>
        <v>Stand 2</v>
      </c>
      <c r="D104" s="9" t="str">
        <f t="shared" si="10"/>
        <v>Termoencogible  Stand 2 8/4 mm</v>
      </c>
      <c r="E104" s="26">
        <v>2</v>
      </c>
      <c r="F104" s="26">
        <f>TablaInventario[[#This Row],[Cantidad_Inicial]]-(SUMIF(TablaMovimientos[ELEMENTO], TablaInventario[[#This Row],[Elemento_Movimiento]], TablaMovimientos[CANTIDAD RETIRADA]))</f>
        <v>2</v>
      </c>
      <c r="G104" s="9" t="s">
        <v>21</v>
      </c>
      <c r="H104" s="14" t="s">
        <v>171</v>
      </c>
      <c r="I104" s="11" t="s">
        <v>107</v>
      </c>
    </row>
    <row r="105" spans="1:9" x14ac:dyDescent="0.35">
      <c r="A105" s="9">
        <v>104</v>
      </c>
      <c r="B105" s="12" t="s">
        <v>169</v>
      </c>
      <c r="C105" s="40" t="str">
        <f t="shared" si="14"/>
        <v>Stand 2</v>
      </c>
      <c r="D105" s="9" t="str">
        <f t="shared" si="10"/>
        <v>Termoencogible  Stand 2 8 mm</v>
      </c>
      <c r="E105" s="26">
        <v>2</v>
      </c>
      <c r="F105" s="26">
        <f>TablaInventario[[#This Row],[Cantidad_Inicial]]-(SUMIF(TablaMovimientos[ELEMENTO], TablaInventario[[#This Row],[Elemento_Movimiento]], TablaMovimientos[CANTIDAD RETIRADA]))</f>
        <v>2</v>
      </c>
      <c r="G105" s="9" t="s">
        <v>21</v>
      </c>
      <c r="H105" s="10" t="s">
        <v>172</v>
      </c>
      <c r="I105" s="11" t="s">
        <v>107</v>
      </c>
    </row>
    <row r="106" spans="1:9" x14ac:dyDescent="0.35">
      <c r="A106" s="5">
        <v>105</v>
      </c>
      <c r="B106" s="12" t="s">
        <v>169</v>
      </c>
      <c r="C106" s="40" t="str">
        <f t="shared" si="14"/>
        <v>Stand 2</v>
      </c>
      <c r="D106" s="9" t="str">
        <f t="shared" si="10"/>
        <v>Termoencogible  Stand 2 7 mm</v>
      </c>
      <c r="E106" s="26">
        <v>2</v>
      </c>
      <c r="F106" s="26">
        <f>TablaInventario[[#This Row],[Cantidad_Inicial]]-(SUMIF(TablaMovimientos[ELEMENTO], TablaInventario[[#This Row],[Elemento_Movimiento]], TablaMovimientos[CANTIDAD RETIRADA]))</f>
        <v>2</v>
      </c>
      <c r="G106" s="9" t="s">
        <v>21</v>
      </c>
      <c r="H106" s="10" t="s">
        <v>173</v>
      </c>
      <c r="I106" s="11" t="s">
        <v>107</v>
      </c>
    </row>
    <row r="107" spans="1:9" x14ac:dyDescent="0.35">
      <c r="A107" s="9">
        <v>106</v>
      </c>
      <c r="B107" s="12" t="s">
        <v>169</v>
      </c>
      <c r="C107" s="40" t="str">
        <f t="shared" si="14"/>
        <v>Stand 2</v>
      </c>
      <c r="D107" s="9" t="str">
        <f t="shared" si="10"/>
        <v>Termoencogible  Stand 2 15 mm</v>
      </c>
      <c r="E107" s="26">
        <v>2</v>
      </c>
      <c r="F107" s="26">
        <f>TablaInventario[[#This Row],[Cantidad_Inicial]]-(SUMIF(TablaMovimientos[ELEMENTO], TablaInventario[[#This Row],[Elemento_Movimiento]], TablaMovimientos[CANTIDAD RETIRADA]))</f>
        <v>2</v>
      </c>
      <c r="G107" s="9" t="s">
        <v>21</v>
      </c>
      <c r="H107" s="10" t="s">
        <v>174</v>
      </c>
      <c r="I107" s="11" t="s">
        <v>107</v>
      </c>
    </row>
    <row r="108" spans="1:9" x14ac:dyDescent="0.35">
      <c r="A108" s="5">
        <v>107</v>
      </c>
      <c r="B108" s="12" t="s">
        <v>169</v>
      </c>
      <c r="C108" s="40" t="str">
        <f t="shared" si="14"/>
        <v>Stand 2</v>
      </c>
      <c r="D108" s="9" t="str">
        <f t="shared" si="10"/>
        <v>Termoencogible  Stand 2 12 mm</v>
      </c>
      <c r="E108" s="26">
        <v>2</v>
      </c>
      <c r="F108" s="26">
        <f>TablaInventario[[#This Row],[Cantidad_Inicial]]-(SUMIF(TablaMovimientos[ELEMENTO], TablaInventario[[#This Row],[Elemento_Movimiento]], TablaMovimientos[CANTIDAD RETIRADA]))</f>
        <v>2</v>
      </c>
      <c r="G108" s="9" t="s">
        <v>21</v>
      </c>
      <c r="H108" s="10" t="s">
        <v>175</v>
      </c>
      <c r="I108" s="11" t="s">
        <v>107</v>
      </c>
    </row>
    <row r="109" spans="1:9" x14ac:dyDescent="0.35">
      <c r="A109" s="9">
        <v>108</v>
      </c>
      <c r="B109" s="12" t="s">
        <v>169</v>
      </c>
      <c r="C109" s="40" t="str">
        <f t="shared" si="14"/>
        <v>Stand 2</v>
      </c>
      <c r="D109" s="9" t="str">
        <f t="shared" si="10"/>
        <v>Termoencogible  Stand 2 3 mm</v>
      </c>
      <c r="E109" s="26">
        <v>1</v>
      </c>
      <c r="F109" s="26">
        <f>TablaInventario[[#This Row],[Cantidad_Inicial]]-(SUMIF(TablaMovimientos[ELEMENTO], TablaInventario[[#This Row],[Elemento_Movimiento]], TablaMovimientos[CANTIDAD RETIRADA]))</f>
        <v>1</v>
      </c>
      <c r="G109" s="9" t="s">
        <v>21</v>
      </c>
      <c r="H109" s="10" t="s">
        <v>176</v>
      </c>
      <c r="I109" s="11" t="s">
        <v>107</v>
      </c>
    </row>
    <row r="110" spans="1:9" x14ac:dyDescent="0.35">
      <c r="A110" s="5">
        <v>109</v>
      </c>
      <c r="B110" s="12" t="s">
        <v>169</v>
      </c>
      <c r="C110" s="40" t="str">
        <f t="shared" si="14"/>
        <v>Stand 2</v>
      </c>
      <c r="D110" s="9" t="str">
        <f t="shared" si="10"/>
        <v>Termoencogible  Stand 2 6 mm</v>
      </c>
      <c r="E110" s="26">
        <v>2</v>
      </c>
      <c r="F110" s="26">
        <f>TablaInventario[[#This Row],[Cantidad_Inicial]]-(SUMIF(TablaMovimientos[ELEMENTO], TablaInventario[[#This Row],[Elemento_Movimiento]], TablaMovimientos[CANTIDAD RETIRADA]))</f>
        <v>2</v>
      </c>
      <c r="G110" s="9" t="s">
        <v>21</v>
      </c>
      <c r="H110" s="10" t="s">
        <v>177</v>
      </c>
      <c r="I110" s="11" t="s">
        <v>107</v>
      </c>
    </row>
    <row r="111" spans="1:9" x14ac:dyDescent="0.35">
      <c r="A111" s="9">
        <v>110</v>
      </c>
      <c r="B111" s="12" t="s">
        <v>169</v>
      </c>
      <c r="C111" s="40" t="str">
        <f t="shared" si="14"/>
        <v>Stand 2</v>
      </c>
      <c r="D111" s="9" t="str">
        <f t="shared" si="10"/>
        <v>Termoencogible  Stand 2 8 mm</v>
      </c>
      <c r="E111" s="26">
        <v>1</v>
      </c>
      <c r="F111" s="26">
        <f>TablaInventario[[#This Row],[Cantidad_Inicial]]-(SUMIF(TablaMovimientos[ELEMENTO], TablaInventario[[#This Row],[Elemento_Movimiento]], TablaMovimientos[CANTIDAD RETIRADA]))</f>
        <v>1</v>
      </c>
      <c r="G111" s="9" t="s">
        <v>21</v>
      </c>
      <c r="H111" s="10" t="s">
        <v>172</v>
      </c>
      <c r="I111" s="11" t="s">
        <v>107</v>
      </c>
    </row>
    <row r="112" spans="1:9" x14ac:dyDescent="0.35">
      <c r="A112" s="5">
        <v>111</v>
      </c>
      <c r="B112" s="12" t="s">
        <v>178</v>
      </c>
      <c r="C112" s="40" t="str">
        <f t="shared" si="14"/>
        <v>Stand 2</v>
      </c>
      <c r="D112" s="9" t="str">
        <f t="shared" si="10"/>
        <v>Termoencogible Amarilla Stand 2 6 mm</v>
      </c>
      <c r="E112" s="26">
        <v>1</v>
      </c>
      <c r="F112" s="26">
        <f>TablaInventario[[#This Row],[Cantidad_Inicial]]-(SUMIF(TablaMovimientos[ELEMENTO], TablaInventario[[#This Row],[Elemento_Movimiento]], TablaMovimientos[CANTIDAD RETIRADA]))</f>
        <v>1</v>
      </c>
      <c r="G112" s="9" t="s">
        <v>21</v>
      </c>
      <c r="H112" s="10" t="s">
        <v>177</v>
      </c>
      <c r="I112" s="11" t="s">
        <v>107</v>
      </c>
    </row>
    <row r="113" spans="1:10" x14ac:dyDescent="0.35">
      <c r="A113" s="9">
        <v>112</v>
      </c>
      <c r="B113" s="12" t="s">
        <v>179</v>
      </c>
      <c r="C113" s="40" t="str">
        <f t="shared" si="14"/>
        <v>Stand 2</v>
      </c>
      <c r="D113" s="9" t="str">
        <f t="shared" si="10"/>
        <v>Termoencogible Roja Stand 2 6 mm</v>
      </c>
      <c r="E113" s="26">
        <v>2</v>
      </c>
      <c r="F113" s="26">
        <f>TablaInventario[[#This Row],[Cantidad_Inicial]]-(SUMIF(TablaMovimientos[ELEMENTO], TablaInventario[[#This Row],[Elemento_Movimiento]], TablaMovimientos[CANTIDAD RETIRADA]))</f>
        <v>2</v>
      </c>
      <c r="G113" s="9" t="s">
        <v>21</v>
      </c>
      <c r="H113" s="10" t="s">
        <v>177</v>
      </c>
      <c r="I113" s="11" t="s">
        <v>107</v>
      </c>
    </row>
    <row r="114" spans="1:10" x14ac:dyDescent="0.35">
      <c r="A114" s="5">
        <v>113</v>
      </c>
      <c r="B114" s="12" t="s">
        <v>180</v>
      </c>
      <c r="C114" s="40" t="str">
        <f t="shared" si="14"/>
        <v>Stand 2</v>
      </c>
      <c r="D114" s="9" t="str">
        <f t="shared" si="10"/>
        <v>PVA Blanco Stand 2 1.75 mm</v>
      </c>
      <c r="E114" s="26">
        <v>4</v>
      </c>
      <c r="F114" s="26">
        <f>TablaInventario[[#This Row],[Cantidad_Inicial]]-(SUMIF(TablaMovimientos[ELEMENTO], TablaInventario[[#This Row],[Elemento_Movimiento]], TablaMovimientos[CANTIDAD RETIRADA]))</f>
        <v>4</v>
      </c>
      <c r="G114" s="9" t="s">
        <v>21</v>
      </c>
      <c r="H114" s="10" t="s">
        <v>181</v>
      </c>
      <c r="I114" s="11" t="s">
        <v>107</v>
      </c>
      <c r="J114" t="s">
        <v>114</v>
      </c>
    </row>
    <row r="115" spans="1:10" x14ac:dyDescent="0.35">
      <c r="A115" s="9">
        <v>114</v>
      </c>
      <c r="B115" s="12" t="s">
        <v>182</v>
      </c>
      <c r="C115" s="40" t="str">
        <f t="shared" si="14"/>
        <v>Stand 2</v>
      </c>
      <c r="D115" s="9" t="str">
        <f t="shared" si="10"/>
        <v>Extensión Negra Stand 2 8mt</v>
      </c>
      <c r="E115" s="26">
        <v>3</v>
      </c>
      <c r="F115" s="26">
        <f>TablaInventario[[#This Row],[Cantidad_Inicial]]-(SUMIF(TablaMovimientos[ELEMENTO], TablaInventario[[#This Row],[Elemento_Movimiento]], TablaMovimientos[CANTIDAD RETIRADA]))</f>
        <v>3</v>
      </c>
      <c r="G115" s="9" t="s">
        <v>21</v>
      </c>
      <c r="H115" s="10" t="s">
        <v>183</v>
      </c>
      <c r="I115" s="11" t="s">
        <v>107</v>
      </c>
    </row>
    <row r="116" spans="1:10" x14ac:dyDescent="0.35">
      <c r="A116" s="5">
        <v>115</v>
      </c>
      <c r="B116" s="12" t="s">
        <v>184</v>
      </c>
      <c r="C116" s="40" t="str">
        <f t="shared" si="14"/>
        <v>Stand 2</v>
      </c>
      <c r="D116" s="9" t="str">
        <f t="shared" si="10"/>
        <v>Extension Naranja Stand 2 5 mts</v>
      </c>
      <c r="E116" s="26">
        <v>5</v>
      </c>
      <c r="F116" s="26">
        <f>TablaInventario[[#This Row],[Cantidad_Inicial]]-(SUMIF(TablaMovimientos[ELEMENTO], TablaInventario[[#This Row],[Elemento_Movimiento]], TablaMovimientos[CANTIDAD RETIRADA]))</f>
        <v>5</v>
      </c>
      <c r="G116" s="9" t="s">
        <v>21</v>
      </c>
      <c r="H116" s="10" t="s">
        <v>185</v>
      </c>
      <c r="I116" s="11" t="s">
        <v>107</v>
      </c>
    </row>
    <row r="117" spans="1:10" x14ac:dyDescent="0.35">
      <c r="A117" s="9">
        <v>116</v>
      </c>
      <c r="B117" s="12" t="s">
        <v>186</v>
      </c>
      <c r="C117" s="13" t="s">
        <v>187</v>
      </c>
      <c r="D117" s="13" t="str">
        <f t="shared" si="10"/>
        <v>Multitoma Alemana 250 V</v>
      </c>
      <c r="E117" s="26">
        <v>1</v>
      </c>
      <c r="F117" s="26">
        <f>TablaInventario[[#This Row],[Cantidad_Inicial]]-(SUMIF(TablaMovimientos[ELEMENTO], TablaInventario[[#This Row],[Elemento_Movimiento]], TablaMovimientos[CANTIDAD RETIRADA]))</f>
        <v>1</v>
      </c>
      <c r="G117" s="9" t="s">
        <v>21</v>
      </c>
      <c r="H117" s="10" t="s">
        <v>188</v>
      </c>
      <c r="I117" s="11" t="s">
        <v>107</v>
      </c>
    </row>
    <row r="118" spans="1:10" x14ac:dyDescent="0.35">
      <c r="A118" s="5">
        <v>117</v>
      </c>
      <c r="B118" s="12" t="s">
        <v>186</v>
      </c>
      <c r="C118" s="13" t="s">
        <v>189</v>
      </c>
      <c r="D118" s="13" t="str">
        <f t="shared" si="10"/>
        <v xml:space="preserve">Multitoma Alfa 3 </v>
      </c>
      <c r="E118" s="26">
        <v>4</v>
      </c>
      <c r="F118" s="26">
        <f>TablaInventario[[#This Row],[Cantidad_Inicial]]-(SUMIF(TablaMovimientos[ELEMENTO], TablaInventario[[#This Row],[Elemento_Movimiento]], TablaMovimientos[CANTIDAD RETIRADA]))</f>
        <v>3</v>
      </c>
      <c r="G118" s="9" t="s">
        <v>21</v>
      </c>
      <c r="H118" s="46"/>
      <c r="I118" s="11" t="s">
        <v>107</v>
      </c>
      <c r="J118" t="s">
        <v>190</v>
      </c>
    </row>
    <row r="119" spans="1:10" x14ac:dyDescent="0.35">
      <c r="A119" s="9">
        <v>118</v>
      </c>
      <c r="B119" s="12" t="s">
        <v>191</v>
      </c>
      <c r="C119" s="40" t="str">
        <f t="shared" ref="C119:C121" si="15">I119</f>
        <v>Stand 2</v>
      </c>
      <c r="D119" s="9" t="str">
        <f t="shared" si="10"/>
        <v xml:space="preserve">Cable Alemán  Stand 2 </v>
      </c>
      <c r="E119" s="26">
        <v>12</v>
      </c>
      <c r="F119" s="26">
        <f>TablaInventario[[#This Row],[Cantidad_Inicial]]-(SUMIF(TablaMovimientos[ELEMENTO], TablaInventario[[#This Row],[Elemento_Movimiento]], TablaMovimientos[CANTIDAD RETIRADA]))</f>
        <v>12</v>
      </c>
      <c r="G119" s="9" t="s">
        <v>21</v>
      </c>
      <c r="H119" s="46"/>
      <c r="I119" s="11" t="s">
        <v>107</v>
      </c>
    </row>
    <row r="120" spans="1:10" x14ac:dyDescent="0.35">
      <c r="A120" s="5">
        <v>119</v>
      </c>
      <c r="B120" s="12" t="s">
        <v>192</v>
      </c>
      <c r="C120" s="40" t="str">
        <f t="shared" si="15"/>
        <v>Stand 2</v>
      </c>
      <c r="D120" s="9" t="str">
        <f t="shared" si="10"/>
        <v xml:space="preserve">Toma Lógica Azul Stand 2 </v>
      </c>
      <c r="E120" s="26">
        <v>50</v>
      </c>
      <c r="F120" s="26">
        <f>TablaInventario[[#This Row],[Cantidad_Inicial]]-(SUMIF(TablaMovimientos[ELEMENTO], TablaInventario[[#This Row],[Elemento_Movimiento]], TablaMovimientos[CANTIDAD RETIRADA]))</f>
        <v>50</v>
      </c>
      <c r="G120" s="9" t="s">
        <v>21</v>
      </c>
      <c r="H120" s="46"/>
      <c r="I120" s="11" t="s">
        <v>107</v>
      </c>
    </row>
    <row r="121" spans="1:10" x14ac:dyDescent="0.35">
      <c r="A121" s="9">
        <v>120</v>
      </c>
      <c r="B121" s="12" t="s">
        <v>193</v>
      </c>
      <c r="C121" s="40" t="str">
        <f t="shared" si="15"/>
        <v>Stand 2</v>
      </c>
      <c r="D121" s="9" t="str">
        <f t="shared" si="10"/>
        <v xml:space="preserve">Toma Logica Roja Stand 2 </v>
      </c>
      <c r="E121" s="26">
        <v>9</v>
      </c>
      <c r="F121" s="26">
        <f>TablaInventario[[#This Row],[Cantidad_Inicial]]-(SUMIF(TablaMovimientos[ELEMENTO], TablaInventario[[#This Row],[Elemento_Movimiento]], TablaMovimientos[CANTIDAD RETIRADA]))</f>
        <v>9</v>
      </c>
      <c r="G121" s="9" t="s">
        <v>21</v>
      </c>
      <c r="H121" s="46"/>
      <c r="I121" s="11" t="s">
        <v>107</v>
      </c>
    </row>
    <row r="122" spans="1:10" x14ac:dyDescent="0.35">
      <c r="A122" s="5">
        <v>121</v>
      </c>
      <c r="B122" s="12" t="s">
        <v>194</v>
      </c>
      <c r="C122" s="13" t="s">
        <v>195</v>
      </c>
      <c r="D122" s="13" t="str">
        <f t="shared" si="10"/>
        <v xml:space="preserve">Cable Display Port XÜE </v>
      </c>
      <c r="E122" s="26">
        <v>12</v>
      </c>
      <c r="F122" s="26">
        <f>TablaInventario[[#This Row],[Cantidad_Inicial]]-(SUMIF(TablaMovimientos[ELEMENTO], TablaInventario[[#This Row],[Elemento_Movimiento]], TablaMovimientos[CANTIDAD RETIRADA]))</f>
        <v>12</v>
      </c>
      <c r="G122" s="9" t="s">
        <v>21</v>
      </c>
      <c r="H122" s="46"/>
      <c r="I122" s="11" t="s">
        <v>107</v>
      </c>
    </row>
    <row r="123" spans="1:10" x14ac:dyDescent="0.35">
      <c r="A123" s="9">
        <v>122</v>
      </c>
      <c r="B123" s="12" t="s">
        <v>196</v>
      </c>
      <c r="C123" s="13" t="s">
        <v>197</v>
      </c>
      <c r="D123" s="13" t="str">
        <f t="shared" si="10"/>
        <v>Cable HDMI Nicols 3 mt</v>
      </c>
      <c r="E123" s="26">
        <v>8</v>
      </c>
      <c r="F123" s="26">
        <f>TablaInventario[[#This Row],[Cantidad_Inicial]]-(SUMIF(TablaMovimientos[ELEMENTO], TablaInventario[[#This Row],[Elemento_Movimiento]], TablaMovimientos[CANTIDAD RETIRADA]))</f>
        <v>8</v>
      </c>
      <c r="G123" s="9" t="s">
        <v>21</v>
      </c>
      <c r="H123" s="10" t="s">
        <v>198</v>
      </c>
      <c r="I123" s="11" t="s">
        <v>107</v>
      </c>
    </row>
    <row r="124" spans="1:10" x14ac:dyDescent="0.35">
      <c r="A124" s="5">
        <v>123</v>
      </c>
      <c r="B124" s="12" t="s">
        <v>199</v>
      </c>
      <c r="C124" s="13" t="s">
        <v>200</v>
      </c>
      <c r="D124" s="13" t="str">
        <f t="shared" si="10"/>
        <v xml:space="preserve">Cable 3 en 1 HDTV HDTV </v>
      </c>
      <c r="E124" s="26">
        <v>3</v>
      </c>
      <c r="F124" s="26">
        <f>TablaInventario[[#This Row],[Cantidad_Inicial]]-(SUMIF(TablaMovimientos[ELEMENTO], TablaInventario[[#This Row],[Elemento_Movimiento]], TablaMovimientos[CANTIDAD RETIRADA]))</f>
        <v>3</v>
      </c>
      <c r="G124" s="9" t="s">
        <v>21</v>
      </c>
      <c r="H124" s="46"/>
      <c r="I124" s="11" t="s">
        <v>107</v>
      </c>
    </row>
    <row r="125" spans="1:10" x14ac:dyDescent="0.35">
      <c r="A125" s="9">
        <v>124</v>
      </c>
      <c r="B125" s="12" t="s">
        <v>201</v>
      </c>
      <c r="C125" s="40" t="str">
        <f t="shared" ref="C125" si="16">I125</f>
        <v>Stand 2</v>
      </c>
      <c r="D125" s="9" t="str">
        <f t="shared" si="10"/>
        <v xml:space="preserve">Cable HDMI Rojo Malla Stand 2 </v>
      </c>
      <c r="E125" s="26">
        <v>3</v>
      </c>
      <c r="F125" s="26">
        <f>TablaInventario[[#This Row],[Cantidad_Inicial]]-(SUMIF(TablaMovimientos[ELEMENTO], TablaInventario[[#This Row],[Elemento_Movimiento]], TablaMovimientos[CANTIDAD RETIRADA]))</f>
        <v>3</v>
      </c>
      <c r="G125" s="9" t="s">
        <v>21</v>
      </c>
      <c r="H125" s="46"/>
      <c r="I125" s="11" t="s">
        <v>107</v>
      </c>
    </row>
    <row r="126" spans="1:10" x14ac:dyDescent="0.35">
      <c r="A126" s="5">
        <v>125</v>
      </c>
      <c r="B126" s="12" t="s">
        <v>196</v>
      </c>
      <c r="C126" s="13" t="s">
        <v>202</v>
      </c>
      <c r="D126" s="13" t="str">
        <f t="shared" si="10"/>
        <v xml:space="preserve">Cable HDMI WIT </v>
      </c>
      <c r="E126" s="26">
        <v>13</v>
      </c>
      <c r="F126" s="26">
        <f>TablaInventario[[#This Row],[Cantidad_Inicial]]-(SUMIF(TablaMovimientos[ELEMENTO], TablaInventario[[#This Row],[Elemento_Movimiento]], TablaMovimientos[CANTIDAD RETIRADA]))</f>
        <v>13</v>
      </c>
      <c r="G126" s="9" t="s">
        <v>21</v>
      </c>
      <c r="H126" s="46"/>
      <c r="I126" s="11" t="s">
        <v>107</v>
      </c>
    </row>
    <row r="127" spans="1:10" x14ac:dyDescent="0.35">
      <c r="A127" s="9">
        <v>126</v>
      </c>
      <c r="B127" s="12" t="s">
        <v>203</v>
      </c>
      <c r="C127" s="40" t="str">
        <f t="shared" ref="C127:C134" si="17">I127</f>
        <v>Stand 2</v>
      </c>
      <c r="D127" s="9" t="str">
        <f t="shared" si="10"/>
        <v xml:space="preserve">Mini Display Port 4K Stand 2 </v>
      </c>
      <c r="E127" s="26">
        <v>21</v>
      </c>
      <c r="F127" s="26">
        <f>TablaInventario[[#This Row],[Cantidad_Inicial]]-(SUMIF(TablaMovimientos[ELEMENTO], TablaInventario[[#This Row],[Elemento_Movimiento]], TablaMovimientos[CANTIDAD RETIRADA]))</f>
        <v>21</v>
      </c>
      <c r="G127" s="9" t="s">
        <v>21</v>
      </c>
      <c r="H127" s="46"/>
      <c r="I127" s="11" t="s">
        <v>107</v>
      </c>
    </row>
    <row r="128" spans="1:10" x14ac:dyDescent="0.35">
      <c r="A128" s="5">
        <v>127</v>
      </c>
      <c r="B128" s="12" t="s">
        <v>204</v>
      </c>
      <c r="C128" s="40" t="str">
        <f t="shared" si="17"/>
        <v>Stand 2</v>
      </c>
      <c r="D128" s="9" t="str">
        <f t="shared" si="10"/>
        <v xml:space="preserve">Extensión USB  Stand 2 </v>
      </c>
      <c r="E128" s="26">
        <v>14</v>
      </c>
      <c r="F128" s="26">
        <f>TablaInventario[[#This Row],[Cantidad_Inicial]]-(SUMIF(TablaMovimientos[ELEMENTO], TablaInventario[[#This Row],[Elemento_Movimiento]], TablaMovimientos[CANTIDAD RETIRADA]))</f>
        <v>14</v>
      </c>
      <c r="G128" s="9" t="s">
        <v>21</v>
      </c>
      <c r="H128" s="46"/>
      <c r="I128" s="11" t="s">
        <v>107</v>
      </c>
    </row>
    <row r="129" spans="1:10" x14ac:dyDescent="0.35">
      <c r="A129" s="9">
        <v>128</v>
      </c>
      <c r="B129" s="12" t="s">
        <v>205</v>
      </c>
      <c r="C129" s="40" t="str">
        <f t="shared" si="17"/>
        <v>Stand 2</v>
      </c>
      <c r="D129" s="9" t="str">
        <f t="shared" si="10"/>
        <v xml:space="preserve">Cable HDMI a Mini HMDI Stand 2 </v>
      </c>
      <c r="E129" s="26">
        <v>3</v>
      </c>
      <c r="F129" s="26">
        <f>TablaInventario[[#This Row],[Cantidad_Inicial]]-(SUMIF(TablaMovimientos[ELEMENTO], TablaInventario[[#This Row],[Elemento_Movimiento]], TablaMovimientos[CANTIDAD RETIRADA]))</f>
        <v>3</v>
      </c>
      <c r="G129" s="9" t="s">
        <v>21</v>
      </c>
      <c r="H129" s="46"/>
      <c r="I129" s="11" t="s">
        <v>107</v>
      </c>
    </row>
    <row r="130" spans="1:10" x14ac:dyDescent="0.35">
      <c r="A130" s="5">
        <v>129</v>
      </c>
      <c r="B130" s="12" t="s">
        <v>206</v>
      </c>
      <c r="C130" s="40" t="str">
        <f t="shared" si="17"/>
        <v>Stand 2</v>
      </c>
      <c r="D130" s="9" t="str">
        <f t="shared" ref="D130:D193" si="18">_xlfn.CONCAT(B130," ",C130," ",H130)</f>
        <v xml:space="preserve">Conversor VGA a HDMI Stand 2 </v>
      </c>
      <c r="E130" s="26">
        <v>3</v>
      </c>
      <c r="F130" s="26">
        <f>TablaInventario[[#This Row],[Cantidad_Inicial]]-(SUMIF(TablaMovimientos[ELEMENTO], TablaInventario[[#This Row],[Elemento_Movimiento]], TablaMovimientos[CANTIDAD RETIRADA]))</f>
        <v>3</v>
      </c>
      <c r="G130" s="9" t="s">
        <v>21</v>
      </c>
      <c r="H130" s="46"/>
      <c r="I130" s="11" t="s">
        <v>107</v>
      </c>
    </row>
    <row r="131" spans="1:10" ht="29" x14ac:dyDescent="0.35">
      <c r="A131" s="9">
        <v>130</v>
      </c>
      <c r="B131" s="12" t="s">
        <v>207</v>
      </c>
      <c r="C131" s="40" t="str">
        <f t="shared" si="17"/>
        <v>Stand 2</v>
      </c>
      <c r="D131" s="9" t="str">
        <f t="shared" si="18"/>
        <v xml:space="preserve">Cable de Impresora Corto Stand 2 </v>
      </c>
      <c r="E131" s="26">
        <v>17</v>
      </c>
      <c r="F131" s="26">
        <f>TablaInventario[[#This Row],[Cantidad_Inicial]]-(SUMIF(TablaMovimientos[ELEMENTO], TablaInventario[[#This Row],[Elemento_Movimiento]], TablaMovimientos[CANTIDAD RETIRADA]))</f>
        <v>17</v>
      </c>
      <c r="G131" s="9" t="s">
        <v>21</v>
      </c>
      <c r="H131" s="46"/>
      <c r="I131" s="11" t="s">
        <v>107</v>
      </c>
    </row>
    <row r="132" spans="1:10" ht="29" x14ac:dyDescent="0.35">
      <c r="A132" s="5">
        <v>131</v>
      </c>
      <c r="B132" s="12" t="s">
        <v>208</v>
      </c>
      <c r="C132" s="40" t="str">
        <f t="shared" si="17"/>
        <v>Stand 2</v>
      </c>
      <c r="D132" s="9" t="str">
        <f t="shared" si="18"/>
        <v xml:space="preserve">Cable de Impresora Largo Stand 2 </v>
      </c>
      <c r="E132" s="26">
        <v>13</v>
      </c>
      <c r="F132" s="26">
        <f>TablaInventario[[#This Row],[Cantidad_Inicial]]-(SUMIF(TablaMovimientos[ELEMENTO], TablaInventario[[#This Row],[Elemento_Movimiento]], TablaMovimientos[CANTIDAD RETIRADA]))</f>
        <v>13</v>
      </c>
      <c r="G132" s="9" t="s">
        <v>21</v>
      </c>
      <c r="H132" s="46"/>
      <c r="I132" s="11" t="s">
        <v>107</v>
      </c>
    </row>
    <row r="133" spans="1:10" x14ac:dyDescent="0.35">
      <c r="A133" s="9">
        <v>132</v>
      </c>
      <c r="B133" s="12" t="s">
        <v>209</v>
      </c>
      <c r="C133" s="40" t="str">
        <f t="shared" si="17"/>
        <v>Stand 3</v>
      </c>
      <c r="D133" s="9" t="str">
        <f t="shared" si="18"/>
        <v xml:space="preserve">Medidor de Potencia Stand 3 </v>
      </c>
      <c r="E133" s="26">
        <v>3</v>
      </c>
      <c r="F133" s="26">
        <f>TablaInventario[[#This Row],[Cantidad_Inicial]]-(SUMIF(TablaMovimientos[ELEMENTO], TablaInventario[[#This Row],[Elemento_Movimiento]], TablaMovimientos[CANTIDAD RETIRADA]))</f>
        <v>3</v>
      </c>
      <c r="G133" s="9" t="s">
        <v>21</v>
      </c>
      <c r="H133" s="46"/>
      <c r="I133" s="11" t="s">
        <v>210</v>
      </c>
    </row>
    <row r="134" spans="1:10" x14ac:dyDescent="0.35">
      <c r="A134" s="5">
        <v>133</v>
      </c>
      <c r="B134" s="12" t="s">
        <v>211</v>
      </c>
      <c r="C134" s="40" t="str">
        <f t="shared" si="17"/>
        <v>Stand 3</v>
      </c>
      <c r="D134" s="9" t="str">
        <f t="shared" si="18"/>
        <v xml:space="preserve">Bombillas Stand 3 </v>
      </c>
      <c r="E134" s="26">
        <v>38</v>
      </c>
      <c r="F134" s="26">
        <f>TablaInventario[[#This Row],[Cantidad_Inicial]]-(SUMIF(TablaMovimientos[ELEMENTO], TablaInventario[[#This Row],[Elemento_Movimiento]], TablaMovimientos[CANTIDAD RETIRADA]))</f>
        <v>38</v>
      </c>
      <c r="G134" s="9" t="s">
        <v>21</v>
      </c>
      <c r="H134" s="46"/>
      <c r="I134" s="11" t="s">
        <v>210</v>
      </c>
    </row>
    <row r="135" spans="1:10" x14ac:dyDescent="0.35">
      <c r="A135" s="9">
        <v>134</v>
      </c>
      <c r="B135" s="12" t="s">
        <v>212</v>
      </c>
      <c r="C135" s="13" t="s">
        <v>213</v>
      </c>
      <c r="D135" s="13" t="str">
        <f t="shared" si="18"/>
        <v xml:space="preserve">Parlantes HP </v>
      </c>
      <c r="E135" s="26">
        <v>43</v>
      </c>
      <c r="F135" s="26">
        <f>TablaInventario[[#This Row],[Cantidad_Inicial]]-(SUMIF(TablaMovimientos[ELEMENTO], TablaInventario[[#This Row],[Elemento_Movimiento]], TablaMovimientos[CANTIDAD RETIRADA]))</f>
        <v>43</v>
      </c>
      <c r="G135" s="9" t="s">
        <v>21</v>
      </c>
      <c r="H135" s="46"/>
      <c r="I135" s="11" t="s">
        <v>210</v>
      </c>
    </row>
    <row r="136" spans="1:10" x14ac:dyDescent="0.35">
      <c r="A136" s="5">
        <v>135</v>
      </c>
      <c r="B136" s="12" t="s">
        <v>214</v>
      </c>
      <c r="C136" s="40" t="str">
        <f t="shared" ref="C136:C137" si="19">I136</f>
        <v>Stand 3</v>
      </c>
      <c r="D136" s="9" t="str">
        <f t="shared" si="18"/>
        <v xml:space="preserve">VGA a HDMI Stand 3 </v>
      </c>
      <c r="E136" s="26">
        <v>10</v>
      </c>
      <c r="F136" s="26">
        <f>TablaInventario[[#This Row],[Cantidad_Inicial]]-(SUMIF(TablaMovimientos[ELEMENTO], TablaInventario[[#This Row],[Elemento_Movimiento]], TablaMovimientos[CANTIDAD RETIRADA]))</f>
        <v>10</v>
      </c>
      <c r="G136" s="9" t="s">
        <v>21</v>
      </c>
      <c r="H136" s="46"/>
      <c r="I136" s="11" t="s">
        <v>210</v>
      </c>
    </row>
    <row r="137" spans="1:10" x14ac:dyDescent="0.35">
      <c r="A137" s="9">
        <v>136</v>
      </c>
      <c r="B137" s="12" t="s">
        <v>215</v>
      </c>
      <c r="C137" s="40" t="str">
        <f t="shared" si="19"/>
        <v>Stand 3</v>
      </c>
      <c r="D137" s="9" t="str">
        <f t="shared" si="18"/>
        <v xml:space="preserve">Pasta Termica Stand 3 </v>
      </c>
      <c r="E137" s="26">
        <v>8</v>
      </c>
      <c r="F137" s="26">
        <f>TablaInventario[[#This Row],[Cantidad_Inicial]]-(SUMIF(TablaMovimientos[ELEMENTO], TablaInventario[[#This Row],[Elemento_Movimiento]], TablaMovimientos[CANTIDAD RETIRADA]))</f>
        <v>8</v>
      </c>
      <c r="G137" s="9" t="s">
        <v>21</v>
      </c>
      <c r="H137" s="46"/>
      <c r="I137" s="11" t="s">
        <v>210</v>
      </c>
    </row>
    <row r="138" spans="1:10" x14ac:dyDescent="0.35">
      <c r="A138" s="5">
        <v>137</v>
      </c>
      <c r="B138" s="12" t="s">
        <v>196</v>
      </c>
      <c r="C138" s="13" t="s">
        <v>197</v>
      </c>
      <c r="D138" s="13" t="str">
        <f t="shared" si="18"/>
        <v>Cable HDMI Nicols 20 metros</v>
      </c>
      <c r="E138" s="26">
        <v>6</v>
      </c>
      <c r="F138" s="26">
        <f>TablaInventario[[#This Row],[Cantidad_Inicial]]-(SUMIF(TablaMovimientos[ELEMENTO], TablaInventario[[#This Row],[Elemento_Movimiento]], TablaMovimientos[CANTIDAD RETIRADA]))</f>
        <v>3</v>
      </c>
      <c r="G138" s="9" t="s">
        <v>21</v>
      </c>
      <c r="H138" s="10" t="s">
        <v>216</v>
      </c>
      <c r="I138" s="11" t="s">
        <v>210</v>
      </c>
      <c r="J138" t="s">
        <v>217</v>
      </c>
    </row>
    <row r="139" spans="1:10" x14ac:dyDescent="0.35">
      <c r="A139" s="9">
        <v>138</v>
      </c>
      <c r="B139" s="12" t="s">
        <v>218</v>
      </c>
      <c r="C139" s="40" t="str">
        <f t="shared" ref="C139" si="20">I139</f>
        <v>Stand 3</v>
      </c>
      <c r="D139" s="9" t="str">
        <f t="shared" si="18"/>
        <v xml:space="preserve">HDMI Switch Stand 3 </v>
      </c>
      <c r="E139" s="26">
        <v>1</v>
      </c>
      <c r="F139" s="26">
        <f>TablaInventario[[#This Row],[Cantidad_Inicial]]-(SUMIF(TablaMovimientos[ELEMENTO], TablaInventario[[#This Row],[Elemento_Movimiento]], TablaMovimientos[CANTIDAD RETIRADA]))</f>
        <v>1</v>
      </c>
      <c r="G139" s="9" t="s">
        <v>21</v>
      </c>
      <c r="H139" s="46"/>
      <c r="I139" s="11" t="s">
        <v>210</v>
      </c>
    </row>
    <row r="140" spans="1:10" x14ac:dyDescent="0.35">
      <c r="A140" s="5">
        <v>139</v>
      </c>
      <c r="B140" s="12" t="s">
        <v>219</v>
      </c>
      <c r="C140" s="40" t="s">
        <v>210</v>
      </c>
      <c r="D140" s="9" t="str">
        <f t="shared" si="18"/>
        <v xml:space="preserve">Guantes  Stand 3 </v>
      </c>
      <c r="E140" s="26">
        <v>1</v>
      </c>
      <c r="F140" s="26">
        <f>TablaInventario[[#This Row],[Cantidad_Inicial]]-(SUMIF(TablaMovimientos[ELEMENTO], TablaInventario[[#This Row],[Elemento_Movimiento]], TablaMovimientos[CANTIDAD RETIRADA]))</f>
        <v>0</v>
      </c>
      <c r="G140" s="9" t="s">
        <v>21</v>
      </c>
      <c r="H140" s="46"/>
      <c r="I140" s="11" t="s">
        <v>210</v>
      </c>
      <c r="J140" t="s">
        <v>220</v>
      </c>
    </row>
    <row r="141" spans="1:10" ht="29" x14ac:dyDescent="0.35">
      <c r="A141" s="9">
        <v>140</v>
      </c>
      <c r="B141" s="12" t="s">
        <v>221</v>
      </c>
      <c r="C141" s="40" t="str">
        <f t="shared" ref="C141:C142" si="21">I141</f>
        <v>Stand 3</v>
      </c>
      <c r="D141" s="9" t="str">
        <f t="shared" si="18"/>
        <v xml:space="preserve">Conversor DVI a Display Port Stand 3 </v>
      </c>
      <c r="E141" s="26">
        <v>18</v>
      </c>
      <c r="F141" s="26">
        <f>TablaInventario[[#This Row],[Cantidad_Inicial]]-(SUMIF(TablaMovimientos[ELEMENTO], TablaInventario[[#This Row],[Elemento_Movimiento]], TablaMovimientos[CANTIDAD RETIRADA]))</f>
        <v>18</v>
      </c>
      <c r="G141" s="9" t="s">
        <v>21</v>
      </c>
      <c r="H141" s="46"/>
      <c r="I141" s="11" t="s">
        <v>210</v>
      </c>
    </row>
    <row r="142" spans="1:10" ht="29" x14ac:dyDescent="0.35">
      <c r="A142" s="5">
        <v>141</v>
      </c>
      <c r="B142" s="12" t="s">
        <v>222</v>
      </c>
      <c r="C142" s="40" t="str">
        <f t="shared" si="21"/>
        <v>Stand 3</v>
      </c>
      <c r="D142" s="9" t="str">
        <f t="shared" si="18"/>
        <v xml:space="preserve">DVI a Display Port con USB Stand 3 </v>
      </c>
      <c r="E142" s="26">
        <v>6</v>
      </c>
      <c r="F142" s="26">
        <f>TablaInventario[[#This Row],[Cantidad_Inicial]]-(SUMIF(TablaMovimientos[ELEMENTO], TablaInventario[[#This Row],[Elemento_Movimiento]], TablaMovimientos[CANTIDAD RETIRADA]))</f>
        <v>6</v>
      </c>
      <c r="G142" s="9" t="s">
        <v>21</v>
      </c>
      <c r="H142" s="46"/>
      <c r="I142" s="11" t="s">
        <v>210</v>
      </c>
    </row>
    <row r="143" spans="1:10" x14ac:dyDescent="0.35">
      <c r="A143" s="9">
        <v>142</v>
      </c>
      <c r="B143" s="12" t="s">
        <v>223</v>
      </c>
      <c r="C143" s="13" t="s">
        <v>197</v>
      </c>
      <c r="D143" s="13" t="str">
        <f t="shared" si="18"/>
        <v>VGA Nicols 3 mt</v>
      </c>
      <c r="E143" s="26">
        <v>7</v>
      </c>
      <c r="F143" s="26">
        <f>TablaInventario[[#This Row],[Cantidad_Inicial]]-(SUMIF(TablaMovimientos[ELEMENTO], TablaInventario[[#This Row],[Elemento_Movimiento]], TablaMovimientos[CANTIDAD RETIRADA]))</f>
        <v>7</v>
      </c>
      <c r="G143" s="9" t="s">
        <v>21</v>
      </c>
      <c r="H143" s="10" t="s">
        <v>198</v>
      </c>
      <c r="I143" s="11" t="s">
        <v>210</v>
      </c>
    </row>
    <row r="144" spans="1:10" x14ac:dyDescent="0.35">
      <c r="A144" s="5">
        <v>143</v>
      </c>
      <c r="B144" s="12" t="s">
        <v>224</v>
      </c>
      <c r="C144" s="40" t="str">
        <f t="shared" ref="C144:C146" si="22">I144</f>
        <v>Stand 3</v>
      </c>
      <c r="D144" s="9" t="str">
        <f t="shared" si="18"/>
        <v xml:space="preserve">Display Port a VGA Stand 3 </v>
      </c>
      <c r="E144" s="26">
        <v>8</v>
      </c>
      <c r="F144" s="26">
        <f>TablaInventario[[#This Row],[Cantidad_Inicial]]-(SUMIF(TablaMovimientos[ELEMENTO], TablaInventario[[#This Row],[Elemento_Movimiento]], TablaMovimientos[CANTIDAD RETIRADA]))</f>
        <v>8</v>
      </c>
      <c r="G144" s="9" t="s">
        <v>21</v>
      </c>
      <c r="H144" s="46"/>
      <c r="I144" s="11" t="s">
        <v>210</v>
      </c>
    </row>
    <row r="145" spans="1:9" ht="29" x14ac:dyDescent="0.35">
      <c r="A145" s="9">
        <v>144</v>
      </c>
      <c r="B145" s="12" t="s">
        <v>225</v>
      </c>
      <c r="C145" s="40" t="str">
        <f t="shared" si="22"/>
        <v>Stand 3</v>
      </c>
      <c r="D145" s="9" t="str">
        <f t="shared" si="18"/>
        <v xml:space="preserve"> CONVERSAD HDMI a Tipo C Stand 3 </v>
      </c>
      <c r="E145" s="26">
        <v>4</v>
      </c>
      <c r="F145" s="26">
        <f>TablaInventario[[#This Row],[Cantidad_Inicial]]-(SUMIF(TablaMovimientos[ELEMENTO], TablaInventario[[#This Row],[Elemento_Movimiento]], TablaMovimientos[CANTIDAD RETIRADA]))</f>
        <v>4</v>
      </c>
      <c r="G145" s="9" t="s">
        <v>21</v>
      </c>
      <c r="H145" s="46"/>
      <c r="I145" s="11" t="s">
        <v>210</v>
      </c>
    </row>
    <row r="146" spans="1:9" ht="29" x14ac:dyDescent="0.35">
      <c r="A146" s="5">
        <v>145</v>
      </c>
      <c r="B146" s="12" t="s">
        <v>226</v>
      </c>
      <c r="C146" s="40" t="str">
        <f t="shared" si="22"/>
        <v>Stand 3</v>
      </c>
      <c r="D146" s="9" t="str">
        <f t="shared" si="18"/>
        <v xml:space="preserve">Conversor HDMI a Display Port Stand 3 </v>
      </c>
      <c r="E146" s="26">
        <v>1</v>
      </c>
      <c r="F146" s="26">
        <f>TablaInventario[[#This Row],[Cantidad_Inicial]]-(SUMIF(TablaMovimientos[ELEMENTO], TablaInventario[[#This Row],[Elemento_Movimiento]], TablaMovimientos[CANTIDAD RETIRADA]))</f>
        <v>1</v>
      </c>
      <c r="G146" s="9" t="s">
        <v>21</v>
      </c>
      <c r="H146" s="46"/>
      <c r="I146" s="11" t="s">
        <v>210</v>
      </c>
    </row>
    <row r="147" spans="1:9" x14ac:dyDescent="0.35">
      <c r="A147" s="9">
        <v>146</v>
      </c>
      <c r="B147" s="12" t="s">
        <v>227</v>
      </c>
      <c r="C147" s="13" t="s">
        <v>213</v>
      </c>
      <c r="D147" s="13" t="str">
        <f t="shared" si="18"/>
        <v xml:space="preserve">Mouse HP </v>
      </c>
      <c r="E147" s="26">
        <v>1</v>
      </c>
      <c r="F147" s="26">
        <f>TablaInventario[[#This Row],[Cantidad_Inicial]]-(SUMIF(TablaMovimientos[ELEMENTO], TablaInventario[[#This Row],[Elemento_Movimiento]], TablaMovimientos[CANTIDAD RETIRADA]))</f>
        <v>1</v>
      </c>
      <c r="G147" s="9" t="s">
        <v>21</v>
      </c>
      <c r="H147" s="46"/>
      <c r="I147" s="50"/>
    </row>
    <row r="148" spans="1:9" x14ac:dyDescent="0.35">
      <c r="A148" s="5">
        <v>147</v>
      </c>
      <c r="B148" s="12" t="s">
        <v>228</v>
      </c>
      <c r="C148" s="13" t="s">
        <v>100</v>
      </c>
      <c r="D148" s="13" t="str">
        <f t="shared" si="18"/>
        <v xml:space="preserve">Mouse con Cable Genius </v>
      </c>
      <c r="E148" s="26">
        <v>114</v>
      </c>
      <c r="F148" s="26">
        <f>TablaInventario[[#This Row],[Cantidad_Inicial]]-(SUMIF(TablaMovimientos[ELEMENTO], TablaInventario[[#This Row],[Elemento_Movimiento]], TablaMovimientos[CANTIDAD RETIRADA]))</f>
        <v>114</v>
      </c>
      <c r="G148" s="9" t="s">
        <v>21</v>
      </c>
      <c r="H148" s="46"/>
      <c r="I148" s="11" t="s">
        <v>210</v>
      </c>
    </row>
    <row r="149" spans="1:9" x14ac:dyDescent="0.35">
      <c r="A149" s="9">
        <v>148</v>
      </c>
      <c r="B149" s="12" t="s">
        <v>227</v>
      </c>
      <c r="C149" s="9" t="s">
        <v>229</v>
      </c>
      <c r="D149" s="9" t="str">
        <f t="shared" si="18"/>
        <v>Mouse Xtech Uno fuera de la caja</v>
      </c>
      <c r="E149" s="26">
        <v>4</v>
      </c>
      <c r="F149" s="26">
        <f>TablaInventario[[#This Row],[Cantidad_Inicial]]-(SUMIF(TablaMovimientos[ELEMENTO], TablaInventario[[#This Row],[Elemento_Movimiento]], TablaMovimientos[CANTIDAD RETIRADA]))</f>
        <v>2</v>
      </c>
      <c r="G149" s="9" t="s">
        <v>21</v>
      </c>
      <c r="H149" s="10" t="s">
        <v>230</v>
      </c>
      <c r="I149" s="11" t="s">
        <v>210</v>
      </c>
    </row>
    <row r="150" spans="1:9" x14ac:dyDescent="0.35">
      <c r="A150" s="5">
        <v>149</v>
      </c>
      <c r="B150" s="12" t="s">
        <v>231</v>
      </c>
      <c r="C150" s="40" t="str">
        <f t="shared" ref="C150:C170" si="23">I150</f>
        <v>Stand 3</v>
      </c>
      <c r="D150" s="9" t="str">
        <f t="shared" si="18"/>
        <v xml:space="preserve">Raspberry PI 4 Stand 3 </v>
      </c>
      <c r="E150" s="26">
        <v>7</v>
      </c>
      <c r="F150" s="26">
        <f>TablaInventario[[#This Row],[Cantidad_Inicial]]-(SUMIF(TablaMovimientos[ELEMENTO], TablaInventario[[#This Row],[Elemento_Movimiento]], TablaMovimientos[CANTIDAD RETIRADA]))</f>
        <v>7</v>
      </c>
      <c r="G150" s="9" t="s">
        <v>21</v>
      </c>
      <c r="H150" s="46"/>
      <c r="I150" s="11" t="s">
        <v>210</v>
      </c>
    </row>
    <row r="151" spans="1:9" x14ac:dyDescent="0.35">
      <c r="A151" s="9">
        <v>150</v>
      </c>
      <c r="B151" s="12" t="s">
        <v>232</v>
      </c>
      <c r="C151" s="40" t="str">
        <f t="shared" si="23"/>
        <v>Stand 3</v>
      </c>
      <c r="D151" s="9" t="str">
        <f t="shared" si="18"/>
        <v>CD  Stand 3 10 por caja</v>
      </c>
      <c r="E151" s="26">
        <v>3</v>
      </c>
      <c r="F151" s="26">
        <f>TablaInventario[[#This Row],[Cantidad_Inicial]]-(SUMIF(TablaMovimientos[ELEMENTO], TablaInventario[[#This Row],[Elemento_Movimiento]], TablaMovimientos[CANTIDAD RETIRADA]))</f>
        <v>3</v>
      </c>
      <c r="G151" s="9" t="s">
        <v>5</v>
      </c>
      <c r="H151" s="10" t="s">
        <v>233</v>
      </c>
      <c r="I151" s="11" t="s">
        <v>210</v>
      </c>
    </row>
    <row r="152" spans="1:9" x14ac:dyDescent="0.35">
      <c r="A152" s="5">
        <v>151</v>
      </c>
      <c r="B152" s="12" t="s">
        <v>234</v>
      </c>
      <c r="C152" s="40" t="str">
        <f t="shared" si="23"/>
        <v>Stand 3</v>
      </c>
      <c r="D152" s="9" t="str">
        <f t="shared" si="18"/>
        <v xml:space="preserve">CD Stand 3 </v>
      </c>
      <c r="E152" s="26">
        <v>15</v>
      </c>
      <c r="F152" s="26">
        <f>TablaInventario[[#This Row],[Cantidad_Inicial]]-(SUMIF(TablaMovimientos[ELEMENTO], TablaInventario[[#This Row],[Elemento_Movimiento]], TablaMovimientos[CANTIDAD RETIRADA]))</f>
        <v>15</v>
      </c>
      <c r="G152" s="44"/>
      <c r="H152" s="46"/>
      <c r="I152" s="11" t="s">
        <v>210</v>
      </c>
    </row>
    <row r="153" spans="1:9" x14ac:dyDescent="0.35">
      <c r="A153" s="9">
        <v>152</v>
      </c>
      <c r="B153" s="12" t="s">
        <v>235</v>
      </c>
      <c r="C153" s="40" t="str">
        <f t="shared" si="23"/>
        <v>Stand 3</v>
      </c>
      <c r="D153" s="9" t="str">
        <f t="shared" si="18"/>
        <v xml:space="preserve">Disquet Stand 3 </v>
      </c>
      <c r="E153" s="26">
        <v>11</v>
      </c>
      <c r="F153" s="26">
        <f>TablaInventario[[#This Row],[Cantidad_Inicial]]-(SUMIF(TablaMovimientos[ELEMENTO], TablaInventario[[#This Row],[Elemento_Movimiento]], TablaMovimientos[CANTIDAD RETIRADA]))</f>
        <v>11</v>
      </c>
      <c r="G153" s="9" t="s">
        <v>21</v>
      </c>
      <c r="H153" s="46"/>
      <c r="I153" s="11" t="s">
        <v>210</v>
      </c>
    </row>
    <row r="154" spans="1:9" x14ac:dyDescent="0.35">
      <c r="A154" s="5">
        <v>153</v>
      </c>
      <c r="B154" s="12" t="s">
        <v>236</v>
      </c>
      <c r="C154" s="40" t="str">
        <f t="shared" si="23"/>
        <v>Stand 3</v>
      </c>
      <c r="D154" s="9" t="str">
        <f t="shared" si="18"/>
        <v xml:space="preserve">Mini CD Stand 3 </v>
      </c>
      <c r="E154" s="26">
        <v>12</v>
      </c>
      <c r="F154" s="26">
        <f>TablaInventario[[#This Row],[Cantidad_Inicial]]-(SUMIF(TablaMovimientos[ELEMENTO], TablaInventario[[#This Row],[Elemento_Movimiento]], TablaMovimientos[CANTIDAD RETIRADA]))</f>
        <v>12</v>
      </c>
      <c r="G154" s="9" t="s">
        <v>21</v>
      </c>
      <c r="H154" s="46"/>
      <c r="I154" s="11" t="s">
        <v>210</v>
      </c>
    </row>
    <row r="155" spans="1:9" x14ac:dyDescent="0.35">
      <c r="A155" s="9">
        <v>154</v>
      </c>
      <c r="B155" s="12" t="s">
        <v>237</v>
      </c>
      <c r="C155" s="40" t="str">
        <f t="shared" si="23"/>
        <v>Stand 3</v>
      </c>
      <c r="D155" s="9" t="str">
        <f t="shared" si="18"/>
        <v>Protoboard  Stand 3 2 por bolsa</v>
      </c>
      <c r="E155" s="26">
        <v>13</v>
      </c>
      <c r="F155" s="26">
        <f>TablaInventario[[#This Row],[Cantidad_Inicial]]-(SUMIF(TablaMovimientos[ELEMENTO], TablaInventario[[#This Row],[Elemento_Movimiento]], TablaMovimientos[CANTIDAD RETIRADA]))</f>
        <v>13</v>
      </c>
      <c r="G155" s="9" t="s">
        <v>21</v>
      </c>
      <c r="H155" s="10" t="s">
        <v>238</v>
      </c>
      <c r="I155" s="11" t="s">
        <v>210</v>
      </c>
    </row>
    <row r="156" spans="1:9" x14ac:dyDescent="0.35">
      <c r="A156" s="5">
        <v>155</v>
      </c>
      <c r="B156" s="12" t="s">
        <v>239</v>
      </c>
      <c r="C156" s="40" t="str">
        <f t="shared" si="23"/>
        <v>Stand 3</v>
      </c>
      <c r="D156" s="9" t="str">
        <f t="shared" si="18"/>
        <v>Pasta para Soldar Stand 3 55 g</v>
      </c>
      <c r="E156" s="26">
        <v>9</v>
      </c>
      <c r="F156" s="26">
        <f>TablaInventario[[#This Row],[Cantidad_Inicial]]-(SUMIF(TablaMovimientos[ELEMENTO], TablaInventario[[#This Row],[Elemento_Movimiento]], TablaMovimientos[CANTIDAD RETIRADA]))</f>
        <v>9</v>
      </c>
      <c r="G156" s="9" t="s">
        <v>21</v>
      </c>
      <c r="H156" s="10" t="s">
        <v>240</v>
      </c>
      <c r="I156" s="11" t="s">
        <v>210</v>
      </c>
    </row>
    <row r="157" spans="1:9" x14ac:dyDescent="0.35">
      <c r="A157" s="9">
        <v>156</v>
      </c>
      <c r="B157" s="12" t="s">
        <v>241</v>
      </c>
      <c r="C157" s="40" t="str">
        <f t="shared" si="23"/>
        <v>Stand 3</v>
      </c>
      <c r="D157" s="9" t="str">
        <f t="shared" si="18"/>
        <v>Estaño 0,7 mm  Stand 3 100 g</v>
      </c>
      <c r="E157" s="26">
        <v>9</v>
      </c>
      <c r="F157" s="26">
        <f>TablaInventario[[#This Row],[Cantidad_Inicial]]-(SUMIF(TablaMovimientos[ELEMENTO], TablaInventario[[#This Row],[Elemento_Movimiento]], TablaMovimientos[CANTIDAD RETIRADA]))</f>
        <v>9</v>
      </c>
      <c r="G157" s="9" t="s">
        <v>21</v>
      </c>
      <c r="H157" s="10" t="s">
        <v>242</v>
      </c>
      <c r="I157" s="11" t="s">
        <v>210</v>
      </c>
    </row>
    <row r="158" spans="1:9" x14ac:dyDescent="0.35">
      <c r="A158" s="5">
        <v>157</v>
      </c>
      <c r="B158" s="12" t="s">
        <v>243</v>
      </c>
      <c r="C158" s="40" t="str">
        <f t="shared" si="23"/>
        <v>Stand 3</v>
      </c>
      <c r="D158" s="9" t="str">
        <f t="shared" si="18"/>
        <v>Estaño 0,8 mm  Stand 3 250 g</v>
      </c>
      <c r="E158" s="26">
        <v>4</v>
      </c>
      <c r="F158" s="26">
        <f>TablaInventario[[#This Row],[Cantidad_Inicial]]-(SUMIF(TablaMovimientos[ELEMENTO], TablaInventario[[#This Row],[Elemento_Movimiento]], TablaMovimientos[CANTIDAD RETIRADA]))</f>
        <v>4</v>
      </c>
      <c r="G158" s="9" t="s">
        <v>21</v>
      </c>
      <c r="H158" s="10" t="s">
        <v>244</v>
      </c>
      <c r="I158" s="11" t="s">
        <v>210</v>
      </c>
    </row>
    <row r="159" spans="1:9" x14ac:dyDescent="0.35">
      <c r="A159" s="9">
        <v>158</v>
      </c>
      <c r="B159" s="12" t="s">
        <v>245</v>
      </c>
      <c r="C159" s="40" t="str">
        <f t="shared" si="23"/>
        <v>Stand 3</v>
      </c>
      <c r="D159" s="9" t="str">
        <f t="shared" si="18"/>
        <v>Estaño 0,8 mm Stand 3 500 g</v>
      </c>
      <c r="E159" s="26">
        <v>4</v>
      </c>
      <c r="F159" s="26">
        <f>TablaInventario[[#This Row],[Cantidad_Inicial]]-(SUMIF(TablaMovimientos[ELEMENTO], TablaInventario[[#This Row],[Elemento_Movimiento]], TablaMovimientos[CANTIDAD RETIRADA]))</f>
        <v>4</v>
      </c>
      <c r="G159" s="9" t="s">
        <v>21</v>
      </c>
      <c r="H159" s="10" t="s">
        <v>246</v>
      </c>
      <c r="I159" s="11" t="s">
        <v>210</v>
      </c>
    </row>
    <row r="160" spans="1:9" x14ac:dyDescent="0.35">
      <c r="A160" s="5">
        <v>159</v>
      </c>
      <c r="B160" s="12" t="s">
        <v>196</v>
      </c>
      <c r="C160" s="40" t="str">
        <f t="shared" si="23"/>
        <v>Stand 3</v>
      </c>
      <c r="D160" s="9" t="str">
        <f t="shared" si="18"/>
        <v>Cable HDMI Stand 3 1 m</v>
      </c>
      <c r="E160" s="26">
        <v>84</v>
      </c>
      <c r="F160" s="26">
        <f>TablaInventario[[#This Row],[Cantidad_Inicial]]-(SUMIF(TablaMovimientos[ELEMENTO], TablaInventario[[#This Row],[Elemento_Movimiento]], TablaMovimientos[CANTIDAD RETIRADA]))</f>
        <v>84</v>
      </c>
      <c r="G160" s="9" t="s">
        <v>21</v>
      </c>
      <c r="H160" s="10" t="s">
        <v>247</v>
      </c>
      <c r="I160" s="11" t="s">
        <v>210</v>
      </c>
    </row>
    <row r="161" spans="1:9" x14ac:dyDescent="0.35">
      <c r="A161" s="9">
        <v>160</v>
      </c>
      <c r="B161" s="12" t="s">
        <v>248</v>
      </c>
      <c r="C161" s="40" t="str">
        <f t="shared" si="23"/>
        <v>Stand 3</v>
      </c>
      <c r="D161" s="9" t="str">
        <f t="shared" si="18"/>
        <v>Fusible 500 mA Stand 3 100  c\u</v>
      </c>
      <c r="E161" s="26">
        <v>2</v>
      </c>
      <c r="F161" s="26">
        <f>TablaInventario[[#This Row],[Cantidad_Inicial]]-(SUMIF(TablaMovimientos[ELEMENTO], TablaInventario[[#This Row],[Elemento_Movimiento]], TablaMovimientos[CANTIDAD RETIRADA]))</f>
        <v>2</v>
      </c>
      <c r="G161" s="9" t="s">
        <v>5</v>
      </c>
      <c r="H161" s="10" t="s">
        <v>14</v>
      </c>
      <c r="I161" s="11" t="s">
        <v>210</v>
      </c>
    </row>
    <row r="162" spans="1:9" x14ac:dyDescent="0.35">
      <c r="A162" s="5">
        <v>161</v>
      </c>
      <c r="B162" s="12" t="s">
        <v>249</v>
      </c>
      <c r="C162" s="40" t="str">
        <f t="shared" si="23"/>
        <v>Stand 3</v>
      </c>
      <c r="D162" s="9" t="str">
        <f t="shared" si="18"/>
        <v xml:space="preserve">Fusible 250 mA Stand 3 </v>
      </c>
      <c r="E162" s="26">
        <v>1</v>
      </c>
      <c r="F162" s="26">
        <f>TablaInventario[[#This Row],[Cantidad_Inicial]]-(SUMIF(TablaMovimientos[ELEMENTO], TablaInventario[[#This Row],[Elemento_Movimiento]], TablaMovimientos[CANTIDAD RETIRADA]))</f>
        <v>1</v>
      </c>
      <c r="G162" s="45"/>
      <c r="H162" s="46"/>
      <c r="I162" s="11" t="s">
        <v>210</v>
      </c>
    </row>
    <row r="163" spans="1:9" x14ac:dyDescent="0.35">
      <c r="A163" s="9">
        <v>162</v>
      </c>
      <c r="B163" s="12" t="s">
        <v>250</v>
      </c>
      <c r="C163" s="40" t="str">
        <f t="shared" si="23"/>
        <v>Stand 3</v>
      </c>
      <c r="D163" s="9" t="str">
        <f t="shared" si="18"/>
        <v xml:space="preserve">Fusible 20 A Stand 3 </v>
      </c>
      <c r="E163" s="26">
        <v>1</v>
      </c>
      <c r="F163" s="26">
        <f>TablaInventario[[#This Row],[Cantidad_Inicial]]-(SUMIF(TablaMovimientos[ELEMENTO], TablaInventario[[#This Row],[Elemento_Movimiento]], TablaMovimientos[CANTIDAD RETIRADA]))</f>
        <v>1</v>
      </c>
      <c r="G163" s="45"/>
      <c r="H163" s="46"/>
      <c r="I163" s="11" t="s">
        <v>210</v>
      </c>
    </row>
    <row r="164" spans="1:9" x14ac:dyDescent="0.35">
      <c r="A164" s="5">
        <v>163</v>
      </c>
      <c r="B164" s="12" t="s">
        <v>251</v>
      </c>
      <c r="C164" s="40" t="str">
        <f t="shared" si="23"/>
        <v>Stand 3</v>
      </c>
      <c r="D164" s="9" t="str">
        <f t="shared" si="18"/>
        <v xml:space="preserve">Base para Cautin Stand 3 </v>
      </c>
      <c r="E164" s="26">
        <v>28</v>
      </c>
      <c r="F164" s="26">
        <f>TablaInventario[[#This Row],[Cantidad_Inicial]]-(SUMIF(TablaMovimientos[ELEMENTO], TablaInventario[[#This Row],[Elemento_Movimiento]], TablaMovimientos[CANTIDAD RETIRADA]))</f>
        <v>28</v>
      </c>
      <c r="G164" s="9" t="s">
        <v>21</v>
      </c>
      <c r="H164" s="46"/>
      <c r="I164" s="11" t="s">
        <v>210</v>
      </c>
    </row>
    <row r="165" spans="1:9" ht="29" x14ac:dyDescent="0.35">
      <c r="A165" s="9">
        <v>164</v>
      </c>
      <c r="B165" s="12" t="s">
        <v>252</v>
      </c>
      <c r="C165" s="40" t="str">
        <f t="shared" si="23"/>
        <v>Stand 3</v>
      </c>
      <c r="D165" s="9" t="str">
        <f t="shared" si="18"/>
        <v xml:space="preserve">Piedras Montadas set x10 Stand 3 </v>
      </c>
      <c r="E165" s="26">
        <v>1</v>
      </c>
      <c r="F165" s="26">
        <f>TablaInventario[[#This Row],[Cantidad_Inicial]]-(SUMIF(TablaMovimientos[ELEMENTO], TablaInventario[[#This Row],[Elemento_Movimiento]], TablaMovimientos[CANTIDAD RETIRADA]))</f>
        <v>1</v>
      </c>
      <c r="G165" s="9" t="s">
        <v>21</v>
      </c>
      <c r="H165" s="46"/>
      <c r="I165" s="11" t="s">
        <v>210</v>
      </c>
    </row>
    <row r="166" spans="1:9" x14ac:dyDescent="0.35">
      <c r="A166" s="5">
        <v>165</v>
      </c>
      <c r="B166" s="12" t="s">
        <v>253</v>
      </c>
      <c r="C166" s="40" t="str">
        <f t="shared" si="23"/>
        <v>Stand 3</v>
      </c>
      <c r="D166" s="9" t="str">
        <f t="shared" si="18"/>
        <v>Tomas Eléctricas Stand 3 10 por caja</v>
      </c>
      <c r="E166" s="26">
        <v>12</v>
      </c>
      <c r="F166" s="26">
        <f>TablaInventario[[#This Row],[Cantidad_Inicial]]-(SUMIF(TablaMovimientos[ELEMENTO], TablaInventario[[#This Row],[Elemento_Movimiento]], TablaMovimientos[CANTIDAD RETIRADA]))</f>
        <v>12</v>
      </c>
      <c r="G166" s="9" t="s">
        <v>5</v>
      </c>
      <c r="H166" s="10" t="s">
        <v>233</v>
      </c>
      <c r="I166" s="11" t="s">
        <v>210</v>
      </c>
    </row>
    <row r="167" spans="1:9" x14ac:dyDescent="0.35">
      <c r="A167" s="9">
        <v>166</v>
      </c>
      <c r="B167" s="12" t="s">
        <v>254</v>
      </c>
      <c r="C167" s="40" t="str">
        <f t="shared" si="23"/>
        <v>Stand 3</v>
      </c>
      <c r="D167" s="9" t="str">
        <f t="shared" si="18"/>
        <v xml:space="preserve">Estuche de Toma Stand 3 </v>
      </c>
      <c r="E167" s="26">
        <v>70</v>
      </c>
      <c r="F167" s="26">
        <f>TablaInventario[[#This Row],[Cantidad_Inicial]]-(SUMIF(TablaMovimientos[ELEMENTO], TablaInventario[[#This Row],[Elemento_Movimiento]], TablaMovimientos[CANTIDAD RETIRADA]))</f>
        <v>70</v>
      </c>
      <c r="G167" s="9" t="s">
        <v>21</v>
      </c>
      <c r="H167" s="46"/>
      <c r="I167" s="11" t="s">
        <v>210</v>
      </c>
    </row>
    <row r="168" spans="1:9" x14ac:dyDescent="0.35">
      <c r="A168" s="5">
        <v>167</v>
      </c>
      <c r="B168" s="12" t="s">
        <v>253</v>
      </c>
      <c r="C168" s="40" t="str">
        <f t="shared" si="23"/>
        <v>Stand 3</v>
      </c>
      <c r="D168" s="9" t="str">
        <f t="shared" si="18"/>
        <v>Tomas Eléctricas Stand 3 20 por caja</v>
      </c>
      <c r="E168" s="26">
        <v>9</v>
      </c>
      <c r="F168" s="26">
        <f>TablaInventario[[#This Row],[Cantidad_Inicial]]-(SUMIF(TablaMovimientos[ELEMENTO], TablaInventario[[#This Row],[Elemento_Movimiento]], TablaMovimientos[CANTIDAD RETIRADA]))</f>
        <v>9</v>
      </c>
      <c r="G168" s="9" t="s">
        <v>21</v>
      </c>
      <c r="H168" s="10" t="s">
        <v>255</v>
      </c>
      <c r="I168" s="11" t="s">
        <v>210</v>
      </c>
    </row>
    <row r="169" spans="1:9" x14ac:dyDescent="0.35">
      <c r="A169" s="9">
        <v>168</v>
      </c>
      <c r="B169" s="12" t="s">
        <v>256</v>
      </c>
      <c r="C169" s="40" t="str">
        <f t="shared" si="23"/>
        <v>Stand 3</v>
      </c>
      <c r="D169" s="9" t="str">
        <f t="shared" si="18"/>
        <v xml:space="preserve">Cables de Red Stand 3 </v>
      </c>
      <c r="E169" s="26">
        <v>4</v>
      </c>
      <c r="F169" s="26">
        <f>TablaInventario[[#This Row],[Cantidad_Inicial]]-(SUMIF(TablaMovimientos[ELEMENTO], TablaInventario[[#This Row],[Elemento_Movimiento]], TablaMovimientos[CANTIDAD RETIRADA]))</f>
        <v>4</v>
      </c>
      <c r="G169" s="9" t="s">
        <v>167</v>
      </c>
      <c r="H169" s="46"/>
      <c r="I169" s="11" t="s">
        <v>210</v>
      </c>
    </row>
    <row r="170" spans="1:9" x14ac:dyDescent="0.35">
      <c r="A170" s="5">
        <v>169</v>
      </c>
      <c r="B170" s="12" t="s">
        <v>256</v>
      </c>
      <c r="C170" s="40" t="str">
        <f t="shared" si="23"/>
        <v>Stand 3</v>
      </c>
      <c r="D170" s="9" t="str">
        <f t="shared" si="18"/>
        <v>Cables de Red Stand 3 3 m</v>
      </c>
      <c r="E170" s="26">
        <v>1</v>
      </c>
      <c r="F170" s="26">
        <f>TablaInventario[[#This Row],[Cantidad_Inicial]]-(SUMIF(TablaMovimientos[ELEMENTO], TablaInventario[[#This Row],[Elemento_Movimiento]], TablaMovimientos[CANTIDAD RETIRADA]))</f>
        <v>1</v>
      </c>
      <c r="G170" s="9" t="s">
        <v>21</v>
      </c>
      <c r="H170" s="10" t="s">
        <v>257</v>
      </c>
      <c r="I170" s="11" t="s">
        <v>210</v>
      </c>
    </row>
    <row r="171" spans="1:9" x14ac:dyDescent="0.35">
      <c r="A171" s="9">
        <v>170</v>
      </c>
      <c r="B171" s="12" t="s">
        <v>256</v>
      </c>
      <c r="C171" s="13" t="s">
        <v>258</v>
      </c>
      <c r="D171" s="13" t="str">
        <f t="shared" si="18"/>
        <v>Cables de Red Panduit 6,10 m</v>
      </c>
      <c r="E171" s="26">
        <v>29</v>
      </c>
      <c r="F171" s="26">
        <f>TablaInventario[[#This Row],[Cantidad_Inicial]]-(SUMIF(TablaMovimientos[ELEMENTO], TablaInventario[[#This Row],[Elemento_Movimiento]], TablaMovimientos[CANTIDAD RETIRADA]))</f>
        <v>29</v>
      </c>
      <c r="G171" s="9" t="s">
        <v>21</v>
      </c>
      <c r="H171" s="10" t="s">
        <v>259</v>
      </c>
      <c r="I171" s="11" t="s">
        <v>210</v>
      </c>
    </row>
    <row r="172" spans="1:9" x14ac:dyDescent="0.35">
      <c r="A172" s="5">
        <v>171</v>
      </c>
      <c r="B172" s="12" t="s">
        <v>260</v>
      </c>
      <c r="C172" s="13" t="s">
        <v>261</v>
      </c>
      <c r="D172" s="13" t="str">
        <f t="shared" si="18"/>
        <v>Cables de Red  High Speed 2 m</v>
      </c>
      <c r="E172" s="26">
        <v>172</v>
      </c>
      <c r="F172" s="26">
        <f>TablaInventario[[#This Row],[Cantidad_Inicial]]-(SUMIF(TablaMovimientos[ELEMENTO], TablaInventario[[#This Row],[Elemento_Movimiento]], TablaMovimientos[CANTIDAD RETIRADA]))</f>
        <v>172</v>
      </c>
      <c r="G172" s="9" t="s">
        <v>21</v>
      </c>
      <c r="H172" s="10" t="s">
        <v>262</v>
      </c>
      <c r="I172" s="11" t="s">
        <v>210</v>
      </c>
    </row>
    <row r="173" spans="1:9" x14ac:dyDescent="0.35">
      <c r="A173" s="9">
        <v>172</v>
      </c>
      <c r="B173" s="12" t="s">
        <v>263</v>
      </c>
      <c r="C173" s="40" t="str">
        <f t="shared" ref="C173:C178" si="24">I173</f>
        <v>Stand 3</v>
      </c>
      <c r="D173" s="9" t="str">
        <f t="shared" si="18"/>
        <v xml:space="preserve">Cadenas Plásticas  Stand 3 Abierta </v>
      </c>
      <c r="E173" s="26">
        <v>1</v>
      </c>
      <c r="F173" s="26">
        <f>TablaInventario[[#This Row],[Cantidad_Inicial]]-(SUMIF(TablaMovimientos[ELEMENTO], TablaInventario[[#This Row],[Elemento_Movimiento]], TablaMovimientos[CANTIDAD RETIRADA]))</f>
        <v>1</v>
      </c>
      <c r="G173" s="45"/>
      <c r="H173" s="46" t="s">
        <v>264</v>
      </c>
      <c r="I173" s="11" t="s">
        <v>210</v>
      </c>
    </row>
    <row r="174" spans="1:9" x14ac:dyDescent="0.35">
      <c r="A174" s="5">
        <v>173</v>
      </c>
      <c r="B174" s="12" t="s">
        <v>265</v>
      </c>
      <c r="C174" s="40" t="str">
        <f t="shared" si="24"/>
        <v>Stand 3</v>
      </c>
      <c r="D174" s="9" t="str">
        <f t="shared" si="18"/>
        <v xml:space="preserve">Puertos HDMI Stand 3 </v>
      </c>
      <c r="E174" s="26">
        <v>19</v>
      </c>
      <c r="F174" s="26">
        <f>TablaInventario[[#This Row],[Cantidad_Inicial]]-(SUMIF(TablaMovimientos[ELEMENTO], TablaInventario[[#This Row],[Elemento_Movimiento]], TablaMovimientos[CANTIDAD RETIRADA]))</f>
        <v>19</v>
      </c>
      <c r="G174" s="9" t="s">
        <v>21</v>
      </c>
      <c r="H174" s="46"/>
      <c r="I174" s="11" t="s">
        <v>210</v>
      </c>
    </row>
    <row r="175" spans="1:9" x14ac:dyDescent="0.35">
      <c r="A175" s="9">
        <v>174</v>
      </c>
      <c r="B175" s="12" t="s">
        <v>266</v>
      </c>
      <c r="C175" s="40" t="str">
        <f t="shared" si="24"/>
        <v>Stand 3</v>
      </c>
      <c r="D175" s="9" t="str">
        <f t="shared" si="18"/>
        <v xml:space="preserve">Puertos VGA Stand 3 </v>
      </c>
      <c r="E175" s="26">
        <v>9</v>
      </c>
      <c r="F175" s="26">
        <f>TablaInventario[[#This Row],[Cantidad_Inicial]]-(SUMIF(TablaMovimientos[ELEMENTO], TablaInventario[[#This Row],[Elemento_Movimiento]], TablaMovimientos[CANTIDAD RETIRADA]))</f>
        <v>9</v>
      </c>
      <c r="G175" s="9" t="s">
        <v>21</v>
      </c>
      <c r="H175" s="46"/>
      <c r="I175" s="11" t="s">
        <v>210</v>
      </c>
    </row>
    <row r="176" spans="1:9" x14ac:dyDescent="0.35">
      <c r="A176" s="5">
        <v>175</v>
      </c>
      <c r="B176" s="12" t="s">
        <v>267</v>
      </c>
      <c r="C176" s="40" t="str">
        <f t="shared" si="24"/>
        <v>Stand 3</v>
      </c>
      <c r="D176" s="9" t="str">
        <f t="shared" si="18"/>
        <v xml:space="preserve">Transistor 2N3055 Stand 3 </v>
      </c>
      <c r="E176" s="26">
        <v>1</v>
      </c>
      <c r="F176" s="26">
        <f>TablaInventario[[#This Row],[Cantidad_Inicial]]-(SUMIF(TablaMovimientos[ELEMENTO], TablaInventario[[#This Row],[Elemento_Movimiento]], TablaMovimientos[CANTIDAD RETIRADA]))</f>
        <v>1</v>
      </c>
      <c r="G176" s="45"/>
      <c r="H176" s="46"/>
      <c r="I176" s="11" t="s">
        <v>210</v>
      </c>
    </row>
    <row r="177" spans="1:10" x14ac:dyDescent="0.35">
      <c r="A177" s="9">
        <v>176</v>
      </c>
      <c r="B177" s="12" t="s">
        <v>268</v>
      </c>
      <c r="C177" s="40" t="str">
        <f t="shared" si="24"/>
        <v>Stand 3</v>
      </c>
      <c r="D177" s="9" t="str">
        <f t="shared" si="18"/>
        <v xml:space="preserve">USB Slim DVD Stand 3 </v>
      </c>
      <c r="E177" s="26">
        <v>7</v>
      </c>
      <c r="F177" s="26">
        <f>TablaInventario[[#This Row],[Cantidad_Inicial]]-(SUMIF(TablaMovimientos[ELEMENTO], TablaInventario[[#This Row],[Elemento_Movimiento]], TablaMovimientos[CANTIDAD RETIRADA]))</f>
        <v>7</v>
      </c>
      <c r="G177" s="9" t="s">
        <v>21</v>
      </c>
      <c r="H177" s="46"/>
      <c r="I177" s="11" t="s">
        <v>210</v>
      </c>
    </row>
    <row r="178" spans="1:10" x14ac:dyDescent="0.35">
      <c r="A178" s="5">
        <v>177</v>
      </c>
      <c r="B178" s="12" t="s">
        <v>269</v>
      </c>
      <c r="C178" s="40" t="str">
        <f t="shared" si="24"/>
        <v>Stand 3</v>
      </c>
      <c r="D178" s="9" t="str">
        <f t="shared" si="18"/>
        <v xml:space="preserve">Estación de Soldar  Stand 3 </v>
      </c>
      <c r="E178" s="26">
        <v>1</v>
      </c>
      <c r="F178" s="26">
        <f>TablaInventario[[#This Row],[Cantidad_Inicial]]-(SUMIF(TablaMovimientos[ELEMENTO], TablaInventario[[#This Row],[Elemento_Movimiento]], TablaMovimientos[CANTIDAD RETIRADA]))</f>
        <v>1</v>
      </c>
      <c r="G178" s="9" t="s">
        <v>21</v>
      </c>
      <c r="H178" s="46"/>
      <c r="I178" s="11" t="s">
        <v>210</v>
      </c>
    </row>
    <row r="179" spans="1:10" x14ac:dyDescent="0.35">
      <c r="A179" s="9">
        <v>178</v>
      </c>
      <c r="B179" s="12" t="s">
        <v>270</v>
      </c>
      <c r="C179" s="9" t="s">
        <v>271</v>
      </c>
      <c r="D179" s="9" t="str">
        <f t="shared" si="18"/>
        <v xml:space="preserve">Baterias Sony </v>
      </c>
      <c r="E179" s="26">
        <v>100</v>
      </c>
      <c r="F179" s="26">
        <f>TablaInventario[[#This Row],[Cantidad_Inicial]]-(SUMIF(TablaMovimientos[ELEMENTO], TablaInventario[[#This Row],[Elemento_Movimiento]], TablaMovimientos[CANTIDAD RETIRADA]))</f>
        <v>100</v>
      </c>
      <c r="G179" s="9" t="s">
        <v>21</v>
      </c>
      <c r="H179" s="46"/>
      <c r="I179" s="11" t="s">
        <v>210</v>
      </c>
    </row>
    <row r="180" spans="1:10" x14ac:dyDescent="0.35">
      <c r="A180" s="5">
        <v>179</v>
      </c>
      <c r="B180" s="12" t="s">
        <v>270</v>
      </c>
      <c r="C180" s="9" t="s">
        <v>272</v>
      </c>
      <c r="D180" s="9" t="str">
        <f t="shared" si="18"/>
        <v xml:space="preserve">Baterias Panasonic </v>
      </c>
      <c r="E180" s="26">
        <v>50</v>
      </c>
      <c r="F180" s="26">
        <f>TablaInventario[[#This Row],[Cantidad_Inicial]]-(SUMIF(TablaMovimientos[ELEMENTO], TablaInventario[[#This Row],[Elemento_Movimiento]], TablaMovimientos[CANTIDAD RETIRADA]))</f>
        <v>50</v>
      </c>
      <c r="G180" s="9" t="s">
        <v>21</v>
      </c>
      <c r="H180" s="46"/>
      <c r="I180" s="11" t="s">
        <v>210</v>
      </c>
    </row>
    <row r="181" spans="1:10" ht="29" x14ac:dyDescent="0.35">
      <c r="A181" s="9">
        <v>180</v>
      </c>
      <c r="B181" s="12" t="s">
        <v>273</v>
      </c>
      <c r="C181" s="40" t="str">
        <f t="shared" ref="C181:C183" si="25">I181</f>
        <v>Stand 3</v>
      </c>
      <c r="D181" s="9" t="str">
        <f t="shared" si="18"/>
        <v xml:space="preserve">Estuche de Toma un Puesto  Stand 3 </v>
      </c>
      <c r="E181" s="26">
        <v>3</v>
      </c>
      <c r="F181" s="26">
        <f>TablaInventario[[#This Row],[Cantidad_Inicial]]-(SUMIF(TablaMovimientos[ELEMENTO], TablaInventario[[#This Row],[Elemento_Movimiento]], TablaMovimientos[CANTIDAD RETIRADA]))</f>
        <v>3</v>
      </c>
      <c r="G181" s="9" t="s">
        <v>21</v>
      </c>
      <c r="H181" s="46"/>
      <c r="I181" s="11" t="s">
        <v>210</v>
      </c>
    </row>
    <row r="182" spans="1:10" x14ac:dyDescent="0.35">
      <c r="A182" s="5">
        <v>181</v>
      </c>
      <c r="B182" s="12" t="s">
        <v>274</v>
      </c>
      <c r="C182" s="40" t="str">
        <f t="shared" si="25"/>
        <v>Stand 3</v>
      </c>
      <c r="D182" s="9" t="str">
        <f t="shared" si="18"/>
        <v xml:space="preserve">Memoria RAM 8GB Stand 3 </v>
      </c>
      <c r="E182" s="26">
        <v>10</v>
      </c>
      <c r="F182" s="26">
        <f>TablaInventario[[#This Row],[Cantidad_Inicial]]-(SUMIF(TablaMovimientos[ELEMENTO], TablaInventario[[#This Row],[Elemento_Movimiento]], TablaMovimientos[CANTIDAD RETIRADA]))</f>
        <v>10</v>
      </c>
      <c r="G182" s="9" t="s">
        <v>21</v>
      </c>
      <c r="H182" s="46"/>
      <c r="I182" s="11" t="s">
        <v>210</v>
      </c>
    </row>
    <row r="183" spans="1:10" x14ac:dyDescent="0.35">
      <c r="A183" s="9">
        <v>182</v>
      </c>
      <c r="B183" s="12" t="s">
        <v>275</v>
      </c>
      <c r="C183" s="40" t="str">
        <f t="shared" si="25"/>
        <v>Stand 3</v>
      </c>
      <c r="D183" s="9" t="str">
        <f t="shared" si="18"/>
        <v xml:space="preserve">Memoria RAM 16GB Stand 3 </v>
      </c>
      <c r="E183" s="26">
        <v>8</v>
      </c>
      <c r="F183" s="26">
        <f>TablaInventario[[#This Row],[Cantidad_Inicial]]-(SUMIF(TablaMovimientos[ELEMENTO], TablaInventario[[#This Row],[Elemento_Movimiento]], TablaMovimientos[CANTIDAD RETIRADA]))</f>
        <v>8</v>
      </c>
      <c r="G183" s="9" t="s">
        <v>21</v>
      </c>
      <c r="H183" s="46"/>
      <c r="I183" s="11" t="s">
        <v>210</v>
      </c>
    </row>
    <row r="184" spans="1:10" ht="29" x14ac:dyDescent="0.35">
      <c r="A184" s="5">
        <v>183</v>
      </c>
      <c r="B184" s="17" t="s">
        <v>276</v>
      </c>
      <c r="C184" s="19" t="s">
        <v>277</v>
      </c>
      <c r="D184" s="19" t="str">
        <f t="shared" si="18"/>
        <v xml:space="preserve">Soporte Ajustable para Proyector  TECHGO </v>
      </c>
      <c r="E184" s="27">
        <v>17</v>
      </c>
      <c r="F184" s="27">
        <f>TablaInventario[[#This Row],[Cantidad_Inicial]]-(SUMIF(TablaMovimientos[ELEMENTO], TablaInventario[[#This Row],[Elemento_Movimiento]], TablaMovimientos[CANTIDAD RETIRADA]))</f>
        <v>16</v>
      </c>
      <c r="G184" s="45"/>
      <c r="H184" s="46"/>
      <c r="I184" s="18" t="s">
        <v>278</v>
      </c>
      <c r="J184" s="1" t="s">
        <v>217</v>
      </c>
    </row>
    <row r="185" spans="1:10" x14ac:dyDescent="0.35">
      <c r="A185" s="9">
        <v>184</v>
      </c>
      <c r="B185" s="12" t="s">
        <v>196</v>
      </c>
      <c r="C185" s="13" t="s">
        <v>195</v>
      </c>
      <c r="D185" s="13" t="str">
        <f t="shared" si="18"/>
        <v>Cable HDMI XÜE 1,8 mt</v>
      </c>
      <c r="E185" s="26">
        <v>67</v>
      </c>
      <c r="F185" s="26">
        <f>TablaInventario[[#This Row],[Cantidad_Inicial]]-(SUMIF(TablaMovimientos[ELEMENTO], TablaInventario[[#This Row],[Elemento_Movimiento]], TablaMovimientos[CANTIDAD RETIRADA]))</f>
        <v>67</v>
      </c>
      <c r="G185" s="9" t="s">
        <v>21</v>
      </c>
      <c r="H185" s="10" t="s">
        <v>279</v>
      </c>
      <c r="I185" s="11" t="s">
        <v>280</v>
      </c>
    </row>
    <row r="186" spans="1:10" x14ac:dyDescent="0.35">
      <c r="A186" s="5">
        <v>185</v>
      </c>
      <c r="B186" s="20" t="s">
        <v>281</v>
      </c>
      <c r="C186" s="21" t="s">
        <v>282</v>
      </c>
      <c r="D186" s="21" t="str">
        <f t="shared" si="18"/>
        <v xml:space="preserve">Diademas POLY </v>
      </c>
      <c r="E186" s="28">
        <v>11</v>
      </c>
      <c r="F186" s="28">
        <f>TablaInventario[[#This Row],[Cantidad_Inicial]]-(SUMIF(TablaMovimientos[ELEMENTO], TablaInventario[[#This Row],[Elemento_Movimiento]], TablaMovimientos[CANTIDAD RETIRADA]))</f>
        <v>11</v>
      </c>
      <c r="G186" s="22" t="s">
        <v>21</v>
      </c>
      <c r="H186" s="46"/>
      <c r="I186" s="23" t="s">
        <v>280</v>
      </c>
    </row>
    <row r="187" spans="1:10" x14ac:dyDescent="0.35">
      <c r="A187" s="9">
        <v>186</v>
      </c>
      <c r="B187" s="12" t="s">
        <v>283</v>
      </c>
      <c r="C187" s="13" t="s">
        <v>284</v>
      </c>
      <c r="D187" s="13" t="str">
        <f t="shared" si="18"/>
        <v xml:space="preserve">Kits de Limpieza Posh </v>
      </c>
      <c r="E187" s="26">
        <v>3</v>
      </c>
      <c r="F187" s="26">
        <f>TablaInventario[[#This Row],[Cantidad_Inicial]]-(SUMIF(TablaMovimientos[ELEMENTO], TablaInventario[[#This Row],[Elemento_Movimiento]], TablaMovimientos[CANTIDAD RETIRADA]))</f>
        <v>3</v>
      </c>
      <c r="G187" s="9" t="s">
        <v>21</v>
      </c>
      <c r="H187" s="46"/>
      <c r="I187" s="11" t="s">
        <v>280</v>
      </c>
    </row>
    <row r="188" spans="1:10" x14ac:dyDescent="0.35">
      <c r="A188" s="5">
        <v>187</v>
      </c>
      <c r="B188" s="12" t="s">
        <v>285</v>
      </c>
      <c r="C188" s="13" t="s">
        <v>286</v>
      </c>
      <c r="D188" s="13" t="str">
        <f t="shared" si="18"/>
        <v xml:space="preserve">Kits de limpieza Opulk </v>
      </c>
      <c r="E188" s="26">
        <v>4</v>
      </c>
      <c r="F188" s="26">
        <f>TablaInventario[[#This Row],[Cantidad_Inicial]]-(SUMIF(TablaMovimientos[ELEMENTO], TablaInventario[[#This Row],[Elemento_Movimiento]], TablaMovimientos[CANTIDAD RETIRADA]))</f>
        <v>4</v>
      </c>
      <c r="G188" s="9" t="s">
        <v>21</v>
      </c>
      <c r="H188" s="46"/>
      <c r="I188" s="11" t="s">
        <v>280</v>
      </c>
    </row>
    <row r="189" spans="1:10" x14ac:dyDescent="0.35">
      <c r="A189" s="9">
        <v>188</v>
      </c>
      <c r="B189" s="12" t="s">
        <v>287</v>
      </c>
      <c r="C189" s="13" t="s">
        <v>288</v>
      </c>
      <c r="D189" s="13" t="str">
        <f t="shared" si="18"/>
        <v xml:space="preserve">Kits de Limpieza Total cleaner </v>
      </c>
      <c r="E189" s="26">
        <v>4</v>
      </c>
      <c r="F189" s="26">
        <f>TablaInventario[[#This Row],[Cantidad_Inicial]]-(SUMIF(TablaMovimientos[ELEMENTO], TablaInventario[[#This Row],[Elemento_Movimiento]], TablaMovimientos[CANTIDAD RETIRADA]))</f>
        <v>4</v>
      </c>
      <c r="G189" s="9" t="s">
        <v>21</v>
      </c>
      <c r="H189" s="46"/>
      <c r="I189" s="11" t="s">
        <v>280</v>
      </c>
    </row>
    <row r="190" spans="1:10" x14ac:dyDescent="0.35">
      <c r="A190" s="5">
        <v>189</v>
      </c>
      <c r="B190" s="12" t="s">
        <v>289</v>
      </c>
      <c r="C190" s="40" t="str">
        <f t="shared" ref="C190" si="26">I190</f>
        <v>Stand 4</v>
      </c>
      <c r="D190" s="9" t="str">
        <f t="shared" si="18"/>
        <v xml:space="preserve">Kit Pantalla Interactiva Stand 4 </v>
      </c>
      <c r="E190" s="26">
        <v>3</v>
      </c>
      <c r="F190" s="26">
        <f>TablaInventario[[#This Row],[Cantidad_Inicial]]-(SUMIF(TablaMovimientos[ELEMENTO], TablaInventario[[#This Row],[Elemento_Movimiento]], TablaMovimientos[CANTIDAD RETIRADA]))</f>
        <v>3</v>
      </c>
      <c r="G190" s="9" t="s">
        <v>5</v>
      </c>
      <c r="H190" s="46"/>
      <c r="I190" s="11" t="s">
        <v>280</v>
      </c>
    </row>
    <row r="191" spans="1:10" x14ac:dyDescent="0.35">
      <c r="A191" s="9">
        <v>190</v>
      </c>
      <c r="B191" s="20" t="s">
        <v>281</v>
      </c>
      <c r="C191" s="22" t="s">
        <v>100</v>
      </c>
      <c r="D191" s="22" t="str">
        <f t="shared" si="18"/>
        <v xml:space="preserve">Diademas Genius </v>
      </c>
      <c r="E191" s="28">
        <v>2</v>
      </c>
      <c r="F191" s="28">
        <f>TablaInventario[[#This Row],[Cantidad_Inicial]]-(SUMIF(TablaMovimientos[ELEMENTO], TablaInventario[[#This Row],[Elemento_Movimiento]], TablaMovimientos[CANTIDAD RETIRADA]))</f>
        <v>2</v>
      </c>
      <c r="G191" s="22" t="s">
        <v>21</v>
      </c>
      <c r="H191" s="46"/>
      <c r="I191" s="23" t="s">
        <v>280</v>
      </c>
    </row>
    <row r="192" spans="1:10" x14ac:dyDescent="0.35">
      <c r="A192" s="5">
        <v>191</v>
      </c>
      <c r="B192" s="12" t="s">
        <v>290</v>
      </c>
      <c r="C192" s="9" t="s">
        <v>291</v>
      </c>
      <c r="D192" s="9" t="str">
        <f t="shared" si="18"/>
        <v xml:space="preserve">Fuente de poder Unitec </v>
      </c>
      <c r="E192" s="26">
        <v>4</v>
      </c>
      <c r="F192" s="26">
        <f>TablaInventario[[#This Row],[Cantidad_Inicial]]-(SUMIF(TablaMovimientos[ELEMENTO], TablaInventario[[#This Row],[Elemento_Movimiento]], TablaMovimientos[CANTIDAD RETIRADA]))</f>
        <v>4</v>
      </c>
      <c r="G192" s="9" t="s">
        <v>21</v>
      </c>
      <c r="H192" s="46"/>
      <c r="I192" s="11" t="s">
        <v>280</v>
      </c>
    </row>
    <row r="193" spans="1:9" x14ac:dyDescent="0.35">
      <c r="A193" s="9">
        <v>192</v>
      </c>
      <c r="B193" s="12" t="s">
        <v>292</v>
      </c>
      <c r="C193" s="9" t="s">
        <v>100</v>
      </c>
      <c r="D193" s="9" t="str">
        <f t="shared" si="18"/>
        <v xml:space="preserve">Teclado Genius </v>
      </c>
      <c r="E193" s="26">
        <v>16</v>
      </c>
      <c r="F193" s="26">
        <f>TablaInventario[[#This Row],[Cantidad_Inicial]]-(SUMIF(TablaMovimientos[ELEMENTO], TablaInventario[[#This Row],[Elemento_Movimiento]], TablaMovimientos[CANTIDAD RETIRADA]))</f>
        <v>16</v>
      </c>
      <c r="G193" s="9" t="s">
        <v>21</v>
      </c>
      <c r="H193" s="46"/>
      <c r="I193" s="11" t="s">
        <v>280</v>
      </c>
    </row>
    <row r="194" spans="1:9" x14ac:dyDescent="0.35">
      <c r="A194" s="5">
        <v>193</v>
      </c>
      <c r="B194" s="12" t="s">
        <v>292</v>
      </c>
      <c r="C194" s="9" t="s">
        <v>213</v>
      </c>
      <c r="D194" s="9" t="str">
        <f t="shared" ref="D194:D257" si="27">_xlfn.CONCAT(B194," ",C194," ",H194)</f>
        <v xml:space="preserve">Teclado HP </v>
      </c>
      <c r="E194" s="26">
        <v>2</v>
      </c>
      <c r="F194" s="26">
        <f>TablaInventario[[#This Row],[Cantidad_Inicial]]-(SUMIF(TablaMovimientos[ELEMENTO], TablaInventario[[#This Row],[Elemento_Movimiento]], TablaMovimientos[CANTIDAD RETIRADA]))</f>
        <v>2</v>
      </c>
      <c r="G194" s="9" t="s">
        <v>21</v>
      </c>
      <c r="H194" s="46"/>
      <c r="I194" s="11" t="s">
        <v>280</v>
      </c>
    </row>
    <row r="195" spans="1:9" ht="29" x14ac:dyDescent="0.35">
      <c r="A195" s="9">
        <v>194</v>
      </c>
      <c r="B195" s="12" t="s">
        <v>293</v>
      </c>
      <c r="C195" s="9" t="s">
        <v>294</v>
      </c>
      <c r="D195" s="9" t="str">
        <f t="shared" si="27"/>
        <v xml:space="preserve"> Conversor HDMI a mini HDMI Startec </v>
      </c>
      <c r="E195" s="26">
        <v>30</v>
      </c>
      <c r="F195" s="26">
        <f>TablaInventario[[#This Row],[Cantidad_Inicial]]-(SUMIF(TablaMovimientos[ELEMENTO], TablaInventario[[#This Row],[Elemento_Movimiento]], TablaMovimientos[CANTIDAD RETIRADA]))</f>
        <v>30</v>
      </c>
      <c r="G195" s="9" t="s">
        <v>21</v>
      </c>
      <c r="H195" s="46"/>
      <c r="I195" s="11" t="s">
        <v>280</v>
      </c>
    </row>
    <row r="196" spans="1:9" x14ac:dyDescent="0.35">
      <c r="A196" s="5">
        <v>195</v>
      </c>
      <c r="B196" s="12" t="s">
        <v>295</v>
      </c>
      <c r="C196" s="9" t="s">
        <v>296</v>
      </c>
      <c r="D196" s="9" t="str">
        <f t="shared" si="27"/>
        <v xml:space="preserve">Protector de Voltaje Troen </v>
      </c>
      <c r="E196" s="26">
        <v>24</v>
      </c>
      <c r="F196" s="26">
        <f>TablaInventario[[#This Row],[Cantidad_Inicial]]-(SUMIF(TablaMovimientos[ELEMENTO], TablaInventario[[#This Row],[Elemento_Movimiento]], TablaMovimientos[CANTIDAD RETIRADA]))</f>
        <v>24</v>
      </c>
      <c r="G196" s="9" t="s">
        <v>21</v>
      </c>
      <c r="H196" s="46"/>
      <c r="I196" s="11" t="s">
        <v>280</v>
      </c>
    </row>
    <row r="197" spans="1:9" x14ac:dyDescent="0.35">
      <c r="A197" s="9">
        <v>196</v>
      </c>
      <c r="B197" s="12" t="s">
        <v>3</v>
      </c>
      <c r="C197" s="9" t="s">
        <v>297</v>
      </c>
      <c r="D197" s="9" t="str">
        <f t="shared" si="27"/>
        <v>Tapabocas Sperian 20 por caja</v>
      </c>
      <c r="E197" s="26">
        <v>10</v>
      </c>
      <c r="F197" s="26">
        <f>TablaInventario[[#This Row],[Cantidad_Inicial]]-(SUMIF(TablaMovimientos[ELEMENTO], TablaInventario[[#This Row],[Elemento_Movimiento]], TablaMovimientos[CANTIDAD RETIRADA]))</f>
        <v>10</v>
      </c>
      <c r="G197" s="9" t="s">
        <v>5</v>
      </c>
      <c r="H197" s="10" t="s">
        <v>255</v>
      </c>
      <c r="I197" s="11" t="s">
        <v>280</v>
      </c>
    </row>
    <row r="198" spans="1:9" x14ac:dyDescent="0.35">
      <c r="A198" s="5">
        <v>197</v>
      </c>
      <c r="B198" s="12" t="s">
        <v>298</v>
      </c>
      <c r="C198" s="40" t="str">
        <f t="shared" ref="C198" si="28">I198</f>
        <v>Stand 4</v>
      </c>
      <c r="D198" s="9" t="str">
        <f t="shared" si="27"/>
        <v xml:space="preserve">Caja HDMI Stand 4 </v>
      </c>
      <c r="E198" s="26">
        <v>120</v>
      </c>
      <c r="F198" s="26">
        <f>TablaInventario[[#This Row],[Cantidad_Inicial]]-(SUMIF(TablaMovimientos[ELEMENTO], TablaInventario[[#This Row],[Elemento_Movimiento]], TablaMovimientos[CANTIDAD RETIRADA]))</f>
        <v>120</v>
      </c>
      <c r="G198" s="9" t="s">
        <v>5</v>
      </c>
      <c r="H198" s="46"/>
      <c r="I198" s="11" t="s">
        <v>280</v>
      </c>
    </row>
    <row r="199" spans="1:9" ht="29" x14ac:dyDescent="0.35">
      <c r="A199" s="9">
        <v>198</v>
      </c>
      <c r="B199" s="12" t="s">
        <v>299</v>
      </c>
      <c r="C199" s="9" t="s">
        <v>300</v>
      </c>
      <c r="D199" s="9" t="str">
        <f t="shared" si="27"/>
        <v xml:space="preserve">Extractor de Aire con Rejilla Mercury </v>
      </c>
      <c r="E199" s="26">
        <v>4</v>
      </c>
      <c r="F199" s="26">
        <f>TablaInventario[[#This Row],[Cantidad_Inicial]]-(SUMIF(TablaMovimientos[ELEMENTO], TablaInventario[[#This Row],[Elemento_Movimiento]], TablaMovimientos[CANTIDAD RETIRADA]))</f>
        <v>4</v>
      </c>
      <c r="G199" s="9" t="s">
        <v>21</v>
      </c>
      <c r="H199" s="46"/>
      <c r="I199" s="11" t="s">
        <v>280</v>
      </c>
    </row>
    <row r="200" spans="1:9" x14ac:dyDescent="0.35">
      <c r="A200" s="5">
        <v>199</v>
      </c>
      <c r="B200" s="12" t="s">
        <v>301</v>
      </c>
      <c r="C200" s="40" t="str">
        <f t="shared" ref="C200:C201" si="29">I200</f>
        <v>Stand 4</v>
      </c>
      <c r="D200" s="9" t="str">
        <f t="shared" si="27"/>
        <v xml:space="preserve">Enchufe Hembra Stand 4 </v>
      </c>
      <c r="E200" s="26">
        <v>23</v>
      </c>
      <c r="F200" s="26">
        <f>TablaInventario[[#This Row],[Cantidad_Inicial]]-(SUMIF(TablaMovimientos[ELEMENTO], TablaInventario[[#This Row],[Elemento_Movimiento]], TablaMovimientos[CANTIDAD RETIRADA]))</f>
        <v>23</v>
      </c>
      <c r="G200" s="9" t="s">
        <v>21</v>
      </c>
      <c r="H200" s="46"/>
      <c r="I200" s="11" t="s">
        <v>280</v>
      </c>
    </row>
    <row r="201" spans="1:9" x14ac:dyDescent="0.35">
      <c r="A201" s="9">
        <v>200</v>
      </c>
      <c r="B201" s="12" t="s">
        <v>302</v>
      </c>
      <c r="C201" s="40" t="str">
        <f t="shared" si="29"/>
        <v>Stand 4</v>
      </c>
      <c r="D201" s="9" t="str">
        <f t="shared" si="27"/>
        <v xml:space="preserve">Enchufe Macho Stand 4 </v>
      </c>
      <c r="E201" s="26">
        <v>19</v>
      </c>
      <c r="F201" s="26">
        <f>TablaInventario[[#This Row],[Cantidad_Inicial]]-(SUMIF(TablaMovimientos[ELEMENTO], TablaInventario[[#This Row],[Elemento_Movimiento]], TablaMovimientos[CANTIDAD RETIRADA]))</f>
        <v>19</v>
      </c>
      <c r="G201" s="9" t="s">
        <v>21</v>
      </c>
      <c r="H201" s="46"/>
      <c r="I201" s="11" t="s">
        <v>280</v>
      </c>
    </row>
    <row r="202" spans="1:9" x14ac:dyDescent="0.35">
      <c r="A202" s="5">
        <v>201</v>
      </c>
      <c r="B202" s="12" t="s">
        <v>303</v>
      </c>
      <c r="C202" s="9" t="s">
        <v>45</v>
      </c>
      <c r="D202" s="9" t="str">
        <f t="shared" si="27"/>
        <v>Espiral Plastico Adler 10 mt</v>
      </c>
      <c r="E202" s="26">
        <v>9</v>
      </c>
      <c r="F202" s="26">
        <f>TablaInventario[[#This Row],[Cantidad_Inicial]]-(SUMIF(TablaMovimientos[ELEMENTO], TablaInventario[[#This Row],[Elemento_Movimiento]], TablaMovimientos[CANTIDAD RETIRADA]))</f>
        <v>0</v>
      </c>
      <c r="G202" s="9" t="s">
        <v>21</v>
      </c>
      <c r="H202" s="10" t="s">
        <v>304</v>
      </c>
      <c r="I202" s="11" t="s">
        <v>280</v>
      </c>
    </row>
    <row r="203" spans="1:9" x14ac:dyDescent="0.35">
      <c r="A203" s="9">
        <v>202</v>
      </c>
      <c r="B203" s="12" t="s">
        <v>305</v>
      </c>
      <c r="C203" s="40" t="str">
        <f t="shared" ref="C203" si="30">I203</f>
        <v>Stand 4</v>
      </c>
      <c r="D203" s="9" t="str">
        <f t="shared" si="27"/>
        <v>Espiral Plastico 3\4" Stand 4 5 mt</v>
      </c>
      <c r="E203" s="26">
        <v>9</v>
      </c>
      <c r="F203" s="26">
        <f>TablaInventario[[#This Row],[Cantidad_Inicial]]-(SUMIF(TablaMovimientos[ELEMENTO], TablaInventario[[#This Row],[Elemento_Movimiento]], TablaMovimientos[CANTIDAD RETIRADA]))</f>
        <v>0</v>
      </c>
      <c r="G203" s="9" t="s">
        <v>21</v>
      </c>
      <c r="H203" s="10" t="s">
        <v>306</v>
      </c>
      <c r="I203" s="11" t="s">
        <v>280</v>
      </c>
    </row>
    <row r="204" spans="1:9" x14ac:dyDescent="0.35">
      <c r="A204" s="5">
        <v>203</v>
      </c>
      <c r="B204" s="12" t="s">
        <v>307</v>
      </c>
      <c r="C204" s="9" t="s">
        <v>308</v>
      </c>
      <c r="D204" s="9" t="str">
        <f t="shared" si="27"/>
        <v xml:space="preserve">Microprocesador Intel Galileo </v>
      </c>
      <c r="E204" s="26">
        <v>34</v>
      </c>
      <c r="F204" s="26">
        <f>TablaInventario[[#This Row],[Cantidad_Inicial]]-(SUMIF(TablaMovimientos[ELEMENTO], TablaInventario[[#This Row],[Elemento_Movimiento]], TablaMovimientos[CANTIDAD RETIRADA]))</f>
        <v>34</v>
      </c>
      <c r="G204" s="9" t="s">
        <v>21</v>
      </c>
      <c r="H204" s="46"/>
      <c r="I204" s="11" t="s">
        <v>280</v>
      </c>
    </row>
    <row r="205" spans="1:9" x14ac:dyDescent="0.35">
      <c r="A205" s="9">
        <v>204</v>
      </c>
      <c r="B205" s="12" t="s">
        <v>309</v>
      </c>
      <c r="C205" s="40" t="str">
        <f t="shared" ref="C205:C207" si="31">I205</f>
        <v>Stand 4</v>
      </c>
      <c r="D205" s="9" t="str">
        <f t="shared" si="27"/>
        <v xml:space="preserve">Caja de Derivación  Stand 4 </v>
      </c>
      <c r="E205" s="26">
        <v>14</v>
      </c>
      <c r="F205" s="26">
        <f>TablaInventario[[#This Row],[Cantidad_Inicial]]-(SUMIF(TablaMovimientos[ELEMENTO], TablaInventario[[#This Row],[Elemento_Movimiento]], TablaMovimientos[CANTIDAD RETIRADA]))</f>
        <v>14</v>
      </c>
      <c r="G205" s="9" t="s">
        <v>21</v>
      </c>
      <c r="H205" s="46"/>
      <c r="I205" s="11" t="s">
        <v>280</v>
      </c>
    </row>
    <row r="206" spans="1:9" x14ac:dyDescent="0.35">
      <c r="A206" s="5">
        <v>205</v>
      </c>
      <c r="B206" s="12" t="s">
        <v>310</v>
      </c>
      <c r="C206" s="40" t="str">
        <f t="shared" si="31"/>
        <v>Stand 4</v>
      </c>
      <c r="D206" s="9" t="str">
        <f t="shared" si="27"/>
        <v>Tapas de Tomas  Stand 4 100 cada una</v>
      </c>
      <c r="E206" s="26">
        <v>3</v>
      </c>
      <c r="F206" s="26">
        <f>TablaInventario[[#This Row],[Cantidad_Inicial]]-(SUMIF(TablaMovimientos[ELEMENTO], TablaInventario[[#This Row],[Elemento_Movimiento]], TablaMovimientos[CANTIDAD RETIRADA]))</f>
        <v>3</v>
      </c>
      <c r="G206" s="9" t="s">
        <v>5</v>
      </c>
      <c r="H206" s="10" t="s">
        <v>311</v>
      </c>
      <c r="I206" s="11" t="s">
        <v>280</v>
      </c>
    </row>
    <row r="207" spans="1:9" x14ac:dyDescent="0.35">
      <c r="A207" s="9">
        <v>206</v>
      </c>
      <c r="B207" s="12" t="s">
        <v>312</v>
      </c>
      <c r="C207" s="40" t="str">
        <f t="shared" si="31"/>
        <v>Stand 4</v>
      </c>
      <c r="D207" s="9" t="str">
        <f t="shared" si="27"/>
        <v xml:space="preserve">Cable USB Stand 4 </v>
      </c>
      <c r="E207" s="26">
        <v>5</v>
      </c>
      <c r="F207" s="26">
        <f>TablaInventario[[#This Row],[Cantidad_Inicial]]-(SUMIF(TablaMovimientos[ELEMENTO], TablaInventario[[#This Row],[Elemento_Movimiento]], TablaMovimientos[CANTIDAD RETIRADA]))</f>
        <v>5</v>
      </c>
      <c r="G207" s="9" t="s">
        <v>21</v>
      </c>
      <c r="H207" s="46"/>
      <c r="I207" s="11" t="s">
        <v>280</v>
      </c>
    </row>
    <row r="208" spans="1:9" x14ac:dyDescent="0.35">
      <c r="A208" s="5">
        <v>207</v>
      </c>
      <c r="B208" s="12" t="s">
        <v>313</v>
      </c>
      <c r="C208" s="13" t="s">
        <v>314</v>
      </c>
      <c r="D208" s="13" t="str">
        <f t="shared" si="27"/>
        <v xml:space="preserve">Tomas reguladas EBCHQ </v>
      </c>
      <c r="E208" s="26">
        <v>76</v>
      </c>
      <c r="F208" s="26">
        <f>TablaInventario[[#This Row],[Cantidad_Inicial]]-(SUMIF(TablaMovimientos[ELEMENTO], TablaInventario[[#This Row],[Elemento_Movimiento]], TablaMovimientos[CANTIDAD RETIRADA]))</f>
        <v>76</v>
      </c>
      <c r="G208" s="9" t="s">
        <v>21</v>
      </c>
      <c r="H208" s="46"/>
      <c r="I208" s="11" t="s">
        <v>280</v>
      </c>
    </row>
    <row r="209" spans="1:10" x14ac:dyDescent="0.35">
      <c r="A209" s="9">
        <v>208</v>
      </c>
      <c r="B209" s="12" t="s">
        <v>315</v>
      </c>
      <c r="C209" s="9" t="s">
        <v>316</v>
      </c>
      <c r="D209" s="9" t="str">
        <f t="shared" si="27"/>
        <v xml:space="preserve">Soporte Videobeam NB </v>
      </c>
      <c r="E209" s="26">
        <v>1</v>
      </c>
      <c r="F209" s="26">
        <f>TablaInventario[[#This Row],[Cantidad_Inicial]]-(SUMIF(TablaMovimientos[ELEMENTO], TablaInventario[[#This Row],[Elemento_Movimiento]], TablaMovimientos[CANTIDAD RETIRADA]))</f>
        <v>1</v>
      </c>
      <c r="G209" s="9" t="s">
        <v>21</v>
      </c>
      <c r="H209" s="46"/>
      <c r="I209" s="11" t="s">
        <v>280</v>
      </c>
    </row>
    <row r="210" spans="1:10" x14ac:dyDescent="0.35">
      <c r="A210" s="5">
        <v>209</v>
      </c>
      <c r="B210" s="12" t="s">
        <v>317</v>
      </c>
      <c r="C210" s="40" t="str">
        <f t="shared" ref="C210" si="32">I210</f>
        <v>Stand 4</v>
      </c>
      <c r="D210" s="9" t="str">
        <f t="shared" si="27"/>
        <v xml:space="preserve">Tripode Tablets  Stand 4 </v>
      </c>
      <c r="E210" s="26">
        <v>10</v>
      </c>
      <c r="F210" s="26">
        <f>TablaInventario[[#This Row],[Cantidad_Inicial]]-(SUMIF(TablaMovimientos[ELEMENTO], TablaInventario[[#This Row],[Elemento_Movimiento]], TablaMovimientos[CANTIDAD RETIRADA]))</f>
        <v>10</v>
      </c>
      <c r="G210" s="9" t="s">
        <v>21</v>
      </c>
      <c r="H210" s="46"/>
      <c r="I210" s="11" t="s">
        <v>280</v>
      </c>
    </row>
    <row r="211" spans="1:10" x14ac:dyDescent="0.35">
      <c r="A211" s="9">
        <v>210</v>
      </c>
      <c r="B211" s="12" t="s">
        <v>318</v>
      </c>
      <c r="C211" s="13" t="s">
        <v>314</v>
      </c>
      <c r="D211" s="13" t="str">
        <f t="shared" si="27"/>
        <v>Tomas Reguladas EBCHQ 10 por caja</v>
      </c>
      <c r="E211" s="26">
        <v>10</v>
      </c>
      <c r="F211" s="26">
        <f>TablaInventario[[#This Row],[Cantidad_Inicial]]-(SUMIF(TablaMovimientos[ELEMENTO], TablaInventario[[#This Row],[Elemento_Movimiento]], TablaMovimientos[CANTIDAD RETIRADA]))</f>
        <v>10</v>
      </c>
      <c r="G211" s="9" t="s">
        <v>5</v>
      </c>
      <c r="H211" s="10" t="s">
        <v>233</v>
      </c>
      <c r="I211" s="11" t="s">
        <v>280</v>
      </c>
    </row>
    <row r="212" spans="1:10" x14ac:dyDescent="0.35">
      <c r="A212" s="5">
        <v>211</v>
      </c>
      <c r="B212" s="12" t="s">
        <v>319</v>
      </c>
      <c r="C212" s="40" t="str">
        <f t="shared" ref="C212:C214" si="33">I212</f>
        <v>Stand 4</v>
      </c>
      <c r="D212" s="9" t="str">
        <f t="shared" si="27"/>
        <v xml:space="preserve">Pistola Codigo de Barras Stand 4 </v>
      </c>
      <c r="E212" s="26">
        <v>1</v>
      </c>
      <c r="F212" s="26">
        <f>TablaInventario[[#This Row],[Cantidad_Inicial]]-(SUMIF(TablaMovimientos[ELEMENTO], TablaInventario[[#This Row],[Elemento_Movimiento]], TablaMovimientos[CANTIDAD RETIRADA]))</f>
        <v>0</v>
      </c>
      <c r="G212" s="9" t="s">
        <v>21</v>
      </c>
      <c r="H212" s="46"/>
      <c r="I212" s="11" t="s">
        <v>280</v>
      </c>
      <c r="J212" t="s">
        <v>320</v>
      </c>
    </row>
    <row r="213" spans="1:10" x14ac:dyDescent="0.35">
      <c r="A213" s="9">
        <v>212</v>
      </c>
      <c r="B213" s="12" t="s">
        <v>321</v>
      </c>
      <c r="C213" s="40" t="str">
        <f t="shared" si="33"/>
        <v>Stand 4</v>
      </c>
      <c r="D213" s="9" t="str">
        <f t="shared" si="27"/>
        <v xml:space="preserve">Repuesto Sensor Puerta  Stand 4 </v>
      </c>
      <c r="E213" s="26">
        <v>1</v>
      </c>
      <c r="F213" s="26">
        <f>TablaInventario[[#This Row],[Cantidad_Inicial]]-(SUMIF(TablaMovimientos[ELEMENTO], TablaInventario[[#This Row],[Elemento_Movimiento]], TablaMovimientos[CANTIDAD RETIRADA]))</f>
        <v>1</v>
      </c>
      <c r="G213" s="9" t="s">
        <v>21</v>
      </c>
      <c r="H213" s="46"/>
      <c r="I213" s="11" t="s">
        <v>280</v>
      </c>
    </row>
    <row r="214" spans="1:10" x14ac:dyDescent="0.35">
      <c r="A214" s="5">
        <v>213</v>
      </c>
      <c r="B214" s="12" t="s">
        <v>322</v>
      </c>
      <c r="C214" s="40" t="str">
        <f t="shared" si="33"/>
        <v>Stand 4</v>
      </c>
      <c r="D214" s="9" t="str">
        <f t="shared" si="27"/>
        <v xml:space="preserve">Cinta Adhesiva Azul 3D Stand 4 </v>
      </c>
      <c r="E214" s="26">
        <v>4</v>
      </c>
      <c r="F214" s="26">
        <f>TablaInventario[[#This Row],[Cantidad_Inicial]]-(SUMIF(TablaMovimientos[ELEMENTO], TablaInventario[[#This Row],[Elemento_Movimiento]], TablaMovimientos[CANTIDAD RETIRADA]))</f>
        <v>4</v>
      </c>
      <c r="G214" s="9" t="s">
        <v>167</v>
      </c>
      <c r="H214" s="46"/>
      <c r="I214" s="11" t="s">
        <v>280</v>
      </c>
    </row>
    <row r="215" spans="1:10" x14ac:dyDescent="0.35">
      <c r="A215" s="9">
        <v>214</v>
      </c>
      <c r="B215" s="12" t="s">
        <v>323</v>
      </c>
      <c r="C215" s="13" t="s">
        <v>324</v>
      </c>
      <c r="D215" s="13" t="str">
        <f t="shared" si="27"/>
        <v>Tablet Lenovo A2 30HC 2017112800094 Con cargador</v>
      </c>
      <c r="E215" s="26">
        <v>1</v>
      </c>
      <c r="F215" s="26">
        <f>TablaInventario[[#This Row],[Cantidad_Inicial]]-(SUMIF(TablaMovimientos[ELEMENTO], TablaInventario[[#This Row],[Elemento_Movimiento]], TablaMovimientos[CANTIDAD RETIRADA]))</f>
        <v>1</v>
      </c>
      <c r="G215" s="9" t="s">
        <v>21</v>
      </c>
      <c r="H215" s="35" t="s">
        <v>325</v>
      </c>
      <c r="I215" s="11" t="s">
        <v>280</v>
      </c>
    </row>
    <row r="216" spans="1:10" x14ac:dyDescent="0.35">
      <c r="A216" s="5">
        <v>215</v>
      </c>
      <c r="B216" s="12" t="s">
        <v>323</v>
      </c>
      <c r="C216" s="13" t="s">
        <v>324</v>
      </c>
      <c r="D216" s="13" t="str">
        <f t="shared" si="27"/>
        <v>Tablet Lenovo A2 30HC 2017112800078 Con cargador</v>
      </c>
      <c r="E216" s="26">
        <v>1</v>
      </c>
      <c r="F216" s="26">
        <f>TablaInventario[[#This Row],[Cantidad_Inicial]]-(SUMIF(TablaMovimientos[ELEMENTO], TablaInventario[[#This Row],[Elemento_Movimiento]], TablaMovimientos[CANTIDAD RETIRADA]))</f>
        <v>1</v>
      </c>
      <c r="G216" s="9" t="s">
        <v>21</v>
      </c>
      <c r="H216" s="9" t="s">
        <v>326</v>
      </c>
      <c r="I216" s="11" t="s">
        <v>280</v>
      </c>
    </row>
    <row r="217" spans="1:10" x14ac:dyDescent="0.35">
      <c r="A217" s="9">
        <v>216</v>
      </c>
      <c r="B217" s="12" t="s">
        <v>323</v>
      </c>
      <c r="C217" s="13" t="s">
        <v>324</v>
      </c>
      <c r="D217" s="13" t="str">
        <f t="shared" si="27"/>
        <v>Tablet Lenovo A2 30HC 2017112800076 Con cargador</v>
      </c>
      <c r="E217" s="26">
        <v>1</v>
      </c>
      <c r="F217" s="26">
        <f>TablaInventario[[#This Row],[Cantidad_Inicial]]-(SUMIF(TablaMovimientos[ELEMENTO], TablaInventario[[#This Row],[Elemento_Movimiento]], TablaMovimientos[CANTIDAD RETIRADA]))</f>
        <v>1</v>
      </c>
      <c r="G217" s="9" t="s">
        <v>21</v>
      </c>
      <c r="H217" s="35" t="s">
        <v>327</v>
      </c>
      <c r="I217" s="11" t="s">
        <v>280</v>
      </c>
    </row>
    <row r="218" spans="1:10" x14ac:dyDescent="0.35">
      <c r="A218" s="5">
        <v>217</v>
      </c>
      <c r="B218" s="12" t="s">
        <v>323</v>
      </c>
      <c r="C218" s="13" t="s">
        <v>324</v>
      </c>
      <c r="D218" s="13" t="str">
        <f t="shared" si="27"/>
        <v>Tablet Lenovo A2 30HC 2017112800092 Con cargador</v>
      </c>
      <c r="E218" s="26">
        <v>1</v>
      </c>
      <c r="F218" s="26">
        <f>TablaInventario[[#This Row],[Cantidad_Inicial]]-(SUMIF(TablaMovimientos[ELEMENTO], TablaInventario[[#This Row],[Elemento_Movimiento]], TablaMovimientos[CANTIDAD RETIRADA]))</f>
        <v>1</v>
      </c>
      <c r="G218" s="9" t="s">
        <v>21</v>
      </c>
      <c r="H218" s="9" t="s">
        <v>328</v>
      </c>
      <c r="I218" s="11" t="s">
        <v>280</v>
      </c>
    </row>
    <row r="219" spans="1:10" x14ac:dyDescent="0.35">
      <c r="A219" s="9">
        <v>218</v>
      </c>
      <c r="B219" s="12" t="s">
        <v>323</v>
      </c>
      <c r="C219" s="13" t="s">
        <v>324</v>
      </c>
      <c r="D219" s="13" t="str">
        <f t="shared" si="27"/>
        <v>Tablet Lenovo A2 30HC 2017112800075 Con cargador</v>
      </c>
      <c r="E219" s="26">
        <v>1</v>
      </c>
      <c r="F219" s="26">
        <f>TablaInventario[[#This Row],[Cantidad_Inicial]]-(SUMIF(TablaMovimientos[ELEMENTO], TablaInventario[[#This Row],[Elemento_Movimiento]], TablaMovimientos[CANTIDAD RETIRADA]))</f>
        <v>1</v>
      </c>
      <c r="G219" s="9" t="s">
        <v>21</v>
      </c>
      <c r="H219" s="35" t="s">
        <v>329</v>
      </c>
      <c r="I219" s="11" t="s">
        <v>280</v>
      </c>
    </row>
    <row r="220" spans="1:10" x14ac:dyDescent="0.35">
      <c r="A220" s="5">
        <v>219</v>
      </c>
      <c r="B220" s="12" t="s">
        <v>323</v>
      </c>
      <c r="C220" s="13" t="s">
        <v>324</v>
      </c>
      <c r="D220" s="13" t="str">
        <f t="shared" si="27"/>
        <v xml:space="preserve">Tablet Lenovo A2 30HC 2017112800088 sin cargador </v>
      </c>
      <c r="E220" s="26">
        <v>1</v>
      </c>
      <c r="F220" s="26">
        <f>TablaInventario[[#This Row],[Cantidad_Inicial]]-(SUMIF(TablaMovimientos[ELEMENTO], TablaInventario[[#This Row],[Elemento_Movimiento]], TablaMovimientos[CANTIDAD RETIRADA]))</f>
        <v>1</v>
      </c>
      <c r="G220" s="9" t="s">
        <v>21</v>
      </c>
      <c r="H220" s="9" t="s">
        <v>330</v>
      </c>
      <c r="I220" s="11" t="s">
        <v>280</v>
      </c>
    </row>
    <row r="221" spans="1:10" x14ac:dyDescent="0.35">
      <c r="A221" s="9">
        <v>220</v>
      </c>
      <c r="B221" s="12" t="s">
        <v>323</v>
      </c>
      <c r="C221" s="13" t="s">
        <v>324</v>
      </c>
      <c r="D221" s="13" t="str">
        <f t="shared" si="27"/>
        <v xml:space="preserve">Tablet Lenovo A2 30HC 2017112800090 sin cargador </v>
      </c>
      <c r="E221" s="26">
        <v>1</v>
      </c>
      <c r="F221" s="26">
        <f>TablaInventario[[#This Row],[Cantidad_Inicial]]-(SUMIF(TablaMovimientos[ELEMENTO], TablaInventario[[#This Row],[Elemento_Movimiento]], TablaMovimientos[CANTIDAD RETIRADA]))</f>
        <v>1</v>
      </c>
      <c r="G221" s="9" t="s">
        <v>21</v>
      </c>
      <c r="H221" s="5" t="s">
        <v>331</v>
      </c>
      <c r="I221" s="11" t="s">
        <v>280</v>
      </c>
    </row>
    <row r="222" spans="1:10" x14ac:dyDescent="0.35">
      <c r="A222" s="5">
        <v>221</v>
      </c>
      <c r="B222" s="12" t="s">
        <v>323</v>
      </c>
      <c r="C222" s="13" t="s">
        <v>324</v>
      </c>
      <c r="D222" s="13" t="str">
        <f t="shared" si="27"/>
        <v xml:space="preserve">Tablet Lenovo A2 30HC 2017112800080 sin cargador </v>
      </c>
      <c r="E222" s="26">
        <v>1</v>
      </c>
      <c r="F222" s="26">
        <f>TablaInventario[[#This Row],[Cantidad_Inicial]]-(SUMIF(TablaMovimientos[ELEMENTO], TablaInventario[[#This Row],[Elemento_Movimiento]], TablaMovimientos[CANTIDAD RETIRADA]))</f>
        <v>1</v>
      </c>
      <c r="G222" s="9" t="s">
        <v>21</v>
      </c>
      <c r="H222" s="35" t="s">
        <v>332</v>
      </c>
      <c r="I222" s="11" t="s">
        <v>280</v>
      </c>
    </row>
    <row r="223" spans="1:10" x14ac:dyDescent="0.35">
      <c r="A223" s="9">
        <v>222</v>
      </c>
      <c r="B223" s="12" t="s">
        <v>323</v>
      </c>
      <c r="C223" s="13" t="s">
        <v>324</v>
      </c>
      <c r="D223" s="13" t="str">
        <f t="shared" si="27"/>
        <v>Tablet Lenovo A2 30HC 2017112800081 sin cargador</v>
      </c>
      <c r="E223" s="26">
        <v>1</v>
      </c>
      <c r="F223" s="26">
        <f>TablaInventario[[#This Row],[Cantidad_Inicial]]-(SUMIF(TablaMovimientos[ELEMENTO], TablaInventario[[#This Row],[Elemento_Movimiento]], TablaMovimientos[CANTIDAD RETIRADA]))</f>
        <v>1</v>
      </c>
      <c r="G223" s="9" t="s">
        <v>21</v>
      </c>
      <c r="H223" s="9" t="s">
        <v>333</v>
      </c>
      <c r="I223" s="11" t="s">
        <v>280</v>
      </c>
    </row>
    <row r="224" spans="1:10" x14ac:dyDescent="0.35">
      <c r="A224" s="5">
        <v>223</v>
      </c>
      <c r="B224" s="12" t="s">
        <v>323</v>
      </c>
      <c r="C224" s="13" t="s">
        <v>324</v>
      </c>
      <c r="D224" s="13" t="str">
        <f t="shared" si="27"/>
        <v>Tablet Lenovo A2 30HC 2017112800093 sin cargador</v>
      </c>
      <c r="E224" s="26">
        <v>1</v>
      </c>
      <c r="F224" s="26">
        <f>TablaInventario[[#This Row],[Cantidad_Inicial]]-(SUMIF(TablaMovimientos[ELEMENTO], TablaInventario[[#This Row],[Elemento_Movimiento]], TablaMovimientos[CANTIDAD RETIRADA]))</f>
        <v>1</v>
      </c>
      <c r="G224" s="9" t="s">
        <v>21</v>
      </c>
      <c r="H224" s="35" t="s">
        <v>334</v>
      </c>
      <c r="I224" s="11" t="s">
        <v>280</v>
      </c>
    </row>
    <row r="225" spans="1:10" x14ac:dyDescent="0.35">
      <c r="A225" s="9">
        <v>224</v>
      </c>
      <c r="B225" s="12" t="s">
        <v>323</v>
      </c>
      <c r="C225" s="13" t="s">
        <v>324</v>
      </c>
      <c r="D225" s="13" t="str">
        <f t="shared" si="27"/>
        <v>Tablet Lenovo A2 30HC 2017112800073 Con cargador</v>
      </c>
      <c r="E225" s="26">
        <v>1</v>
      </c>
      <c r="F225" s="26">
        <f>TablaInventario[[#This Row],[Cantidad_Inicial]]-(SUMIF(TablaMovimientos[ELEMENTO], TablaInventario[[#This Row],[Elemento_Movimiento]], TablaMovimientos[CANTIDAD RETIRADA]))</f>
        <v>1</v>
      </c>
      <c r="G225" s="9" t="s">
        <v>21</v>
      </c>
      <c r="H225" s="9" t="s">
        <v>335</v>
      </c>
      <c r="I225" s="11" t="s">
        <v>280</v>
      </c>
    </row>
    <row r="226" spans="1:10" ht="29" x14ac:dyDescent="0.35">
      <c r="A226" s="5">
        <v>225</v>
      </c>
      <c r="B226" s="12" t="s">
        <v>336</v>
      </c>
      <c r="C226" s="13" t="s">
        <v>337</v>
      </c>
      <c r="D226" s="13" t="str">
        <f t="shared" si="27"/>
        <v>Osciloscopio Mano y Accesorios  OWON 2023042000035</v>
      </c>
      <c r="E226" s="26">
        <v>1</v>
      </c>
      <c r="F226" s="26">
        <f>TablaInventario[[#This Row],[Cantidad_Inicial]]-(SUMIF(TablaMovimientos[ELEMENTO], TablaInventario[[#This Row],[Elemento_Movimiento]], TablaMovimientos[CANTIDAD RETIRADA]))</f>
        <v>1</v>
      </c>
      <c r="G226" s="9" t="s">
        <v>21</v>
      </c>
      <c r="H226" s="36">
        <v>2023042000035</v>
      </c>
      <c r="I226" s="11" t="s">
        <v>338</v>
      </c>
      <c r="J226" s="32"/>
    </row>
    <row r="227" spans="1:10" ht="29" x14ac:dyDescent="0.35">
      <c r="A227" s="9">
        <v>226</v>
      </c>
      <c r="B227" s="12" t="s">
        <v>336</v>
      </c>
      <c r="C227" s="13" t="s">
        <v>337</v>
      </c>
      <c r="D227" s="13" t="str">
        <f t="shared" si="27"/>
        <v>Osciloscopio Mano y Accesorios  OWON 202304200009</v>
      </c>
      <c r="E227" s="26">
        <v>1</v>
      </c>
      <c r="F227" s="26">
        <f>TablaInventario[[#This Row],[Cantidad_Inicial]]-(SUMIF(TablaMovimientos[ELEMENTO], TablaInventario[[#This Row],[Elemento_Movimiento]], TablaMovimientos[CANTIDAD RETIRADA]))</f>
        <v>1</v>
      </c>
      <c r="G227" s="9" t="s">
        <v>21</v>
      </c>
      <c r="H227" s="39">
        <v>202304200009</v>
      </c>
      <c r="I227" s="11" t="s">
        <v>338</v>
      </c>
      <c r="J227" s="32"/>
    </row>
    <row r="228" spans="1:10" ht="29" x14ac:dyDescent="0.35">
      <c r="A228" s="5">
        <v>227</v>
      </c>
      <c r="B228" s="12" t="s">
        <v>336</v>
      </c>
      <c r="C228" s="13" t="s">
        <v>337</v>
      </c>
      <c r="D228" s="13" t="str">
        <f t="shared" si="27"/>
        <v>Osciloscopio Mano y Accesorios  OWON 2023042000024</v>
      </c>
      <c r="E228" s="26">
        <v>1</v>
      </c>
      <c r="F228" s="26">
        <f>TablaInventario[[#This Row],[Cantidad_Inicial]]-(SUMIF(TablaMovimientos[ELEMENTO], TablaInventario[[#This Row],[Elemento_Movimiento]], TablaMovimientos[CANTIDAD RETIRADA]))</f>
        <v>1</v>
      </c>
      <c r="G228" s="9" t="s">
        <v>21</v>
      </c>
      <c r="H228" s="36">
        <v>2023042000024</v>
      </c>
      <c r="I228" s="11" t="s">
        <v>338</v>
      </c>
      <c r="J228" s="32"/>
    </row>
    <row r="229" spans="1:10" ht="29" x14ac:dyDescent="0.35">
      <c r="A229" s="9">
        <v>228</v>
      </c>
      <c r="B229" s="12" t="s">
        <v>336</v>
      </c>
      <c r="C229" s="13" t="s">
        <v>337</v>
      </c>
      <c r="D229" s="13" t="str">
        <f t="shared" si="27"/>
        <v>Osciloscopio Mano y Accesorios  OWON 2023042000031</v>
      </c>
      <c r="E229" s="26">
        <v>1</v>
      </c>
      <c r="F229" s="26">
        <f>TablaInventario[[#This Row],[Cantidad_Inicial]]-(SUMIF(TablaMovimientos[ELEMENTO], TablaInventario[[#This Row],[Elemento_Movimiento]], TablaMovimientos[CANTIDAD RETIRADA]))</f>
        <v>1</v>
      </c>
      <c r="G229" s="9" t="s">
        <v>21</v>
      </c>
      <c r="H229" s="39">
        <v>2023042000031</v>
      </c>
      <c r="I229" s="11" t="s">
        <v>338</v>
      </c>
      <c r="J229" s="32"/>
    </row>
    <row r="230" spans="1:10" ht="29" x14ac:dyDescent="0.35">
      <c r="A230" s="5">
        <v>229</v>
      </c>
      <c r="B230" s="12" t="s">
        <v>336</v>
      </c>
      <c r="C230" s="13" t="s">
        <v>337</v>
      </c>
      <c r="D230" s="13" t="str">
        <f t="shared" si="27"/>
        <v>Osciloscopio Mano y Accesorios  OWON 2023042000025</v>
      </c>
      <c r="E230" s="26">
        <v>1</v>
      </c>
      <c r="F230" s="26">
        <f>TablaInventario[[#This Row],[Cantidad_Inicial]]-(SUMIF(TablaMovimientos[ELEMENTO], TablaInventario[[#This Row],[Elemento_Movimiento]], TablaMovimientos[CANTIDAD RETIRADA]))</f>
        <v>1</v>
      </c>
      <c r="G230" s="9" t="s">
        <v>21</v>
      </c>
      <c r="H230" s="36">
        <v>2023042000025</v>
      </c>
      <c r="I230" s="11" t="s">
        <v>338</v>
      </c>
      <c r="J230" s="32"/>
    </row>
    <row r="231" spans="1:10" ht="29" x14ac:dyDescent="0.35">
      <c r="A231" s="9">
        <v>230</v>
      </c>
      <c r="B231" s="12" t="s">
        <v>336</v>
      </c>
      <c r="C231" s="13" t="s">
        <v>337</v>
      </c>
      <c r="D231" s="13" t="str">
        <f t="shared" si="27"/>
        <v>Osciloscopio Mano y Accesorios  OWON 2023042000027</v>
      </c>
      <c r="E231" s="26">
        <v>1</v>
      </c>
      <c r="F231" s="26">
        <f>TablaInventario[[#This Row],[Cantidad_Inicial]]-(SUMIF(TablaMovimientos[ELEMENTO], TablaInventario[[#This Row],[Elemento_Movimiento]], TablaMovimientos[CANTIDAD RETIRADA]))</f>
        <v>1</v>
      </c>
      <c r="G231" s="9" t="s">
        <v>21</v>
      </c>
      <c r="H231" s="39">
        <v>2023042000027</v>
      </c>
      <c r="I231" s="11" t="s">
        <v>338</v>
      </c>
      <c r="J231" s="32"/>
    </row>
    <row r="232" spans="1:10" ht="29" x14ac:dyDescent="0.35">
      <c r="A232" s="5">
        <v>231</v>
      </c>
      <c r="B232" s="12" t="s">
        <v>336</v>
      </c>
      <c r="C232" s="13" t="s">
        <v>337</v>
      </c>
      <c r="D232" s="13" t="str">
        <f t="shared" si="27"/>
        <v>Osciloscopio Mano y Accesorios  OWON 2023042000028</v>
      </c>
      <c r="E232" s="26">
        <v>1</v>
      </c>
      <c r="F232" s="26">
        <f>TablaInventario[[#This Row],[Cantidad_Inicial]]-(SUMIF(TablaMovimientos[ELEMENTO], TablaInventario[[#This Row],[Elemento_Movimiento]], TablaMovimientos[CANTIDAD RETIRADA]))</f>
        <v>1</v>
      </c>
      <c r="G232" s="9" t="s">
        <v>21</v>
      </c>
      <c r="H232" s="36">
        <v>2023042000028</v>
      </c>
      <c r="I232" s="11" t="s">
        <v>338</v>
      </c>
      <c r="J232" s="32"/>
    </row>
    <row r="233" spans="1:10" ht="29" x14ac:dyDescent="0.35">
      <c r="A233" s="9">
        <v>232</v>
      </c>
      <c r="B233" s="12" t="s">
        <v>336</v>
      </c>
      <c r="C233" s="13" t="s">
        <v>337</v>
      </c>
      <c r="D233" s="13" t="str">
        <f t="shared" si="27"/>
        <v>Osciloscopio Mano y Accesorios  OWON 2023042000026</v>
      </c>
      <c r="E233" s="26">
        <v>1</v>
      </c>
      <c r="F233" s="26">
        <f>TablaInventario[[#This Row],[Cantidad_Inicial]]-(SUMIF(TablaMovimientos[ELEMENTO], TablaInventario[[#This Row],[Elemento_Movimiento]], TablaMovimientos[CANTIDAD RETIRADA]))</f>
        <v>1</v>
      </c>
      <c r="G233" s="9" t="s">
        <v>21</v>
      </c>
      <c r="H233" s="39">
        <v>2023042000026</v>
      </c>
      <c r="I233" s="11" t="s">
        <v>338</v>
      </c>
      <c r="J233" s="32"/>
    </row>
    <row r="234" spans="1:10" ht="29" x14ac:dyDescent="0.35">
      <c r="A234" s="5">
        <v>233</v>
      </c>
      <c r="B234" s="12" t="s">
        <v>336</v>
      </c>
      <c r="C234" s="13" t="s">
        <v>337</v>
      </c>
      <c r="D234" s="13" t="str">
        <f t="shared" si="27"/>
        <v>Osciloscopio Mano y Accesorios  OWON 2023042000030</v>
      </c>
      <c r="E234" s="26">
        <v>1</v>
      </c>
      <c r="F234" s="26">
        <f>TablaInventario[[#This Row],[Cantidad_Inicial]]-(SUMIF(TablaMovimientos[ELEMENTO], TablaInventario[[#This Row],[Elemento_Movimiento]], TablaMovimientos[CANTIDAD RETIRADA]))</f>
        <v>1</v>
      </c>
      <c r="G234" s="9" t="s">
        <v>21</v>
      </c>
      <c r="H234" s="36">
        <v>2023042000030</v>
      </c>
      <c r="I234" s="11" t="s">
        <v>338</v>
      </c>
      <c r="J234" s="32"/>
    </row>
    <row r="235" spans="1:10" ht="29" x14ac:dyDescent="0.35">
      <c r="A235" s="9">
        <v>234</v>
      </c>
      <c r="B235" s="12" t="s">
        <v>336</v>
      </c>
      <c r="C235" s="13" t="s">
        <v>337</v>
      </c>
      <c r="D235" s="13" t="str">
        <f t="shared" si="27"/>
        <v>Osciloscopio Mano y Accesorios  OWON 2023042000034</v>
      </c>
      <c r="E235" s="26">
        <v>1</v>
      </c>
      <c r="F235" s="26">
        <f>TablaInventario[[#This Row],[Cantidad_Inicial]]-(SUMIF(TablaMovimientos[ELEMENTO], TablaInventario[[#This Row],[Elemento_Movimiento]], TablaMovimientos[CANTIDAD RETIRADA]))</f>
        <v>1</v>
      </c>
      <c r="G235" s="9" t="s">
        <v>21</v>
      </c>
      <c r="H235" s="39">
        <v>2023042000034</v>
      </c>
      <c r="I235" s="11" t="s">
        <v>338</v>
      </c>
      <c r="J235" s="32"/>
    </row>
    <row r="236" spans="1:10" ht="29" x14ac:dyDescent="0.35">
      <c r="A236" s="5">
        <v>235</v>
      </c>
      <c r="B236" s="12" t="s">
        <v>336</v>
      </c>
      <c r="C236" s="13" t="s">
        <v>337</v>
      </c>
      <c r="D236" s="13" t="str">
        <f t="shared" si="27"/>
        <v>Osciloscopio Mano y Accesorios  OWON 2023042000033</v>
      </c>
      <c r="E236" s="26">
        <v>1</v>
      </c>
      <c r="F236" s="26">
        <f>TablaInventario[[#This Row],[Cantidad_Inicial]]-(SUMIF(TablaMovimientos[ELEMENTO], TablaInventario[[#This Row],[Elemento_Movimiento]], TablaMovimientos[CANTIDAD RETIRADA]))</f>
        <v>1</v>
      </c>
      <c r="G236" s="9" t="s">
        <v>21</v>
      </c>
      <c r="H236" s="36">
        <v>2023042000033</v>
      </c>
      <c r="I236" s="11" t="s">
        <v>338</v>
      </c>
      <c r="J236" s="32"/>
    </row>
    <row r="237" spans="1:10" ht="29" x14ac:dyDescent="0.35">
      <c r="A237" s="9">
        <v>236</v>
      </c>
      <c r="B237" s="12" t="s">
        <v>336</v>
      </c>
      <c r="C237" s="13" t="s">
        <v>337</v>
      </c>
      <c r="D237" s="13" t="str">
        <f t="shared" si="27"/>
        <v>Osciloscopio Mano y Accesorios  OWON 2023042000032</v>
      </c>
      <c r="E237" s="26">
        <v>1</v>
      </c>
      <c r="F237" s="26">
        <f>TablaInventario[[#This Row],[Cantidad_Inicial]]-(SUMIF(TablaMovimientos[ELEMENTO], TablaInventario[[#This Row],[Elemento_Movimiento]], TablaMovimientos[CANTIDAD RETIRADA]))</f>
        <v>1</v>
      </c>
      <c r="G237" s="9" t="s">
        <v>21</v>
      </c>
      <c r="H237" s="39">
        <v>2023042000032</v>
      </c>
      <c r="I237" s="11" t="s">
        <v>338</v>
      </c>
      <c r="J237" s="32"/>
    </row>
    <row r="238" spans="1:10" ht="29" x14ac:dyDescent="0.35">
      <c r="A238" s="5">
        <v>237</v>
      </c>
      <c r="B238" s="12" t="s">
        <v>336</v>
      </c>
      <c r="C238" s="13" t="s">
        <v>337</v>
      </c>
      <c r="D238" s="13" t="str">
        <f t="shared" si="27"/>
        <v>Osciloscopio Mano y Accesorios  OWON 2023042000069</v>
      </c>
      <c r="E238" s="26">
        <v>1</v>
      </c>
      <c r="F238" s="26">
        <f>TablaInventario[[#This Row],[Cantidad_Inicial]]-(SUMIF(TablaMovimientos[ELEMENTO], TablaInventario[[#This Row],[Elemento_Movimiento]], TablaMovimientos[CANTIDAD RETIRADA]))</f>
        <v>1</v>
      </c>
      <c r="G238" s="9" t="s">
        <v>21</v>
      </c>
      <c r="H238" s="37">
        <v>2023042000069</v>
      </c>
      <c r="I238" s="11" t="s">
        <v>338</v>
      </c>
      <c r="J238" s="32"/>
    </row>
    <row r="239" spans="1:10" ht="29" x14ac:dyDescent="0.35">
      <c r="A239" s="9">
        <v>238</v>
      </c>
      <c r="B239" s="12" t="s">
        <v>336</v>
      </c>
      <c r="C239" s="13" t="s">
        <v>337</v>
      </c>
      <c r="D239" s="13" t="str">
        <f t="shared" si="27"/>
        <v>Osciloscopio Mano y Accesorios  OWON 2023042000060</v>
      </c>
      <c r="E239" s="26">
        <v>1</v>
      </c>
      <c r="F239" s="26">
        <f>TablaInventario[[#This Row],[Cantidad_Inicial]]-(SUMIF(TablaMovimientos[ELEMENTO], TablaInventario[[#This Row],[Elemento_Movimiento]], TablaMovimientos[CANTIDAD RETIRADA]))</f>
        <v>1</v>
      </c>
      <c r="G239" s="9" t="s">
        <v>21</v>
      </c>
      <c r="H239" s="37">
        <v>2023042000060</v>
      </c>
      <c r="I239" s="11" t="s">
        <v>338</v>
      </c>
      <c r="J239" s="32"/>
    </row>
    <row r="240" spans="1:10" ht="29" x14ac:dyDescent="0.35">
      <c r="A240" s="5">
        <v>239</v>
      </c>
      <c r="B240" s="12" t="s">
        <v>336</v>
      </c>
      <c r="C240" s="13" t="s">
        <v>337</v>
      </c>
      <c r="D240" s="13" t="str">
        <f t="shared" si="27"/>
        <v>Osciloscopio Mano y Accesorios  OWON 2023042000059</v>
      </c>
      <c r="E240" s="26">
        <v>1</v>
      </c>
      <c r="F240" s="26">
        <f>TablaInventario[[#This Row],[Cantidad_Inicial]]-(SUMIF(TablaMovimientos[ELEMENTO], TablaInventario[[#This Row],[Elemento_Movimiento]], TablaMovimientos[CANTIDAD RETIRADA]))</f>
        <v>1</v>
      </c>
      <c r="G240" s="9" t="s">
        <v>21</v>
      </c>
      <c r="H240" s="37">
        <v>2023042000059</v>
      </c>
      <c r="I240" s="11" t="s">
        <v>338</v>
      </c>
      <c r="J240" s="32"/>
    </row>
    <row r="241" spans="1:10" ht="29" x14ac:dyDescent="0.35">
      <c r="A241" s="9">
        <v>240</v>
      </c>
      <c r="B241" s="12" t="s">
        <v>336</v>
      </c>
      <c r="C241" s="13" t="s">
        <v>337</v>
      </c>
      <c r="D241" s="13" t="str">
        <f t="shared" si="27"/>
        <v>Osciloscopio Mano y Accesorios  OWON 2023042000066</v>
      </c>
      <c r="E241" s="26">
        <v>1</v>
      </c>
      <c r="F241" s="26">
        <f>TablaInventario[[#This Row],[Cantidad_Inicial]]-(SUMIF(TablaMovimientos[ELEMENTO], TablaInventario[[#This Row],[Elemento_Movimiento]], TablaMovimientos[CANTIDAD RETIRADA]))</f>
        <v>1</v>
      </c>
      <c r="G241" s="9" t="s">
        <v>21</v>
      </c>
      <c r="H241" s="37">
        <v>2023042000066</v>
      </c>
      <c r="I241" s="11" t="s">
        <v>338</v>
      </c>
      <c r="J241" s="32"/>
    </row>
    <row r="242" spans="1:10" ht="29" x14ac:dyDescent="0.35">
      <c r="A242" s="5">
        <v>241</v>
      </c>
      <c r="B242" s="12" t="s">
        <v>336</v>
      </c>
      <c r="C242" s="13" t="s">
        <v>337</v>
      </c>
      <c r="D242" s="13" t="str">
        <f t="shared" si="27"/>
        <v>Osciloscopio Mano y Accesorios  OWON 2023042000067</v>
      </c>
      <c r="E242" s="26">
        <v>1</v>
      </c>
      <c r="F242" s="26">
        <f>TablaInventario[[#This Row],[Cantidad_Inicial]]-(SUMIF(TablaMovimientos[ELEMENTO], TablaInventario[[#This Row],[Elemento_Movimiento]], TablaMovimientos[CANTIDAD RETIRADA]))</f>
        <v>1</v>
      </c>
      <c r="G242" s="9" t="s">
        <v>21</v>
      </c>
      <c r="H242" s="37">
        <v>2023042000067</v>
      </c>
      <c r="I242" s="11" t="s">
        <v>338</v>
      </c>
      <c r="J242" s="32"/>
    </row>
    <row r="243" spans="1:10" ht="29" x14ac:dyDescent="0.35">
      <c r="A243" s="9">
        <v>242</v>
      </c>
      <c r="B243" s="12" t="s">
        <v>336</v>
      </c>
      <c r="C243" s="13" t="s">
        <v>337</v>
      </c>
      <c r="D243" s="13" t="str">
        <f t="shared" si="27"/>
        <v>Osciloscopio Mano y Accesorios  OWON 2023042000063</v>
      </c>
      <c r="E243" s="26">
        <v>1</v>
      </c>
      <c r="F243" s="26">
        <f>TablaInventario[[#This Row],[Cantidad_Inicial]]-(SUMIF(TablaMovimientos[ELEMENTO], TablaInventario[[#This Row],[Elemento_Movimiento]], TablaMovimientos[CANTIDAD RETIRADA]))</f>
        <v>1</v>
      </c>
      <c r="G243" s="9" t="s">
        <v>21</v>
      </c>
      <c r="H243" s="37">
        <v>2023042000063</v>
      </c>
      <c r="I243" s="11" t="s">
        <v>338</v>
      </c>
      <c r="J243" s="32"/>
    </row>
    <row r="244" spans="1:10" ht="29" x14ac:dyDescent="0.35">
      <c r="A244" s="5">
        <v>243</v>
      </c>
      <c r="B244" s="12" t="s">
        <v>336</v>
      </c>
      <c r="C244" s="13" t="s">
        <v>337</v>
      </c>
      <c r="D244" s="13" t="str">
        <f t="shared" si="27"/>
        <v>Osciloscopio Mano y Accesorios  OWON 2023042000062</v>
      </c>
      <c r="E244" s="26">
        <v>1</v>
      </c>
      <c r="F244" s="26">
        <f>TablaInventario[[#This Row],[Cantidad_Inicial]]-(SUMIF(TablaMovimientos[ELEMENTO], TablaInventario[[#This Row],[Elemento_Movimiento]], TablaMovimientos[CANTIDAD RETIRADA]))</f>
        <v>1</v>
      </c>
      <c r="G244" s="9" t="s">
        <v>21</v>
      </c>
      <c r="H244" s="37">
        <v>2023042000062</v>
      </c>
      <c r="I244" s="11" t="s">
        <v>338</v>
      </c>
      <c r="J244" s="32"/>
    </row>
    <row r="245" spans="1:10" ht="29" x14ac:dyDescent="0.35">
      <c r="A245" s="9">
        <v>244</v>
      </c>
      <c r="B245" s="12" t="s">
        <v>336</v>
      </c>
      <c r="C245" s="13" t="s">
        <v>337</v>
      </c>
      <c r="D245" s="13" t="str">
        <f t="shared" si="27"/>
        <v>Osciloscopio Mano y Accesorios  OWON 2023042000065</v>
      </c>
      <c r="E245" s="26">
        <v>1</v>
      </c>
      <c r="F245" s="26">
        <f>TablaInventario[[#This Row],[Cantidad_Inicial]]-(SUMIF(TablaMovimientos[ELEMENTO], TablaInventario[[#This Row],[Elemento_Movimiento]], TablaMovimientos[CANTIDAD RETIRADA]))</f>
        <v>1</v>
      </c>
      <c r="G245" s="9" t="s">
        <v>21</v>
      </c>
      <c r="H245" s="37">
        <v>2023042000065</v>
      </c>
      <c r="I245" s="11" t="s">
        <v>338</v>
      </c>
      <c r="J245" s="32"/>
    </row>
    <row r="246" spans="1:10" ht="29" x14ac:dyDescent="0.35">
      <c r="A246" s="5">
        <v>245</v>
      </c>
      <c r="B246" s="12" t="s">
        <v>336</v>
      </c>
      <c r="C246" s="13" t="s">
        <v>337</v>
      </c>
      <c r="D246" s="13" t="str">
        <f t="shared" si="27"/>
        <v>Osciloscopio Mano y Accesorios  OWON 2023042000068</v>
      </c>
      <c r="E246" s="26">
        <v>1</v>
      </c>
      <c r="F246" s="26">
        <f>TablaInventario[[#This Row],[Cantidad_Inicial]]-(SUMIF(TablaMovimientos[ELEMENTO], TablaInventario[[#This Row],[Elemento_Movimiento]], TablaMovimientos[CANTIDAD RETIRADA]))</f>
        <v>1</v>
      </c>
      <c r="G246" s="9" t="s">
        <v>21</v>
      </c>
      <c r="H246" s="37">
        <v>2023042000068</v>
      </c>
      <c r="I246" s="11" t="s">
        <v>338</v>
      </c>
      <c r="J246" s="32"/>
    </row>
    <row r="247" spans="1:10" ht="29" x14ac:dyDescent="0.35">
      <c r="A247" s="9">
        <v>246</v>
      </c>
      <c r="B247" s="12" t="s">
        <v>336</v>
      </c>
      <c r="C247" s="13" t="s">
        <v>337</v>
      </c>
      <c r="D247" s="13" t="str">
        <f t="shared" si="27"/>
        <v>Osciloscopio Mano y Accesorios  OWON 2023042000070</v>
      </c>
      <c r="E247" s="26">
        <v>1</v>
      </c>
      <c r="F247" s="26">
        <f>TablaInventario[[#This Row],[Cantidad_Inicial]]-(SUMIF(TablaMovimientos[ELEMENTO], TablaInventario[[#This Row],[Elemento_Movimiento]], TablaMovimientos[CANTIDAD RETIRADA]))</f>
        <v>1</v>
      </c>
      <c r="G247" s="9" t="s">
        <v>21</v>
      </c>
      <c r="H247" s="37">
        <v>2023042000070</v>
      </c>
      <c r="I247" s="11" t="s">
        <v>338</v>
      </c>
      <c r="J247" s="32"/>
    </row>
    <row r="248" spans="1:10" ht="29" x14ac:dyDescent="0.35">
      <c r="A248" s="5">
        <v>247</v>
      </c>
      <c r="B248" s="12" t="s">
        <v>336</v>
      </c>
      <c r="C248" s="13" t="s">
        <v>337</v>
      </c>
      <c r="D248" s="13" t="str">
        <f t="shared" si="27"/>
        <v>Osciloscopio Mano y Accesorios  OWON 2023042000061</v>
      </c>
      <c r="E248" s="26">
        <v>1</v>
      </c>
      <c r="F248" s="26">
        <f>TablaInventario[[#This Row],[Cantidad_Inicial]]-(SUMIF(TablaMovimientos[ELEMENTO], TablaInventario[[#This Row],[Elemento_Movimiento]], TablaMovimientos[CANTIDAD RETIRADA]))</f>
        <v>1</v>
      </c>
      <c r="G248" s="9" t="s">
        <v>21</v>
      </c>
      <c r="H248" s="37">
        <v>2023042000061</v>
      </c>
      <c r="I248" s="11" t="s">
        <v>338</v>
      </c>
      <c r="J248" s="32"/>
    </row>
    <row r="249" spans="1:10" ht="29" x14ac:dyDescent="0.35">
      <c r="A249" s="9">
        <v>248</v>
      </c>
      <c r="B249" s="12" t="s">
        <v>336</v>
      </c>
      <c r="C249" s="13" t="s">
        <v>337</v>
      </c>
      <c r="D249" s="13" t="str">
        <f t="shared" si="27"/>
        <v>Osciloscopio Mano y Accesorios  OWON 2023042000064</v>
      </c>
      <c r="E249" s="26">
        <v>1</v>
      </c>
      <c r="F249" s="26">
        <f>TablaInventario[[#This Row],[Cantidad_Inicial]]-(SUMIF(TablaMovimientos[ELEMENTO], TablaInventario[[#This Row],[Elemento_Movimiento]], TablaMovimientos[CANTIDAD RETIRADA]))</f>
        <v>1</v>
      </c>
      <c r="G249" s="9" t="s">
        <v>21</v>
      </c>
      <c r="H249" s="37">
        <v>2023042000064</v>
      </c>
      <c r="I249" s="11" t="s">
        <v>338</v>
      </c>
      <c r="J249" s="32"/>
    </row>
    <row r="250" spans="1:10" x14ac:dyDescent="0.35">
      <c r="A250" s="5">
        <v>249</v>
      </c>
      <c r="B250" s="12" t="s">
        <v>339</v>
      </c>
      <c r="C250" s="40" t="str">
        <f t="shared" ref="C250:C251" si="34">I250</f>
        <v>Stand 5</v>
      </c>
      <c r="D250" s="9" t="str">
        <f t="shared" si="27"/>
        <v xml:space="preserve">Commscope UTP Stand 5 </v>
      </c>
      <c r="E250" s="26">
        <v>1</v>
      </c>
      <c r="F250" s="26">
        <f>TablaInventario[[#This Row],[Cantidad_Inicial]]-(SUMIF(TablaMovimientos[ELEMENTO], TablaInventario[[#This Row],[Elemento_Movimiento]], TablaMovimientos[CANTIDAD RETIRADA]))</f>
        <v>1</v>
      </c>
      <c r="G250" s="9" t="s">
        <v>340</v>
      </c>
      <c r="H250" s="47"/>
      <c r="I250" s="11" t="s">
        <v>338</v>
      </c>
    </row>
    <row r="251" spans="1:10" s="35" customFormat="1" x14ac:dyDescent="0.35">
      <c r="A251" s="9">
        <v>250</v>
      </c>
      <c r="B251" s="12" t="s">
        <v>341</v>
      </c>
      <c r="C251" s="40" t="str">
        <f t="shared" si="34"/>
        <v>Piso</v>
      </c>
      <c r="D251" s="9" t="str">
        <f t="shared" si="27"/>
        <v xml:space="preserve">Guayas de Seguridad Piso </v>
      </c>
      <c r="E251" s="38"/>
      <c r="F251" s="26">
        <f>TablaInventario[[#This Row],[Cantidad_Inicial]]-(SUMIF(TablaMovimientos[ELEMENTO], TablaInventario[[#This Row],[Elemento_Movimiento]], TablaMovimientos[CANTIDAD RETIRADA]))</f>
        <v>0</v>
      </c>
      <c r="G251" s="9" t="s">
        <v>21</v>
      </c>
      <c r="H251" s="46"/>
      <c r="I251" s="11" t="s">
        <v>342</v>
      </c>
      <c r="J251" s="35" t="s">
        <v>343</v>
      </c>
    </row>
    <row r="252" spans="1:10" x14ac:dyDescent="0.35">
      <c r="A252" s="5">
        <v>251</v>
      </c>
      <c r="B252" s="12" t="s">
        <v>344</v>
      </c>
      <c r="C252" s="13" t="s">
        <v>345</v>
      </c>
      <c r="D252" s="13" t="str">
        <f t="shared" si="27"/>
        <v>Batería Para Cámara Panasonic DMC-GH3 Caja</v>
      </c>
      <c r="E252" s="26">
        <v>1</v>
      </c>
      <c r="F252" s="26">
        <f>TablaInventario[[#This Row],[Cantidad_Inicial]]-(SUMIF(TablaMovimientos[ELEMENTO], TablaInventario[[#This Row],[Elemento_Movimiento]], TablaMovimientos[CANTIDAD RETIRADA]))</f>
        <v>1</v>
      </c>
      <c r="G252" s="9" t="s">
        <v>5</v>
      </c>
      <c r="H252" s="46" t="s">
        <v>5</v>
      </c>
      <c r="I252" s="11" t="s">
        <v>338</v>
      </c>
    </row>
    <row r="253" spans="1:10" x14ac:dyDescent="0.35">
      <c r="A253" s="9">
        <v>252</v>
      </c>
      <c r="B253" s="12" t="s">
        <v>346</v>
      </c>
      <c r="C253" s="13" t="s">
        <v>347</v>
      </c>
      <c r="D253" s="13" t="str">
        <f t="shared" si="27"/>
        <v>Batería Para Servidor Dell Referencia NU209, 3.7 V</v>
      </c>
      <c r="E253" s="26">
        <v>4</v>
      </c>
      <c r="F253" s="26">
        <f>TablaInventario[[#This Row],[Cantidad_Inicial]]-(SUMIF(TablaMovimientos[ELEMENTO], TablaInventario[[#This Row],[Elemento_Movimiento]], TablaMovimientos[CANTIDAD RETIRADA]))</f>
        <v>4</v>
      </c>
      <c r="G253" s="45"/>
      <c r="H253" s="10" t="s">
        <v>348</v>
      </c>
      <c r="I253" s="11" t="s">
        <v>338</v>
      </c>
    </row>
    <row r="254" spans="1:10" ht="29" x14ac:dyDescent="0.35">
      <c r="A254" s="5">
        <v>253</v>
      </c>
      <c r="B254" s="12" t="s">
        <v>349</v>
      </c>
      <c r="C254" s="9" t="s">
        <v>350</v>
      </c>
      <c r="D254" s="9" t="str">
        <f t="shared" si="27"/>
        <v>Cable USB Para Disco Externo WD Marca WD</v>
      </c>
      <c r="E254" s="26">
        <v>9</v>
      </c>
      <c r="F254" s="26">
        <f>TablaInventario[[#This Row],[Cantidad_Inicial]]-(SUMIF(TablaMovimientos[ELEMENTO], TablaInventario[[#This Row],[Elemento_Movimiento]], TablaMovimientos[CANTIDAD RETIRADA]))</f>
        <v>9</v>
      </c>
      <c r="G254" s="45"/>
      <c r="H254" s="10" t="s">
        <v>351</v>
      </c>
      <c r="I254" s="11" t="s">
        <v>338</v>
      </c>
    </row>
    <row r="255" spans="1:10" ht="29" x14ac:dyDescent="0.35">
      <c r="A255" s="9">
        <v>254</v>
      </c>
      <c r="B255" s="12" t="s">
        <v>352</v>
      </c>
      <c r="C255" s="40" t="str">
        <f t="shared" ref="C255:C256" si="35">I255</f>
        <v>Stand 5</v>
      </c>
      <c r="D255" s="9" t="str">
        <f t="shared" si="27"/>
        <v>Cable de Poder Disco Almacenamiento  Stand 5 4 pines mini a 2 salidas</v>
      </c>
      <c r="E255" s="26">
        <v>9</v>
      </c>
      <c r="F255" s="26">
        <f>TablaInventario[[#This Row],[Cantidad_Inicial]]-(SUMIF(TablaMovimientos[ELEMENTO], TablaInventario[[#This Row],[Elemento_Movimiento]], TablaMovimientos[CANTIDAD RETIRADA]))</f>
        <v>9</v>
      </c>
      <c r="G255" s="45"/>
      <c r="H255" s="10" t="s">
        <v>353</v>
      </c>
      <c r="I255" s="11" t="s">
        <v>338</v>
      </c>
    </row>
    <row r="256" spans="1:10" ht="29" x14ac:dyDescent="0.35">
      <c r="A256" s="5">
        <v>255</v>
      </c>
      <c r="B256" s="12" t="s">
        <v>354</v>
      </c>
      <c r="C256" s="40" t="str">
        <f t="shared" si="35"/>
        <v>Stand 5</v>
      </c>
      <c r="D256" s="9" t="str">
        <f t="shared" si="27"/>
        <v>Conversor USB 3.0 a LAN RJ45 Stand 5 1000 MB</v>
      </c>
      <c r="E256" s="26">
        <v>5</v>
      </c>
      <c r="F256" s="26">
        <f>TablaInventario[[#This Row],[Cantidad_Inicial]]-(SUMIF(TablaMovimientos[ELEMENTO], TablaInventario[[#This Row],[Elemento_Movimiento]], TablaMovimientos[CANTIDAD RETIRADA]))</f>
        <v>5</v>
      </c>
      <c r="G256" s="45"/>
      <c r="H256" s="10" t="s">
        <v>355</v>
      </c>
      <c r="I256" s="11" t="s">
        <v>338</v>
      </c>
    </row>
    <row r="257" spans="1:10" ht="29" x14ac:dyDescent="0.35">
      <c r="A257" s="9">
        <v>256</v>
      </c>
      <c r="B257" s="12" t="s">
        <v>356</v>
      </c>
      <c r="C257" s="13" t="s">
        <v>195</v>
      </c>
      <c r="D257" s="13" t="str">
        <f t="shared" si="27"/>
        <v>Conversor HDMI a VGA con Audio XÜE Marca XUE</v>
      </c>
      <c r="E257" s="26">
        <v>5</v>
      </c>
      <c r="F257" s="26">
        <f>TablaInventario[[#This Row],[Cantidad_Inicial]]-(SUMIF(TablaMovimientos[ELEMENTO], TablaInventario[[#This Row],[Elemento_Movimiento]], TablaMovimientos[CANTIDAD RETIRADA]))</f>
        <v>5</v>
      </c>
      <c r="G257" s="45"/>
      <c r="H257" s="10" t="s">
        <v>357</v>
      </c>
      <c r="I257" s="11" t="s">
        <v>338</v>
      </c>
    </row>
    <row r="258" spans="1:10" ht="29" x14ac:dyDescent="0.35">
      <c r="A258" s="5">
        <v>257</v>
      </c>
      <c r="B258" s="12" t="s">
        <v>358</v>
      </c>
      <c r="C258" s="40" t="str">
        <f t="shared" ref="C258:C259" si="36">I258</f>
        <v>Stand 5</v>
      </c>
      <c r="D258" s="9" t="str">
        <f t="shared" ref="D258:D321" si="37">_xlfn.CONCAT(B258," ",C258," ",H258)</f>
        <v>Conversor Mini Display Port a HDMI Stand 5 Blancos</v>
      </c>
      <c r="E258" s="26">
        <v>6</v>
      </c>
      <c r="F258" s="26">
        <f>TablaInventario[[#This Row],[Cantidad_Inicial]]-(SUMIF(TablaMovimientos[ELEMENTO], TablaInventario[[#This Row],[Elemento_Movimiento]], TablaMovimientos[CANTIDAD RETIRADA]))</f>
        <v>6</v>
      </c>
      <c r="G258" s="45"/>
      <c r="H258" s="10" t="s">
        <v>359</v>
      </c>
      <c r="I258" s="11" t="s">
        <v>338</v>
      </c>
    </row>
    <row r="259" spans="1:10" ht="29" x14ac:dyDescent="0.35">
      <c r="A259" s="9">
        <v>258</v>
      </c>
      <c r="B259" s="12" t="s">
        <v>226</v>
      </c>
      <c r="C259" s="40" t="str">
        <f t="shared" si="36"/>
        <v>Stand 5</v>
      </c>
      <c r="D259" s="9" t="str">
        <f t="shared" si="37"/>
        <v xml:space="preserve">Conversor HDMI a Display Port Stand 5 </v>
      </c>
      <c r="E259" s="26">
        <v>21</v>
      </c>
      <c r="F259" s="26">
        <f>TablaInventario[[#This Row],[Cantidad_Inicial]]-(SUMIF(TablaMovimientos[ELEMENTO], TablaInventario[[#This Row],[Elemento_Movimiento]], TablaMovimientos[CANTIDAD RETIRADA]))</f>
        <v>21</v>
      </c>
      <c r="G259" s="45"/>
      <c r="H259" s="46"/>
      <c r="I259" s="11" t="s">
        <v>338</v>
      </c>
    </row>
    <row r="260" spans="1:10" ht="29" x14ac:dyDescent="0.35">
      <c r="A260" s="5">
        <v>259</v>
      </c>
      <c r="B260" s="12" t="s">
        <v>360</v>
      </c>
      <c r="C260" s="24" t="s">
        <v>361</v>
      </c>
      <c r="D260" s="24" t="str">
        <f t="shared" si="37"/>
        <v>Cable HDMI con Adaptadores HDTV High Speed HDTV High Speed, 1 adaptador mini HDMI a HDMI</v>
      </c>
      <c r="E260" s="26">
        <v>1</v>
      </c>
      <c r="F260" s="26">
        <f>TablaInventario[[#This Row],[Cantidad_Inicial]]-(SUMIF(TablaMovimientos[ELEMENTO], TablaInventario[[#This Row],[Elemento_Movimiento]], TablaMovimientos[CANTIDAD RETIRADA]))</f>
        <v>1</v>
      </c>
      <c r="G260" s="45"/>
      <c r="H260" s="10" t="s">
        <v>362</v>
      </c>
      <c r="I260" s="11" t="s">
        <v>338</v>
      </c>
    </row>
    <row r="261" spans="1:10" x14ac:dyDescent="0.35">
      <c r="A261" s="9">
        <v>260</v>
      </c>
      <c r="B261" s="12" t="s">
        <v>363</v>
      </c>
      <c r="C261" s="40" t="str">
        <f t="shared" ref="C261:C263" si="38">I261</f>
        <v>Stand 5</v>
      </c>
      <c r="D261" s="9" t="str">
        <f t="shared" si="37"/>
        <v>Motherboard Stand 5 M93 Intel Q87 VPR WIN DPK</v>
      </c>
      <c r="E261" s="26">
        <v>4</v>
      </c>
      <c r="F261" s="26">
        <f>TablaInventario[[#This Row],[Cantidad_Inicial]]-(SUMIF(TablaMovimientos[ELEMENTO], TablaInventario[[#This Row],[Elemento_Movimiento]], TablaMovimientos[CANTIDAD RETIRADA]))</f>
        <v>3</v>
      </c>
      <c r="G261" s="45"/>
      <c r="H261" s="10" t="s">
        <v>364</v>
      </c>
      <c r="I261" s="11" t="s">
        <v>338</v>
      </c>
      <c r="J261" t="s">
        <v>365</v>
      </c>
    </row>
    <row r="262" spans="1:10" ht="29" x14ac:dyDescent="0.35">
      <c r="A262" s="5">
        <v>261</v>
      </c>
      <c r="B262" s="12" t="s">
        <v>352</v>
      </c>
      <c r="C262" s="40" t="str">
        <f t="shared" si="38"/>
        <v>Stand 5</v>
      </c>
      <c r="D262" s="9" t="str">
        <f t="shared" si="37"/>
        <v>Cable de Poder Disco Almacenamiento  Stand 5 4 pines a 1 salidas</v>
      </c>
      <c r="E262" s="26">
        <v>46</v>
      </c>
      <c r="F262" s="26">
        <f>TablaInventario[[#This Row],[Cantidad_Inicial]]-(SUMIF(TablaMovimientos[ELEMENTO], TablaInventario[[#This Row],[Elemento_Movimiento]], TablaMovimientos[CANTIDAD RETIRADA]))</f>
        <v>46</v>
      </c>
      <c r="G262" s="45"/>
      <c r="H262" s="10" t="s">
        <v>366</v>
      </c>
      <c r="I262" s="11" t="s">
        <v>338</v>
      </c>
    </row>
    <row r="263" spans="1:10" x14ac:dyDescent="0.35">
      <c r="A263" s="9">
        <v>262</v>
      </c>
      <c r="B263" s="12" t="s">
        <v>367</v>
      </c>
      <c r="C263" s="40" t="str">
        <f t="shared" si="38"/>
        <v>Stand 5</v>
      </c>
      <c r="D263" s="9" t="str">
        <f t="shared" si="37"/>
        <v xml:space="preserve">Cable SATA Stand 5 </v>
      </c>
      <c r="E263" s="26">
        <v>65</v>
      </c>
      <c r="F263" s="26">
        <f>TablaInventario[[#This Row],[Cantidad_Inicial]]-(SUMIF(TablaMovimientos[ELEMENTO], TablaInventario[[#This Row],[Elemento_Movimiento]], TablaMovimientos[CANTIDAD RETIRADA]))</f>
        <v>65</v>
      </c>
      <c r="G263" s="45"/>
      <c r="H263" s="46"/>
      <c r="I263" s="11" t="s">
        <v>338</v>
      </c>
    </row>
    <row r="264" spans="1:10" x14ac:dyDescent="0.35">
      <c r="A264" s="5">
        <v>263</v>
      </c>
      <c r="B264" s="12" t="s">
        <v>368</v>
      </c>
      <c r="C264" s="13" t="s">
        <v>347</v>
      </c>
      <c r="D264" s="13" t="str">
        <f t="shared" si="37"/>
        <v>Tóner Dell Dell 2350dn</v>
      </c>
      <c r="E264" s="26">
        <v>4</v>
      </c>
      <c r="F264" s="26">
        <f>TablaInventario[[#This Row],[Cantidad_Inicial]]-(SUMIF(TablaMovimientos[ELEMENTO], TablaInventario[[#This Row],[Elemento_Movimiento]], TablaMovimientos[CANTIDAD RETIRADA]))</f>
        <v>2</v>
      </c>
      <c r="G264" s="45"/>
      <c r="H264" s="13" t="s">
        <v>369</v>
      </c>
      <c r="I264" s="11" t="s">
        <v>338</v>
      </c>
      <c r="J264" t="s">
        <v>370</v>
      </c>
    </row>
    <row r="265" spans="1:10" x14ac:dyDescent="0.35">
      <c r="A265" s="9">
        <v>264</v>
      </c>
      <c r="B265" s="12" t="s">
        <v>371</v>
      </c>
      <c r="C265" s="40" t="str">
        <f t="shared" ref="C265" si="39">I265</f>
        <v>Stand 5</v>
      </c>
      <c r="D265" s="9" t="str">
        <f t="shared" si="37"/>
        <v xml:space="preserve">Anilladora Stand 5 </v>
      </c>
      <c r="E265" s="26">
        <v>1</v>
      </c>
      <c r="F265" s="26">
        <f>TablaInventario[[#This Row],[Cantidad_Inicial]]-(SUMIF(TablaMovimientos[ELEMENTO], TablaInventario[[#This Row],[Elemento_Movimiento]], TablaMovimientos[CANTIDAD RETIRADA]))</f>
        <v>1</v>
      </c>
      <c r="G265" s="45"/>
      <c r="H265" s="46"/>
      <c r="I265" s="11" t="s">
        <v>338</v>
      </c>
    </row>
    <row r="266" spans="1:10" x14ac:dyDescent="0.35">
      <c r="A266" s="5">
        <v>265</v>
      </c>
      <c r="B266" s="12" t="s">
        <v>372</v>
      </c>
      <c r="C266" s="13" t="s">
        <v>155</v>
      </c>
      <c r="D266" s="13" t="str">
        <f t="shared" si="37"/>
        <v xml:space="preserve">Serrucho Stanley </v>
      </c>
      <c r="E266" s="26">
        <v>1</v>
      </c>
      <c r="F266" s="26">
        <f>TablaInventario[[#This Row],[Cantidad_Inicial]]-(SUMIF(TablaMovimientos[ELEMENTO], TablaInventario[[#This Row],[Elemento_Movimiento]], TablaMovimientos[CANTIDAD RETIRADA]))</f>
        <v>1</v>
      </c>
      <c r="G266" s="9" t="s">
        <v>21</v>
      </c>
      <c r="H266" s="46"/>
      <c r="I266" s="11" t="s">
        <v>278</v>
      </c>
    </row>
    <row r="267" spans="1:10" x14ac:dyDescent="0.35">
      <c r="A267" s="9">
        <v>266</v>
      </c>
      <c r="B267" s="12" t="s">
        <v>373</v>
      </c>
      <c r="C267" s="13" t="s">
        <v>155</v>
      </c>
      <c r="D267" s="13" t="str">
        <f t="shared" si="37"/>
        <v xml:space="preserve">Segueta Stanley </v>
      </c>
      <c r="E267" s="26">
        <v>1</v>
      </c>
      <c r="F267" s="26">
        <f>TablaInventario[[#This Row],[Cantidad_Inicial]]-(SUMIF(TablaMovimientos[ELEMENTO], TablaInventario[[#This Row],[Elemento_Movimiento]], TablaMovimientos[CANTIDAD RETIRADA]))</f>
        <v>1</v>
      </c>
      <c r="G267" s="9" t="s">
        <v>21</v>
      </c>
      <c r="H267" s="46"/>
      <c r="I267" s="11" t="s">
        <v>278</v>
      </c>
    </row>
    <row r="268" spans="1:10" ht="29" x14ac:dyDescent="0.35">
      <c r="A268" s="5">
        <v>267</v>
      </c>
      <c r="B268" s="12" t="s">
        <v>374</v>
      </c>
      <c r="C268" s="13" t="s">
        <v>155</v>
      </c>
      <c r="D268" s="13" t="str">
        <f t="shared" si="37"/>
        <v>Juego de Destornilladores Stanley 69 - 172 Falta 1 pequeño - mediano</v>
      </c>
      <c r="E268" s="26">
        <v>1</v>
      </c>
      <c r="F268" s="26">
        <f>TablaInventario[[#This Row],[Cantidad_Inicial]]-(SUMIF(TablaMovimientos[ELEMENTO], TablaInventario[[#This Row],[Elemento_Movimiento]], TablaMovimientos[CANTIDAD RETIRADA]))</f>
        <v>1</v>
      </c>
      <c r="G268" s="9" t="s">
        <v>21</v>
      </c>
      <c r="H268" s="10" t="s">
        <v>375</v>
      </c>
      <c r="I268" s="11" t="s">
        <v>278</v>
      </c>
    </row>
    <row r="269" spans="1:10" x14ac:dyDescent="0.35">
      <c r="A269" s="9">
        <v>268</v>
      </c>
      <c r="B269" s="12" t="s">
        <v>376</v>
      </c>
      <c r="C269" s="13" t="s">
        <v>377</v>
      </c>
      <c r="D269" s="13" t="str">
        <f t="shared" si="37"/>
        <v xml:space="preserve">Set de Brocas Brocas A.C. </v>
      </c>
      <c r="E269" s="26">
        <v>1</v>
      </c>
      <c r="F269" s="26">
        <f>TablaInventario[[#This Row],[Cantidad_Inicial]]-(SUMIF(TablaMovimientos[ELEMENTO], TablaInventario[[#This Row],[Elemento_Movimiento]], TablaMovimientos[CANTIDAD RETIRADA]))</f>
        <v>1</v>
      </c>
      <c r="G269" s="9" t="s">
        <v>21</v>
      </c>
      <c r="H269" s="46"/>
      <c r="I269" s="11" t="s">
        <v>278</v>
      </c>
    </row>
    <row r="270" spans="1:10" x14ac:dyDescent="0.35">
      <c r="A270" s="5">
        <v>269</v>
      </c>
      <c r="B270" s="12" t="s">
        <v>378</v>
      </c>
      <c r="C270" s="13" t="s">
        <v>379</v>
      </c>
      <c r="D270" s="13" t="str">
        <f t="shared" si="37"/>
        <v xml:space="preserve">Set de Destornilladores Toolcraft </v>
      </c>
      <c r="E270" s="26">
        <v>1</v>
      </c>
      <c r="F270" s="26">
        <f>TablaInventario[[#This Row],[Cantidad_Inicial]]-(SUMIF(TablaMovimientos[ELEMENTO], TablaInventario[[#This Row],[Elemento_Movimiento]], TablaMovimientos[CANTIDAD RETIRADA]))</f>
        <v>1</v>
      </c>
      <c r="G270" s="9" t="s">
        <v>21</v>
      </c>
      <c r="H270" s="46"/>
      <c r="I270" s="11" t="s">
        <v>278</v>
      </c>
    </row>
    <row r="271" spans="1:10" x14ac:dyDescent="0.35">
      <c r="A271" s="9">
        <v>270</v>
      </c>
      <c r="B271" s="12" t="s">
        <v>378</v>
      </c>
      <c r="C271" s="13" t="s">
        <v>380</v>
      </c>
      <c r="D271" s="13" t="str">
        <f t="shared" si="37"/>
        <v xml:space="preserve">Set de Destornilladores Total </v>
      </c>
      <c r="E271" s="26">
        <v>1</v>
      </c>
      <c r="F271" s="26">
        <f>TablaInventario[[#This Row],[Cantidad_Inicial]]-(SUMIF(TablaMovimientos[ELEMENTO], TablaInventario[[#This Row],[Elemento_Movimiento]], TablaMovimientos[CANTIDAD RETIRADA]))</f>
        <v>1</v>
      </c>
      <c r="G271" s="9" t="s">
        <v>21</v>
      </c>
      <c r="H271" s="46"/>
      <c r="I271" s="11" t="s">
        <v>278</v>
      </c>
    </row>
    <row r="272" spans="1:10" x14ac:dyDescent="0.35">
      <c r="A272" s="5">
        <v>271</v>
      </c>
      <c r="B272" s="12" t="s">
        <v>381</v>
      </c>
      <c r="C272" s="9" t="s">
        <v>382</v>
      </c>
      <c r="D272" s="9" t="str">
        <f t="shared" si="37"/>
        <v>Set de brocas WIN Win Falta 1</v>
      </c>
      <c r="E272" s="26">
        <v>1</v>
      </c>
      <c r="F272" s="26">
        <f>TablaInventario[[#This Row],[Cantidad_Inicial]]-(SUMIF(TablaMovimientos[ELEMENTO], TablaInventario[[#This Row],[Elemento_Movimiento]], TablaMovimientos[CANTIDAD RETIRADA]))</f>
        <v>1</v>
      </c>
      <c r="G272" s="9" t="s">
        <v>21</v>
      </c>
      <c r="H272" s="10" t="s">
        <v>383</v>
      </c>
      <c r="I272" s="11" t="s">
        <v>278</v>
      </c>
    </row>
    <row r="273" spans="1:9" x14ac:dyDescent="0.35">
      <c r="A273" s="9">
        <v>272</v>
      </c>
      <c r="B273" s="12" t="s">
        <v>384</v>
      </c>
      <c r="C273" s="9" t="s">
        <v>385</v>
      </c>
      <c r="D273" s="9" t="str">
        <f t="shared" si="37"/>
        <v>Pinz de Corte Diagonal Pretool 8"</v>
      </c>
      <c r="E273" s="26">
        <v>1</v>
      </c>
      <c r="F273" s="26">
        <f>TablaInventario[[#This Row],[Cantidad_Inicial]]-(SUMIF(TablaMovimientos[ELEMENTO], TablaInventario[[#This Row],[Elemento_Movimiento]], TablaMovimientos[CANTIDAD RETIRADA]))</f>
        <v>1</v>
      </c>
      <c r="G273" s="9" t="s">
        <v>21</v>
      </c>
      <c r="H273" s="10" t="s">
        <v>386</v>
      </c>
      <c r="I273" s="11" t="s">
        <v>278</v>
      </c>
    </row>
    <row r="274" spans="1:9" x14ac:dyDescent="0.35">
      <c r="A274" s="5">
        <v>273</v>
      </c>
      <c r="B274" s="12" t="s">
        <v>218</v>
      </c>
      <c r="C274" s="40" t="str">
        <f t="shared" ref="C274" si="40">I274</f>
        <v>Stand 6</v>
      </c>
      <c r="D274" s="9" t="str">
        <f t="shared" si="37"/>
        <v>HDMI Switch Stand 6 HDMI 5T01 SWITCH</v>
      </c>
      <c r="E274" s="26">
        <v>1</v>
      </c>
      <c r="F274" s="26">
        <f>TablaInventario[[#This Row],[Cantidad_Inicial]]-(SUMIF(TablaMovimientos[ELEMENTO], TablaInventario[[#This Row],[Elemento_Movimiento]], TablaMovimientos[CANTIDAD RETIRADA]))</f>
        <v>1</v>
      </c>
      <c r="G274" s="9" t="s">
        <v>21</v>
      </c>
      <c r="H274" s="10" t="s">
        <v>387</v>
      </c>
      <c r="I274" s="11" t="s">
        <v>278</v>
      </c>
    </row>
    <row r="275" spans="1:9" ht="29" x14ac:dyDescent="0.35">
      <c r="A275" s="9">
        <v>274</v>
      </c>
      <c r="B275" s="12" t="s">
        <v>388</v>
      </c>
      <c r="C275" s="9" t="s">
        <v>155</v>
      </c>
      <c r="D275" s="9" t="str">
        <f t="shared" si="37"/>
        <v xml:space="preserve">Set Destornilladores de Presición Stanley </v>
      </c>
      <c r="E275" s="26">
        <v>3</v>
      </c>
      <c r="F275" s="26">
        <f>TablaInventario[[#This Row],[Cantidad_Inicial]]-(SUMIF(TablaMovimientos[ELEMENTO], TablaInventario[[#This Row],[Elemento_Movimiento]], TablaMovimientos[CANTIDAD RETIRADA]))</f>
        <v>3</v>
      </c>
      <c r="G275" s="9" t="s">
        <v>21</v>
      </c>
      <c r="H275" s="46"/>
      <c r="I275" s="11" t="s">
        <v>278</v>
      </c>
    </row>
    <row r="276" spans="1:9" x14ac:dyDescent="0.35">
      <c r="A276" s="5">
        <v>275</v>
      </c>
      <c r="B276" s="12" t="s">
        <v>389</v>
      </c>
      <c r="C276" s="9" t="s">
        <v>155</v>
      </c>
      <c r="D276" s="9" t="str">
        <f t="shared" si="37"/>
        <v>Alicate de presición Stanley 10"</v>
      </c>
      <c r="E276" s="26">
        <v>1</v>
      </c>
      <c r="F276" s="26">
        <f>TablaInventario[[#This Row],[Cantidad_Inicial]]-(SUMIF(TablaMovimientos[ELEMENTO], TablaInventario[[#This Row],[Elemento_Movimiento]], TablaMovimientos[CANTIDAD RETIRADA]))</f>
        <v>1</v>
      </c>
      <c r="G276" s="9" t="s">
        <v>21</v>
      </c>
      <c r="H276" s="10" t="s">
        <v>390</v>
      </c>
      <c r="I276" s="11" t="s">
        <v>278</v>
      </c>
    </row>
    <row r="277" spans="1:9" x14ac:dyDescent="0.35">
      <c r="A277" s="9">
        <v>276</v>
      </c>
      <c r="B277" s="12" t="s">
        <v>391</v>
      </c>
      <c r="C277" s="9" t="s">
        <v>392</v>
      </c>
      <c r="D277" s="9" t="str">
        <f t="shared" si="37"/>
        <v>Brochas Caribe 63.5mm</v>
      </c>
      <c r="E277" s="26">
        <v>2</v>
      </c>
      <c r="F277" s="26">
        <f>TablaInventario[[#This Row],[Cantidad_Inicial]]-(SUMIF(TablaMovimientos[ELEMENTO], TablaInventario[[#This Row],[Elemento_Movimiento]], TablaMovimientos[CANTIDAD RETIRADA]))</f>
        <v>2</v>
      </c>
      <c r="G277" s="9" t="s">
        <v>21</v>
      </c>
      <c r="H277" s="10" t="s">
        <v>393</v>
      </c>
      <c r="I277" s="11" t="s">
        <v>278</v>
      </c>
    </row>
    <row r="278" spans="1:9" x14ac:dyDescent="0.35">
      <c r="A278" s="5">
        <v>277</v>
      </c>
      <c r="B278" s="12" t="s">
        <v>394</v>
      </c>
      <c r="C278" s="9" t="s">
        <v>392</v>
      </c>
      <c r="D278" s="9" t="str">
        <f t="shared" si="37"/>
        <v>Brocha Caribe 50.8mm</v>
      </c>
      <c r="E278" s="26">
        <v>1</v>
      </c>
      <c r="F278" s="26">
        <f>TablaInventario[[#This Row],[Cantidad_Inicial]]-(SUMIF(TablaMovimientos[ELEMENTO], TablaInventario[[#This Row],[Elemento_Movimiento]], TablaMovimientos[CANTIDAD RETIRADA]))</f>
        <v>1</v>
      </c>
      <c r="G278" s="9" t="s">
        <v>21</v>
      </c>
      <c r="H278" s="10" t="s">
        <v>395</v>
      </c>
      <c r="I278" s="11" t="s">
        <v>278</v>
      </c>
    </row>
    <row r="279" spans="1:9" x14ac:dyDescent="0.35">
      <c r="A279" s="9">
        <v>278</v>
      </c>
      <c r="B279" s="12" t="s">
        <v>394</v>
      </c>
      <c r="C279" s="9" t="s">
        <v>392</v>
      </c>
      <c r="D279" s="9" t="str">
        <f t="shared" si="37"/>
        <v>Brocha Caribe 38.1mm</v>
      </c>
      <c r="E279" s="26">
        <v>2</v>
      </c>
      <c r="F279" s="26">
        <f>TablaInventario[[#This Row],[Cantidad_Inicial]]-(SUMIF(TablaMovimientos[ELEMENTO], TablaInventario[[#This Row],[Elemento_Movimiento]], TablaMovimientos[CANTIDAD RETIRADA]))</f>
        <v>2</v>
      </c>
      <c r="G279" s="9" t="s">
        <v>21</v>
      </c>
      <c r="H279" s="10" t="s">
        <v>396</v>
      </c>
      <c r="I279" s="11" t="s">
        <v>278</v>
      </c>
    </row>
    <row r="280" spans="1:9" x14ac:dyDescent="0.35">
      <c r="A280" s="5">
        <v>279</v>
      </c>
      <c r="B280" s="12" t="s">
        <v>397</v>
      </c>
      <c r="C280" s="9" t="s">
        <v>155</v>
      </c>
      <c r="D280" s="9" t="str">
        <f t="shared" si="37"/>
        <v>Pinza de Corte Diagonal Stanley 6"</v>
      </c>
      <c r="E280" s="26">
        <v>1</v>
      </c>
      <c r="F280" s="26">
        <f>TablaInventario[[#This Row],[Cantidad_Inicial]]-(SUMIF(TablaMovimientos[ELEMENTO], TablaInventario[[#This Row],[Elemento_Movimiento]], TablaMovimientos[CANTIDAD RETIRADA]))</f>
        <v>1</v>
      </c>
      <c r="G280" s="9" t="s">
        <v>21</v>
      </c>
      <c r="H280" s="10" t="s">
        <v>398</v>
      </c>
      <c r="I280" s="11" t="s">
        <v>278</v>
      </c>
    </row>
    <row r="281" spans="1:9" x14ac:dyDescent="0.35">
      <c r="A281" s="9">
        <v>280</v>
      </c>
      <c r="B281" s="12" t="s">
        <v>399</v>
      </c>
      <c r="C281" s="9" t="s">
        <v>400</v>
      </c>
      <c r="D281" s="9" t="str">
        <f t="shared" si="37"/>
        <v>Lima Triangular Herragro 6"</v>
      </c>
      <c r="E281" s="26">
        <v>4</v>
      </c>
      <c r="F281" s="26">
        <f>TablaInventario[[#This Row],[Cantidad_Inicial]]-(SUMIF(TablaMovimientos[ELEMENTO], TablaInventario[[#This Row],[Elemento_Movimiento]], TablaMovimientos[CANTIDAD RETIRADA]))</f>
        <v>4</v>
      </c>
      <c r="G281" s="9" t="s">
        <v>21</v>
      </c>
      <c r="H281" s="10" t="s">
        <v>398</v>
      </c>
      <c r="I281" s="11" t="s">
        <v>278</v>
      </c>
    </row>
    <row r="282" spans="1:9" x14ac:dyDescent="0.35">
      <c r="A282" s="5">
        <v>281</v>
      </c>
      <c r="B282" s="12" t="s">
        <v>401</v>
      </c>
      <c r="C282" s="9" t="s">
        <v>402</v>
      </c>
      <c r="D282" s="9" t="str">
        <f t="shared" si="37"/>
        <v>Llave BRISTOL Bristol 8 piezas</v>
      </c>
      <c r="E282" s="26">
        <v>1</v>
      </c>
      <c r="F282" s="26">
        <f>TablaInventario[[#This Row],[Cantidad_Inicial]]-(SUMIF(TablaMovimientos[ELEMENTO], TablaInventario[[#This Row],[Elemento_Movimiento]], TablaMovimientos[CANTIDAD RETIRADA]))</f>
        <v>1</v>
      </c>
      <c r="G282" s="9" t="s">
        <v>21</v>
      </c>
      <c r="H282" s="10" t="s">
        <v>403</v>
      </c>
      <c r="I282" s="11" t="s">
        <v>278</v>
      </c>
    </row>
    <row r="283" spans="1:9" x14ac:dyDescent="0.35">
      <c r="A283" s="9">
        <v>282</v>
      </c>
      <c r="B283" s="12" t="s">
        <v>404</v>
      </c>
      <c r="C283" s="40" t="str">
        <f t="shared" ref="C283" si="41">I283</f>
        <v>Stand 6</v>
      </c>
      <c r="D283" s="9" t="str">
        <f t="shared" si="37"/>
        <v>Bisturí Stand 6 Azul</v>
      </c>
      <c r="E283" s="26">
        <v>1</v>
      </c>
      <c r="F283" s="26">
        <f>TablaInventario[[#This Row],[Cantidad_Inicial]]-(SUMIF(TablaMovimientos[ELEMENTO], TablaInventario[[#This Row],[Elemento_Movimiento]], TablaMovimientos[CANTIDAD RETIRADA]))</f>
        <v>1</v>
      </c>
      <c r="G283" s="9" t="s">
        <v>21</v>
      </c>
      <c r="H283" s="10" t="s">
        <v>405</v>
      </c>
      <c r="I283" s="11" t="s">
        <v>278</v>
      </c>
    </row>
    <row r="284" spans="1:9" x14ac:dyDescent="0.35">
      <c r="A284" s="5">
        <v>283</v>
      </c>
      <c r="B284" s="12" t="s">
        <v>406</v>
      </c>
      <c r="C284" s="9" t="s">
        <v>407</v>
      </c>
      <c r="D284" s="9" t="str">
        <f t="shared" si="37"/>
        <v xml:space="preserve">Crimpine Modular Network Tool </v>
      </c>
      <c r="E284" s="26">
        <v>1</v>
      </c>
      <c r="F284" s="26">
        <f>TablaInventario[[#This Row],[Cantidad_Inicial]]-(SUMIF(TablaMovimientos[ELEMENTO], TablaInventario[[#This Row],[Elemento_Movimiento]], TablaMovimientos[CANTIDAD RETIRADA]))</f>
        <v>1</v>
      </c>
      <c r="G284" s="9" t="s">
        <v>21</v>
      </c>
      <c r="H284" s="46"/>
      <c r="I284" s="11" t="s">
        <v>278</v>
      </c>
    </row>
    <row r="285" spans="1:9" x14ac:dyDescent="0.35">
      <c r="A285" s="9">
        <v>284</v>
      </c>
      <c r="B285" s="12" t="s">
        <v>408</v>
      </c>
      <c r="C285" s="13" t="s">
        <v>409</v>
      </c>
      <c r="D285" s="13" t="str">
        <f t="shared" si="37"/>
        <v xml:space="preserve">Crimpine Tool Coax YAC-3 </v>
      </c>
      <c r="E285" s="26">
        <v>1</v>
      </c>
      <c r="F285" s="26">
        <f>TablaInventario[[#This Row],[Cantidad_Inicial]]-(SUMIF(TablaMovimientos[ELEMENTO], TablaInventario[[#This Row],[Elemento_Movimiento]], TablaMovimientos[CANTIDAD RETIRADA]))</f>
        <v>1</v>
      </c>
      <c r="G285" s="9" t="s">
        <v>21</v>
      </c>
      <c r="H285" s="46"/>
      <c r="I285" s="11" t="s">
        <v>278</v>
      </c>
    </row>
    <row r="286" spans="1:9" x14ac:dyDescent="0.35">
      <c r="A286" s="5">
        <v>285</v>
      </c>
      <c r="B286" s="12" t="s">
        <v>410</v>
      </c>
      <c r="C286" s="9" t="s">
        <v>411</v>
      </c>
      <c r="D286" s="9" t="str">
        <f t="shared" si="37"/>
        <v>Alicates Irimo Azul</v>
      </c>
      <c r="E286" s="26">
        <v>2</v>
      </c>
      <c r="F286" s="26">
        <f>TablaInventario[[#This Row],[Cantidad_Inicial]]-(SUMIF(TablaMovimientos[ELEMENTO], TablaInventario[[#This Row],[Elemento_Movimiento]], TablaMovimientos[CANTIDAD RETIRADA]))</f>
        <v>2</v>
      </c>
      <c r="G286" s="9" t="s">
        <v>21</v>
      </c>
      <c r="H286" s="10" t="s">
        <v>405</v>
      </c>
      <c r="I286" s="11" t="s">
        <v>278</v>
      </c>
    </row>
    <row r="287" spans="1:9" x14ac:dyDescent="0.35">
      <c r="A287" s="9">
        <v>286</v>
      </c>
      <c r="B287" s="12" t="s">
        <v>412</v>
      </c>
      <c r="C287" s="9" t="s">
        <v>413</v>
      </c>
      <c r="D287" s="9" t="str">
        <f t="shared" si="37"/>
        <v>Alicate Crescent Amarillo</v>
      </c>
      <c r="E287" s="26">
        <v>1</v>
      </c>
      <c r="F287" s="26">
        <f>TablaInventario[[#This Row],[Cantidad_Inicial]]-(SUMIF(TablaMovimientos[ELEMENTO], TablaInventario[[#This Row],[Elemento_Movimiento]], TablaMovimientos[CANTIDAD RETIRADA]))</f>
        <v>1</v>
      </c>
      <c r="G287" s="9" t="s">
        <v>21</v>
      </c>
      <c r="H287" s="10" t="s">
        <v>414</v>
      </c>
      <c r="I287" s="11" t="s">
        <v>278</v>
      </c>
    </row>
    <row r="288" spans="1:9" x14ac:dyDescent="0.35">
      <c r="A288" s="5">
        <v>287</v>
      </c>
      <c r="B288" s="12" t="s">
        <v>415</v>
      </c>
      <c r="C288" s="9" t="s">
        <v>416</v>
      </c>
      <c r="D288" s="9" t="str">
        <f t="shared" si="37"/>
        <v>Broca Bosch 6.5mm</v>
      </c>
      <c r="E288" s="26">
        <v>2</v>
      </c>
      <c r="F288" s="26">
        <f>TablaInventario[[#This Row],[Cantidad_Inicial]]-(SUMIF(TablaMovimientos[ELEMENTO], TablaInventario[[#This Row],[Elemento_Movimiento]], TablaMovimientos[CANTIDAD RETIRADA]))</f>
        <v>2</v>
      </c>
      <c r="G288" s="9" t="s">
        <v>21</v>
      </c>
      <c r="H288" s="10" t="s">
        <v>417</v>
      </c>
      <c r="I288" s="11" t="s">
        <v>278</v>
      </c>
    </row>
    <row r="289" spans="1:9" ht="29" x14ac:dyDescent="0.35">
      <c r="A289" s="9">
        <v>288</v>
      </c>
      <c r="B289" s="12" t="s">
        <v>418</v>
      </c>
      <c r="C289" s="40" t="str">
        <f t="shared" ref="C289" si="42">I289</f>
        <v>Stand 6</v>
      </c>
      <c r="D289" s="9" t="str">
        <f t="shared" si="37"/>
        <v>DR SOCKET SET 2X TOOLS Stand 6 1/2"</v>
      </c>
      <c r="E289" s="26">
        <v>1</v>
      </c>
      <c r="F289" s="26">
        <f>TablaInventario[[#This Row],[Cantidad_Inicial]]-(SUMIF(TablaMovimientos[ELEMENTO], TablaInventario[[#This Row],[Elemento_Movimiento]], TablaMovimientos[CANTIDAD RETIRADA]))</f>
        <v>1</v>
      </c>
      <c r="G289" s="9" t="s">
        <v>21</v>
      </c>
      <c r="H289" s="10" t="s">
        <v>419</v>
      </c>
      <c r="I289" s="11" t="s">
        <v>278</v>
      </c>
    </row>
    <row r="290" spans="1:9" x14ac:dyDescent="0.35">
      <c r="A290" s="5">
        <v>289</v>
      </c>
      <c r="B290" s="12" t="s">
        <v>420</v>
      </c>
      <c r="C290" s="13" t="s">
        <v>195</v>
      </c>
      <c r="D290" s="13" t="str">
        <f t="shared" si="37"/>
        <v xml:space="preserve">Guaya XÜE </v>
      </c>
      <c r="E290" s="26">
        <v>199</v>
      </c>
      <c r="F290" s="26">
        <f>TablaInventario[[#This Row],[Cantidad_Inicial]]-(SUMIF(TablaMovimientos[ELEMENTO], TablaInventario[[#This Row],[Elemento_Movimiento]], TablaMovimientos[CANTIDAD RETIRADA]))</f>
        <v>199</v>
      </c>
      <c r="G290" s="9" t="s">
        <v>21</v>
      </c>
      <c r="H290" s="46"/>
      <c r="I290" s="11" t="s">
        <v>278</v>
      </c>
    </row>
    <row r="291" spans="1:9" x14ac:dyDescent="0.35">
      <c r="A291" s="9">
        <v>290</v>
      </c>
      <c r="B291" s="12" t="s">
        <v>420</v>
      </c>
      <c r="C291" s="9" t="s">
        <v>294</v>
      </c>
      <c r="D291" s="9" t="str">
        <f t="shared" si="37"/>
        <v xml:space="preserve">Guaya Startec </v>
      </c>
      <c r="E291" s="26">
        <v>14</v>
      </c>
      <c r="F291" s="26">
        <f>TablaInventario[[#This Row],[Cantidad_Inicial]]-(SUMIF(TablaMovimientos[ELEMENTO], TablaInventario[[#This Row],[Elemento_Movimiento]], TablaMovimientos[CANTIDAD RETIRADA]))</f>
        <v>14</v>
      </c>
      <c r="G291" s="9" t="s">
        <v>21</v>
      </c>
      <c r="H291" s="46"/>
      <c r="I291" s="11" t="s">
        <v>278</v>
      </c>
    </row>
    <row r="292" spans="1:9" x14ac:dyDescent="0.35">
      <c r="A292" s="5">
        <v>291</v>
      </c>
      <c r="B292" s="12" t="s">
        <v>420</v>
      </c>
      <c r="C292" s="9" t="s">
        <v>421</v>
      </c>
      <c r="D292" s="9" t="str">
        <f t="shared" si="37"/>
        <v xml:space="preserve">Guaya Argomtech </v>
      </c>
      <c r="E292" s="26">
        <v>7</v>
      </c>
      <c r="F292" s="26">
        <f>TablaInventario[[#This Row],[Cantidad_Inicial]]-(SUMIF(TablaMovimientos[ELEMENTO], TablaInventario[[#This Row],[Elemento_Movimiento]], TablaMovimientos[CANTIDAD RETIRADA]))</f>
        <v>7</v>
      </c>
      <c r="G292" s="9" t="s">
        <v>21</v>
      </c>
      <c r="H292" s="46"/>
      <c r="I292" s="11" t="s">
        <v>278</v>
      </c>
    </row>
    <row r="293" spans="1:9" x14ac:dyDescent="0.35">
      <c r="A293" s="9">
        <v>292</v>
      </c>
      <c r="B293" s="12" t="s">
        <v>422</v>
      </c>
      <c r="C293" s="40" t="str">
        <f t="shared" ref="C293:C299" si="43">I293</f>
        <v>Stand 6</v>
      </c>
      <c r="D293" s="9" t="str">
        <f t="shared" si="37"/>
        <v>Cable VGA Azul Stand 6 5m</v>
      </c>
      <c r="E293" s="26">
        <v>5</v>
      </c>
      <c r="F293" s="26">
        <f>TablaInventario[[#This Row],[Cantidad_Inicial]]-(SUMIF(TablaMovimientos[ELEMENTO], TablaInventario[[#This Row],[Elemento_Movimiento]], TablaMovimientos[CANTIDAD RETIRADA]))</f>
        <v>5</v>
      </c>
      <c r="G293" s="9" t="s">
        <v>21</v>
      </c>
      <c r="H293" s="10" t="s">
        <v>423</v>
      </c>
      <c r="I293" s="11" t="s">
        <v>278</v>
      </c>
    </row>
    <row r="294" spans="1:9" x14ac:dyDescent="0.35">
      <c r="A294" s="5">
        <v>293</v>
      </c>
      <c r="B294" s="12" t="s">
        <v>422</v>
      </c>
      <c r="C294" s="40" t="str">
        <f t="shared" si="43"/>
        <v>Stand 6</v>
      </c>
      <c r="D294" s="9" t="str">
        <f t="shared" si="37"/>
        <v>Cable VGA Azul Stand 6 1.8m</v>
      </c>
      <c r="E294" s="26">
        <v>5</v>
      </c>
      <c r="F294" s="26">
        <f>TablaInventario[[#This Row],[Cantidad_Inicial]]-(SUMIF(TablaMovimientos[ELEMENTO], TablaInventario[[#This Row],[Elemento_Movimiento]], TablaMovimientos[CANTIDAD RETIRADA]))</f>
        <v>5</v>
      </c>
      <c r="G294" s="9" t="s">
        <v>21</v>
      </c>
      <c r="H294" s="10" t="s">
        <v>424</v>
      </c>
      <c r="I294" s="11" t="s">
        <v>278</v>
      </c>
    </row>
    <row r="295" spans="1:9" x14ac:dyDescent="0.35">
      <c r="A295" s="9">
        <v>294</v>
      </c>
      <c r="B295" s="12" t="s">
        <v>422</v>
      </c>
      <c r="C295" s="40" t="str">
        <f t="shared" si="43"/>
        <v>Stand 6</v>
      </c>
      <c r="D295" s="9" t="str">
        <f t="shared" si="37"/>
        <v>Cable VGA Azul Stand 6 3m</v>
      </c>
      <c r="E295" s="26">
        <v>5</v>
      </c>
      <c r="F295" s="26">
        <f>TablaInventario[[#This Row],[Cantidad_Inicial]]-(SUMIF(TablaMovimientos[ELEMENTO], TablaInventario[[#This Row],[Elemento_Movimiento]], TablaMovimientos[CANTIDAD RETIRADA]))</f>
        <v>5</v>
      </c>
      <c r="G295" s="9" t="s">
        <v>21</v>
      </c>
      <c r="H295" s="10" t="s">
        <v>425</v>
      </c>
      <c r="I295" s="11" t="s">
        <v>278</v>
      </c>
    </row>
    <row r="296" spans="1:9" x14ac:dyDescent="0.35">
      <c r="A296" s="5">
        <v>295</v>
      </c>
      <c r="B296" s="12" t="s">
        <v>426</v>
      </c>
      <c r="C296" s="40" t="str">
        <f t="shared" si="43"/>
        <v>Stand 6</v>
      </c>
      <c r="D296" s="9" t="str">
        <f t="shared" si="37"/>
        <v xml:space="preserve">Cable VGA Negro Stand 6 </v>
      </c>
      <c r="E296" s="26">
        <v>33</v>
      </c>
      <c r="F296" s="26">
        <f>TablaInventario[[#This Row],[Cantidad_Inicial]]-(SUMIF(TablaMovimientos[ELEMENTO], TablaInventario[[#This Row],[Elemento_Movimiento]], TablaMovimientos[CANTIDAD RETIRADA]))</f>
        <v>33</v>
      </c>
      <c r="G296" s="9" t="s">
        <v>21</v>
      </c>
      <c r="H296" s="46"/>
      <c r="I296" s="11" t="s">
        <v>278</v>
      </c>
    </row>
    <row r="297" spans="1:9" x14ac:dyDescent="0.35">
      <c r="A297" s="9">
        <v>296</v>
      </c>
      <c r="B297" s="12" t="s">
        <v>427</v>
      </c>
      <c r="C297" s="40" t="str">
        <f t="shared" si="43"/>
        <v>Stand 6</v>
      </c>
      <c r="D297" s="9" t="str">
        <f t="shared" si="37"/>
        <v xml:space="preserve">Soporte en L Stand 6 </v>
      </c>
      <c r="E297" s="26">
        <v>2</v>
      </c>
      <c r="F297" s="26">
        <f>TablaInventario[[#This Row],[Cantidad_Inicial]]-(SUMIF(TablaMovimientos[ELEMENTO], TablaInventario[[#This Row],[Elemento_Movimiento]], TablaMovimientos[CANTIDAD RETIRADA]))</f>
        <v>2</v>
      </c>
      <c r="G297" s="9" t="s">
        <v>21</v>
      </c>
      <c r="H297" s="46"/>
      <c r="I297" s="11" t="s">
        <v>278</v>
      </c>
    </row>
    <row r="298" spans="1:9" x14ac:dyDescent="0.35">
      <c r="A298" s="5">
        <v>297</v>
      </c>
      <c r="B298" s="12" t="s">
        <v>422</v>
      </c>
      <c r="C298" s="40" t="str">
        <f t="shared" si="43"/>
        <v>Stand 6</v>
      </c>
      <c r="D298" s="9" t="str">
        <f t="shared" si="37"/>
        <v>Cable VGA Azul Stand 6 Azul Tamaño Variado</v>
      </c>
      <c r="E298" s="26">
        <v>17</v>
      </c>
      <c r="F298" s="26">
        <f>TablaInventario[[#This Row],[Cantidad_Inicial]]-(SUMIF(TablaMovimientos[ELEMENTO], TablaInventario[[#This Row],[Elemento_Movimiento]], TablaMovimientos[CANTIDAD RETIRADA]))</f>
        <v>17</v>
      </c>
      <c r="G298" s="9" t="s">
        <v>21</v>
      </c>
      <c r="H298" s="10" t="s">
        <v>428</v>
      </c>
      <c r="I298" s="11" t="s">
        <v>278</v>
      </c>
    </row>
    <row r="299" spans="1:9" x14ac:dyDescent="0.35">
      <c r="A299" s="9">
        <v>298</v>
      </c>
      <c r="B299" s="12" t="s">
        <v>429</v>
      </c>
      <c r="C299" s="40" t="str">
        <f t="shared" si="43"/>
        <v>Stand 6</v>
      </c>
      <c r="D299" s="9" t="str">
        <f t="shared" si="37"/>
        <v xml:space="preserve">Cable VGA Beige Stand 6 </v>
      </c>
      <c r="E299" s="26">
        <v>1</v>
      </c>
      <c r="F299" s="26">
        <f>TablaInventario[[#This Row],[Cantidad_Inicial]]-(SUMIF(TablaMovimientos[ELEMENTO], TablaInventario[[#This Row],[Elemento_Movimiento]], TablaMovimientos[CANTIDAD RETIRADA]))</f>
        <v>1</v>
      </c>
      <c r="G299" s="9" t="s">
        <v>21</v>
      </c>
      <c r="H299" s="46"/>
      <c r="I299" s="11" t="s">
        <v>278</v>
      </c>
    </row>
    <row r="300" spans="1:9" ht="29" x14ac:dyDescent="0.35">
      <c r="A300" s="5">
        <v>299</v>
      </c>
      <c r="B300" s="12" t="s">
        <v>430</v>
      </c>
      <c r="C300" s="13" t="s">
        <v>431</v>
      </c>
      <c r="D300" s="13" t="str">
        <f t="shared" si="37"/>
        <v xml:space="preserve">Adaptador Fuente de Alimentación WELL SHIN WS-012A-1 </v>
      </c>
      <c r="E300" s="26">
        <v>1</v>
      </c>
      <c r="F300" s="26">
        <f>TablaInventario[[#This Row],[Cantidad_Inicial]]-(SUMIF(TablaMovimientos[ELEMENTO], TablaInventario[[#This Row],[Elemento_Movimiento]], TablaMovimientos[CANTIDAD RETIRADA]))</f>
        <v>1</v>
      </c>
      <c r="G300" s="9" t="s">
        <v>21</v>
      </c>
      <c r="H300" s="46"/>
      <c r="I300" s="11" t="s">
        <v>278</v>
      </c>
    </row>
    <row r="301" spans="1:9" ht="29" x14ac:dyDescent="0.35">
      <c r="A301" s="9">
        <v>300</v>
      </c>
      <c r="B301" s="12" t="s">
        <v>430</v>
      </c>
      <c r="C301" s="13" t="s">
        <v>432</v>
      </c>
      <c r="D301" s="13" t="str">
        <f t="shared" si="37"/>
        <v xml:space="preserve">Adaptador Fuente de Alimentación WELL SHIN WS-009 </v>
      </c>
      <c r="E301" s="26">
        <v>1</v>
      </c>
      <c r="F301" s="26">
        <f>TablaInventario[[#This Row],[Cantidad_Inicial]]-(SUMIF(TablaMovimientos[ELEMENTO], TablaInventario[[#This Row],[Elemento_Movimiento]], TablaMovimientos[CANTIDAD RETIRADA]))</f>
        <v>1</v>
      </c>
      <c r="G301" s="9" t="s">
        <v>21</v>
      </c>
      <c r="H301" s="46"/>
      <c r="I301" s="11" t="s">
        <v>278</v>
      </c>
    </row>
    <row r="302" spans="1:9" x14ac:dyDescent="0.35">
      <c r="A302" s="5">
        <v>301</v>
      </c>
      <c r="B302" s="15" t="s">
        <v>433</v>
      </c>
      <c r="C302" s="40" t="str">
        <f t="shared" ref="C302:C305" si="44">I302</f>
        <v>Stand 6</v>
      </c>
      <c r="D302" s="3" t="str">
        <f t="shared" si="37"/>
        <v xml:space="preserve">Cable de Poder Stand 6 </v>
      </c>
      <c r="E302" s="29">
        <v>75</v>
      </c>
      <c r="F302" s="31">
        <f>TablaInventario[[#This Row],[Cantidad_Inicial]]-(SUMIF(TablaMovimientos[ELEMENTO], TablaInventario[[#This Row],[Elemento_Movimiento]], TablaMovimientos[CANTIDAD RETIRADA]))</f>
        <v>75</v>
      </c>
      <c r="G302" s="9" t="s">
        <v>21</v>
      </c>
      <c r="H302" s="48"/>
      <c r="I302" s="16" t="s">
        <v>278</v>
      </c>
    </row>
    <row r="303" spans="1:9" x14ac:dyDescent="0.35">
      <c r="A303" s="9">
        <v>302</v>
      </c>
      <c r="B303" s="30" t="s">
        <v>434</v>
      </c>
      <c r="C303" s="40" t="str">
        <f>I303</f>
        <v>Armario 1 Centro de acopio</v>
      </c>
      <c r="D303" s="3" t="str">
        <f t="shared" si="37"/>
        <v>Conectores  RJ45  Armario 1 Centro de acopio Conector Color Rojo</v>
      </c>
      <c r="E303" s="31">
        <v>362</v>
      </c>
      <c r="F303" s="31">
        <f>TablaInventario[[#This Row],[Cantidad_Inicial]]-(SUMIF(TablaMovimientos[ELEMENTO], TablaInventario[[#This Row],[Elemento_Movimiento]], TablaMovimientos[CANTIDAD RETIRADA]))</f>
        <v>362</v>
      </c>
      <c r="G303" s="3" t="s">
        <v>435</v>
      </c>
      <c r="H303" s="4" t="s">
        <v>436</v>
      </c>
      <c r="I303" s="33" t="s">
        <v>437</v>
      </c>
    </row>
    <row r="304" spans="1:9" x14ac:dyDescent="0.35">
      <c r="A304" s="5">
        <v>303</v>
      </c>
      <c r="B304" s="3" t="s">
        <v>438</v>
      </c>
      <c r="C304" s="40" t="str">
        <f t="shared" si="44"/>
        <v>Armario 1 Centro de acopio</v>
      </c>
      <c r="D304" s="3" t="str">
        <f t="shared" si="37"/>
        <v>Conectores RJ45 QPCOM Armario 1 Centro de acopio Conector Color Azul</v>
      </c>
      <c r="E304" s="31">
        <v>5</v>
      </c>
      <c r="F304" s="31">
        <f>TablaInventario[[#This Row],[Cantidad_Inicial]]-(SUMIF(TablaMovimientos[ELEMENTO], TablaInventario[[#This Row],[Elemento_Movimiento]], TablaMovimientos[CANTIDAD RETIRADA]))</f>
        <v>5</v>
      </c>
      <c r="G304" s="9" t="s">
        <v>21</v>
      </c>
      <c r="H304" s="4" t="s">
        <v>439</v>
      </c>
      <c r="I304" s="33" t="s">
        <v>437</v>
      </c>
    </row>
    <row r="305" spans="1:9" x14ac:dyDescent="0.35">
      <c r="A305" s="9">
        <v>304</v>
      </c>
      <c r="B305" s="9" t="s">
        <v>440</v>
      </c>
      <c r="C305" s="40" t="str">
        <f t="shared" si="44"/>
        <v>Armario 1 Centro de acopio</v>
      </c>
      <c r="D305" s="9" t="str">
        <f t="shared" si="37"/>
        <v>Capturadora de Video HDMI Armario 1 Centro de acopio Caja Blanco con Azul</v>
      </c>
      <c r="E305" s="26">
        <v>1</v>
      </c>
      <c r="F305" s="26">
        <f>TablaInventario[[#This Row],[Cantidad_Inicial]]-(SUMIF(TablaMovimientos[ELEMENTO], TablaInventario[[#This Row],[Elemento_Movimiento]], TablaMovimientos[CANTIDAD RETIRADA]))</f>
        <v>1</v>
      </c>
      <c r="G305" s="9" t="s">
        <v>21</v>
      </c>
      <c r="H305" s="10" t="s">
        <v>441</v>
      </c>
      <c r="I305" s="33" t="s">
        <v>437</v>
      </c>
    </row>
    <row r="306" spans="1:9" x14ac:dyDescent="0.35">
      <c r="A306" s="5">
        <v>305</v>
      </c>
      <c r="B306" s="9" t="s">
        <v>442</v>
      </c>
      <c r="C306" s="9" t="s">
        <v>443</v>
      </c>
      <c r="D306" s="9" t="str">
        <f t="shared" si="37"/>
        <v>HD Convertidor de Video  XUE Caja azul</v>
      </c>
      <c r="E306" s="26">
        <v>3</v>
      </c>
      <c r="F306" s="26">
        <f>TablaInventario[[#This Row],[Cantidad_Inicial]]-(SUMIF(TablaMovimientos[ELEMENTO], TablaInventario[[#This Row],[Elemento_Movimiento]], TablaMovimientos[CANTIDAD RETIRADA]))</f>
        <v>3</v>
      </c>
      <c r="G306" s="9" t="s">
        <v>21</v>
      </c>
      <c r="H306" s="10" t="s">
        <v>444</v>
      </c>
      <c r="I306" s="33" t="s">
        <v>437</v>
      </c>
    </row>
    <row r="307" spans="1:9" x14ac:dyDescent="0.35">
      <c r="A307" s="9">
        <v>306</v>
      </c>
      <c r="B307" s="3" t="s">
        <v>218</v>
      </c>
      <c r="C307" s="40" t="str">
        <f t="shared" ref="C307" si="45">I307</f>
        <v>Armario 1 Centro de acopio</v>
      </c>
      <c r="D307" s="3" t="str">
        <f t="shared" si="37"/>
        <v xml:space="preserve">HDMI Switch Armario 1 Centro de acopio </v>
      </c>
      <c r="E307" s="31">
        <v>1</v>
      </c>
      <c r="F307" s="31">
        <f>TablaInventario[[#This Row],[Cantidad_Inicial]]-(SUMIF(TablaMovimientos[ELEMENTO], TablaInventario[[#This Row],[Elemento_Movimiento]], TablaMovimientos[CANTIDAD RETIRADA]))</f>
        <v>1</v>
      </c>
      <c r="G307" s="3" t="s">
        <v>435</v>
      </c>
      <c r="H307" s="49"/>
      <c r="I307" s="33" t="s">
        <v>437</v>
      </c>
    </row>
    <row r="308" spans="1:9" x14ac:dyDescent="0.35">
      <c r="A308" s="5">
        <v>307</v>
      </c>
      <c r="B308" s="3" t="s">
        <v>445</v>
      </c>
      <c r="C308" s="3" t="s">
        <v>347</v>
      </c>
      <c r="D308" s="3" t="str">
        <f t="shared" si="37"/>
        <v>Tóner Negro  Dell 2350dn</v>
      </c>
      <c r="E308" s="31">
        <v>1</v>
      </c>
      <c r="F308" s="31">
        <f>TablaInventario[[#This Row],[Cantidad_Inicial]]-(SUMIF(TablaMovimientos[ELEMENTO], TablaInventario[[#This Row],[Elemento_Movimiento]], TablaMovimientos[CANTIDAD RETIRADA]))</f>
        <v>1</v>
      </c>
      <c r="G308" s="3" t="s">
        <v>435</v>
      </c>
      <c r="H308" s="4" t="s">
        <v>446</v>
      </c>
      <c r="I308" s="33" t="s">
        <v>437</v>
      </c>
    </row>
    <row r="309" spans="1:9" x14ac:dyDescent="0.35">
      <c r="A309" s="9">
        <v>308</v>
      </c>
      <c r="B309" s="3" t="s">
        <v>447</v>
      </c>
      <c r="C309" s="3" t="s">
        <v>448</v>
      </c>
      <c r="D309" s="3" t="str">
        <f t="shared" si="37"/>
        <v>Memoria RAM  Samsung 2GB</v>
      </c>
      <c r="E309" s="31">
        <v>20</v>
      </c>
      <c r="F309" s="31">
        <f>TablaInventario[[#This Row],[Cantidad_Inicial]]-(SUMIF(TablaMovimientos[ELEMENTO], TablaInventario[[#This Row],[Elemento_Movimiento]], TablaMovimientos[CANTIDAD RETIRADA]))</f>
        <v>20</v>
      </c>
      <c r="G309" s="3" t="s">
        <v>21</v>
      </c>
      <c r="H309" s="4" t="s">
        <v>449</v>
      </c>
      <c r="I309" s="33" t="s">
        <v>437</v>
      </c>
    </row>
    <row r="310" spans="1:9" x14ac:dyDescent="0.35">
      <c r="A310" s="5">
        <v>309</v>
      </c>
      <c r="B310" s="3" t="s">
        <v>447</v>
      </c>
      <c r="C310" s="9" t="s">
        <v>450</v>
      </c>
      <c r="D310" s="9" t="str">
        <f t="shared" si="37"/>
        <v>Memoria RAM  Patriot 2GB con Placa Azul</v>
      </c>
      <c r="E310" s="26">
        <v>5</v>
      </c>
      <c r="F310" s="31">
        <f>TablaInventario[[#This Row],[Cantidad_Inicial]]-(SUMIF(TablaMovimientos[ELEMENTO], TablaInventario[[#This Row],[Elemento_Movimiento]], TablaMovimientos[CANTIDAD RETIRADA]))</f>
        <v>5</v>
      </c>
      <c r="G310" s="3" t="s">
        <v>21</v>
      </c>
      <c r="H310" s="10" t="s">
        <v>451</v>
      </c>
      <c r="I310" s="33" t="s">
        <v>437</v>
      </c>
    </row>
    <row r="311" spans="1:9" x14ac:dyDescent="0.35">
      <c r="A311" s="9">
        <v>310</v>
      </c>
      <c r="B311" s="3" t="s">
        <v>447</v>
      </c>
      <c r="C311" s="9" t="s">
        <v>213</v>
      </c>
      <c r="D311" s="9" t="str">
        <f t="shared" si="37"/>
        <v>Memoria RAM  HP 512MB</v>
      </c>
      <c r="E311" s="26">
        <v>11</v>
      </c>
      <c r="F311" s="31">
        <f>TablaInventario[[#This Row],[Cantidad_Inicial]]-(SUMIF(TablaMovimientos[ELEMENTO], TablaInventario[[#This Row],[Elemento_Movimiento]], TablaMovimientos[CANTIDAD RETIRADA]))</f>
        <v>11</v>
      </c>
      <c r="G311" s="3" t="s">
        <v>21</v>
      </c>
      <c r="H311" s="10" t="s">
        <v>452</v>
      </c>
      <c r="I311" s="33" t="s">
        <v>437</v>
      </c>
    </row>
    <row r="312" spans="1:9" x14ac:dyDescent="0.35">
      <c r="A312" s="5">
        <v>311</v>
      </c>
      <c r="B312" s="3" t="s">
        <v>447</v>
      </c>
      <c r="C312" s="9" t="s">
        <v>213</v>
      </c>
      <c r="D312" s="9" t="str">
        <f t="shared" si="37"/>
        <v>Memoria RAM  HP 1GB</v>
      </c>
      <c r="E312" s="26">
        <v>1</v>
      </c>
      <c r="F312" s="31">
        <f>TablaInventario[[#This Row],[Cantidad_Inicial]]-(SUMIF(TablaMovimientos[ELEMENTO], TablaInventario[[#This Row],[Elemento_Movimiento]], TablaMovimientos[CANTIDAD RETIRADA]))</f>
        <v>1</v>
      </c>
      <c r="G312" s="3" t="s">
        <v>21</v>
      </c>
      <c r="H312" s="10" t="s">
        <v>453</v>
      </c>
      <c r="I312" s="33" t="s">
        <v>437</v>
      </c>
    </row>
    <row r="313" spans="1:9" x14ac:dyDescent="0.35">
      <c r="A313" s="9">
        <v>312</v>
      </c>
      <c r="B313" s="3" t="s">
        <v>447</v>
      </c>
      <c r="C313" s="3" t="s">
        <v>213</v>
      </c>
      <c r="D313" s="3" t="str">
        <f t="shared" si="37"/>
        <v>Memoria RAM  HP 2GB</v>
      </c>
      <c r="E313" s="31">
        <v>1</v>
      </c>
      <c r="F313" s="31">
        <f>TablaInventario[[#This Row],[Cantidad_Inicial]]-(SUMIF(TablaMovimientos[ELEMENTO], TablaInventario[[#This Row],[Elemento_Movimiento]], TablaMovimientos[CANTIDAD RETIRADA]))</f>
        <v>1</v>
      </c>
      <c r="G313" s="3" t="s">
        <v>21</v>
      </c>
      <c r="H313" s="4" t="s">
        <v>449</v>
      </c>
      <c r="I313" s="33" t="s">
        <v>437</v>
      </c>
    </row>
    <row r="314" spans="1:9" x14ac:dyDescent="0.35">
      <c r="A314" s="5">
        <v>313</v>
      </c>
      <c r="B314" s="3" t="s">
        <v>447</v>
      </c>
      <c r="C314" s="9" t="s">
        <v>454</v>
      </c>
      <c r="D314" s="9" t="str">
        <f t="shared" si="37"/>
        <v>Memoria RAM  NANYA 2GB</v>
      </c>
      <c r="E314" s="26">
        <v>30</v>
      </c>
      <c r="F314" s="31">
        <f>TablaInventario[[#This Row],[Cantidad_Inicial]]-(SUMIF(TablaMovimientos[ELEMENTO], TablaInventario[[#This Row],[Elemento_Movimiento]], TablaMovimientos[CANTIDAD RETIRADA]))</f>
        <v>30</v>
      </c>
      <c r="G314" s="3" t="s">
        <v>21</v>
      </c>
      <c r="H314" s="10" t="s">
        <v>449</v>
      </c>
      <c r="I314" s="33" t="s">
        <v>437</v>
      </c>
    </row>
    <row r="315" spans="1:9" x14ac:dyDescent="0.35">
      <c r="A315" s="9">
        <v>314</v>
      </c>
      <c r="B315" s="3" t="s">
        <v>447</v>
      </c>
      <c r="C315" s="3" t="s">
        <v>455</v>
      </c>
      <c r="D315" s="3" t="str">
        <f t="shared" si="37"/>
        <v>Memoria RAM  Value select 1GB</v>
      </c>
      <c r="E315" s="31">
        <v>1</v>
      </c>
      <c r="F315" s="31">
        <f>TablaInventario[[#This Row],[Cantidad_Inicial]]-(SUMIF(TablaMovimientos[ELEMENTO], TablaInventario[[#This Row],[Elemento_Movimiento]], TablaMovimientos[CANTIDAD RETIRADA]))</f>
        <v>1</v>
      </c>
      <c r="G315" s="3" t="s">
        <v>21</v>
      </c>
      <c r="H315" s="4" t="s">
        <v>453</v>
      </c>
      <c r="I315" s="33" t="s">
        <v>437</v>
      </c>
    </row>
    <row r="316" spans="1:9" x14ac:dyDescent="0.35">
      <c r="A316" s="5">
        <v>315</v>
      </c>
      <c r="B316" s="3" t="s">
        <v>447</v>
      </c>
      <c r="C316" s="3" t="s">
        <v>456</v>
      </c>
      <c r="D316" s="3" t="str">
        <f t="shared" si="37"/>
        <v>Memoria RAM  RAMAXEL 4GB</v>
      </c>
      <c r="E316" s="31">
        <v>1</v>
      </c>
      <c r="F316" s="31">
        <f>TablaInventario[[#This Row],[Cantidad_Inicial]]-(SUMIF(TablaMovimientos[ELEMENTO], TablaInventario[[#This Row],[Elemento_Movimiento]], TablaMovimientos[CANTIDAD RETIRADA]))</f>
        <v>1</v>
      </c>
      <c r="G316" s="3" t="s">
        <v>21</v>
      </c>
      <c r="H316" s="4" t="s">
        <v>457</v>
      </c>
      <c r="I316" s="33" t="s">
        <v>437</v>
      </c>
    </row>
    <row r="317" spans="1:9" x14ac:dyDescent="0.35">
      <c r="A317" s="9">
        <v>316</v>
      </c>
      <c r="B317" s="3" t="s">
        <v>447</v>
      </c>
      <c r="C317" s="3" t="s">
        <v>458</v>
      </c>
      <c r="D317" s="3" t="str">
        <f t="shared" si="37"/>
        <v>Memoria RAM  Transcend 2GB</v>
      </c>
      <c r="E317" s="31">
        <v>7</v>
      </c>
      <c r="F317" s="31">
        <f>TablaInventario[[#This Row],[Cantidad_Inicial]]-(SUMIF(TablaMovimientos[ELEMENTO], TablaInventario[[#This Row],[Elemento_Movimiento]], TablaMovimientos[CANTIDAD RETIRADA]))</f>
        <v>7</v>
      </c>
      <c r="G317" s="3" t="s">
        <v>21</v>
      </c>
      <c r="H317" s="4" t="s">
        <v>449</v>
      </c>
      <c r="I317" s="33" t="s">
        <v>437</v>
      </c>
    </row>
    <row r="318" spans="1:9" x14ac:dyDescent="0.35">
      <c r="A318" s="5">
        <v>317</v>
      </c>
      <c r="B318" s="3" t="s">
        <v>447</v>
      </c>
      <c r="C318" s="3" t="s">
        <v>459</v>
      </c>
      <c r="D318" s="3" t="str">
        <f t="shared" si="37"/>
        <v>Memoria RAM  Kingston 2GB</v>
      </c>
      <c r="E318" s="31">
        <v>22</v>
      </c>
      <c r="F318" s="31">
        <f>TablaInventario[[#This Row],[Cantidad_Inicial]]-(SUMIF(TablaMovimientos[ELEMENTO], TablaInventario[[#This Row],[Elemento_Movimiento]], TablaMovimientos[CANTIDAD RETIRADA]))</f>
        <v>22</v>
      </c>
      <c r="G318" s="3" t="s">
        <v>21</v>
      </c>
      <c r="H318" s="4" t="s">
        <v>449</v>
      </c>
      <c r="I318" s="33" t="s">
        <v>437</v>
      </c>
    </row>
    <row r="319" spans="1:9" x14ac:dyDescent="0.35">
      <c r="A319" s="9">
        <v>318</v>
      </c>
      <c r="B319" s="9" t="s">
        <v>447</v>
      </c>
      <c r="C319" s="9" t="s">
        <v>459</v>
      </c>
      <c r="D319" s="9" t="str">
        <f t="shared" si="37"/>
        <v>Memoria RAM  Kingston 1GB</v>
      </c>
      <c r="E319" s="26">
        <v>1</v>
      </c>
      <c r="F319" s="26">
        <f>TablaInventario[[#This Row],[Cantidad_Inicial]]-(SUMIF(TablaMovimientos[ELEMENTO], TablaInventario[[#This Row],[Elemento_Movimiento]], TablaMovimientos[CANTIDAD RETIRADA]))</f>
        <v>1</v>
      </c>
      <c r="G319" s="9" t="s">
        <v>21</v>
      </c>
      <c r="H319" s="10" t="s">
        <v>453</v>
      </c>
      <c r="I319" s="33" t="s">
        <v>437</v>
      </c>
    </row>
    <row r="320" spans="1:9" x14ac:dyDescent="0.35">
      <c r="A320" s="5">
        <v>319</v>
      </c>
      <c r="B320" s="3" t="s">
        <v>460</v>
      </c>
      <c r="C320" s="3"/>
      <c r="D320" s="3" t="str">
        <f t="shared" si="37"/>
        <v xml:space="preserve">Cables Sata  </v>
      </c>
      <c r="E320" s="31">
        <v>7</v>
      </c>
      <c r="F320" s="31">
        <v>7</v>
      </c>
      <c r="G320" s="3" t="s">
        <v>435</v>
      </c>
      <c r="H320" s="4"/>
      <c r="I320" s="33" t="s">
        <v>437</v>
      </c>
    </row>
    <row r="321" spans="1:9" x14ac:dyDescent="0.35">
      <c r="A321" s="9">
        <v>320</v>
      </c>
      <c r="B321" s="9" t="s">
        <v>12</v>
      </c>
      <c r="C321" s="9" t="s">
        <v>461</v>
      </c>
      <c r="D321" s="3" t="str">
        <f t="shared" si="37"/>
        <v xml:space="preserve">Guantes STEEL PRO </v>
      </c>
      <c r="E321" s="26">
        <v>2</v>
      </c>
      <c r="F321" s="31">
        <f>TablaInventario[[#This Row],[Cantidad_Inicial]]-(SUMIF(TablaMovimientos[ELEMENTO], TablaInventario[[#This Row],[Elemento_Movimiento]], TablaMovimientos[CANTIDAD RETIRADA]))</f>
        <v>2</v>
      </c>
      <c r="G321" s="9" t="s">
        <v>21</v>
      </c>
      <c r="H321" s="10"/>
      <c r="I321" s="33" t="s">
        <v>437</v>
      </c>
    </row>
    <row r="322" spans="1:9" x14ac:dyDescent="0.35">
      <c r="A322" s="5">
        <v>321</v>
      </c>
      <c r="B322" s="3" t="s">
        <v>462</v>
      </c>
      <c r="C322" s="3" t="s">
        <v>463</v>
      </c>
      <c r="D322" s="35" t="str">
        <f t="shared" ref="D322:D351" si="46">_xlfn.CONCAT(B322," ",C322," ",H322)</f>
        <v xml:space="preserve">Generador de sonda y tonos  Fluke </v>
      </c>
      <c r="E322" s="31">
        <v>1</v>
      </c>
      <c r="F322" s="56">
        <f>TablaInventario[[#This Row],[Cantidad_Inicial]]-(SUMIF(TablaMovimientos[ELEMENTO], TablaInventario[[#This Row],[Elemento_Movimiento]], TablaMovimientos[CANTIDAD RETIRADA]))</f>
        <v>1</v>
      </c>
      <c r="G322" s="3" t="s">
        <v>435</v>
      </c>
      <c r="H322" s="4"/>
      <c r="I322" s="33" t="s">
        <v>437</v>
      </c>
    </row>
    <row r="323" spans="1:9" x14ac:dyDescent="0.35">
      <c r="A323" s="9">
        <v>322</v>
      </c>
      <c r="B323" s="9" t="s">
        <v>464</v>
      </c>
      <c r="C323" s="9" t="s">
        <v>88</v>
      </c>
      <c r="D323" s="3" t="str">
        <f t="shared" si="46"/>
        <v xml:space="preserve">Cinta doble fax Tesa </v>
      </c>
      <c r="E323" s="26">
        <v>1</v>
      </c>
      <c r="F323" s="31">
        <f>TablaInventario[[#This Row],[Cantidad_Inicial]]-(SUMIF(TablaMovimientos[ELEMENTO], TablaInventario[[#This Row],[Elemento_Movimiento]], TablaMovimientos[CANTIDAD RETIRADA]))</f>
        <v>1</v>
      </c>
      <c r="G323" s="9" t="s">
        <v>21</v>
      </c>
      <c r="H323" s="10"/>
      <c r="I323" s="33" t="s">
        <v>437</v>
      </c>
    </row>
    <row r="324" spans="1:9" x14ac:dyDescent="0.35">
      <c r="A324" s="5">
        <v>323</v>
      </c>
      <c r="B324" s="9" t="s">
        <v>465</v>
      </c>
      <c r="C324" s="9" t="s">
        <v>466</v>
      </c>
      <c r="D324" s="35" t="str">
        <f t="shared" si="46"/>
        <v xml:space="preserve">Puerto USB  4 port  </v>
      </c>
      <c r="E324" s="26">
        <v>1</v>
      </c>
      <c r="F324" s="56">
        <f>TablaInventario[[#This Row],[Cantidad_Inicial]]-(SUMIF(TablaMovimientos[ELEMENTO], TablaInventario[[#This Row],[Elemento_Movimiento]], TablaMovimientos[CANTIDAD RETIRADA]))</f>
        <v>1</v>
      </c>
      <c r="G324" s="9" t="s">
        <v>21</v>
      </c>
      <c r="H324" s="10"/>
      <c r="I324" s="33" t="s">
        <v>437</v>
      </c>
    </row>
    <row r="325" spans="1:9" x14ac:dyDescent="0.35">
      <c r="A325" s="9">
        <v>324</v>
      </c>
      <c r="B325" s="9" t="s">
        <v>467</v>
      </c>
      <c r="C325" s="9"/>
      <c r="D325" s="35" t="str">
        <f t="shared" si="46"/>
        <v xml:space="preserve">Tarjeta wifi  </v>
      </c>
      <c r="E325" s="26">
        <v>13</v>
      </c>
      <c r="F325" s="56">
        <f>TablaInventario[[#This Row],[Cantidad_Inicial]]-(SUMIF(TablaMovimientos[ELEMENTO], TablaInventario[[#This Row],[Elemento_Movimiento]], TablaMovimientos[CANTIDAD RETIRADA]))</f>
        <v>13</v>
      </c>
      <c r="G325" s="9" t="s">
        <v>21</v>
      </c>
      <c r="H325" s="10"/>
      <c r="I325" s="33" t="s">
        <v>437</v>
      </c>
    </row>
    <row r="326" spans="1:9" x14ac:dyDescent="0.35">
      <c r="A326" s="5">
        <v>325</v>
      </c>
      <c r="B326" s="9" t="s">
        <v>468</v>
      </c>
      <c r="C326" s="9"/>
      <c r="D326" s="35" t="str">
        <f t="shared" si="46"/>
        <v xml:space="preserve">Convertidor   </v>
      </c>
      <c r="E326" s="26">
        <v>3</v>
      </c>
      <c r="F326" s="56">
        <f>TablaInventario[[#This Row],[Cantidad_Inicial]]-(SUMIF(TablaMovimientos[ELEMENTO], TablaInventario[[#This Row],[Elemento_Movimiento]], TablaMovimientos[CANTIDAD RETIRADA]))</f>
        <v>3</v>
      </c>
      <c r="G326" s="9" t="s">
        <v>21</v>
      </c>
      <c r="H326" s="10"/>
      <c r="I326" s="33" t="s">
        <v>437</v>
      </c>
    </row>
    <row r="327" spans="1:9" x14ac:dyDescent="0.35">
      <c r="A327" s="9">
        <v>326</v>
      </c>
      <c r="B327" s="9" t="s">
        <v>469</v>
      </c>
      <c r="C327" s="9" t="s">
        <v>470</v>
      </c>
      <c r="D327" s="35" t="str">
        <f t="shared" si="46"/>
        <v>Baterias de litio Sunbeam Paquete por 3</v>
      </c>
      <c r="E327" s="26">
        <v>10</v>
      </c>
      <c r="F327" s="56">
        <f>TablaInventario[[#This Row],[Cantidad_Inicial]]-(SUMIF(TablaMovimientos[ELEMENTO], TablaInventario[[#This Row],[Elemento_Movimiento]], TablaMovimientos[CANTIDAD RETIRADA]))</f>
        <v>10</v>
      </c>
      <c r="G327" s="9" t="s">
        <v>471</v>
      </c>
      <c r="H327" s="10" t="s">
        <v>472</v>
      </c>
      <c r="I327" s="33" t="s">
        <v>437</v>
      </c>
    </row>
    <row r="328" spans="1:9" x14ac:dyDescent="0.35">
      <c r="A328" s="5">
        <v>327</v>
      </c>
      <c r="B328" s="9" t="s">
        <v>473</v>
      </c>
      <c r="C328" s="9" t="s">
        <v>271</v>
      </c>
      <c r="D328" s="35" t="str">
        <f t="shared" si="46"/>
        <v>Baterías de litio Sony Paquete por 5</v>
      </c>
      <c r="E328" s="26">
        <v>5</v>
      </c>
      <c r="F328" s="56">
        <f>TablaInventario[[#This Row],[Cantidad_Inicial]]-(SUMIF(TablaMovimientos[ELEMENTO], TablaInventario[[#This Row],[Elemento_Movimiento]], TablaMovimientos[CANTIDAD RETIRADA]))</f>
        <v>5</v>
      </c>
      <c r="G328" s="9" t="s">
        <v>471</v>
      </c>
      <c r="H328" s="10" t="s">
        <v>474</v>
      </c>
      <c r="I328" s="33" t="s">
        <v>437</v>
      </c>
    </row>
    <row r="329" spans="1:9" x14ac:dyDescent="0.35">
      <c r="A329" s="9">
        <v>328</v>
      </c>
      <c r="B329" s="3" t="s">
        <v>469</v>
      </c>
      <c r="C329" s="3"/>
      <c r="D329" s="3" t="str">
        <f t="shared" si="46"/>
        <v xml:space="preserve">Baterias de litio  </v>
      </c>
      <c r="E329" s="31">
        <v>3</v>
      </c>
      <c r="F329" s="31">
        <f>TablaInventario[[#This Row],[Cantidad_Inicial]]-(SUMIF(TablaMovimientos[ELEMENTO], TablaInventario[[#This Row],[Elemento_Movimiento]], TablaMovimientos[CANTIDAD RETIRADA]))</f>
        <v>3</v>
      </c>
      <c r="G329" s="3" t="s">
        <v>435</v>
      </c>
      <c r="H329" s="4"/>
      <c r="I329" s="33" t="s">
        <v>437</v>
      </c>
    </row>
    <row r="330" spans="1:9" x14ac:dyDescent="0.35">
      <c r="A330" s="5">
        <v>329</v>
      </c>
      <c r="B330" s="3" t="s">
        <v>475</v>
      </c>
      <c r="C330" s="3"/>
      <c r="D330" s="3" t="str">
        <f t="shared" si="46"/>
        <v xml:space="preserve">Bateria de 9V  </v>
      </c>
      <c r="E330" s="31">
        <v>10</v>
      </c>
      <c r="F330" s="31">
        <f>TablaInventario[[#This Row],[Cantidad_Inicial]]-(SUMIF(TablaMovimientos[ELEMENTO], TablaInventario[[#This Row],[Elemento_Movimiento]], TablaMovimientos[CANTIDAD RETIRADA]))</f>
        <v>10</v>
      </c>
      <c r="G330" s="3" t="s">
        <v>21</v>
      </c>
      <c r="H330" s="4"/>
      <c r="I330" s="33" t="s">
        <v>437</v>
      </c>
    </row>
    <row r="331" spans="1:9" x14ac:dyDescent="0.35">
      <c r="A331" s="9">
        <v>330</v>
      </c>
      <c r="B331" s="3" t="s">
        <v>476</v>
      </c>
      <c r="C331" s="3"/>
      <c r="D331" s="3" t="str">
        <f t="shared" si="46"/>
        <v xml:space="preserve">Bateria de 1.5 V  </v>
      </c>
      <c r="E331" s="31">
        <v>19</v>
      </c>
      <c r="F331" s="31">
        <f>TablaInventario[[#This Row],[Cantidad_Inicial]]-(SUMIF(TablaMovimientos[ELEMENTO], TablaInventario[[#This Row],[Elemento_Movimiento]], TablaMovimientos[CANTIDAD RETIRADA]))</f>
        <v>19</v>
      </c>
      <c r="G331" s="3" t="s">
        <v>435</v>
      </c>
      <c r="H331" s="4"/>
      <c r="I331" s="33" t="s">
        <v>437</v>
      </c>
    </row>
    <row r="332" spans="1:9" x14ac:dyDescent="0.35">
      <c r="A332" s="5">
        <v>331</v>
      </c>
      <c r="B332" s="3" t="s">
        <v>477</v>
      </c>
      <c r="C332" s="3"/>
      <c r="D332" s="3" t="str">
        <f t="shared" si="46"/>
        <v xml:space="preserve">Convertidor wifi   </v>
      </c>
      <c r="E332" s="31">
        <v>9</v>
      </c>
      <c r="F332" s="31">
        <f>TablaInventario[[#This Row],[Cantidad_Inicial]]-(SUMIF(TablaMovimientos[ELEMENTO], TablaInventario[[#This Row],[Elemento_Movimiento]], TablaMovimientos[CANTIDAD RETIRADA]))</f>
        <v>9</v>
      </c>
      <c r="G332" s="3" t="s">
        <v>21</v>
      </c>
      <c r="H332" s="4"/>
      <c r="I332" s="33" t="s">
        <v>437</v>
      </c>
    </row>
    <row r="333" spans="1:9" x14ac:dyDescent="0.35">
      <c r="A333" s="9">
        <v>332</v>
      </c>
      <c r="B333" s="3" t="s">
        <v>478</v>
      </c>
      <c r="C333" s="3"/>
      <c r="D333" s="3" t="str">
        <f t="shared" si="46"/>
        <v xml:space="preserve">Tarjeta gráfica   </v>
      </c>
      <c r="E333" s="31">
        <v>13</v>
      </c>
      <c r="F333" s="31">
        <v>13</v>
      </c>
      <c r="G333" s="3" t="s">
        <v>21</v>
      </c>
      <c r="H333" s="4"/>
      <c r="I333" s="33" t="s">
        <v>437</v>
      </c>
    </row>
    <row r="334" spans="1:9" x14ac:dyDescent="0.35">
      <c r="A334" s="5">
        <v>333</v>
      </c>
      <c r="B334" s="3" t="s">
        <v>479</v>
      </c>
      <c r="C334" s="3"/>
      <c r="D334" s="3" t="str">
        <f t="shared" si="46"/>
        <v xml:space="preserve">Tarjeta   </v>
      </c>
      <c r="E334" s="31">
        <v>1</v>
      </c>
      <c r="F334" s="31">
        <f>TablaInventario[[#This Row],[Cantidad_Inicial]]-(SUMIF(TablaMovimientos[ELEMENTO], TablaInventario[[#This Row],[Elemento_Movimiento]], TablaMovimientos[CANTIDAD RETIRADA]))</f>
        <v>1</v>
      </c>
      <c r="G334" s="3" t="s">
        <v>21</v>
      </c>
      <c r="H334" s="4"/>
      <c r="I334" s="33" t="s">
        <v>437</v>
      </c>
    </row>
    <row r="335" spans="1:9" x14ac:dyDescent="0.35">
      <c r="A335" s="9">
        <v>334</v>
      </c>
      <c r="B335" s="9" t="s">
        <v>480</v>
      </c>
      <c r="C335" s="9" t="s">
        <v>481</v>
      </c>
      <c r="D335" s="3" t="str">
        <f t="shared" si="46"/>
        <v xml:space="preserve">Data projector Air Shot </v>
      </c>
      <c r="E335" s="26">
        <v>2</v>
      </c>
      <c r="F335" s="31">
        <f>TablaInventario[[#This Row],[Cantidad_Inicial]]-(SUMIF(TablaMovimientos[ELEMENTO], TablaInventario[[#This Row],[Elemento_Movimiento]], TablaMovimientos[CANTIDAD RETIRADA]))</f>
        <v>2</v>
      </c>
      <c r="G335" s="9" t="s">
        <v>21</v>
      </c>
      <c r="H335" s="10"/>
      <c r="I335" s="33" t="s">
        <v>437</v>
      </c>
    </row>
    <row r="336" spans="1:9" x14ac:dyDescent="0.35">
      <c r="A336" s="5">
        <v>335</v>
      </c>
      <c r="B336" s="9" t="s">
        <v>482</v>
      </c>
      <c r="C336" s="9" t="s">
        <v>483</v>
      </c>
      <c r="D336" s="35" t="str">
        <f t="shared" si="46"/>
        <v xml:space="preserve">Tarjeta de expansión  Cisco </v>
      </c>
      <c r="E336" s="26">
        <v>1</v>
      </c>
      <c r="F336" s="56">
        <f>TablaInventario[[#This Row],[Cantidad_Inicial]]-(SUMIF(TablaMovimientos[ELEMENTO], TablaInventario[[#This Row],[Elemento_Movimiento]], TablaMovimientos[CANTIDAD RETIRADA]))</f>
        <v>1</v>
      </c>
      <c r="G336" s="9" t="s">
        <v>435</v>
      </c>
      <c r="H336" s="10"/>
      <c r="I336" s="33" t="s">
        <v>437</v>
      </c>
    </row>
    <row r="337" spans="1:9" x14ac:dyDescent="0.35">
      <c r="A337" s="9">
        <v>336</v>
      </c>
      <c r="B337" s="9" t="s">
        <v>484</v>
      </c>
      <c r="C337" s="9" t="s">
        <v>485</v>
      </c>
      <c r="D337" s="35" t="str">
        <f t="shared" si="46"/>
        <v xml:space="preserve">Multímetro  Uni-T </v>
      </c>
      <c r="E337" s="26">
        <v>1</v>
      </c>
      <c r="F337" s="56">
        <f>TablaInventario[[#This Row],[Cantidad_Inicial]]-(SUMIF(TablaMovimientos[ELEMENTO], TablaInventario[[#This Row],[Elemento_Movimiento]], TablaMovimientos[CANTIDAD RETIRADA]))</f>
        <v>1</v>
      </c>
      <c r="G337" s="9" t="s">
        <v>21</v>
      </c>
      <c r="H337" s="10"/>
      <c r="I337" s="33" t="s">
        <v>437</v>
      </c>
    </row>
    <row r="338" spans="1:9" x14ac:dyDescent="0.35">
      <c r="A338" s="5">
        <v>337</v>
      </c>
      <c r="B338" s="9" t="s">
        <v>447</v>
      </c>
      <c r="C338" s="9" t="s">
        <v>486</v>
      </c>
      <c r="D338" s="35" t="str">
        <f t="shared" si="46"/>
        <v>Memoria RAM  Lenovo 8GB</v>
      </c>
      <c r="E338" s="26">
        <v>59</v>
      </c>
      <c r="F338" s="56">
        <f>TablaInventario[[#This Row],[Cantidad_Inicial]]-(SUMIF(TablaMovimientos[ELEMENTO], TablaInventario[[#This Row],[Elemento_Movimiento]], TablaMovimientos[CANTIDAD RETIRADA]))</f>
        <v>59</v>
      </c>
      <c r="G338" s="9" t="s">
        <v>21</v>
      </c>
      <c r="H338" s="10" t="s">
        <v>487</v>
      </c>
      <c r="I338" s="33" t="s">
        <v>437</v>
      </c>
    </row>
    <row r="339" spans="1:9" x14ac:dyDescent="0.35">
      <c r="A339" s="9">
        <v>338</v>
      </c>
      <c r="B339" s="9" t="s">
        <v>447</v>
      </c>
      <c r="C339" s="9" t="s">
        <v>448</v>
      </c>
      <c r="D339" s="35" t="str">
        <f t="shared" si="46"/>
        <v>Memoria RAM  Samsung 8GB</v>
      </c>
      <c r="E339" s="26">
        <v>1</v>
      </c>
      <c r="F339" s="56">
        <f>TablaInventario[[#This Row],[Cantidad_Inicial]]-(SUMIF(TablaMovimientos[ELEMENTO], TablaInventario[[#This Row],[Elemento_Movimiento]], TablaMovimientos[CANTIDAD RETIRADA]))</f>
        <v>1</v>
      </c>
      <c r="G339" s="9" t="s">
        <v>435</v>
      </c>
      <c r="H339" s="10" t="s">
        <v>487</v>
      </c>
      <c r="I339" s="33" t="s">
        <v>437</v>
      </c>
    </row>
    <row r="340" spans="1:9" x14ac:dyDescent="0.35">
      <c r="A340" s="5">
        <v>339</v>
      </c>
      <c r="B340" s="9" t="s">
        <v>447</v>
      </c>
      <c r="C340" s="9" t="s">
        <v>488</v>
      </c>
      <c r="D340" s="35" t="str">
        <f t="shared" si="46"/>
        <v>Memoria RAM  hp 8GB</v>
      </c>
      <c r="E340" s="26">
        <v>2</v>
      </c>
      <c r="F340" s="56">
        <f>TablaInventario[[#This Row],[Cantidad_Inicial]]-(SUMIF(TablaMovimientos[ELEMENTO], TablaInventario[[#This Row],[Elemento_Movimiento]], TablaMovimientos[CANTIDAD RETIRADA]))</f>
        <v>2</v>
      </c>
      <c r="G340" s="9" t="s">
        <v>21</v>
      </c>
      <c r="H340" s="10" t="s">
        <v>487</v>
      </c>
      <c r="I340" s="33" t="s">
        <v>437</v>
      </c>
    </row>
    <row r="341" spans="1:9" x14ac:dyDescent="0.35">
      <c r="A341" s="9">
        <v>340</v>
      </c>
      <c r="B341" s="9" t="s">
        <v>447</v>
      </c>
      <c r="C341" s="9" t="s">
        <v>443</v>
      </c>
      <c r="D341" s="35" t="str">
        <f t="shared" si="46"/>
        <v>Memoria RAM  XUE 8GB</v>
      </c>
      <c r="E341" s="26">
        <v>1</v>
      </c>
      <c r="F341" s="56">
        <f>TablaInventario[[#This Row],[Cantidad_Inicial]]-(SUMIF(TablaMovimientos[ELEMENTO], TablaInventario[[#This Row],[Elemento_Movimiento]], TablaMovimientos[CANTIDAD RETIRADA]))</f>
        <v>1</v>
      </c>
      <c r="G341" s="9" t="s">
        <v>21</v>
      </c>
      <c r="H341" s="10" t="s">
        <v>487</v>
      </c>
      <c r="I341" s="33" t="s">
        <v>437</v>
      </c>
    </row>
    <row r="342" spans="1:9" x14ac:dyDescent="0.35">
      <c r="A342" s="5">
        <v>341</v>
      </c>
      <c r="B342" s="9" t="s">
        <v>447</v>
      </c>
      <c r="C342" s="9" t="s">
        <v>489</v>
      </c>
      <c r="D342" s="35" t="str">
        <f t="shared" si="46"/>
        <v>Memoria RAM  Crucial 8GB</v>
      </c>
      <c r="E342" s="26">
        <v>2</v>
      </c>
      <c r="F342" s="56">
        <f>TablaInventario[[#This Row],[Cantidad_Inicial]]-(SUMIF(TablaMovimientos[ELEMENTO], TablaInventario[[#This Row],[Elemento_Movimiento]], TablaMovimientos[CANTIDAD RETIRADA]))</f>
        <v>2</v>
      </c>
      <c r="G342" s="9" t="s">
        <v>435</v>
      </c>
      <c r="H342" s="10" t="s">
        <v>487</v>
      </c>
      <c r="I342" s="33" t="s">
        <v>437</v>
      </c>
    </row>
    <row r="343" spans="1:9" x14ac:dyDescent="0.35">
      <c r="A343" s="9">
        <v>342</v>
      </c>
      <c r="B343" s="9" t="s">
        <v>490</v>
      </c>
      <c r="C343" s="9" t="s">
        <v>491</v>
      </c>
      <c r="D343" s="35" t="str">
        <f t="shared" si="46"/>
        <v xml:space="preserve">Cable Tester  Trendnet </v>
      </c>
      <c r="E343" s="26">
        <v>3</v>
      </c>
      <c r="F343" s="56">
        <f>TablaInventario[[#This Row],[Cantidad_Inicial]]-(SUMIF(TablaMovimientos[ELEMENTO], TablaInventario[[#This Row],[Elemento_Movimiento]], TablaMovimientos[CANTIDAD RETIRADA]))</f>
        <v>3</v>
      </c>
      <c r="G343" s="9" t="s">
        <v>21</v>
      </c>
      <c r="H343" s="10"/>
      <c r="I343" s="33" t="s">
        <v>437</v>
      </c>
    </row>
    <row r="344" spans="1:9" x14ac:dyDescent="0.35">
      <c r="A344" s="5">
        <v>343</v>
      </c>
      <c r="B344" s="9" t="s">
        <v>492</v>
      </c>
      <c r="C344" s="9" t="s">
        <v>493</v>
      </c>
      <c r="D344" s="35" t="str">
        <f t="shared" si="46"/>
        <v xml:space="preserve">Thermal compound Arctic </v>
      </c>
      <c r="E344" s="26">
        <v>30</v>
      </c>
      <c r="F344" s="56">
        <f>TablaInventario[[#This Row],[Cantidad_Inicial]]-(SUMIF(TablaMovimientos[ELEMENTO], TablaInventario[[#This Row],[Elemento_Movimiento]], TablaMovimientos[CANTIDAD RETIRADA]))</f>
        <v>30</v>
      </c>
      <c r="G344" s="9" t="s">
        <v>21</v>
      </c>
      <c r="H344" s="10"/>
      <c r="I344" s="33" t="s">
        <v>437</v>
      </c>
    </row>
    <row r="345" spans="1:9" x14ac:dyDescent="0.35">
      <c r="A345" s="9">
        <v>344</v>
      </c>
      <c r="B345" s="9" t="s">
        <v>494</v>
      </c>
      <c r="C345" s="9"/>
      <c r="D345" s="35" t="str">
        <f t="shared" si="46"/>
        <v xml:space="preserve">Tunner impresora   </v>
      </c>
      <c r="E345" s="26"/>
      <c r="F345" s="56">
        <f>TablaInventario[[#This Row],[Cantidad_Inicial]]-(SUMIF(TablaMovimientos[ELEMENTO], TablaInventario[[#This Row],[Elemento_Movimiento]], TablaMovimientos[CANTIDAD RETIRADA]))</f>
        <v>0</v>
      </c>
      <c r="G345" s="9"/>
      <c r="H345" s="10"/>
      <c r="I345" s="33" t="s">
        <v>437</v>
      </c>
    </row>
    <row r="346" spans="1:9" x14ac:dyDescent="0.35">
      <c r="A346" s="5">
        <v>345</v>
      </c>
      <c r="B346" s="9" t="s">
        <v>495</v>
      </c>
      <c r="C346" s="9" t="s">
        <v>496</v>
      </c>
      <c r="D346" s="35" t="str">
        <f t="shared" si="46"/>
        <v xml:space="preserve">Impresora de tickets  Citizen </v>
      </c>
      <c r="E346" s="26">
        <v>1</v>
      </c>
      <c r="F346" s="56">
        <f>TablaInventario[[#This Row],[Cantidad_Inicial]]-(SUMIF(TablaMovimientos[ELEMENTO], TablaInventario[[#This Row],[Elemento_Movimiento]], TablaMovimientos[CANTIDAD RETIRADA]))</f>
        <v>1</v>
      </c>
      <c r="G346" s="9" t="s">
        <v>21</v>
      </c>
      <c r="H346" s="10"/>
      <c r="I346" s="33" t="s">
        <v>437</v>
      </c>
    </row>
    <row r="347" spans="1:9" x14ac:dyDescent="0.35">
      <c r="A347" s="9">
        <v>346</v>
      </c>
      <c r="B347" s="9" t="s">
        <v>497</v>
      </c>
      <c r="C347" s="9" t="s">
        <v>100</v>
      </c>
      <c r="D347" s="35" t="str">
        <f t="shared" si="46"/>
        <v xml:space="preserve">Teclado  Genius </v>
      </c>
      <c r="E347" s="26">
        <v>3</v>
      </c>
      <c r="F347" s="56">
        <f>TablaInventario[[#This Row],[Cantidad_Inicial]]-(SUMIF(TablaMovimientos[ELEMENTO], TablaInventario[[#This Row],[Elemento_Movimiento]], TablaMovimientos[CANTIDAD RETIRADA]))</f>
        <v>3</v>
      </c>
      <c r="G347" s="9" t="s">
        <v>21</v>
      </c>
      <c r="H347" s="10"/>
      <c r="I347" s="33" t="s">
        <v>437</v>
      </c>
    </row>
    <row r="348" spans="1:9" x14ac:dyDescent="0.35">
      <c r="A348" s="5">
        <v>347</v>
      </c>
      <c r="B348" s="9" t="s">
        <v>498</v>
      </c>
      <c r="C348" s="9" t="s">
        <v>499</v>
      </c>
      <c r="D348" s="35" t="str">
        <f t="shared" si="46"/>
        <v xml:space="preserve">Impresora de adhesivos  datamax </v>
      </c>
      <c r="E348" s="26">
        <v>2</v>
      </c>
      <c r="F348" s="56">
        <f>TablaInventario[[#This Row],[Cantidad_Inicial]]-(SUMIF(TablaMovimientos[ELEMENTO], TablaInventario[[#This Row],[Elemento_Movimiento]], TablaMovimientos[CANTIDAD RETIRADA]))</f>
        <v>2</v>
      </c>
      <c r="G348" s="9" t="s">
        <v>21</v>
      </c>
      <c r="H348" s="10"/>
      <c r="I348" s="33" t="s">
        <v>437</v>
      </c>
    </row>
    <row r="349" spans="1:9" x14ac:dyDescent="0.35">
      <c r="A349" s="9">
        <v>348</v>
      </c>
      <c r="B349" s="9" t="s">
        <v>500</v>
      </c>
      <c r="C349" s="9"/>
      <c r="D349" s="35" t="str">
        <f t="shared" si="46"/>
        <v xml:space="preserve">Tarjeta de video  </v>
      </c>
      <c r="E349" s="26"/>
      <c r="F349" s="56">
        <f>TablaInventario[[#This Row],[Cantidad_Inicial]]-(SUMIF(TablaMovimientos[ELEMENTO], TablaInventario[[#This Row],[Elemento_Movimiento]], TablaMovimientos[CANTIDAD RETIRADA]))</f>
        <v>0</v>
      </c>
      <c r="G349" s="9"/>
      <c r="H349" s="10"/>
      <c r="I349" s="33" t="s">
        <v>437</v>
      </c>
    </row>
    <row r="350" spans="1:9" x14ac:dyDescent="0.35">
      <c r="A350" s="5">
        <v>349</v>
      </c>
      <c r="B350" s="9" t="s">
        <v>501</v>
      </c>
      <c r="C350" s="9"/>
      <c r="D350" s="35" t="str">
        <f t="shared" si="46"/>
        <v xml:space="preserve">Tornillos para piso  </v>
      </c>
      <c r="E350" s="26">
        <v>1</v>
      </c>
      <c r="F350" s="56">
        <f>TablaInventario[[#This Row],[Cantidad_Inicial]]-(SUMIF(TablaMovimientos[ELEMENTO], TablaInventario[[#This Row],[Elemento_Movimiento]], TablaMovimientos[CANTIDAD RETIRADA]))</f>
        <v>1</v>
      </c>
      <c r="G350" s="9" t="s">
        <v>5</v>
      </c>
      <c r="H350" s="10"/>
      <c r="I350" s="33" t="s">
        <v>437</v>
      </c>
    </row>
    <row r="351" spans="1:9" x14ac:dyDescent="0.35">
      <c r="A351" s="9">
        <v>350</v>
      </c>
      <c r="B351" s="9" t="s">
        <v>90</v>
      </c>
      <c r="C351" s="9"/>
      <c r="D351" s="35" t="str">
        <f t="shared" si="46"/>
        <v xml:space="preserve">Gafas  </v>
      </c>
      <c r="E351" s="26">
        <v>2</v>
      </c>
      <c r="F351" s="56">
        <f>TablaInventario[[#This Row],[Cantidad_Inicial]]-(SUMIF(TablaMovimientos[ELEMENTO], TablaInventario[[#This Row],[Elemento_Movimiento]], TablaMovimientos[CANTIDAD RETIRADA]))</f>
        <v>2</v>
      </c>
      <c r="G351" s="9" t="s">
        <v>21</v>
      </c>
      <c r="H351" s="10"/>
      <c r="I351" s="33" t="s">
        <v>437</v>
      </c>
    </row>
    <row r="352" spans="1:9" x14ac:dyDescent="0.35">
      <c r="A352" s="5">
        <v>351</v>
      </c>
      <c r="B352" s="9" t="s">
        <v>502</v>
      </c>
      <c r="C352" s="9"/>
      <c r="D352" s="3" t="str">
        <f t="shared" ref="D352:D375" si="47">_xlfn.CONCAT(B352," ",C352," ",H352)</f>
        <v xml:space="preserve">Protectores de ruido  </v>
      </c>
      <c r="E352" s="26">
        <v>1</v>
      </c>
      <c r="F352" s="31">
        <f>TablaInventario[[#This Row],[Cantidad_Inicial]]-(SUMIF(TablaMovimientos[ELEMENTO], TablaInventario[[#This Row],[Elemento_Movimiento]], TablaMovimientos[CANTIDAD RETIRADA]))</f>
        <v>1</v>
      </c>
      <c r="G352" s="9" t="s">
        <v>21</v>
      </c>
      <c r="H352" s="10"/>
      <c r="I352" s="33" t="s">
        <v>437</v>
      </c>
    </row>
    <row r="353" spans="1:9" x14ac:dyDescent="0.35">
      <c r="A353" s="9">
        <v>352</v>
      </c>
      <c r="B353" s="9" t="s">
        <v>503</v>
      </c>
      <c r="C353" s="9" t="s">
        <v>504</v>
      </c>
      <c r="D353" s="35" t="str">
        <f t="shared" si="47"/>
        <v xml:space="preserve">Kit de brocas y chazos de pared Discover </v>
      </c>
      <c r="E353" s="26">
        <v>1</v>
      </c>
      <c r="F353" s="56">
        <f>TablaInventario[[#This Row],[Cantidad_Inicial]]-(SUMIF(TablaMovimientos[ELEMENTO], TablaInventario[[#This Row],[Elemento_Movimiento]], TablaMovimientos[CANTIDAD RETIRADA]))</f>
        <v>1</v>
      </c>
      <c r="G353" s="9" t="s">
        <v>21</v>
      </c>
      <c r="H353" s="10"/>
      <c r="I353" s="33" t="s">
        <v>437</v>
      </c>
    </row>
    <row r="354" spans="1:9" x14ac:dyDescent="0.35">
      <c r="A354" s="5">
        <v>353</v>
      </c>
      <c r="B354" s="9" t="s">
        <v>505</v>
      </c>
      <c r="C354" s="9" t="s">
        <v>506</v>
      </c>
      <c r="D354" s="35" t="str">
        <f t="shared" si="47"/>
        <v>Ponchador de impacto Ideal Placa 181041</v>
      </c>
      <c r="E354" s="26">
        <v>1</v>
      </c>
      <c r="F354" s="56">
        <f>TablaInventario[[#This Row],[Cantidad_Inicial]]-(SUMIF(TablaMovimientos[ELEMENTO], TablaInventario[[#This Row],[Elemento_Movimiento]], TablaMovimientos[CANTIDAD RETIRADA]))</f>
        <v>1</v>
      </c>
      <c r="G354" s="9" t="s">
        <v>21</v>
      </c>
      <c r="H354" s="10" t="s">
        <v>507</v>
      </c>
      <c r="I354" s="33" t="s">
        <v>437</v>
      </c>
    </row>
    <row r="355" spans="1:9" x14ac:dyDescent="0.35">
      <c r="A355" s="9">
        <v>354</v>
      </c>
      <c r="B355" s="9" t="s">
        <v>505</v>
      </c>
      <c r="C355" s="9" t="s">
        <v>506</v>
      </c>
      <c r="D355" s="35" t="str">
        <f t="shared" ref="D355:D357" si="48">_xlfn.CONCAT(B355," ",C355," ",H355)</f>
        <v>Ponchador de impacto Ideal Placa 181040</v>
      </c>
      <c r="E355" s="26">
        <v>1</v>
      </c>
      <c r="F355" s="56">
        <f>TablaInventario[[#This Row],[Cantidad_Inicial]]-(SUMIF(TablaMovimientos[ELEMENTO], TablaInventario[[#This Row],[Elemento_Movimiento]], TablaMovimientos[CANTIDAD RETIRADA]))</f>
        <v>1</v>
      </c>
      <c r="G355" s="9" t="s">
        <v>21</v>
      </c>
      <c r="H355" s="10" t="s">
        <v>508</v>
      </c>
      <c r="I355" s="33" t="s">
        <v>437</v>
      </c>
    </row>
    <row r="356" spans="1:9" x14ac:dyDescent="0.35">
      <c r="A356" s="5">
        <v>355</v>
      </c>
      <c r="B356" s="9" t="s">
        <v>505</v>
      </c>
      <c r="C356" s="9" t="s">
        <v>506</v>
      </c>
      <c r="D356" s="35" t="str">
        <f t="shared" si="48"/>
        <v>Ponchador de impacto Ideal Placa 181043</v>
      </c>
      <c r="E356" s="26">
        <v>1</v>
      </c>
      <c r="F356" s="56">
        <f>TablaInventario[[#This Row],[Cantidad_Inicial]]-(SUMIF(TablaMovimientos[ELEMENTO], TablaInventario[[#This Row],[Elemento_Movimiento]], TablaMovimientos[CANTIDAD RETIRADA]))</f>
        <v>1</v>
      </c>
      <c r="G356" s="9" t="s">
        <v>21</v>
      </c>
      <c r="H356" s="10" t="s">
        <v>509</v>
      </c>
      <c r="I356" s="33" t="s">
        <v>437</v>
      </c>
    </row>
    <row r="357" spans="1:9" x14ac:dyDescent="0.35">
      <c r="A357" s="9">
        <v>356</v>
      </c>
      <c r="B357" s="9" t="s">
        <v>505</v>
      </c>
      <c r="C357" s="9" t="s">
        <v>506</v>
      </c>
      <c r="D357" s="35" t="str">
        <f t="shared" si="48"/>
        <v>Ponchador de impacto Ideal Placa 181045</v>
      </c>
      <c r="E357" s="26">
        <v>1</v>
      </c>
      <c r="F357" s="56">
        <f>TablaInventario[[#This Row],[Cantidad_Inicial]]-(SUMIF(TablaMovimientos[ELEMENTO], TablaInventario[[#This Row],[Elemento_Movimiento]], TablaMovimientos[CANTIDAD RETIRADA]))</f>
        <v>1</v>
      </c>
      <c r="G357" s="9" t="s">
        <v>21</v>
      </c>
      <c r="H357" s="10" t="s">
        <v>510</v>
      </c>
      <c r="I357" s="33" t="s">
        <v>437</v>
      </c>
    </row>
    <row r="358" spans="1:9" x14ac:dyDescent="0.35">
      <c r="A358" s="5">
        <v>357</v>
      </c>
      <c r="B358" s="9" t="s">
        <v>505</v>
      </c>
      <c r="C358" s="9" t="s">
        <v>506</v>
      </c>
      <c r="D358" s="35" t="str">
        <f t="shared" si="47"/>
        <v>Ponchador de impacto Ideal Placa 181043</v>
      </c>
      <c r="E358" s="26">
        <v>1</v>
      </c>
      <c r="F358" s="56">
        <f>TablaInventario[[#This Row],[Cantidad_Inicial]]-(SUMIF(TablaMovimientos[ELEMENTO], TablaInventario[[#This Row],[Elemento_Movimiento]], TablaMovimientos[CANTIDAD RETIRADA]))</f>
        <v>1</v>
      </c>
      <c r="G358" s="9" t="s">
        <v>21</v>
      </c>
      <c r="H358" s="10" t="s">
        <v>509</v>
      </c>
      <c r="I358" s="33" t="s">
        <v>437</v>
      </c>
    </row>
    <row r="359" spans="1:9" x14ac:dyDescent="0.35">
      <c r="A359" s="9">
        <v>358</v>
      </c>
      <c r="B359" s="9" t="s">
        <v>505</v>
      </c>
      <c r="C359" s="9" t="s">
        <v>511</v>
      </c>
      <c r="D359" s="35" t="str">
        <f t="shared" si="47"/>
        <v xml:space="preserve">Ponchador de impacto VTA </v>
      </c>
      <c r="E359" s="26">
        <v>1</v>
      </c>
      <c r="F359" s="56">
        <f>TablaInventario[[#This Row],[Cantidad_Inicial]]-(SUMIF(TablaMovimientos[ELEMENTO], TablaInventario[[#This Row],[Elemento_Movimiento]], TablaMovimientos[CANTIDAD RETIRADA]))</f>
        <v>1</v>
      </c>
      <c r="G359" s="9" t="s">
        <v>21</v>
      </c>
      <c r="H359" s="10"/>
      <c r="I359" s="33" t="s">
        <v>437</v>
      </c>
    </row>
    <row r="360" spans="1:9" x14ac:dyDescent="0.35">
      <c r="A360" s="5">
        <v>359</v>
      </c>
      <c r="B360" s="9" t="s">
        <v>505</v>
      </c>
      <c r="C360" s="9" t="s">
        <v>512</v>
      </c>
      <c r="D360" s="35" t="str">
        <f t="shared" si="47"/>
        <v>Ponchador de impacto QUEST Placa 181050</v>
      </c>
      <c r="E360" s="26">
        <v>1</v>
      </c>
      <c r="F360" s="56">
        <f>TablaInventario[[#This Row],[Cantidad_Inicial]]-(SUMIF(TablaMovimientos[ELEMENTO], TablaInventario[[#This Row],[Elemento_Movimiento]], TablaMovimientos[CANTIDAD RETIRADA]))</f>
        <v>1</v>
      </c>
      <c r="G360" s="9" t="s">
        <v>21</v>
      </c>
      <c r="H360" s="10" t="s">
        <v>513</v>
      </c>
      <c r="I360" s="33" t="s">
        <v>437</v>
      </c>
    </row>
    <row r="361" spans="1:9" x14ac:dyDescent="0.35">
      <c r="A361" s="9">
        <v>360</v>
      </c>
      <c r="B361" s="9" t="s">
        <v>505</v>
      </c>
      <c r="C361" s="9" t="s">
        <v>512</v>
      </c>
      <c r="D361" s="35" t="str">
        <f t="shared" si="47"/>
        <v>Ponchador de impacto QUEST Placa 181047</v>
      </c>
      <c r="E361" s="26">
        <v>1</v>
      </c>
      <c r="F361" s="56">
        <f>TablaInventario[[#This Row],[Cantidad_Inicial]]-(SUMIF(TablaMovimientos[ELEMENTO], TablaInventario[[#This Row],[Elemento_Movimiento]], TablaMovimientos[CANTIDAD RETIRADA]))</f>
        <v>1</v>
      </c>
      <c r="G361" s="9" t="s">
        <v>21</v>
      </c>
      <c r="H361" s="10" t="s">
        <v>514</v>
      </c>
      <c r="I361" s="33" t="s">
        <v>437</v>
      </c>
    </row>
    <row r="362" spans="1:9" x14ac:dyDescent="0.35">
      <c r="A362" s="5">
        <v>361</v>
      </c>
      <c r="B362" s="9" t="s">
        <v>505</v>
      </c>
      <c r="C362" s="9" t="s">
        <v>512</v>
      </c>
      <c r="D362" s="35" t="str">
        <f t="shared" si="47"/>
        <v>Ponchador de impacto QUEST Placa 181046</v>
      </c>
      <c r="E362" s="26">
        <v>1</v>
      </c>
      <c r="F362" s="56">
        <f>TablaInventario[[#This Row],[Cantidad_Inicial]]-(SUMIF(TablaMovimientos[ELEMENTO], TablaInventario[[#This Row],[Elemento_Movimiento]], TablaMovimientos[CANTIDAD RETIRADA]))</f>
        <v>1</v>
      </c>
      <c r="G362" s="9" t="s">
        <v>21</v>
      </c>
      <c r="H362" s="10" t="s">
        <v>515</v>
      </c>
      <c r="I362" s="33" t="s">
        <v>437</v>
      </c>
    </row>
    <row r="363" spans="1:9" x14ac:dyDescent="0.35">
      <c r="A363" s="9">
        <v>362</v>
      </c>
      <c r="B363" s="9" t="s">
        <v>505</v>
      </c>
      <c r="C363" s="9" t="s">
        <v>512</v>
      </c>
      <c r="D363" s="35" t="str">
        <f t="shared" si="47"/>
        <v xml:space="preserve">Ponchador de impacto QUEST </v>
      </c>
      <c r="E363" s="26">
        <v>3</v>
      </c>
      <c r="F363" s="56">
        <f>TablaInventario[[#This Row],[Cantidad_Inicial]]-(SUMIF(TablaMovimientos[ELEMENTO], TablaInventario[[#This Row],[Elemento_Movimiento]], TablaMovimientos[CANTIDAD RETIRADA]))</f>
        <v>3</v>
      </c>
      <c r="G363" s="9" t="s">
        <v>21</v>
      </c>
      <c r="H363" s="10"/>
      <c r="I363" s="33" t="s">
        <v>437</v>
      </c>
    </row>
    <row r="364" spans="1:9" x14ac:dyDescent="0.35">
      <c r="A364" s="5">
        <v>363</v>
      </c>
      <c r="B364" s="9" t="s">
        <v>505</v>
      </c>
      <c r="C364" s="9" t="s">
        <v>512</v>
      </c>
      <c r="D364" s="35" t="str">
        <f t="shared" si="47"/>
        <v>Ponchador de impacto QUEST Placa 181051</v>
      </c>
      <c r="E364" s="26">
        <v>1</v>
      </c>
      <c r="F364" s="56">
        <f>TablaInventario[[#This Row],[Cantidad_Inicial]]-(SUMIF(TablaMovimientos[ELEMENTO], TablaInventario[[#This Row],[Elemento_Movimiento]], TablaMovimientos[CANTIDAD RETIRADA]))</f>
        <v>1</v>
      </c>
      <c r="G364" s="9" t="s">
        <v>21</v>
      </c>
      <c r="H364" s="10" t="s">
        <v>516</v>
      </c>
      <c r="I364" s="33" t="s">
        <v>437</v>
      </c>
    </row>
    <row r="365" spans="1:9" x14ac:dyDescent="0.35">
      <c r="A365" s="9">
        <v>364</v>
      </c>
      <c r="B365" s="9" t="s">
        <v>517</v>
      </c>
      <c r="C365" s="9"/>
      <c r="D365" s="35" t="str">
        <f t="shared" si="47"/>
        <v xml:space="preserve">Ponchador  </v>
      </c>
      <c r="E365" s="26">
        <v>11</v>
      </c>
      <c r="F365" s="56">
        <f>TablaInventario[[#This Row],[Cantidad_Inicial]]-(SUMIF(TablaMovimientos[ELEMENTO], TablaInventario[[#This Row],[Elemento_Movimiento]], TablaMovimientos[CANTIDAD RETIRADA]))</f>
        <v>11</v>
      </c>
      <c r="G365" s="9" t="s">
        <v>21</v>
      </c>
      <c r="H365" s="10"/>
      <c r="I365" s="33" t="s">
        <v>437</v>
      </c>
    </row>
    <row r="366" spans="1:9" x14ac:dyDescent="0.35">
      <c r="A366" s="5">
        <v>365</v>
      </c>
      <c r="B366" s="9" t="s">
        <v>517</v>
      </c>
      <c r="C366" s="9"/>
      <c r="D366" s="35" t="str">
        <f t="shared" si="47"/>
        <v>Ponchador  Placa 188557</v>
      </c>
      <c r="E366" s="26">
        <v>1</v>
      </c>
      <c r="F366" s="56">
        <f>TablaInventario[[#This Row],[Cantidad_Inicial]]-(SUMIF(TablaMovimientos[ELEMENTO], TablaInventario[[#This Row],[Elemento_Movimiento]], TablaMovimientos[CANTIDAD RETIRADA]))</f>
        <v>1</v>
      </c>
      <c r="G366" s="9" t="s">
        <v>21</v>
      </c>
      <c r="H366" s="10" t="s">
        <v>518</v>
      </c>
      <c r="I366" s="33" t="s">
        <v>437</v>
      </c>
    </row>
    <row r="367" spans="1:9" x14ac:dyDescent="0.35">
      <c r="A367" s="9">
        <v>366</v>
      </c>
      <c r="B367" s="9" t="s">
        <v>517</v>
      </c>
      <c r="C367" s="9"/>
      <c r="D367" s="35" t="str">
        <f t="shared" si="47"/>
        <v>Ponchador  Placa 109496</v>
      </c>
      <c r="E367" s="26">
        <v>1</v>
      </c>
      <c r="F367" s="56">
        <f>TablaInventario[[#This Row],[Cantidad_Inicial]]-(SUMIF(TablaMovimientos[ELEMENTO], TablaInventario[[#This Row],[Elemento_Movimiento]], TablaMovimientos[CANTIDAD RETIRADA]))</f>
        <v>1</v>
      </c>
      <c r="G367" s="9" t="s">
        <v>21</v>
      </c>
      <c r="H367" s="10" t="s">
        <v>519</v>
      </c>
      <c r="I367" s="33" t="s">
        <v>437</v>
      </c>
    </row>
    <row r="368" spans="1:9" x14ac:dyDescent="0.35">
      <c r="A368" s="5">
        <v>367</v>
      </c>
      <c r="B368" s="9" t="s">
        <v>517</v>
      </c>
      <c r="C368" s="9"/>
      <c r="D368" s="35" t="str">
        <f t="shared" si="47"/>
        <v>Ponchador  Placa 188554</v>
      </c>
      <c r="E368" s="26">
        <v>1</v>
      </c>
      <c r="F368" s="56">
        <f>TablaInventario[[#This Row],[Cantidad_Inicial]]-(SUMIF(TablaMovimientos[ELEMENTO], TablaInventario[[#This Row],[Elemento_Movimiento]], TablaMovimientos[CANTIDAD RETIRADA]))</f>
        <v>1</v>
      </c>
      <c r="G368" s="9" t="s">
        <v>21</v>
      </c>
      <c r="H368" s="10" t="s">
        <v>520</v>
      </c>
      <c r="I368" s="33" t="s">
        <v>437</v>
      </c>
    </row>
    <row r="369" spans="1:9" x14ac:dyDescent="0.35">
      <c r="A369" s="9">
        <v>368</v>
      </c>
      <c r="B369" s="9" t="s">
        <v>517</v>
      </c>
      <c r="C369" s="9"/>
      <c r="D369" s="35" t="str">
        <f t="shared" si="47"/>
        <v>Ponchador  Placa 181058</v>
      </c>
      <c r="E369" s="26">
        <v>1</v>
      </c>
      <c r="F369" s="56">
        <f>TablaInventario[[#This Row],[Cantidad_Inicial]]-(SUMIF(TablaMovimientos[ELEMENTO], TablaInventario[[#This Row],[Elemento_Movimiento]], TablaMovimientos[CANTIDAD RETIRADA]))</f>
        <v>1</v>
      </c>
      <c r="G369" s="9" t="s">
        <v>21</v>
      </c>
      <c r="H369" s="10" t="s">
        <v>521</v>
      </c>
      <c r="I369" s="33" t="s">
        <v>437</v>
      </c>
    </row>
    <row r="370" spans="1:9" x14ac:dyDescent="0.35">
      <c r="A370" s="5">
        <v>369</v>
      </c>
      <c r="B370" s="9" t="s">
        <v>522</v>
      </c>
      <c r="C370" s="9"/>
      <c r="D370" s="35" t="str">
        <f t="shared" si="47"/>
        <v>Bolsas  Paquetes de bolsas</v>
      </c>
      <c r="E370" s="26">
        <v>1</v>
      </c>
      <c r="F370" s="56">
        <f>TablaInventario[[#This Row],[Cantidad_Inicial]]-(SUMIF(TablaMovimientos[ELEMENTO], TablaInventario[[#This Row],[Elemento_Movimiento]], TablaMovimientos[CANTIDAD RETIRADA]))</f>
        <v>1</v>
      </c>
      <c r="G370" s="9" t="s">
        <v>523</v>
      </c>
      <c r="H370" s="10" t="s">
        <v>524</v>
      </c>
      <c r="I370" s="33" t="s">
        <v>437</v>
      </c>
    </row>
    <row r="371" spans="1:9" x14ac:dyDescent="0.35">
      <c r="A371" s="9">
        <v>370</v>
      </c>
      <c r="B371" s="9" t="s">
        <v>525</v>
      </c>
      <c r="C371" s="9" t="s">
        <v>485</v>
      </c>
      <c r="D371" s="35" t="str">
        <f t="shared" si="47"/>
        <v xml:space="preserve">Multimetro Uni-T </v>
      </c>
      <c r="E371" s="26">
        <v>1</v>
      </c>
      <c r="F371" s="56">
        <f>TablaInventario[[#This Row],[Cantidad_Inicial]]-(SUMIF(TablaMovimientos[ELEMENTO], TablaInventario[[#This Row],[Elemento_Movimiento]], TablaMovimientos[CANTIDAD RETIRADA]))</f>
        <v>1</v>
      </c>
      <c r="G371" s="9" t="s">
        <v>21</v>
      </c>
      <c r="H371" s="10"/>
      <c r="I371" s="33" t="s">
        <v>437</v>
      </c>
    </row>
    <row r="372" spans="1:9" x14ac:dyDescent="0.35">
      <c r="A372" s="5">
        <v>371</v>
      </c>
      <c r="B372" s="9" t="s">
        <v>526</v>
      </c>
      <c r="C372" s="9"/>
      <c r="D372" s="35" t="str">
        <f t="shared" si="47"/>
        <v xml:space="preserve">Tornillos  </v>
      </c>
      <c r="E372" s="26">
        <v>1</v>
      </c>
      <c r="F372" s="56">
        <f>TablaInventario[[#This Row],[Cantidad_Inicial]]-(SUMIF(TablaMovimientos[ELEMENTO], TablaInventario[[#This Row],[Elemento_Movimiento]], TablaMovimientos[CANTIDAD RETIRADA]))</f>
        <v>1</v>
      </c>
      <c r="G372" s="9" t="s">
        <v>527</v>
      </c>
      <c r="H372" s="10"/>
      <c r="I372" s="33" t="s">
        <v>437</v>
      </c>
    </row>
    <row r="373" spans="1:9" x14ac:dyDescent="0.35">
      <c r="A373" s="9">
        <v>372</v>
      </c>
      <c r="B373" s="9" t="s">
        <v>528</v>
      </c>
      <c r="C373" s="9" t="s">
        <v>529</v>
      </c>
      <c r="D373" s="35" t="str">
        <f t="shared" si="47"/>
        <v>Amarres Dexson Cada uno x100 y uno abierto</v>
      </c>
      <c r="E373" s="26">
        <v>3</v>
      </c>
      <c r="F373" s="56">
        <f>TablaInventario[[#This Row],[Cantidad_Inicial]]-(SUMIF(TablaMovimientos[ELEMENTO], TablaInventario[[#This Row],[Elemento_Movimiento]], TablaMovimientos[CANTIDAD RETIRADA]))</f>
        <v>3</v>
      </c>
      <c r="G373" s="9" t="s">
        <v>530</v>
      </c>
      <c r="H373" s="10" t="s">
        <v>531</v>
      </c>
      <c r="I373" s="33" t="s">
        <v>437</v>
      </c>
    </row>
    <row r="374" spans="1:9" x14ac:dyDescent="0.35">
      <c r="A374" s="5">
        <v>373</v>
      </c>
      <c r="B374" s="9" t="s">
        <v>528</v>
      </c>
      <c r="C374" s="9" t="s">
        <v>52</v>
      </c>
      <c r="D374" s="35" t="str">
        <f t="shared" si="47"/>
        <v>Amarres Vigor Esta abierto</v>
      </c>
      <c r="E374" s="26">
        <v>1</v>
      </c>
      <c r="F374" s="56">
        <f>TablaInventario[[#This Row],[Cantidad_Inicial]]-(SUMIF(TablaMovimientos[ELEMENTO], TablaInventario[[#This Row],[Elemento_Movimiento]], TablaMovimientos[CANTIDAD RETIRADA]))</f>
        <v>1</v>
      </c>
      <c r="G374" s="9" t="s">
        <v>471</v>
      </c>
      <c r="H374" s="10" t="s">
        <v>532</v>
      </c>
      <c r="I374" s="33" t="s">
        <v>437</v>
      </c>
    </row>
    <row r="375" spans="1:9" x14ac:dyDescent="0.35">
      <c r="A375" s="9">
        <v>374</v>
      </c>
      <c r="B375" s="9" t="s">
        <v>528</v>
      </c>
      <c r="C375" s="9" t="s">
        <v>45</v>
      </c>
      <c r="D375" s="35" t="str">
        <f t="shared" si="47"/>
        <v>Amarres Adler Cada uno x100</v>
      </c>
      <c r="E375" s="26">
        <v>2</v>
      </c>
      <c r="F375" s="56">
        <f>TablaInventario[[#This Row],[Cantidad_Inicial]]-(SUMIF(TablaMovimientos[ELEMENTO], TablaInventario[[#This Row],[Elemento_Movimiento]], TablaMovimientos[CANTIDAD RETIRADA]))</f>
        <v>2</v>
      </c>
      <c r="G375" s="9" t="s">
        <v>530</v>
      </c>
      <c r="H375" s="10" t="s">
        <v>533</v>
      </c>
      <c r="I375" s="33" t="s">
        <v>437</v>
      </c>
    </row>
    <row r="376" spans="1:9" x14ac:dyDescent="0.35">
      <c r="A376" s="5">
        <v>375</v>
      </c>
      <c r="B376" s="9" t="s">
        <v>42</v>
      </c>
      <c r="C376" s="9"/>
      <c r="D376" s="3" t="str">
        <f t="shared" ref="D376:D392" si="49">_xlfn.CONCAT(B376," ",C376," ",H376)</f>
        <v>Amarre  x4</v>
      </c>
      <c r="E376" s="26">
        <v>1</v>
      </c>
      <c r="F376" s="31">
        <f>TablaInventario[[#This Row],[Cantidad_Inicial]]-(SUMIF(TablaMovimientos[ELEMENTO], TablaInventario[[#This Row],[Elemento_Movimiento]], TablaMovimientos[CANTIDAD RETIRADA]))</f>
        <v>1</v>
      </c>
      <c r="G376" s="9" t="s">
        <v>530</v>
      </c>
      <c r="H376" s="10" t="s">
        <v>534</v>
      </c>
      <c r="I376" s="33" t="s">
        <v>437</v>
      </c>
    </row>
    <row r="377" spans="1:9" x14ac:dyDescent="0.35">
      <c r="A377" s="9">
        <v>376</v>
      </c>
      <c r="B377" s="9" t="s">
        <v>535</v>
      </c>
      <c r="C377" s="9"/>
      <c r="D377" s="35" t="str">
        <f t="shared" si="49"/>
        <v xml:space="preserve">Antena de wifi  </v>
      </c>
      <c r="E377" s="26">
        <v>1</v>
      </c>
      <c r="F377" s="56">
        <f>TablaInventario[[#This Row],[Cantidad_Inicial]]-(SUMIF(TablaMovimientos[ELEMENTO], TablaInventario[[#This Row],[Elemento_Movimiento]], TablaMovimientos[CANTIDAD RETIRADA]))</f>
        <v>1</v>
      </c>
      <c r="G377" s="9" t="s">
        <v>530</v>
      </c>
      <c r="H377" s="10"/>
      <c r="I377" s="33" t="s">
        <v>437</v>
      </c>
    </row>
    <row r="378" spans="1:9" x14ac:dyDescent="0.35">
      <c r="A378" s="5">
        <v>377</v>
      </c>
      <c r="B378" s="9" t="s">
        <v>536</v>
      </c>
      <c r="C378" s="9"/>
      <c r="D378" s="35" t="str">
        <f t="shared" si="49"/>
        <v xml:space="preserve">Moderboard  </v>
      </c>
      <c r="E378" s="26">
        <v>5</v>
      </c>
      <c r="F378" s="56">
        <f>TablaInventario[[#This Row],[Cantidad_Inicial]]-(SUMIF(TablaMovimientos[ELEMENTO], TablaInventario[[#This Row],[Elemento_Movimiento]], TablaMovimientos[CANTIDAD RETIRADA]))</f>
        <v>5</v>
      </c>
      <c r="G378" s="9" t="s">
        <v>21</v>
      </c>
      <c r="H378" s="10"/>
      <c r="I378" s="33" t="s">
        <v>437</v>
      </c>
    </row>
    <row r="379" spans="1:9" x14ac:dyDescent="0.35">
      <c r="A379" s="9">
        <v>378</v>
      </c>
      <c r="B379" s="9" t="s">
        <v>537</v>
      </c>
      <c r="C379" s="9" t="s">
        <v>538</v>
      </c>
      <c r="D379" s="35" t="str">
        <f t="shared" si="49"/>
        <v>Switch  Tp-link x28 Placa 182747</v>
      </c>
      <c r="E379" s="26">
        <v>1</v>
      </c>
      <c r="F379" s="56">
        <f>TablaInventario[[#This Row],[Cantidad_Inicial]]-(SUMIF(TablaMovimientos[ELEMENTO], TablaInventario[[#This Row],[Elemento_Movimiento]], TablaMovimientos[CANTIDAD RETIRADA]))</f>
        <v>1</v>
      </c>
      <c r="G379" s="9" t="s">
        <v>21</v>
      </c>
      <c r="H379" s="10" t="s">
        <v>539</v>
      </c>
      <c r="I379" s="33" t="s">
        <v>437</v>
      </c>
    </row>
    <row r="380" spans="1:9" x14ac:dyDescent="0.35">
      <c r="A380" s="5">
        <v>379</v>
      </c>
      <c r="B380" s="9" t="s">
        <v>12</v>
      </c>
      <c r="C380" s="9" t="s">
        <v>540</v>
      </c>
      <c r="D380" s="35" t="str">
        <f t="shared" si="49"/>
        <v xml:space="preserve">Guantes Excalibur5 </v>
      </c>
      <c r="E380" s="26">
        <v>1</v>
      </c>
      <c r="F380" s="56">
        <f>TablaInventario[[#This Row],[Cantidad_Inicial]]-(SUMIF(TablaMovimientos[ELEMENTO], TablaInventario[[#This Row],[Elemento_Movimiento]], TablaMovimientos[CANTIDAD RETIRADA]))</f>
        <v>1</v>
      </c>
      <c r="G380" s="9" t="s">
        <v>21</v>
      </c>
      <c r="H380" s="10"/>
      <c r="I380" s="33" t="s">
        <v>437</v>
      </c>
    </row>
    <row r="381" spans="1:9" x14ac:dyDescent="0.35">
      <c r="A381" s="9">
        <v>380</v>
      </c>
      <c r="B381" s="9" t="s">
        <v>541</v>
      </c>
      <c r="C381" s="9" t="s">
        <v>542</v>
      </c>
      <c r="D381" s="35" t="str">
        <f t="shared" si="49"/>
        <v>Patch panel  3P Placa 181038 CAT 6 x24</v>
      </c>
      <c r="E381" s="26">
        <v>1</v>
      </c>
      <c r="F381" s="56">
        <f>TablaInventario[[#This Row],[Cantidad_Inicial]]-(SUMIF(TablaMovimientos[ELEMENTO], TablaInventario[[#This Row],[Elemento_Movimiento]], TablaMovimientos[CANTIDAD RETIRADA]))</f>
        <v>1</v>
      </c>
      <c r="G381" s="9" t="s">
        <v>21</v>
      </c>
      <c r="H381" s="10" t="s">
        <v>543</v>
      </c>
      <c r="I381" s="33" t="s">
        <v>437</v>
      </c>
    </row>
    <row r="382" spans="1:9" x14ac:dyDescent="0.35">
      <c r="A382" s="5">
        <v>381</v>
      </c>
      <c r="B382" s="9" t="s">
        <v>541</v>
      </c>
      <c r="C382" s="9" t="s">
        <v>542</v>
      </c>
      <c r="D382" s="35" t="str">
        <f t="shared" ref="D382:D384" si="50">_xlfn.CONCAT(B382," ",C382," ",H382)</f>
        <v>Patch panel  3P Placa 181039  CAT 6 x24</v>
      </c>
      <c r="E382" s="26">
        <v>1</v>
      </c>
      <c r="F382" s="56">
        <v>1</v>
      </c>
      <c r="G382" s="9" t="s">
        <v>21</v>
      </c>
      <c r="H382" s="10" t="s">
        <v>544</v>
      </c>
      <c r="I382" s="33" t="s">
        <v>437</v>
      </c>
    </row>
    <row r="383" spans="1:9" x14ac:dyDescent="0.35">
      <c r="A383" s="9">
        <v>382</v>
      </c>
      <c r="B383" s="9" t="s">
        <v>541</v>
      </c>
      <c r="C383" s="9" t="s">
        <v>542</v>
      </c>
      <c r="D383" s="35" t="str">
        <f t="shared" si="50"/>
        <v>Patch panel  3P Placa 181034 CAT 6 x24</v>
      </c>
      <c r="E383" s="26">
        <v>1</v>
      </c>
      <c r="F383" s="56">
        <v>1</v>
      </c>
      <c r="G383" s="9" t="s">
        <v>21</v>
      </c>
      <c r="H383" s="10" t="s">
        <v>545</v>
      </c>
      <c r="I383" s="33" t="s">
        <v>437</v>
      </c>
    </row>
    <row r="384" spans="1:9" x14ac:dyDescent="0.35">
      <c r="A384" s="5">
        <v>383</v>
      </c>
      <c r="B384" s="9" t="s">
        <v>541</v>
      </c>
      <c r="C384" s="9" t="s">
        <v>542</v>
      </c>
      <c r="D384" s="35" t="str">
        <f t="shared" si="50"/>
        <v>Patch panel  3P Placa 181035 CAT 6 x24</v>
      </c>
      <c r="E384" s="26">
        <v>1</v>
      </c>
      <c r="F384" s="56">
        <v>1</v>
      </c>
      <c r="G384" s="9" t="s">
        <v>21</v>
      </c>
      <c r="H384" s="10" t="s">
        <v>546</v>
      </c>
      <c r="I384" s="33" t="s">
        <v>437</v>
      </c>
    </row>
    <row r="385" spans="1:9" x14ac:dyDescent="0.35">
      <c r="A385" s="9">
        <v>384</v>
      </c>
      <c r="B385" s="9" t="s">
        <v>186</v>
      </c>
      <c r="C385" s="9" t="s">
        <v>547</v>
      </c>
      <c r="D385" s="35" t="str">
        <f t="shared" si="49"/>
        <v xml:space="preserve">Multitoma Computodo </v>
      </c>
      <c r="E385" s="26">
        <v>1</v>
      </c>
      <c r="F385" s="56">
        <f>TablaInventario[[#This Row],[Cantidad_Inicial]]-(SUMIF(TablaMovimientos[ELEMENTO], TablaInventario[[#This Row],[Elemento_Movimiento]], TablaMovimientos[CANTIDAD RETIRADA]))</f>
        <v>1</v>
      </c>
      <c r="G385" s="9" t="s">
        <v>21</v>
      </c>
      <c r="H385" s="10"/>
      <c r="I385" s="33" t="s">
        <v>437</v>
      </c>
    </row>
    <row r="386" spans="1:9" x14ac:dyDescent="0.35">
      <c r="A386" s="5">
        <v>385</v>
      </c>
      <c r="B386" s="9" t="s">
        <v>186</v>
      </c>
      <c r="C386" s="9" t="s">
        <v>548</v>
      </c>
      <c r="D386" s="35" t="str">
        <f t="shared" si="49"/>
        <v xml:space="preserve">Multitoma New </v>
      </c>
      <c r="E386" s="26">
        <v>2</v>
      </c>
      <c r="F386" s="56">
        <f>TablaInventario[[#This Row],[Cantidad_Inicial]]-(SUMIF(TablaMovimientos[ELEMENTO], TablaInventario[[#This Row],[Elemento_Movimiento]], TablaMovimientos[CANTIDAD RETIRADA]))</f>
        <v>2</v>
      </c>
      <c r="G386" s="9" t="s">
        <v>21</v>
      </c>
      <c r="H386" s="10"/>
      <c r="I386" s="33" t="s">
        <v>437</v>
      </c>
    </row>
    <row r="387" spans="1:9" x14ac:dyDescent="0.35">
      <c r="A387" s="9">
        <v>386</v>
      </c>
      <c r="B387" s="9" t="s">
        <v>186</v>
      </c>
      <c r="C387" s="9" t="s">
        <v>549</v>
      </c>
      <c r="D387" s="35" t="str">
        <f t="shared" si="49"/>
        <v xml:space="preserve">Multitoma Asoelectro </v>
      </c>
      <c r="E387" s="26">
        <v>1</v>
      </c>
      <c r="F387" s="56">
        <f>TablaInventario[[#This Row],[Cantidad_Inicial]]-(SUMIF(TablaMovimientos[ELEMENTO], TablaInventario[[#This Row],[Elemento_Movimiento]], TablaMovimientos[CANTIDAD RETIRADA]))</f>
        <v>1</v>
      </c>
      <c r="G387" s="9" t="s">
        <v>21</v>
      </c>
      <c r="H387" s="10"/>
      <c r="I387" s="33" t="s">
        <v>437</v>
      </c>
    </row>
    <row r="388" spans="1:9" x14ac:dyDescent="0.35">
      <c r="A388" s="5">
        <v>387</v>
      </c>
      <c r="B388" s="9" t="s">
        <v>186</v>
      </c>
      <c r="C388" s="9" t="s">
        <v>189</v>
      </c>
      <c r="D388" s="35" t="str">
        <f t="shared" si="49"/>
        <v xml:space="preserve">Multitoma Alfa 3 </v>
      </c>
      <c r="E388" s="26">
        <v>1</v>
      </c>
      <c r="F388" s="56">
        <f>TablaInventario[[#This Row],[Cantidad_Inicial]]-(SUMIF(TablaMovimientos[ELEMENTO], TablaInventario[[#This Row],[Elemento_Movimiento]], TablaMovimientos[CANTIDAD RETIRADA]))</f>
        <v>0</v>
      </c>
      <c r="G388" s="9" t="s">
        <v>435</v>
      </c>
      <c r="H388" s="10"/>
      <c r="I388" s="33" t="s">
        <v>437</v>
      </c>
    </row>
    <row r="389" spans="1:9" x14ac:dyDescent="0.35">
      <c r="A389" s="9">
        <v>388</v>
      </c>
      <c r="B389" s="9" t="s">
        <v>550</v>
      </c>
      <c r="C389" s="9"/>
      <c r="D389" s="35" t="str">
        <f t="shared" si="49"/>
        <v xml:space="preserve">T  </v>
      </c>
      <c r="E389" s="26">
        <v>6</v>
      </c>
      <c r="F389" s="56">
        <f>TablaInventario[[#This Row],[Cantidad_Inicial]]-(SUMIF(TablaMovimientos[ELEMENTO], TablaInventario[[#This Row],[Elemento_Movimiento]], TablaMovimientos[CANTIDAD RETIRADA]))</f>
        <v>6</v>
      </c>
      <c r="G389" s="9" t="s">
        <v>21</v>
      </c>
      <c r="H389" s="10"/>
      <c r="I389" s="33" t="s">
        <v>437</v>
      </c>
    </row>
    <row r="390" spans="1:9" x14ac:dyDescent="0.35">
      <c r="A390" s="5">
        <v>389</v>
      </c>
      <c r="B390" s="9" t="s">
        <v>551</v>
      </c>
      <c r="C390" s="9"/>
      <c r="D390" s="35" t="str">
        <f t="shared" si="49"/>
        <v>Hojas de asistencia   Por aprox 500 hojas cada uno</v>
      </c>
      <c r="E390" s="26">
        <v>3</v>
      </c>
      <c r="F390" s="56">
        <f>TablaInventario[[#This Row],[Cantidad_Inicial]]-(SUMIF(TablaMovimientos[ELEMENTO], TablaInventario[[#This Row],[Elemento_Movimiento]], TablaMovimientos[CANTIDAD RETIRADA]))</f>
        <v>3</v>
      </c>
      <c r="G390" s="9" t="s">
        <v>530</v>
      </c>
      <c r="H390" s="10" t="s">
        <v>552</v>
      </c>
      <c r="I390" s="33" t="s">
        <v>437</v>
      </c>
    </row>
    <row r="391" spans="1:9" x14ac:dyDescent="0.35">
      <c r="A391" s="9">
        <v>390</v>
      </c>
      <c r="B391" s="9" t="s">
        <v>551</v>
      </c>
      <c r="C391" s="9"/>
      <c r="D391" s="35" t="str">
        <f t="shared" si="49"/>
        <v>Hojas de asistencia   Por aprox 200 hojas cada uno</v>
      </c>
      <c r="E391" s="26">
        <v>1</v>
      </c>
      <c r="F391" s="56">
        <f>TablaInventario[[#This Row],[Cantidad_Inicial]]-(SUMIF(TablaMovimientos[ELEMENTO], TablaInventario[[#This Row],[Elemento_Movimiento]], TablaMovimientos[CANTIDAD RETIRADA]))</f>
        <v>1</v>
      </c>
      <c r="G391" s="9" t="s">
        <v>553</v>
      </c>
      <c r="H391" s="10" t="s">
        <v>554</v>
      </c>
      <c r="I391" s="33" t="s">
        <v>437</v>
      </c>
    </row>
    <row r="392" spans="1:9" x14ac:dyDescent="0.35">
      <c r="A392" s="5">
        <v>391</v>
      </c>
      <c r="B392" s="9" t="s">
        <v>555</v>
      </c>
      <c r="C392" s="9"/>
      <c r="D392" s="35" t="str">
        <f t="shared" si="49"/>
        <v xml:space="preserve">Thiner  Empezado </v>
      </c>
      <c r="E392" s="26">
        <v>1</v>
      </c>
      <c r="F392" s="56">
        <f>TablaInventario[[#This Row],[Cantidad_Inicial]]-(SUMIF(TablaMovimientos[ELEMENTO], TablaInventario[[#This Row],[Elemento_Movimiento]], TablaMovimientos[CANTIDAD RETIRADA]))</f>
        <v>1</v>
      </c>
      <c r="G392" s="9" t="s">
        <v>556</v>
      </c>
      <c r="H392" s="10" t="s">
        <v>557</v>
      </c>
      <c r="I392" s="33" t="s">
        <v>437</v>
      </c>
    </row>
    <row r="393" spans="1:9" x14ac:dyDescent="0.35">
      <c r="A393" s="9">
        <v>392</v>
      </c>
      <c r="B393" s="3" t="s">
        <v>558</v>
      </c>
      <c r="C393" s="3"/>
      <c r="D393" s="3" t="str">
        <f>_xlfn.CONCAT(B393," ",C393," ",H393)</f>
        <v xml:space="preserve">Alcohol  Empezado </v>
      </c>
      <c r="E393" s="31">
        <v>1</v>
      </c>
      <c r="F393" s="31">
        <f>TablaInventario[[#This Row],[Cantidad_Inicial]]-(SUMIF(TablaMovimientos[ELEMENTO], TablaInventario[[#This Row],[Elemento_Movimiento]], TablaMovimientos[CANTIDAD RETIRADA]))</f>
        <v>1</v>
      </c>
      <c r="G393" s="3" t="s">
        <v>556</v>
      </c>
      <c r="H393" s="4" t="s">
        <v>557</v>
      </c>
      <c r="I393" s="33" t="s">
        <v>437</v>
      </c>
    </row>
    <row r="394" spans="1:9" x14ac:dyDescent="0.35">
      <c r="A394" s="5">
        <v>393</v>
      </c>
      <c r="B394" s="9" t="s">
        <v>559</v>
      </c>
      <c r="C394" s="9" t="s">
        <v>560</v>
      </c>
      <c r="D394" s="3" t="str">
        <f t="shared" ref="D394:D396" si="51">_xlfn.CONCAT(B394," ",C394," ",H394)</f>
        <v>Alcohol  Químicos y cápsulas  Nuevo</v>
      </c>
      <c r="E394" s="26">
        <v>1</v>
      </c>
      <c r="F394" s="31">
        <f>TablaInventario[[#This Row],[Cantidad_Inicial]]-(SUMIF(TablaMovimientos[ELEMENTO], TablaInventario[[#This Row],[Elemento_Movimiento]], TablaMovimientos[CANTIDAD RETIRADA]))</f>
        <v>1</v>
      </c>
      <c r="G394" s="9" t="s">
        <v>561</v>
      </c>
      <c r="H394" s="10" t="s">
        <v>562</v>
      </c>
      <c r="I394" s="33" t="s">
        <v>437</v>
      </c>
    </row>
    <row r="395" spans="1:9" x14ac:dyDescent="0.35">
      <c r="A395" s="9">
        <v>394</v>
      </c>
      <c r="B395" s="9" t="s">
        <v>563</v>
      </c>
      <c r="C395" s="9"/>
      <c r="D395" s="35" t="str">
        <f t="shared" si="51"/>
        <v xml:space="preserve">Gel antibacterial   Nuevo </v>
      </c>
      <c r="E395" s="26">
        <v>1</v>
      </c>
      <c r="F395" s="56">
        <f>TablaInventario[[#This Row],[Cantidad_Inicial]]-(SUMIF(TablaMovimientos[ELEMENTO], TablaInventario[[#This Row],[Elemento_Movimiento]], TablaMovimientos[CANTIDAD RETIRADA]))</f>
        <v>1</v>
      </c>
      <c r="G395" s="9" t="s">
        <v>556</v>
      </c>
      <c r="H395" s="10" t="s">
        <v>564</v>
      </c>
      <c r="I395" s="33" t="s">
        <v>437</v>
      </c>
    </row>
    <row r="396" spans="1:9" x14ac:dyDescent="0.35">
      <c r="A396" s="5">
        <v>395</v>
      </c>
      <c r="B396" s="9" t="s">
        <v>565</v>
      </c>
      <c r="C396" s="9"/>
      <c r="D396" s="35" t="str">
        <f t="shared" si="51"/>
        <v>Sopladora  Con 3 boquillas</v>
      </c>
      <c r="E396" s="26">
        <v>1</v>
      </c>
      <c r="F396" s="56">
        <f>TablaInventario[[#This Row],[Cantidad_Inicial]]-(SUMIF(TablaMovimientos[ELEMENTO], TablaInventario[[#This Row],[Elemento_Movimiento]], TablaMovimientos[CANTIDAD RETIRADA]))</f>
        <v>1</v>
      </c>
      <c r="G396" s="9" t="s">
        <v>21</v>
      </c>
      <c r="H396" s="10" t="s">
        <v>566</v>
      </c>
      <c r="I396" s="33" t="s">
        <v>437</v>
      </c>
    </row>
    <row r="397" spans="1:9" x14ac:dyDescent="0.35">
      <c r="A397" s="9">
        <v>396</v>
      </c>
      <c r="B397" s="3" t="s">
        <v>567</v>
      </c>
      <c r="C397" s="3"/>
      <c r="D397" s="3" t="str">
        <f>_xlfn.CONCAT(B397," ",C397," ",H397)</f>
        <v>Pistola de silicona   Tiene una barra de silicona</v>
      </c>
      <c r="E397" s="31">
        <v>3</v>
      </c>
      <c r="F397" s="31">
        <f>TablaInventario[[#This Row],[Cantidad_Inicial]]-(SUMIF(TablaMovimientos[ELEMENTO], TablaInventario[[#This Row],[Elemento_Movimiento]], TablaMovimientos[CANTIDAD RETIRADA]))</f>
        <v>3</v>
      </c>
      <c r="G397" s="3" t="s">
        <v>21</v>
      </c>
      <c r="H397" s="4" t="s">
        <v>568</v>
      </c>
      <c r="I397" s="33" t="s">
        <v>437</v>
      </c>
    </row>
    <row r="398" spans="1:9" x14ac:dyDescent="0.35">
      <c r="A398" s="5">
        <v>397</v>
      </c>
      <c r="B398" s="3" t="s">
        <v>569</v>
      </c>
      <c r="C398" s="3"/>
      <c r="D398" s="3" t="str">
        <f>_xlfn.CONCAT(B398," ",C398," ",H398)</f>
        <v xml:space="preserve">Hoja de cegueta   </v>
      </c>
      <c r="E398" s="31">
        <v>1</v>
      </c>
      <c r="F398" s="31">
        <f>TablaInventario[[#This Row],[Cantidad_Inicial]]-(SUMIF(TablaMovimientos[ELEMENTO], TablaInventario[[#This Row],[Elemento_Movimiento]], TablaMovimientos[CANTIDAD RETIRADA]))</f>
        <v>1</v>
      </c>
      <c r="G398" s="3" t="s">
        <v>21</v>
      </c>
      <c r="H398" s="4"/>
      <c r="I398" s="33" t="s">
        <v>437</v>
      </c>
    </row>
    <row r="399" spans="1:9" x14ac:dyDescent="0.35">
      <c r="A399" s="9">
        <v>398</v>
      </c>
      <c r="B399" s="9" t="s">
        <v>570</v>
      </c>
      <c r="C399" s="9"/>
      <c r="D399" s="3" t="str">
        <f>_xlfn.CONCAT(B399," ",C399," ",H399)</f>
        <v>Conector RJ11  Conector 4 pines</v>
      </c>
      <c r="E399" s="26">
        <v>177</v>
      </c>
      <c r="F399" s="31">
        <f>TablaInventario[[#This Row],[Cantidad_Inicial]]-(SUMIF(TablaMovimientos[ELEMENTO], TablaInventario[[#This Row],[Elemento_Movimiento]], TablaMovimientos[CANTIDAD RETIRADA]))</f>
        <v>177</v>
      </c>
      <c r="G399" s="3" t="s">
        <v>21</v>
      </c>
      <c r="H399" s="10" t="s">
        <v>571</v>
      </c>
      <c r="I399" s="33" t="s">
        <v>437</v>
      </c>
    </row>
    <row r="400" spans="1:9" ht="29" x14ac:dyDescent="0.35">
      <c r="A400" s="5">
        <v>399</v>
      </c>
      <c r="B400" s="9" t="s">
        <v>572</v>
      </c>
      <c r="C400" s="9"/>
      <c r="D400" s="3" t="str">
        <f>_xlfn.CONCAT(B400," ",C400," ",H400)</f>
        <v>Cargador de portail   Diferentes marcas de cargadores portatiles</v>
      </c>
      <c r="E400" s="26">
        <v>20</v>
      </c>
      <c r="F400" s="31">
        <v>20</v>
      </c>
      <c r="G400" s="3" t="s">
        <v>21</v>
      </c>
      <c r="H400" s="10" t="s">
        <v>573</v>
      </c>
      <c r="I400" s="11" t="s">
        <v>574</v>
      </c>
    </row>
    <row r="401" spans="1:9" ht="29" x14ac:dyDescent="0.35">
      <c r="A401" s="9">
        <v>400</v>
      </c>
      <c r="B401" s="9" t="s">
        <v>575</v>
      </c>
      <c r="C401" s="9"/>
      <c r="D401" s="3" t="str">
        <f t="shared" ref="D401:D402" si="52">_xlfn.CONCAT(B401," ",C401," ",H401)</f>
        <v xml:space="preserve">Cable de poder para cargador portatil  Cable universal para cargadores portatiles </v>
      </c>
      <c r="E401" s="26">
        <v>5</v>
      </c>
      <c r="F401" s="31">
        <v>5</v>
      </c>
      <c r="G401" s="3" t="s">
        <v>21</v>
      </c>
      <c r="H401" s="10" t="s">
        <v>576</v>
      </c>
      <c r="I401" s="11" t="s">
        <v>574</v>
      </c>
    </row>
    <row r="402" spans="1:9" ht="29" x14ac:dyDescent="0.35">
      <c r="A402" s="5">
        <v>401</v>
      </c>
      <c r="B402" s="9" t="s">
        <v>577</v>
      </c>
      <c r="C402" s="9"/>
      <c r="D402" s="35" t="str">
        <f t="shared" si="52"/>
        <v xml:space="preserve">Cargadores adicionales  No son cargargadores de portatil </v>
      </c>
      <c r="E402" s="26">
        <v>3</v>
      </c>
      <c r="F402" s="56">
        <v>3</v>
      </c>
      <c r="G402" s="3" t="s">
        <v>21</v>
      </c>
      <c r="H402" s="10" t="s">
        <v>578</v>
      </c>
      <c r="I402" s="11" t="s">
        <v>574</v>
      </c>
    </row>
  </sheetData>
  <phoneticPr fontId="5" alignment="center"/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9DB5-58B9-4A71-840D-F8093BCC76C0}">
  <dimension ref="A1:J31"/>
  <sheetViews>
    <sheetView workbookViewId="0">
      <selection activeCell="D4" sqref="D4"/>
    </sheetView>
  </sheetViews>
  <sheetFormatPr defaultColWidth="9" defaultRowHeight="14.5" x14ac:dyDescent="0.35"/>
  <cols>
    <col min="1" max="1" width="11.08984375" style="34" bestFit="1" customWidth="1"/>
    <col min="2" max="2" width="44.36328125" bestFit="1" customWidth="1"/>
    <col min="3" max="3" width="12.36328125" customWidth="1"/>
    <col min="4" max="4" width="13.26953125" customWidth="1"/>
    <col min="5" max="5" width="13.6328125" customWidth="1"/>
    <col min="6" max="6" width="27.36328125" customWidth="1"/>
    <col min="7" max="7" width="19" bestFit="1" customWidth="1"/>
    <col min="8" max="8" width="23" customWidth="1"/>
    <col min="10" max="10" width="24.36328125" customWidth="1"/>
    <col min="16" max="16" width="10.26953125" customWidth="1"/>
  </cols>
  <sheetData>
    <row r="1" spans="1:10" ht="29" x14ac:dyDescent="0.35">
      <c r="A1" s="34" t="s">
        <v>579</v>
      </c>
      <c r="B1" t="s">
        <v>580</v>
      </c>
      <c r="C1" s="2" t="s">
        <v>581</v>
      </c>
      <c r="D1" s="2" t="s">
        <v>582</v>
      </c>
      <c r="E1" t="s">
        <v>2</v>
      </c>
      <c r="F1" s="2" t="s">
        <v>583</v>
      </c>
      <c r="G1" t="s">
        <v>584</v>
      </c>
      <c r="H1" t="s">
        <v>585</v>
      </c>
      <c r="J1" t="s">
        <v>586</v>
      </c>
    </row>
    <row r="2" spans="1:10" x14ac:dyDescent="0.35">
      <c r="A2" s="34">
        <v>45622</v>
      </c>
      <c r="B2" t="s">
        <v>587</v>
      </c>
      <c r="C2">
        <v>1</v>
      </c>
      <c r="D2">
        <f>INDEX(TablaInventario[Cantidad_Actual],MATCH(B2,TablaInventario[Elemento_Movimiento],0))</f>
        <v>4</v>
      </c>
      <c r="E2" t="str">
        <f>INDEX(TablaInventario[Empaque],MATCH(B2,TablaInventario[Elemento_Movimiento],0))</f>
        <v>Caja</v>
      </c>
      <c r="F2" t="s">
        <v>588</v>
      </c>
      <c r="H2" t="s">
        <v>589</v>
      </c>
      <c r="J2" t="s">
        <v>590</v>
      </c>
    </row>
    <row r="3" spans="1:10" x14ac:dyDescent="0.35">
      <c r="B3" t="s">
        <v>591</v>
      </c>
      <c r="C3">
        <v>1</v>
      </c>
      <c r="D3">
        <f>INDEX(TablaInventario[Cantidad_Actual],MATCH(B3,TablaInventario[Elemento_Movimiento],0))</f>
        <v>0</v>
      </c>
      <c r="E3" t="str">
        <f>INDEX(TablaInventario[Empaque],MATCH(B3,TablaInventario[Elemento_Movimiento],0))</f>
        <v>Caja</v>
      </c>
      <c r="F3" t="s">
        <v>592</v>
      </c>
      <c r="H3" t="s">
        <v>593</v>
      </c>
      <c r="J3" t="s">
        <v>594</v>
      </c>
    </row>
    <row r="4" spans="1:10" x14ac:dyDescent="0.35">
      <c r="A4" s="34">
        <v>45622</v>
      </c>
      <c r="B4" t="s">
        <v>595</v>
      </c>
      <c r="C4">
        <v>1</v>
      </c>
      <c r="D4">
        <f>INDEX(TablaInventario[Cantidad_Actual],MATCH(B4,TablaInventario[Elemento_Movimiento],0))</f>
        <v>0</v>
      </c>
      <c r="E4" t="str">
        <f>INDEX(TablaInventario[Empaque],MATCH(B4,TablaInventario[Elemento_Movimiento],0))</f>
        <v>Caja</v>
      </c>
      <c r="F4" t="s">
        <v>588</v>
      </c>
      <c r="H4" t="s">
        <v>594</v>
      </c>
      <c r="J4" t="s">
        <v>593</v>
      </c>
    </row>
    <row r="5" spans="1:10" x14ac:dyDescent="0.35">
      <c r="A5" s="34">
        <v>45624</v>
      </c>
      <c r="B5" t="s">
        <v>596</v>
      </c>
      <c r="C5">
        <v>3</v>
      </c>
      <c r="D5">
        <f>INDEX(TablaInventario[Cantidad_Actual],MATCH(B5,TablaInventario[Elemento_Movimiento],0))</f>
        <v>0</v>
      </c>
      <c r="E5" t="str">
        <f>INDEX(TablaInventario[Empaque],MATCH(B5,TablaInventario[Elemento_Movimiento],0))</f>
        <v>Unidad</v>
      </c>
      <c r="F5" t="s">
        <v>588</v>
      </c>
      <c r="H5" t="s">
        <v>593</v>
      </c>
      <c r="J5" t="s">
        <v>597</v>
      </c>
    </row>
    <row r="6" spans="1:10" x14ac:dyDescent="0.35">
      <c r="A6" s="34">
        <v>45624</v>
      </c>
      <c r="B6" t="s">
        <v>598</v>
      </c>
      <c r="C6">
        <v>5</v>
      </c>
      <c r="D6">
        <f>INDEX(TablaInventario[Cantidad_Actual],MATCH(B6,TablaInventario[Elemento_Movimiento],0))</f>
        <v>16</v>
      </c>
      <c r="E6" t="str">
        <f>INDEX(TablaInventario[Empaque],MATCH(B6,TablaInventario[Elemento_Movimiento],0))</f>
        <v>Unidad</v>
      </c>
      <c r="H6" t="s">
        <v>593</v>
      </c>
      <c r="J6" t="s">
        <v>599</v>
      </c>
    </row>
    <row r="7" spans="1:10" x14ac:dyDescent="0.35">
      <c r="A7" s="34">
        <v>45594</v>
      </c>
      <c r="B7" t="s">
        <v>600</v>
      </c>
      <c r="C7">
        <v>1</v>
      </c>
      <c r="D7">
        <f>INDEX(TablaInventario[Cantidad_Actual],MATCH(B7,TablaInventario[Elemento_Movimiento],0))</f>
        <v>0</v>
      </c>
      <c r="E7" t="str">
        <f>INDEX(TablaInventario[Empaque],MATCH(B7,TablaInventario[Elemento_Movimiento],0))</f>
        <v>Unidad</v>
      </c>
      <c r="H7" t="s">
        <v>589</v>
      </c>
      <c r="J7" t="s">
        <v>601</v>
      </c>
    </row>
    <row r="8" spans="1:10" x14ac:dyDescent="0.35">
      <c r="A8" s="34">
        <v>45594</v>
      </c>
      <c r="B8" t="s">
        <v>602</v>
      </c>
      <c r="C8">
        <v>1</v>
      </c>
      <c r="D8">
        <f>INDEX(TablaInventario[Cantidad_Actual],MATCH(B8,TablaInventario[Elemento_Movimiento],0))</f>
        <v>3</v>
      </c>
      <c r="E8" t="str">
        <f>INDEX(TablaInventario[Empaque],MATCH(B8,TablaInventario[Elemento_Movimiento],0))</f>
        <v>Unidad</v>
      </c>
      <c r="H8" t="s">
        <v>589</v>
      </c>
      <c r="J8" t="s">
        <v>603</v>
      </c>
    </row>
    <row r="9" spans="1:10" x14ac:dyDescent="0.35">
      <c r="A9" s="34">
        <v>45594</v>
      </c>
      <c r="B9" t="s">
        <v>604</v>
      </c>
      <c r="D9">
        <f>INDEX(TablaInventario[Cantidad_Actual],MATCH(B9,TablaInventario[Elemento_Movimiento],0))</f>
        <v>4</v>
      </c>
      <c r="E9" t="str">
        <f>INDEX(TablaInventario[Empaque],MATCH(B9,TablaInventario[Elemento_Movimiento],0))</f>
        <v>Unidad</v>
      </c>
      <c r="H9" t="s">
        <v>605</v>
      </c>
      <c r="J9" t="s">
        <v>606</v>
      </c>
    </row>
    <row r="10" spans="1:10" x14ac:dyDescent="0.35">
      <c r="A10" s="34">
        <v>45578</v>
      </c>
      <c r="B10" t="s">
        <v>607</v>
      </c>
      <c r="C10">
        <v>1</v>
      </c>
      <c r="D10">
        <f>INDEX(TablaInventario[Cantidad_Actual],MATCH(B10,TablaInventario[Elemento_Movimiento],0))</f>
        <v>3</v>
      </c>
      <c r="E10" t="str">
        <f>INDEX(TablaInventario[Empaque],MATCH(B10,TablaInventario[Elemento_Movimiento],0))</f>
        <v>Unidad</v>
      </c>
      <c r="F10" t="s">
        <v>608</v>
      </c>
      <c r="H10" t="s">
        <v>609</v>
      </c>
      <c r="J10" t="s">
        <v>610</v>
      </c>
    </row>
    <row r="11" spans="1:10" x14ac:dyDescent="0.35">
      <c r="A11" s="34">
        <v>45594</v>
      </c>
      <c r="B11" t="s">
        <v>611</v>
      </c>
      <c r="C11">
        <v>1</v>
      </c>
      <c r="D11">
        <f>INDEX(TablaInventario[Cantidad_Actual],MATCH(B11,TablaInventario[Elemento_Movimiento],0))</f>
        <v>3</v>
      </c>
      <c r="E11" t="str">
        <f>INDEX(TablaInventario[Empaque],MATCH(B11,TablaInventario[Elemento_Movimiento],0))</f>
        <v>Unidad</v>
      </c>
      <c r="F11" t="s">
        <v>592</v>
      </c>
      <c r="H11" t="s">
        <v>593</v>
      </c>
      <c r="J11" t="s">
        <v>605</v>
      </c>
    </row>
    <row r="12" spans="1:10" x14ac:dyDescent="0.35">
      <c r="A12" s="34">
        <v>45594</v>
      </c>
      <c r="B12" t="s">
        <v>612</v>
      </c>
      <c r="C12">
        <v>1</v>
      </c>
      <c r="D12">
        <f>INDEX(TablaInventario[Cantidad_Actual],MATCH(B12,TablaInventario[Elemento_Movimiento],0))</f>
        <v>0</v>
      </c>
      <c r="E12" t="str">
        <f>INDEX(TablaInventario[Empaque],MATCH(B12,TablaInventario[Elemento_Movimiento],0))</f>
        <v>Unidad</v>
      </c>
      <c r="F12" t="s">
        <v>588</v>
      </c>
      <c r="H12" t="s">
        <v>593</v>
      </c>
      <c r="J12" t="s">
        <v>613</v>
      </c>
    </row>
    <row r="13" spans="1:10" x14ac:dyDescent="0.35">
      <c r="A13" s="34">
        <v>45594</v>
      </c>
      <c r="B13" t="s">
        <v>614</v>
      </c>
      <c r="C13">
        <v>1</v>
      </c>
      <c r="D13">
        <f>INDEX(TablaInventario[Cantidad_Actual],MATCH(B13,TablaInventario[Elemento_Movimiento],0))</f>
        <v>16</v>
      </c>
      <c r="E13">
        <f>INDEX(TablaInventario[Empaque],MATCH(B13,TablaInventario[Elemento_Movimiento],0))</f>
        <v>0</v>
      </c>
      <c r="F13" t="s">
        <v>592</v>
      </c>
      <c r="H13" t="s">
        <v>615</v>
      </c>
      <c r="J13" t="s">
        <v>616</v>
      </c>
    </row>
    <row r="14" spans="1:10" x14ac:dyDescent="0.35">
      <c r="A14" s="34">
        <v>45595</v>
      </c>
      <c r="B14" t="s">
        <v>617</v>
      </c>
      <c r="C14">
        <v>1</v>
      </c>
      <c r="D14">
        <f>INDEX(TablaInventario[Cantidad_Actual],MATCH(B14,TablaInventario[Elemento_Movimiento],0))</f>
        <v>0</v>
      </c>
      <c r="E14" t="str">
        <f>INDEX(TablaInventario[Empaque],MATCH(B14,TablaInventario[Elemento_Movimiento],0))</f>
        <v>Unidad</v>
      </c>
      <c r="F14" t="s">
        <v>588</v>
      </c>
      <c r="H14" t="s">
        <v>593</v>
      </c>
      <c r="J14" t="s">
        <v>618</v>
      </c>
    </row>
    <row r="15" spans="1:10" x14ac:dyDescent="0.35">
      <c r="B15" t="s">
        <v>619</v>
      </c>
      <c r="D15">
        <f>INDEX(TablaInventario[Cantidad_Actual],MATCH(B15,TablaInventario[Elemento_Movimiento],0))</f>
        <v>0</v>
      </c>
      <c r="E15" t="str">
        <f>INDEX(TablaInventario[Empaque],MATCH(B15,TablaInventario[Elemento_Movimiento],0))</f>
        <v>Unidad</v>
      </c>
      <c r="F15" t="s">
        <v>620</v>
      </c>
      <c r="H15" t="s">
        <v>621</v>
      </c>
      <c r="J15" t="s">
        <v>589</v>
      </c>
    </row>
    <row r="16" spans="1:10" x14ac:dyDescent="0.35">
      <c r="A16" s="34">
        <v>45595</v>
      </c>
      <c r="B16" t="s">
        <v>622</v>
      </c>
      <c r="C16">
        <v>1</v>
      </c>
      <c r="D16">
        <f>INDEX(TablaInventario[Cantidad_Actual],MATCH(B16,TablaInventario[Elemento_Movimiento],0))</f>
        <v>3</v>
      </c>
      <c r="E16">
        <f>INDEX(TablaInventario[Empaque],MATCH(B16,TablaInventario[Elemento_Movimiento],0))</f>
        <v>0</v>
      </c>
      <c r="F16" t="s">
        <v>623</v>
      </c>
      <c r="H16" t="s">
        <v>593</v>
      </c>
      <c r="J16" t="s">
        <v>621</v>
      </c>
    </row>
    <row r="17" spans="1:10" x14ac:dyDescent="0.35">
      <c r="A17" s="34">
        <v>45595</v>
      </c>
      <c r="B17" t="s">
        <v>624</v>
      </c>
      <c r="C17">
        <v>2</v>
      </c>
      <c r="D17">
        <f>INDEX(TablaInventario[Cantidad_Actual],MATCH(B17,TablaInventario[Elemento_Movimiento],0))</f>
        <v>2</v>
      </c>
      <c r="E17">
        <f>INDEX(TablaInventario[Empaque],MATCH(B17,TablaInventario[Elemento_Movimiento],0))</f>
        <v>0</v>
      </c>
      <c r="F17" t="s">
        <v>588</v>
      </c>
      <c r="H17" t="s">
        <v>593</v>
      </c>
      <c r="J17" t="s">
        <v>625</v>
      </c>
    </row>
    <row r="18" spans="1:10" x14ac:dyDescent="0.35">
      <c r="A18" s="34">
        <v>45630</v>
      </c>
      <c r="B18" t="s">
        <v>626</v>
      </c>
      <c r="C18">
        <v>9</v>
      </c>
      <c r="D18">
        <f>INDEX(TablaInventario[Cantidad_Actual],MATCH(B18,TablaInventario[Elemento_Movimiento],0))</f>
        <v>0</v>
      </c>
      <c r="E18" t="str">
        <f>INDEX(TablaInventario[Empaque],MATCH(B18,TablaInventario[Elemento_Movimiento],0))</f>
        <v>Unidad</v>
      </c>
      <c r="F18" t="s">
        <v>588</v>
      </c>
      <c r="G18" t="s">
        <v>627</v>
      </c>
      <c r="H18" t="s">
        <v>593</v>
      </c>
      <c r="J18" t="s">
        <v>609</v>
      </c>
    </row>
    <row r="19" spans="1:10" x14ac:dyDescent="0.35">
      <c r="A19" s="34">
        <v>45630</v>
      </c>
      <c r="B19" t="s">
        <v>628</v>
      </c>
      <c r="C19">
        <v>9</v>
      </c>
      <c r="D19">
        <f>INDEX(TablaInventario[Cantidad_Actual],MATCH(B19,TablaInventario[Elemento_Movimiento],0))</f>
        <v>0</v>
      </c>
      <c r="E19" t="str">
        <f>INDEX(TablaInventario[Empaque],MATCH(B19,TablaInventario[Elemento_Movimiento],0))</f>
        <v>Unidad</v>
      </c>
      <c r="F19" t="s">
        <v>588</v>
      </c>
      <c r="G19" t="s">
        <v>627</v>
      </c>
      <c r="H19" t="s">
        <v>593</v>
      </c>
      <c r="J19" t="s">
        <v>615</v>
      </c>
    </row>
    <row r="20" spans="1:10" x14ac:dyDescent="0.35">
      <c r="A20" s="34">
        <v>45630</v>
      </c>
      <c r="B20" t="s">
        <v>629</v>
      </c>
      <c r="C20">
        <v>2</v>
      </c>
      <c r="D20">
        <f>INDEX(TablaInventario[Cantidad_Actual],MATCH(B20,TablaInventario[Elemento_Movimiento],0))</f>
        <v>2</v>
      </c>
      <c r="E20" t="str">
        <f>INDEX(TablaInventario[Empaque],MATCH(B20,TablaInventario[Elemento_Movimiento],0))</f>
        <v>Unidad</v>
      </c>
      <c r="F20" t="s">
        <v>630</v>
      </c>
      <c r="H20" t="s">
        <v>609</v>
      </c>
      <c r="J20" t="s">
        <v>631</v>
      </c>
    </row>
    <row r="21" spans="1:10" x14ac:dyDescent="0.35">
      <c r="A21" s="34">
        <v>45630</v>
      </c>
      <c r="B21" t="s">
        <v>611</v>
      </c>
      <c r="C21">
        <v>2</v>
      </c>
      <c r="D21">
        <f>INDEX(TablaInventario[Cantidad_Actual],MATCH(B21,TablaInventario[Elemento_Movimiento],0))</f>
        <v>3</v>
      </c>
      <c r="E21" t="str">
        <f>INDEX(TablaInventario[Empaque],MATCH(B21,TablaInventario[Elemento_Movimiento],0))</f>
        <v>Unidad</v>
      </c>
      <c r="F21" t="s">
        <v>632</v>
      </c>
      <c r="H21" t="s">
        <v>606</v>
      </c>
      <c r="J21" t="s">
        <v>633</v>
      </c>
    </row>
    <row r="22" spans="1:10" x14ac:dyDescent="0.35">
      <c r="D22" t="e">
        <f>INDEX(TablaInventario[Cantidad_Actual],MATCH(B22,TablaInventario[Elemento_Movimiento],0))</f>
        <v>#N/A</v>
      </c>
      <c r="E22" t="e">
        <f>INDEX(TablaInventario[Empaque],MATCH(B22,TablaInventario[Elemento_Movimiento],0))</f>
        <v>#N/A</v>
      </c>
    </row>
    <row r="23" spans="1:10" x14ac:dyDescent="0.35">
      <c r="D23" t="e">
        <f>INDEX(TablaInventario[Cantidad_Actual],MATCH(B23,TablaInventario[Elemento_Movimiento],0))</f>
        <v>#N/A</v>
      </c>
      <c r="E23" t="e">
        <f>INDEX(TablaInventario[Empaque],MATCH(B23,TablaInventario[Elemento_Movimiento],0))</f>
        <v>#N/A</v>
      </c>
    </row>
    <row r="24" spans="1:10" x14ac:dyDescent="0.35">
      <c r="D24" t="e">
        <f>INDEX(TablaInventario[Cantidad_Actual],MATCH(B24,TablaInventario[Elemento_Movimiento],0))</f>
        <v>#N/A</v>
      </c>
      <c r="E24" t="e">
        <f>INDEX(TablaInventario[Empaque],MATCH(B24,TablaInventario[Elemento_Movimiento],0))</f>
        <v>#N/A</v>
      </c>
    </row>
    <row r="25" spans="1:10" x14ac:dyDescent="0.35">
      <c r="D25" t="e">
        <f>INDEX(TablaInventario[Cantidad_Actual],MATCH(B25,TablaInventario[Elemento_Movimiento],0))</f>
        <v>#N/A</v>
      </c>
      <c r="E25" t="e">
        <f>INDEX(TablaInventario[Empaque],MATCH(B25,TablaInventario[Elemento_Movimiento],0))</f>
        <v>#N/A</v>
      </c>
    </row>
    <row r="26" spans="1:10" x14ac:dyDescent="0.35">
      <c r="D26" t="e">
        <f>INDEX(TablaInventario[Cantidad_Actual],MATCH(B26,TablaInventario[Elemento_Movimiento],0))</f>
        <v>#N/A</v>
      </c>
      <c r="E26" t="e">
        <f>INDEX(TablaInventario[Empaque],MATCH(B26,TablaInventario[Elemento_Movimiento],0))</f>
        <v>#N/A</v>
      </c>
      <c r="F26" t="s">
        <v>634</v>
      </c>
    </row>
    <row r="27" spans="1:10" x14ac:dyDescent="0.35">
      <c r="A27" s="57"/>
      <c r="D27" t="e">
        <f>INDEX(TablaInventario[Cantidad_Actual],MATCH(B27,TablaInventario[Elemento_Movimiento],0))</f>
        <v>#N/A</v>
      </c>
      <c r="E27" t="e">
        <f>INDEX(TablaInventario[Empaque],MATCH(B27,TablaInventario[Elemento_Movimiento],0))</f>
        <v>#N/A</v>
      </c>
    </row>
    <row r="28" spans="1:10" x14ac:dyDescent="0.35">
      <c r="D28" t="e">
        <f>INDEX(TablaInventario[Cantidad_Actual],MATCH(B28,TablaInventario[Elemento_Movimiento],0))</f>
        <v>#N/A</v>
      </c>
      <c r="E28" t="e">
        <f>INDEX(TablaInventario[Empaque],MATCH(B28,TablaInventario[Elemento_Movimiento],0))</f>
        <v>#N/A</v>
      </c>
    </row>
    <row r="29" spans="1:10" x14ac:dyDescent="0.35">
      <c r="D29" t="e">
        <f>INDEX(TablaInventario[Cantidad_Actual],MATCH(B29,TablaInventario[Elemento_Movimiento],0))</f>
        <v>#N/A</v>
      </c>
      <c r="E29" t="e">
        <f>INDEX(TablaInventario[Empaque],MATCH(B29,TablaInventario[Elemento_Movimiento],0))</f>
        <v>#N/A</v>
      </c>
    </row>
    <row r="30" spans="1:10" x14ac:dyDescent="0.35">
      <c r="D30" t="e">
        <f>INDEX(TablaInventario[Cantidad_Actual],MATCH(B30,TablaInventario[Elemento_Movimiento],0))</f>
        <v>#N/A</v>
      </c>
      <c r="E30" t="e">
        <f>INDEX(TablaInventario[Empaque],MATCH(B30,TablaInventario[Elemento_Movimiento],0))</f>
        <v>#N/A</v>
      </c>
    </row>
    <row r="31" spans="1:10" x14ac:dyDescent="0.35">
      <c r="D31" t="e">
        <f>INDEX(TablaInventario[Cantidad_Actual],MATCH(B31,TablaInventario[Elemento_Movimiento],0))</f>
        <v>#N/A</v>
      </c>
      <c r="E31" t="e">
        <f>INDEX(TablaInventario[Empaque],MATCH(B31,TablaInventario[Elemento_Movimiento],0))</f>
        <v>#N/A</v>
      </c>
    </row>
  </sheetData>
  <dataValidations count="1">
    <dataValidation type="list" allowBlank="1" showInputMessage="1" showErrorMessage="1" sqref="H2:H31" xr:uid="{3F53D034-9FE3-4C92-AE3C-0100CE2A7C2D}">
      <formula1>$J$2:$J$21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E54ED5-96E0-4681-9EDE-1DE88A6CECF3}">
          <x14:formula1>
            <xm:f>Inventario!$C:$C</xm:f>
          </x14:formula1>
          <xm:sqref>B2:B31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Movimientos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INFORMÁTICA</dc:creator>
  <cp:keywords/>
  <dc:description/>
  <cp:lastModifiedBy>JIMMY JAIBER TAMAYO QUIROGA</cp:lastModifiedBy>
  <cp:revision/>
  <dcterms:created xsi:type="dcterms:W3CDTF">2024-10-28T11:59:32Z</dcterms:created>
  <dcterms:modified xsi:type="dcterms:W3CDTF">2024-12-21T14:39:02Z</dcterms:modified>
  <cp:category/>
  <cp:contentStatus/>
</cp:coreProperties>
</file>